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LIANO\Downloads\"/>
    </mc:Choice>
  </mc:AlternateContent>
  <xr:revisionPtr revIDLastSave="0" documentId="13_ncr:1_{FD2CF394-FC00-4F8B-ABF1-627A847B6507}" xr6:coauthVersionLast="36" xr6:coauthVersionMax="36" xr10:uidLastSave="{00000000-0000-0000-0000-000000000000}"/>
  <bookViews>
    <workbookView xWindow="0" yWindow="0" windowWidth="14380" windowHeight="5840" activeTab="6" xr2:uid="{00000000-000D-0000-FFFF-FFFF00000000}"/>
  </bookViews>
  <sheets>
    <sheet name="Biden" sheetId="1" r:id="rId1"/>
    <sheet name="GWBush" sheetId="2" r:id="rId2"/>
    <sheet name="Trump" sheetId="5" r:id="rId3"/>
    <sheet name="Obama" sheetId="6" r:id="rId4"/>
    <sheet name="PEW" sheetId="3" r:id="rId5"/>
    <sheet name="Task 1" sheetId="12" r:id="rId6"/>
    <sheet name="Time series plot" sheetId="13" r:id="rId7"/>
    <sheet name="Task 2 hypothesis Obama" sheetId="7" r:id="rId8"/>
    <sheet name="Task 2 hypothesis president tru" sheetId="8" state="hidden" r:id="rId9"/>
    <sheet name="Descriptive Statistics" sheetId="9" r:id="rId10"/>
    <sheet name="Task 3A  Proportion Analyses " sheetId="10" r:id="rId11"/>
    <sheet name="Task 3B Education Level Across " sheetId="11" r:id="rId12"/>
  </sheets>
  <definedNames>
    <definedName name="_xlnm._FilterDatabase" localSheetId="7" hidden="1">'Task 2 hypothesis Obama'!$B$445</definedName>
    <definedName name="_xlchart.v1.0" hidden="1">'Task 2 hypothesis Obama'!$G$1</definedName>
    <definedName name="_xlchart.v1.1" hidden="1">'Task 2 hypothesis Obama'!$G$2:$G$144</definedName>
    <definedName name="_xlchart.v1.2" hidden="1">'Task 2 hypothesis Obama'!$H$1</definedName>
    <definedName name="_xlchart.v1.3" hidden="1">'Task 2 hypothesis Obama'!$H$2:$H$144</definedName>
  </definedNames>
  <calcPr calcId="191029"/>
  <pivotCaches>
    <pivotCache cacheId="0" r:id="rId13"/>
    <pivotCache cacheId="18" r:id="rId14"/>
  </pivotCaches>
</workbook>
</file>

<file path=xl/calcChain.xml><?xml version="1.0" encoding="utf-8"?>
<calcChain xmlns="http://schemas.openxmlformats.org/spreadsheetml/2006/main">
  <c r="B851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2" i="13"/>
  <c r="B19" i="11" l="1"/>
  <c r="B30" i="11"/>
  <c r="B35" i="11"/>
  <c r="B34" i="11"/>
  <c r="B17" i="11" l="1"/>
  <c r="B12" i="11"/>
  <c r="B21" i="11"/>
  <c r="B25" i="10"/>
  <c r="B21" i="10"/>
  <c r="B19" i="10"/>
  <c r="B30" i="10" s="1"/>
  <c r="B24" i="11" l="1"/>
  <c r="B26" i="11" s="1"/>
  <c r="G15" i="10"/>
  <c r="G18" i="10" s="1"/>
  <c r="L59" i="12"/>
  <c r="Y27" i="12"/>
  <c r="X27" i="12"/>
  <c r="O29" i="12"/>
  <c r="N29" i="12"/>
  <c r="J9" i="7"/>
  <c r="J8" i="7"/>
  <c r="J6" i="8"/>
  <c r="J7" i="8"/>
  <c r="J8" i="8"/>
  <c r="J9" i="8"/>
  <c r="J20" i="8"/>
  <c r="J21" i="8"/>
  <c r="J28" i="8" s="1"/>
  <c r="J22" i="8"/>
  <c r="J23" i="8"/>
  <c r="J40" i="8"/>
  <c r="J39" i="8"/>
  <c r="J41" i="8" s="1"/>
  <c r="K41" i="8" s="1"/>
  <c r="D2" i="5"/>
  <c r="K13" i="5"/>
  <c r="C144" i="5"/>
  <c r="C2" i="5"/>
  <c r="E2" i="6"/>
  <c r="E3" i="6"/>
  <c r="L54" i="12"/>
  <c r="L50" i="12"/>
  <c r="L46" i="12"/>
  <c r="Y5" i="12"/>
  <c r="X5" i="12"/>
  <c r="O6" i="12"/>
  <c r="N6" i="12"/>
  <c r="K40" i="8" l="1"/>
  <c r="K39" i="8"/>
  <c r="J10" i="7"/>
  <c r="K8" i="7" s="1"/>
  <c r="J44" i="8" l="1"/>
  <c r="K10" i="7"/>
  <c r="K9" i="7"/>
  <c r="J13" i="7" s="1"/>
  <c r="B2" i="2" l="1"/>
  <c r="D418" i="6" l="1"/>
  <c r="D419" i="6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3" i="6"/>
  <c r="C8" i="1"/>
  <c r="C33" i="1"/>
  <c r="C9" i="1"/>
  <c r="C7" i="1"/>
  <c r="C4" i="1"/>
  <c r="C3" i="1"/>
  <c r="C5" i="1"/>
  <c r="C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Q25" i="7" l="1"/>
  <c r="Q21" i="7"/>
  <c r="L14" i="11" l="1"/>
  <c r="G26" i="11"/>
  <c r="G23" i="11"/>
  <c r="H9" i="10"/>
  <c r="H7" i="10"/>
  <c r="F7" i="10"/>
  <c r="F9" i="10"/>
  <c r="B16" i="9"/>
  <c r="G19" i="11"/>
  <c r="G17" i="11"/>
  <c r="B31" i="10" l="1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Q13" i="7"/>
  <c r="C13" i="7"/>
  <c r="C12" i="7"/>
  <c r="C11" i="7"/>
  <c r="C10" i="7"/>
  <c r="C9" i="7"/>
  <c r="C8" i="7"/>
  <c r="C7" i="7"/>
  <c r="C6" i="7"/>
  <c r="Z5" i="7"/>
  <c r="C5" i="7"/>
  <c r="C4" i="7"/>
  <c r="C3" i="7"/>
  <c r="C2" i="7"/>
  <c r="J419" i="6"/>
  <c r="F419" i="6"/>
  <c r="E419" i="6"/>
  <c r="C419" i="6"/>
  <c r="J418" i="6"/>
  <c r="F418" i="6"/>
  <c r="E418" i="6"/>
  <c r="C418" i="6"/>
  <c r="J417" i="6"/>
  <c r="F417" i="6"/>
  <c r="E417" i="6"/>
  <c r="C417" i="6"/>
  <c r="J416" i="6"/>
  <c r="F416" i="6"/>
  <c r="E416" i="6"/>
  <c r="C416" i="6"/>
  <c r="J415" i="6"/>
  <c r="F415" i="6"/>
  <c r="E415" i="6"/>
  <c r="C415" i="6"/>
  <c r="J414" i="6"/>
  <c r="F414" i="6"/>
  <c r="E414" i="6"/>
  <c r="C414" i="6"/>
  <c r="J413" i="6"/>
  <c r="F413" i="6"/>
  <c r="E413" i="6"/>
  <c r="C413" i="6"/>
  <c r="J412" i="6"/>
  <c r="F412" i="6"/>
  <c r="E412" i="6"/>
  <c r="C412" i="6"/>
  <c r="J411" i="6"/>
  <c r="F411" i="6"/>
  <c r="E411" i="6"/>
  <c r="C411" i="6"/>
  <c r="J410" i="6"/>
  <c r="F410" i="6"/>
  <c r="E410" i="6"/>
  <c r="C410" i="6"/>
  <c r="J409" i="6"/>
  <c r="F409" i="6"/>
  <c r="E409" i="6"/>
  <c r="C409" i="6"/>
  <c r="J408" i="6"/>
  <c r="F408" i="6"/>
  <c r="E408" i="6"/>
  <c r="C408" i="6"/>
  <c r="J407" i="6"/>
  <c r="F407" i="6"/>
  <c r="E407" i="6"/>
  <c r="C407" i="6"/>
  <c r="J406" i="6"/>
  <c r="F406" i="6"/>
  <c r="E406" i="6"/>
  <c r="C406" i="6"/>
  <c r="J405" i="6"/>
  <c r="F405" i="6"/>
  <c r="E405" i="6"/>
  <c r="C405" i="6"/>
  <c r="J404" i="6"/>
  <c r="F404" i="6"/>
  <c r="E404" i="6"/>
  <c r="C404" i="6"/>
  <c r="J403" i="6"/>
  <c r="F403" i="6"/>
  <c r="E403" i="6"/>
  <c r="C403" i="6"/>
  <c r="J402" i="6"/>
  <c r="F402" i="6"/>
  <c r="E402" i="6"/>
  <c r="C402" i="6"/>
  <c r="J401" i="6"/>
  <c r="F401" i="6"/>
  <c r="E401" i="6"/>
  <c r="C401" i="6"/>
  <c r="J400" i="6"/>
  <c r="F400" i="6"/>
  <c r="E400" i="6"/>
  <c r="C400" i="6"/>
  <c r="J399" i="6"/>
  <c r="F399" i="6"/>
  <c r="E399" i="6"/>
  <c r="C399" i="6"/>
  <c r="J398" i="6"/>
  <c r="F398" i="6"/>
  <c r="E398" i="6"/>
  <c r="C398" i="6"/>
  <c r="J397" i="6"/>
  <c r="F397" i="6"/>
  <c r="E397" i="6"/>
  <c r="C397" i="6"/>
  <c r="J396" i="6"/>
  <c r="F396" i="6"/>
  <c r="E396" i="6"/>
  <c r="C396" i="6"/>
  <c r="J395" i="6"/>
  <c r="F395" i="6"/>
  <c r="E395" i="6"/>
  <c r="C395" i="6"/>
  <c r="J394" i="6"/>
  <c r="F394" i="6"/>
  <c r="E394" i="6"/>
  <c r="C394" i="6"/>
  <c r="J393" i="6"/>
  <c r="F393" i="6"/>
  <c r="E393" i="6"/>
  <c r="C393" i="6"/>
  <c r="J392" i="6"/>
  <c r="F392" i="6"/>
  <c r="E392" i="6"/>
  <c r="C392" i="6"/>
  <c r="J391" i="6"/>
  <c r="F391" i="6"/>
  <c r="E391" i="6"/>
  <c r="C391" i="6"/>
  <c r="J390" i="6"/>
  <c r="F390" i="6"/>
  <c r="E390" i="6"/>
  <c r="C390" i="6"/>
  <c r="J389" i="6"/>
  <c r="F389" i="6"/>
  <c r="E389" i="6"/>
  <c r="C389" i="6"/>
  <c r="J388" i="6"/>
  <c r="F388" i="6"/>
  <c r="E388" i="6"/>
  <c r="C388" i="6"/>
  <c r="J387" i="6"/>
  <c r="F387" i="6"/>
  <c r="E387" i="6"/>
  <c r="C387" i="6"/>
  <c r="J386" i="6"/>
  <c r="F386" i="6"/>
  <c r="E386" i="6"/>
  <c r="C386" i="6"/>
  <c r="J385" i="6"/>
  <c r="F385" i="6"/>
  <c r="E385" i="6"/>
  <c r="C385" i="6"/>
  <c r="J384" i="6"/>
  <c r="F384" i="6"/>
  <c r="E384" i="6"/>
  <c r="C384" i="6"/>
  <c r="J383" i="6"/>
  <c r="F383" i="6"/>
  <c r="E383" i="6"/>
  <c r="C383" i="6"/>
  <c r="J382" i="6"/>
  <c r="F382" i="6"/>
  <c r="E382" i="6"/>
  <c r="C382" i="6"/>
  <c r="J381" i="6"/>
  <c r="F381" i="6"/>
  <c r="E381" i="6"/>
  <c r="C381" i="6"/>
  <c r="J380" i="6"/>
  <c r="F380" i="6"/>
  <c r="E380" i="6"/>
  <c r="C380" i="6"/>
  <c r="J379" i="6"/>
  <c r="F379" i="6"/>
  <c r="E379" i="6"/>
  <c r="C379" i="6"/>
  <c r="J378" i="6"/>
  <c r="F378" i="6"/>
  <c r="E378" i="6"/>
  <c r="C378" i="6"/>
  <c r="J377" i="6"/>
  <c r="F377" i="6"/>
  <c r="E377" i="6"/>
  <c r="C377" i="6"/>
  <c r="J376" i="6"/>
  <c r="F376" i="6"/>
  <c r="E376" i="6"/>
  <c r="C376" i="6"/>
  <c r="J375" i="6"/>
  <c r="F375" i="6"/>
  <c r="E375" i="6"/>
  <c r="C375" i="6"/>
  <c r="J374" i="6"/>
  <c r="F374" i="6"/>
  <c r="E374" i="6"/>
  <c r="C374" i="6"/>
  <c r="J373" i="6"/>
  <c r="F373" i="6"/>
  <c r="E373" i="6"/>
  <c r="C373" i="6"/>
  <c r="J372" i="6"/>
  <c r="F372" i="6"/>
  <c r="E372" i="6"/>
  <c r="C372" i="6"/>
  <c r="J371" i="6"/>
  <c r="F371" i="6"/>
  <c r="E371" i="6"/>
  <c r="C371" i="6"/>
  <c r="J370" i="6"/>
  <c r="F370" i="6"/>
  <c r="E370" i="6"/>
  <c r="C370" i="6"/>
  <c r="J369" i="6"/>
  <c r="F369" i="6"/>
  <c r="E369" i="6"/>
  <c r="C369" i="6"/>
  <c r="J368" i="6"/>
  <c r="F368" i="6"/>
  <c r="E368" i="6"/>
  <c r="C368" i="6"/>
  <c r="J367" i="6"/>
  <c r="F367" i="6"/>
  <c r="E367" i="6"/>
  <c r="C367" i="6"/>
  <c r="J366" i="6"/>
  <c r="F366" i="6"/>
  <c r="E366" i="6"/>
  <c r="C366" i="6"/>
  <c r="J365" i="6"/>
  <c r="F365" i="6"/>
  <c r="E365" i="6"/>
  <c r="C365" i="6"/>
  <c r="J364" i="6"/>
  <c r="F364" i="6"/>
  <c r="E364" i="6"/>
  <c r="C364" i="6"/>
  <c r="J363" i="6"/>
  <c r="F363" i="6"/>
  <c r="E363" i="6"/>
  <c r="C363" i="6"/>
  <c r="J362" i="6"/>
  <c r="F362" i="6"/>
  <c r="E362" i="6"/>
  <c r="C362" i="6"/>
  <c r="J361" i="6"/>
  <c r="F361" i="6"/>
  <c r="E361" i="6"/>
  <c r="C361" i="6"/>
  <c r="J360" i="6"/>
  <c r="F360" i="6"/>
  <c r="E360" i="6"/>
  <c r="C360" i="6"/>
  <c r="J359" i="6"/>
  <c r="F359" i="6"/>
  <c r="E359" i="6"/>
  <c r="C359" i="6"/>
  <c r="J358" i="6"/>
  <c r="F358" i="6"/>
  <c r="E358" i="6"/>
  <c r="C358" i="6"/>
  <c r="J357" i="6"/>
  <c r="F357" i="6"/>
  <c r="E357" i="6"/>
  <c r="C357" i="6"/>
  <c r="J356" i="6"/>
  <c r="F356" i="6"/>
  <c r="E356" i="6"/>
  <c r="C356" i="6"/>
  <c r="J355" i="6"/>
  <c r="F355" i="6"/>
  <c r="E355" i="6"/>
  <c r="C355" i="6"/>
  <c r="J354" i="6"/>
  <c r="F354" i="6"/>
  <c r="E354" i="6"/>
  <c r="C354" i="6"/>
  <c r="J353" i="6"/>
  <c r="F353" i="6"/>
  <c r="E353" i="6"/>
  <c r="C353" i="6"/>
  <c r="J352" i="6"/>
  <c r="F352" i="6"/>
  <c r="E352" i="6"/>
  <c r="C352" i="6"/>
  <c r="J351" i="6"/>
  <c r="F351" i="6"/>
  <c r="E351" i="6"/>
  <c r="C351" i="6"/>
  <c r="J350" i="6"/>
  <c r="F350" i="6"/>
  <c r="E350" i="6"/>
  <c r="C350" i="6"/>
  <c r="J349" i="6"/>
  <c r="F349" i="6"/>
  <c r="E349" i="6"/>
  <c r="C349" i="6"/>
  <c r="J348" i="6"/>
  <c r="F348" i="6"/>
  <c r="E348" i="6"/>
  <c r="C348" i="6"/>
  <c r="J347" i="6"/>
  <c r="F347" i="6"/>
  <c r="E347" i="6"/>
  <c r="C347" i="6"/>
  <c r="J346" i="6"/>
  <c r="F346" i="6"/>
  <c r="E346" i="6"/>
  <c r="C346" i="6"/>
  <c r="J345" i="6"/>
  <c r="F345" i="6"/>
  <c r="E345" i="6"/>
  <c r="C345" i="6"/>
  <c r="J344" i="6"/>
  <c r="F344" i="6"/>
  <c r="E344" i="6"/>
  <c r="C344" i="6"/>
  <c r="J343" i="6"/>
  <c r="F343" i="6"/>
  <c r="E343" i="6"/>
  <c r="C343" i="6"/>
  <c r="J342" i="6"/>
  <c r="F342" i="6"/>
  <c r="E342" i="6"/>
  <c r="C342" i="6"/>
  <c r="J341" i="6"/>
  <c r="F341" i="6"/>
  <c r="E341" i="6"/>
  <c r="C341" i="6"/>
  <c r="J340" i="6"/>
  <c r="F340" i="6"/>
  <c r="E340" i="6"/>
  <c r="C340" i="6"/>
  <c r="J339" i="6"/>
  <c r="F339" i="6"/>
  <c r="E339" i="6"/>
  <c r="C339" i="6"/>
  <c r="J338" i="6"/>
  <c r="F338" i="6"/>
  <c r="E338" i="6"/>
  <c r="C338" i="6"/>
  <c r="J337" i="6"/>
  <c r="F337" i="6"/>
  <c r="E337" i="6"/>
  <c r="C337" i="6"/>
  <c r="J336" i="6"/>
  <c r="F336" i="6"/>
  <c r="E336" i="6"/>
  <c r="C336" i="6"/>
  <c r="J335" i="6"/>
  <c r="F335" i="6"/>
  <c r="E335" i="6"/>
  <c r="C335" i="6"/>
  <c r="J334" i="6"/>
  <c r="F334" i="6"/>
  <c r="E334" i="6"/>
  <c r="C334" i="6"/>
  <c r="J333" i="6"/>
  <c r="F333" i="6"/>
  <c r="E333" i="6"/>
  <c r="C333" i="6"/>
  <c r="J332" i="6"/>
  <c r="F332" i="6"/>
  <c r="E332" i="6"/>
  <c r="C332" i="6"/>
  <c r="J331" i="6"/>
  <c r="F331" i="6"/>
  <c r="E331" i="6"/>
  <c r="C331" i="6"/>
  <c r="J330" i="6"/>
  <c r="F330" i="6"/>
  <c r="E330" i="6"/>
  <c r="C330" i="6"/>
  <c r="J329" i="6"/>
  <c r="F329" i="6"/>
  <c r="E329" i="6"/>
  <c r="C329" i="6"/>
  <c r="J328" i="6"/>
  <c r="F328" i="6"/>
  <c r="E328" i="6"/>
  <c r="C328" i="6"/>
  <c r="J327" i="6"/>
  <c r="F327" i="6"/>
  <c r="E327" i="6"/>
  <c r="C327" i="6"/>
  <c r="J326" i="6"/>
  <c r="F326" i="6"/>
  <c r="E326" i="6"/>
  <c r="C326" i="6"/>
  <c r="J325" i="6"/>
  <c r="F325" i="6"/>
  <c r="E325" i="6"/>
  <c r="C325" i="6"/>
  <c r="J324" i="6"/>
  <c r="F324" i="6"/>
  <c r="E324" i="6"/>
  <c r="C324" i="6"/>
  <c r="J323" i="6"/>
  <c r="F323" i="6"/>
  <c r="E323" i="6"/>
  <c r="C323" i="6"/>
  <c r="J322" i="6"/>
  <c r="F322" i="6"/>
  <c r="E322" i="6"/>
  <c r="C322" i="6"/>
  <c r="J321" i="6"/>
  <c r="F321" i="6"/>
  <c r="E321" i="6"/>
  <c r="C321" i="6"/>
  <c r="J320" i="6"/>
  <c r="F320" i="6"/>
  <c r="E320" i="6"/>
  <c r="C320" i="6"/>
  <c r="J319" i="6"/>
  <c r="F319" i="6"/>
  <c r="E319" i="6"/>
  <c r="C319" i="6"/>
  <c r="J318" i="6"/>
  <c r="F318" i="6"/>
  <c r="E318" i="6"/>
  <c r="C318" i="6"/>
  <c r="J317" i="6"/>
  <c r="F317" i="6"/>
  <c r="E317" i="6"/>
  <c r="C317" i="6"/>
  <c r="J316" i="6"/>
  <c r="F316" i="6"/>
  <c r="E316" i="6"/>
  <c r="C316" i="6"/>
  <c r="J315" i="6"/>
  <c r="F315" i="6"/>
  <c r="E315" i="6"/>
  <c r="C315" i="6"/>
  <c r="J314" i="6"/>
  <c r="F314" i="6"/>
  <c r="E314" i="6"/>
  <c r="C314" i="6"/>
  <c r="J313" i="6"/>
  <c r="F313" i="6"/>
  <c r="E313" i="6"/>
  <c r="C313" i="6"/>
  <c r="J312" i="6"/>
  <c r="F312" i="6"/>
  <c r="E312" i="6"/>
  <c r="C312" i="6"/>
  <c r="J311" i="6"/>
  <c r="F311" i="6"/>
  <c r="E311" i="6"/>
  <c r="C311" i="6"/>
  <c r="J310" i="6"/>
  <c r="F310" i="6"/>
  <c r="E310" i="6"/>
  <c r="C310" i="6"/>
  <c r="J309" i="6"/>
  <c r="F309" i="6"/>
  <c r="E309" i="6"/>
  <c r="C309" i="6"/>
  <c r="J308" i="6"/>
  <c r="F308" i="6"/>
  <c r="E308" i="6"/>
  <c r="C308" i="6"/>
  <c r="J307" i="6"/>
  <c r="F307" i="6"/>
  <c r="E307" i="6"/>
  <c r="C307" i="6"/>
  <c r="J306" i="6"/>
  <c r="F306" i="6"/>
  <c r="E306" i="6"/>
  <c r="C306" i="6"/>
  <c r="J305" i="6"/>
  <c r="F305" i="6"/>
  <c r="E305" i="6"/>
  <c r="C305" i="6"/>
  <c r="J304" i="6"/>
  <c r="F304" i="6"/>
  <c r="E304" i="6"/>
  <c r="C304" i="6"/>
  <c r="J303" i="6"/>
  <c r="F303" i="6"/>
  <c r="E303" i="6"/>
  <c r="C303" i="6"/>
  <c r="J302" i="6"/>
  <c r="F302" i="6"/>
  <c r="E302" i="6"/>
  <c r="C302" i="6"/>
  <c r="J301" i="6"/>
  <c r="F301" i="6"/>
  <c r="E301" i="6"/>
  <c r="C301" i="6"/>
  <c r="J300" i="6"/>
  <c r="F300" i="6"/>
  <c r="E300" i="6"/>
  <c r="C300" i="6"/>
  <c r="J299" i="6"/>
  <c r="F299" i="6"/>
  <c r="E299" i="6"/>
  <c r="C299" i="6"/>
  <c r="J298" i="6"/>
  <c r="F298" i="6"/>
  <c r="E298" i="6"/>
  <c r="C298" i="6"/>
  <c r="J297" i="6"/>
  <c r="F297" i="6"/>
  <c r="E297" i="6"/>
  <c r="C297" i="6"/>
  <c r="J296" i="6"/>
  <c r="F296" i="6"/>
  <c r="E296" i="6"/>
  <c r="C296" i="6"/>
  <c r="J295" i="6"/>
  <c r="F295" i="6"/>
  <c r="E295" i="6"/>
  <c r="C295" i="6"/>
  <c r="J294" i="6"/>
  <c r="F294" i="6"/>
  <c r="E294" i="6"/>
  <c r="C294" i="6"/>
  <c r="J293" i="6"/>
  <c r="F293" i="6"/>
  <c r="E293" i="6"/>
  <c r="C293" i="6"/>
  <c r="J292" i="6"/>
  <c r="F292" i="6"/>
  <c r="E292" i="6"/>
  <c r="C292" i="6"/>
  <c r="J291" i="6"/>
  <c r="F291" i="6"/>
  <c r="E291" i="6"/>
  <c r="C291" i="6"/>
  <c r="J290" i="6"/>
  <c r="F290" i="6"/>
  <c r="E290" i="6"/>
  <c r="C290" i="6"/>
  <c r="J289" i="6"/>
  <c r="F289" i="6"/>
  <c r="E289" i="6"/>
  <c r="C289" i="6"/>
  <c r="J288" i="6"/>
  <c r="F288" i="6"/>
  <c r="E288" i="6"/>
  <c r="C288" i="6"/>
  <c r="J287" i="6"/>
  <c r="F287" i="6"/>
  <c r="E287" i="6"/>
  <c r="C287" i="6"/>
  <c r="J286" i="6"/>
  <c r="F286" i="6"/>
  <c r="E286" i="6"/>
  <c r="C286" i="6"/>
  <c r="J285" i="6"/>
  <c r="F285" i="6"/>
  <c r="E285" i="6"/>
  <c r="C285" i="6"/>
  <c r="J284" i="6"/>
  <c r="F284" i="6"/>
  <c r="E284" i="6"/>
  <c r="C284" i="6"/>
  <c r="J283" i="6"/>
  <c r="F283" i="6"/>
  <c r="E283" i="6"/>
  <c r="C283" i="6"/>
  <c r="J282" i="6"/>
  <c r="F282" i="6"/>
  <c r="E282" i="6"/>
  <c r="C282" i="6"/>
  <c r="J281" i="6"/>
  <c r="F281" i="6"/>
  <c r="E281" i="6"/>
  <c r="C281" i="6"/>
  <c r="J280" i="6"/>
  <c r="F280" i="6"/>
  <c r="E280" i="6"/>
  <c r="C280" i="6"/>
  <c r="J279" i="6"/>
  <c r="F279" i="6"/>
  <c r="E279" i="6"/>
  <c r="C279" i="6"/>
  <c r="J278" i="6"/>
  <c r="F278" i="6"/>
  <c r="E278" i="6"/>
  <c r="C278" i="6"/>
  <c r="J277" i="6"/>
  <c r="F277" i="6"/>
  <c r="E277" i="6"/>
  <c r="C277" i="6"/>
  <c r="J276" i="6"/>
  <c r="F276" i="6"/>
  <c r="E276" i="6"/>
  <c r="C276" i="6"/>
  <c r="J275" i="6"/>
  <c r="F275" i="6"/>
  <c r="E275" i="6"/>
  <c r="C275" i="6"/>
  <c r="J274" i="6"/>
  <c r="F274" i="6"/>
  <c r="E274" i="6"/>
  <c r="C274" i="6"/>
  <c r="J273" i="6"/>
  <c r="F273" i="6"/>
  <c r="E273" i="6"/>
  <c r="C273" i="6"/>
  <c r="J272" i="6"/>
  <c r="F272" i="6"/>
  <c r="E272" i="6"/>
  <c r="C272" i="6"/>
  <c r="J271" i="6"/>
  <c r="F271" i="6"/>
  <c r="E271" i="6"/>
  <c r="C271" i="6"/>
  <c r="J270" i="6"/>
  <c r="F270" i="6"/>
  <c r="E270" i="6"/>
  <c r="C270" i="6"/>
  <c r="J269" i="6"/>
  <c r="F269" i="6"/>
  <c r="E269" i="6"/>
  <c r="C269" i="6"/>
  <c r="J268" i="6"/>
  <c r="F268" i="6"/>
  <c r="E268" i="6"/>
  <c r="C268" i="6"/>
  <c r="J267" i="6"/>
  <c r="F267" i="6"/>
  <c r="E267" i="6"/>
  <c r="C267" i="6"/>
  <c r="J266" i="6"/>
  <c r="F266" i="6"/>
  <c r="E266" i="6"/>
  <c r="C266" i="6"/>
  <c r="J265" i="6"/>
  <c r="F265" i="6"/>
  <c r="E265" i="6"/>
  <c r="C265" i="6"/>
  <c r="J264" i="6"/>
  <c r="F264" i="6"/>
  <c r="E264" i="6"/>
  <c r="C264" i="6"/>
  <c r="J263" i="6"/>
  <c r="F263" i="6"/>
  <c r="E263" i="6"/>
  <c r="C263" i="6"/>
  <c r="J262" i="6"/>
  <c r="F262" i="6"/>
  <c r="E262" i="6"/>
  <c r="C262" i="6"/>
  <c r="J261" i="6"/>
  <c r="F261" i="6"/>
  <c r="E261" i="6"/>
  <c r="C261" i="6"/>
  <c r="J260" i="6"/>
  <c r="F260" i="6"/>
  <c r="E260" i="6"/>
  <c r="C260" i="6"/>
  <c r="J259" i="6"/>
  <c r="F259" i="6"/>
  <c r="E259" i="6"/>
  <c r="C259" i="6"/>
  <c r="J258" i="6"/>
  <c r="F258" i="6"/>
  <c r="E258" i="6"/>
  <c r="C258" i="6"/>
  <c r="J257" i="6"/>
  <c r="F257" i="6"/>
  <c r="E257" i="6"/>
  <c r="C257" i="6"/>
  <c r="J256" i="6"/>
  <c r="F256" i="6"/>
  <c r="E256" i="6"/>
  <c r="C256" i="6"/>
  <c r="J255" i="6"/>
  <c r="F255" i="6"/>
  <c r="E255" i="6"/>
  <c r="C255" i="6"/>
  <c r="J254" i="6"/>
  <c r="F254" i="6"/>
  <c r="E254" i="6"/>
  <c r="C254" i="6"/>
  <c r="J253" i="6"/>
  <c r="F253" i="6"/>
  <c r="E253" i="6"/>
  <c r="C253" i="6"/>
  <c r="J252" i="6"/>
  <c r="F252" i="6"/>
  <c r="E252" i="6"/>
  <c r="C252" i="6"/>
  <c r="J251" i="6"/>
  <c r="F251" i="6"/>
  <c r="E251" i="6"/>
  <c r="C251" i="6"/>
  <c r="J250" i="6"/>
  <c r="F250" i="6"/>
  <c r="E250" i="6"/>
  <c r="C250" i="6"/>
  <c r="J249" i="6"/>
  <c r="F249" i="6"/>
  <c r="E249" i="6"/>
  <c r="C249" i="6"/>
  <c r="J248" i="6"/>
  <c r="F248" i="6"/>
  <c r="E248" i="6"/>
  <c r="C248" i="6"/>
  <c r="J247" i="6"/>
  <c r="F247" i="6"/>
  <c r="E247" i="6"/>
  <c r="C247" i="6"/>
  <c r="J246" i="6"/>
  <c r="F246" i="6"/>
  <c r="E246" i="6"/>
  <c r="C246" i="6"/>
  <c r="J245" i="6"/>
  <c r="F245" i="6"/>
  <c r="E245" i="6"/>
  <c r="C245" i="6"/>
  <c r="J244" i="6"/>
  <c r="F244" i="6"/>
  <c r="E244" i="6"/>
  <c r="C244" i="6"/>
  <c r="J243" i="6"/>
  <c r="F243" i="6"/>
  <c r="E243" i="6"/>
  <c r="C243" i="6"/>
  <c r="J242" i="6"/>
  <c r="F242" i="6"/>
  <c r="E242" i="6"/>
  <c r="C242" i="6"/>
  <c r="J241" i="6"/>
  <c r="F241" i="6"/>
  <c r="E241" i="6"/>
  <c r="C241" i="6"/>
  <c r="J240" i="6"/>
  <c r="F240" i="6"/>
  <c r="E240" i="6"/>
  <c r="C240" i="6"/>
  <c r="J239" i="6"/>
  <c r="F239" i="6"/>
  <c r="E239" i="6"/>
  <c r="C239" i="6"/>
  <c r="J238" i="6"/>
  <c r="F238" i="6"/>
  <c r="E238" i="6"/>
  <c r="C238" i="6"/>
  <c r="J237" i="6"/>
  <c r="F237" i="6"/>
  <c r="E237" i="6"/>
  <c r="C237" i="6"/>
  <c r="J236" i="6"/>
  <c r="F236" i="6"/>
  <c r="E236" i="6"/>
  <c r="C236" i="6"/>
  <c r="J235" i="6"/>
  <c r="F235" i="6"/>
  <c r="E235" i="6"/>
  <c r="C235" i="6"/>
  <c r="J234" i="6"/>
  <c r="F234" i="6"/>
  <c r="E234" i="6"/>
  <c r="C234" i="6"/>
  <c r="J233" i="6"/>
  <c r="F233" i="6"/>
  <c r="E233" i="6"/>
  <c r="C233" i="6"/>
  <c r="J232" i="6"/>
  <c r="F232" i="6"/>
  <c r="E232" i="6"/>
  <c r="C232" i="6"/>
  <c r="J231" i="6"/>
  <c r="F231" i="6"/>
  <c r="E231" i="6"/>
  <c r="C231" i="6"/>
  <c r="J230" i="6"/>
  <c r="F230" i="6"/>
  <c r="E230" i="6"/>
  <c r="C230" i="6"/>
  <c r="J229" i="6"/>
  <c r="F229" i="6"/>
  <c r="E229" i="6"/>
  <c r="C229" i="6"/>
  <c r="J228" i="6"/>
  <c r="F228" i="6"/>
  <c r="E228" i="6"/>
  <c r="C228" i="6"/>
  <c r="J227" i="6"/>
  <c r="F227" i="6"/>
  <c r="E227" i="6"/>
  <c r="C227" i="6"/>
  <c r="J226" i="6"/>
  <c r="F226" i="6"/>
  <c r="E226" i="6"/>
  <c r="C226" i="6"/>
  <c r="J225" i="6"/>
  <c r="F225" i="6"/>
  <c r="E225" i="6"/>
  <c r="C225" i="6"/>
  <c r="J224" i="6"/>
  <c r="F224" i="6"/>
  <c r="E224" i="6"/>
  <c r="C224" i="6"/>
  <c r="J223" i="6"/>
  <c r="F223" i="6"/>
  <c r="E223" i="6"/>
  <c r="C223" i="6"/>
  <c r="J222" i="6"/>
  <c r="F222" i="6"/>
  <c r="E222" i="6"/>
  <c r="C222" i="6"/>
  <c r="J221" i="6"/>
  <c r="F221" i="6"/>
  <c r="E221" i="6"/>
  <c r="C221" i="6"/>
  <c r="J220" i="6"/>
  <c r="F220" i="6"/>
  <c r="E220" i="6"/>
  <c r="C220" i="6"/>
  <c r="J219" i="6"/>
  <c r="F219" i="6"/>
  <c r="E219" i="6"/>
  <c r="C219" i="6"/>
  <c r="J218" i="6"/>
  <c r="F218" i="6"/>
  <c r="E218" i="6"/>
  <c r="C218" i="6"/>
  <c r="J217" i="6"/>
  <c r="F217" i="6"/>
  <c r="E217" i="6"/>
  <c r="C217" i="6"/>
  <c r="J216" i="6"/>
  <c r="F216" i="6"/>
  <c r="E216" i="6"/>
  <c r="C216" i="6"/>
  <c r="J215" i="6"/>
  <c r="F215" i="6"/>
  <c r="E215" i="6"/>
  <c r="C215" i="6"/>
  <c r="J214" i="6"/>
  <c r="F214" i="6"/>
  <c r="E214" i="6"/>
  <c r="C214" i="6"/>
  <c r="J213" i="6"/>
  <c r="F213" i="6"/>
  <c r="E213" i="6"/>
  <c r="C213" i="6"/>
  <c r="J212" i="6"/>
  <c r="F212" i="6"/>
  <c r="E212" i="6"/>
  <c r="C212" i="6"/>
  <c r="J211" i="6"/>
  <c r="F211" i="6"/>
  <c r="E211" i="6"/>
  <c r="C211" i="6"/>
  <c r="J210" i="6"/>
  <c r="F210" i="6"/>
  <c r="E210" i="6"/>
  <c r="C210" i="6"/>
  <c r="J209" i="6"/>
  <c r="F209" i="6"/>
  <c r="E209" i="6"/>
  <c r="C209" i="6"/>
  <c r="J208" i="6"/>
  <c r="F208" i="6"/>
  <c r="E208" i="6"/>
  <c r="C208" i="6"/>
  <c r="J207" i="6"/>
  <c r="F207" i="6"/>
  <c r="E207" i="6"/>
  <c r="C207" i="6"/>
  <c r="J206" i="6"/>
  <c r="F206" i="6"/>
  <c r="E206" i="6"/>
  <c r="C206" i="6"/>
  <c r="J205" i="6"/>
  <c r="F205" i="6"/>
  <c r="E205" i="6"/>
  <c r="C205" i="6"/>
  <c r="J204" i="6"/>
  <c r="F204" i="6"/>
  <c r="E204" i="6"/>
  <c r="C204" i="6"/>
  <c r="J203" i="6"/>
  <c r="F203" i="6"/>
  <c r="E203" i="6"/>
  <c r="C203" i="6"/>
  <c r="J202" i="6"/>
  <c r="F202" i="6"/>
  <c r="E202" i="6"/>
  <c r="C202" i="6"/>
  <c r="J201" i="6"/>
  <c r="F201" i="6"/>
  <c r="E201" i="6"/>
  <c r="C201" i="6"/>
  <c r="J200" i="6"/>
  <c r="F200" i="6"/>
  <c r="E200" i="6"/>
  <c r="C200" i="6"/>
  <c r="J199" i="6"/>
  <c r="F199" i="6"/>
  <c r="E199" i="6"/>
  <c r="C199" i="6"/>
  <c r="J198" i="6"/>
  <c r="F198" i="6"/>
  <c r="E198" i="6"/>
  <c r="C198" i="6"/>
  <c r="J197" i="6"/>
  <c r="F197" i="6"/>
  <c r="E197" i="6"/>
  <c r="C197" i="6"/>
  <c r="J196" i="6"/>
  <c r="F196" i="6"/>
  <c r="E196" i="6"/>
  <c r="C196" i="6"/>
  <c r="J195" i="6"/>
  <c r="F195" i="6"/>
  <c r="E195" i="6"/>
  <c r="C195" i="6"/>
  <c r="J194" i="6"/>
  <c r="F194" i="6"/>
  <c r="E194" i="6"/>
  <c r="C194" i="6"/>
  <c r="J193" i="6"/>
  <c r="F193" i="6"/>
  <c r="E193" i="6"/>
  <c r="C193" i="6"/>
  <c r="J192" i="6"/>
  <c r="F192" i="6"/>
  <c r="E192" i="6"/>
  <c r="C192" i="6"/>
  <c r="J191" i="6"/>
  <c r="F191" i="6"/>
  <c r="E191" i="6"/>
  <c r="C191" i="6"/>
  <c r="J190" i="6"/>
  <c r="F190" i="6"/>
  <c r="E190" i="6"/>
  <c r="C190" i="6"/>
  <c r="J189" i="6"/>
  <c r="F189" i="6"/>
  <c r="E189" i="6"/>
  <c r="C189" i="6"/>
  <c r="J188" i="6"/>
  <c r="F188" i="6"/>
  <c r="E188" i="6"/>
  <c r="C188" i="6"/>
  <c r="J187" i="6"/>
  <c r="F187" i="6"/>
  <c r="E187" i="6"/>
  <c r="C187" i="6"/>
  <c r="J186" i="6"/>
  <c r="F186" i="6"/>
  <c r="E186" i="6"/>
  <c r="C186" i="6"/>
  <c r="J185" i="6"/>
  <c r="F185" i="6"/>
  <c r="E185" i="6"/>
  <c r="C185" i="6"/>
  <c r="J184" i="6"/>
  <c r="F184" i="6"/>
  <c r="E184" i="6"/>
  <c r="C184" i="6"/>
  <c r="J183" i="6"/>
  <c r="F183" i="6"/>
  <c r="E183" i="6"/>
  <c r="C183" i="6"/>
  <c r="J182" i="6"/>
  <c r="F182" i="6"/>
  <c r="E182" i="6"/>
  <c r="C182" i="6"/>
  <c r="J181" i="6"/>
  <c r="F181" i="6"/>
  <c r="E181" i="6"/>
  <c r="C181" i="6"/>
  <c r="J180" i="6"/>
  <c r="F180" i="6"/>
  <c r="E180" i="6"/>
  <c r="C180" i="6"/>
  <c r="J179" i="6"/>
  <c r="F179" i="6"/>
  <c r="E179" i="6"/>
  <c r="C179" i="6"/>
  <c r="J178" i="6"/>
  <c r="F178" i="6"/>
  <c r="E178" i="6"/>
  <c r="C178" i="6"/>
  <c r="J177" i="6"/>
  <c r="F177" i="6"/>
  <c r="E177" i="6"/>
  <c r="C177" i="6"/>
  <c r="J176" i="6"/>
  <c r="F176" i="6"/>
  <c r="E176" i="6"/>
  <c r="C176" i="6"/>
  <c r="J175" i="6"/>
  <c r="F175" i="6"/>
  <c r="E175" i="6"/>
  <c r="C175" i="6"/>
  <c r="J174" i="6"/>
  <c r="F174" i="6"/>
  <c r="E174" i="6"/>
  <c r="C174" i="6"/>
  <c r="J173" i="6"/>
  <c r="F173" i="6"/>
  <c r="E173" i="6"/>
  <c r="C173" i="6"/>
  <c r="J172" i="6"/>
  <c r="F172" i="6"/>
  <c r="E172" i="6"/>
  <c r="C172" i="6"/>
  <c r="J171" i="6"/>
  <c r="F171" i="6"/>
  <c r="E171" i="6"/>
  <c r="C171" i="6"/>
  <c r="J170" i="6"/>
  <c r="F170" i="6"/>
  <c r="E170" i="6"/>
  <c r="C170" i="6"/>
  <c r="J169" i="6"/>
  <c r="F169" i="6"/>
  <c r="E169" i="6"/>
  <c r="C169" i="6"/>
  <c r="J168" i="6"/>
  <c r="F168" i="6"/>
  <c r="E168" i="6"/>
  <c r="C168" i="6"/>
  <c r="J167" i="6"/>
  <c r="F167" i="6"/>
  <c r="E167" i="6"/>
  <c r="C167" i="6"/>
  <c r="J166" i="6"/>
  <c r="F166" i="6"/>
  <c r="E166" i="6"/>
  <c r="C166" i="6"/>
  <c r="J165" i="6"/>
  <c r="F165" i="6"/>
  <c r="E165" i="6"/>
  <c r="C165" i="6"/>
  <c r="J164" i="6"/>
  <c r="F164" i="6"/>
  <c r="E164" i="6"/>
  <c r="C164" i="6"/>
  <c r="J163" i="6"/>
  <c r="F163" i="6"/>
  <c r="E163" i="6"/>
  <c r="C163" i="6"/>
  <c r="J162" i="6"/>
  <c r="F162" i="6"/>
  <c r="E162" i="6"/>
  <c r="C162" i="6"/>
  <c r="J161" i="6"/>
  <c r="F161" i="6"/>
  <c r="E161" i="6"/>
  <c r="C161" i="6"/>
  <c r="J160" i="6"/>
  <c r="F160" i="6"/>
  <c r="E160" i="6"/>
  <c r="C160" i="6"/>
  <c r="J159" i="6"/>
  <c r="F159" i="6"/>
  <c r="E159" i="6"/>
  <c r="C159" i="6"/>
  <c r="J158" i="6"/>
  <c r="F158" i="6"/>
  <c r="E158" i="6"/>
  <c r="C158" i="6"/>
  <c r="J157" i="6"/>
  <c r="F157" i="6"/>
  <c r="E157" i="6"/>
  <c r="C157" i="6"/>
  <c r="J156" i="6"/>
  <c r="F156" i="6"/>
  <c r="E156" i="6"/>
  <c r="C156" i="6"/>
  <c r="J155" i="6"/>
  <c r="F155" i="6"/>
  <c r="E155" i="6"/>
  <c r="C155" i="6"/>
  <c r="J154" i="6"/>
  <c r="F154" i="6"/>
  <c r="E154" i="6"/>
  <c r="C154" i="6"/>
  <c r="J153" i="6"/>
  <c r="F153" i="6"/>
  <c r="E153" i="6"/>
  <c r="C153" i="6"/>
  <c r="J152" i="6"/>
  <c r="F152" i="6"/>
  <c r="E152" i="6"/>
  <c r="C152" i="6"/>
  <c r="J151" i="6"/>
  <c r="F151" i="6"/>
  <c r="E151" i="6"/>
  <c r="C151" i="6"/>
  <c r="J150" i="6"/>
  <c r="F150" i="6"/>
  <c r="E150" i="6"/>
  <c r="C150" i="6"/>
  <c r="J149" i="6"/>
  <c r="F149" i="6"/>
  <c r="E149" i="6"/>
  <c r="C149" i="6"/>
  <c r="J148" i="6"/>
  <c r="F148" i="6"/>
  <c r="E148" i="6"/>
  <c r="C148" i="6"/>
  <c r="J147" i="6"/>
  <c r="F147" i="6"/>
  <c r="E147" i="6"/>
  <c r="C147" i="6"/>
  <c r="J146" i="6"/>
  <c r="F146" i="6"/>
  <c r="E146" i="6"/>
  <c r="C146" i="6"/>
  <c r="J145" i="6"/>
  <c r="F145" i="6"/>
  <c r="E145" i="6"/>
  <c r="C145" i="6"/>
  <c r="J144" i="6"/>
  <c r="F144" i="6"/>
  <c r="E144" i="6"/>
  <c r="C144" i="6"/>
  <c r="J143" i="6"/>
  <c r="F143" i="6"/>
  <c r="E143" i="6"/>
  <c r="C143" i="6"/>
  <c r="J142" i="6"/>
  <c r="F142" i="6"/>
  <c r="E142" i="6"/>
  <c r="C142" i="6"/>
  <c r="J141" i="6"/>
  <c r="F141" i="6"/>
  <c r="E141" i="6"/>
  <c r="C141" i="6"/>
  <c r="J140" i="6"/>
  <c r="F140" i="6"/>
  <c r="E140" i="6"/>
  <c r="C140" i="6"/>
  <c r="J139" i="6"/>
  <c r="F139" i="6"/>
  <c r="E139" i="6"/>
  <c r="C139" i="6"/>
  <c r="J138" i="6"/>
  <c r="F138" i="6"/>
  <c r="E138" i="6"/>
  <c r="C138" i="6"/>
  <c r="J137" i="6"/>
  <c r="F137" i="6"/>
  <c r="E137" i="6"/>
  <c r="C137" i="6"/>
  <c r="J136" i="6"/>
  <c r="F136" i="6"/>
  <c r="E136" i="6"/>
  <c r="C136" i="6"/>
  <c r="J135" i="6"/>
  <c r="F135" i="6"/>
  <c r="E135" i="6"/>
  <c r="C135" i="6"/>
  <c r="J134" i="6"/>
  <c r="F134" i="6"/>
  <c r="E134" i="6"/>
  <c r="C134" i="6"/>
  <c r="J133" i="6"/>
  <c r="F133" i="6"/>
  <c r="E133" i="6"/>
  <c r="C133" i="6"/>
  <c r="J132" i="6"/>
  <c r="F132" i="6"/>
  <c r="E132" i="6"/>
  <c r="C132" i="6"/>
  <c r="J131" i="6"/>
  <c r="F131" i="6"/>
  <c r="E131" i="6"/>
  <c r="C131" i="6"/>
  <c r="J130" i="6"/>
  <c r="F130" i="6"/>
  <c r="E130" i="6"/>
  <c r="C130" i="6"/>
  <c r="J129" i="6"/>
  <c r="F129" i="6"/>
  <c r="E129" i="6"/>
  <c r="C129" i="6"/>
  <c r="J128" i="6"/>
  <c r="F128" i="6"/>
  <c r="E128" i="6"/>
  <c r="C128" i="6"/>
  <c r="J127" i="6"/>
  <c r="F127" i="6"/>
  <c r="E127" i="6"/>
  <c r="C127" i="6"/>
  <c r="J126" i="6"/>
  <c r="F126" i="6"/>
  <c r="E126" i="6"/>
  <c r="C126" i="6"/>
  <c r="J125" i="6"/>
  <c r="F125" i="6"/>
  <c r="E125" i="6"/>
  <c r="C125" i="6"/>
  <c r="J124" i="6"/>
  <c r="F124" i="6"/>
  <c r="E124" i="6"/>
  <c r="C124" i="6"/>
  <c r="J123" i="6"/>
  <c r="F123" i="6"/>
  <c r="E123" i="6"/>
  <c r="C123" i="6"/>
  <c r="J122" i="6"/>
  <c r="F122" i="6"/>
  <c r="E122" i="6"/>
  <c r="C122" i="6"/>
  <c r="J121" i="6"/>
  <c r="F121" i="6"/>
  <c r="E121" i="6"/>
  <c r="C121" i="6"/>
  <c r="J120" i="6"/>
  <c r="F120" i="6"/>
  <c r="E120" i="6"/>
  <c r="C120" i="6"/>
  <c r="J119" i="6"/>
  <c r="F119" i="6"/>
  <c r="E119" i="6"/>
  <c r="C119" i="6"/>
  <c r="J118" i="6"/>
  <c r="F118" i="6"/>
  <c r="E118" i="6"/>
  <c r="C118" i="6"/>
  <c r="J117" i="6"/>
  <c r="F117" i="6"/>
  <c r="E117" i="6"/>
  <c r="C117" i="6"/>
  <c r="J116" i="6"/>
  <c r="F116" i="6"/>
  <c r="E116" i="6"/>
  <c r="C116" i="6"/>
  <c r="J115" i="6"/>
  <c r="F115" i="6"/>
  <c r="E115" i="6"/>
  <c r="C115" i="6"/>
  <c r="J114" i="6"/>
  <c r="F114" i="6"/>
  <c r="E114" i="6"/>
  <c r="C114" i="6"/>
  <c r="J113" i="6"/>
  <c r="F113" i="6"/>
  <c r="E113" i="6"/>
  <c r="C113" i="6"/>
  <c r="J112" i="6"/>
  <c r="F112" i="6"/>
  <c r="E112" i="6"/>
  <c r="C112" i="6"/>
  <c r="J111" i="6"/>
  <c r="F111" i="6"/>
  <c r="E111" i="6"/>
  <c r="C111" i="6"/>
  <c r="J110" i="6"/>
  <c r="F110" i="6"/>
  <c r="E110" i="6"/>
  <c r="C110" i="6"/>
  <c r="J109" i="6"/>
  <c r="F109" i="6"/>
  <c r="E109" i="6"/>
  <c r="C109" i="6"/>
  <c r="J108" i="6"/>
  <c r="F108" i="6"/>
  <c r="E108" i="6"/>
  <c r="C108" i="6"/>
  <c r="J107" i="6"/>
  <c r="F107" i="6"/>
  <c r="E107" i="6"/>
  <c r="C107" i="6"/>
  <c r="J106" i="6"/>
  <c r="F106" i="6"/>
  <c r="E106" i="6"/>
  <c r="C106" i="6"/>
  <c r="J105" i="6"/>
  <c r="F105" i="6"/>
  <c r="E105" i="6"/>
  <c r="C105" i="6"/>
  <c r="J104" i="6"/>
  <c r="F104" i="6"/>
  <c r="E104" i="6"/>
  <c r="C104" i="6"/>
  <c r="J103" i="6"/>
  <c r="F103" i="6"/>
  <c r="E103" i="6"/>
  <c r="C103" i="6"/>
  <c r="J102" i="6"/>
  <c r="F102" i="6"/>
  <c r="E102" i="6"/>
  <c r="C102" i="6"/>
  <c r="J101" i="6"/>
  <c r="F101" i="6"/>
  <c r="E101" i="6"/>
  <c r="C101" i="6"/>
  <c r="J100" i="6"/>
  <c r="F100" i="6"/>
  <c r="E100" i="6"/>
  <c r="C100" i="6"/>
  <c r="J99" i="6"/>
  <c r="F99" i="6"/>
  <c r="E99" i="6"/>
  <c r="C99" i="6"/>
  <c r="J98" i="6"/>
  <c r="F98" i="6"/>
  <c r="E98" i="6"/>
  <c r="C98" i="6"/>
  <c r="J97" i="6"/>
  <c r="F97" i="6"/>
  <c r="E97" i="6"/>
  <c r="C97" i="6"/>
  <c r="J96" i="6"/>
  <c r="F96" i="6"/>
  <c r="E96" i="6"/>
  <c r="C96" i="6"/>
  <c r="J95" i="6"/>
  <c r="F95" i="6"/>
  <c r="E95" i="6"/>
  <c r="C95" i="6"/>
  <c r="J94" i="6"/>
  <c r="F94" i="6"/>
  <c r="E94" i="6"/>
  <c r="C94" i="6"/>
  <c r="J93" i="6"/>
  <c r="F93" i="6"/>
  <c r="E93" i="6"/>
  <c r="C93" i="6"/>
  <c r="J92" i="6"/>
  <c r="F92" i="6"/>
  <c r="E92" i="6"/>
  <c r="C92" i="6"/>
  <c r="J91" i="6"/>
  <c r="F91" i="6"/>
  <c r="E91" i="6"/>
  <c r="C91" i="6"/>
  <c r="J90" i="6"/>
  <c r="F90" i="6"/>
  <c r="E90" i="6"/>
  <c r="C90" i="6"/>
  <c r="J89" i="6"/>
  <c r="F89" i="6"/>
  <c r="E89" i="6"/>
  <c r="C89" i="6"/>
  <c r="J88" i="6"/>
  <c r="F88" i="6"/>
  <c r="E88" i="6"/>
  <c r="C88" i="6"/>
  <c r="J87" i="6"/>
  <c r="F87" i="6"/>
  <c r="E87" i="6"/>
  <c r="C87" i="6"/>
  <c r="J86" i="6"/>
  <c r="F86" i="6"/>
  <c r="E86" i="6"/>
  <c r="C86" i="6"/>
  <c r="J85" i="6"/>
  <c r="F85" i="6"/>
  <c r="E85" i="6"/>
  <c r="C85" i="6"/>
  <c r="J84" i="6"/>
  <c r="F84" i="6"/>
  <c r="E84" i="6"/>
  <c r="C84" i="6"/>
  <c r="J83" i="6"/>
  <c r="F83" i="6"/>
  <c r="E83" i="6"/>
  <c r="C83" i="6"/>
  <c r="J82" i="6"/>
  <c r="F82" i="6"/>
  <c r="E82" i="6"/>
  <c r="C82" i="6"/>
  <c r="J81" i="6"/>
  <c r="F81" i="6"/>
  <c r="E81" i="6"/>
  <c r="C81" i="6"/>
  <c r="J80" i="6"/>
  <c r="F80" i="6"/>
  <c r="E80" i="6"/>
  <c r="C80" i="6"/>
  <c r="J79" i="6"/>
  <c r="F79" i="6"/>
  <c r="E79" i="6"/>
  <c r="C79" i="6"/>
  <c r="J78" i="6"/>
  <c r="F78" i="6"/>
  <c r="E78" i="6"/>
  <c r="C78" i="6"/>
  <c r="J77" i="6"/>
  <c r="F77" i="6"/>
  <c r="E77" i="6"/>
  <c r="C77" i="6"/>
  <c r="J76" i="6"/>
  <c r="F76" i="6"/>
  <c r="E76" i="6"/>
  <c r="C76" i="6"/>
  <c r="J75" i="6"/>
  <c r="F75" i="6"/>
  <c r="E75" i="6"/>
  <c r="C75" i="6"/>
  <c r="J74" i="6"/>
  <c r="F74" i="6"/>
  <c r="E74" i="6"/>
  <c r="C74" i="6"/>
  <c r="J73" i="6"/>
  <c r="F73" i="6"/>
  <c r="E73" i="6"/>
  <c r="C73" i="6"/>
  <c r="J72" i="6"/>
  <c r="F72" i="6"/>
  <c r="E72" i="6"/>
  <c r="C72" i="6"/>
  <c r="J71" i="6"/>
  <c r="F71" i="6"/>
  <c r="E71" i="6"/>
  <c r="C71" i="6"/>
  <c r="J70" i="6"/>
  <c r="F70" i="6"/>
  <c r="E70" i="6"/>
  <c r="C70" i="6"/>
  <c r="J69" i="6"/>
  <c r="F69" i="6"/>
  <c r="E69" i="6"/>
  <c r="C69" i="6"/>
  <c r="J68" i="6"/>
  <c r="F68" i="6"/>
  <c r="E68" i="6"/>
  <c r="C68" i="6"/>
  <c r="J67" i="6"/>
  <c r="F67" i="6"/>
  <c r="E67" i="6"/>
  <c r="C67" i="6"/>
  <c r="J66" i="6"/>
  <c r="F66" i="6"/>
  <c r="E66" i="6"/>
  <c r="C66" i="6"/>
  <c r="J65" i="6"/>
  <c r="F65" i="6"/>
  <c r="E65" i="6"/>
  <c r="C65" i="6"/>
  <c r="J64" i="6"/>
  <c r="F64" i="6"/>
  <c r="E64" i="6"/>
  <c r="C64" i="6"/>
  <c r="J63" i="6"/>
  <c r="F63" i="6"/>
  <c r="E63" i="6"/>
  <c r="C63" i="6"/>
  <c r="J62" i="6"/>
  <c r="F62" i="6"/>
  <c r="E62" i="6"/>
  <c r="C62" i="6"/>
  <c r="J61" i="6"/>
  <c r="F61" i="6"/>
  <c r="E61" i="6"/>
  <c r="C61" i="6"/>
  <c r="J60" i="6"/>
  <c r="F60" i="6"/>
  <c r="E60" i="6"/>
  <c r="C60" i="6"/>
  <c r="J59" i="6"/>
  <c r="F59" i="6"/>
  <c r="E59" i="6"/>
  <c r="C59" i="6"/>
  <c r="J58" i="6"/>
  <c r="F58" i="6"/>
  <c r="E58" i="6"/>
  <c r="C58" i="6"/>
  <c r="J57" i="6"/>
  <c r="F57" i="6"/>
  <c r="E57" i="6"/>
  <c r="C57" i="6"/>
  <c r="J56" i="6"/>
  <c r="F56" i="6"/>
  <c r="E56" i="6"/>
  <c r="C56" i="6"/>
  <c r="J55" i="6"/>
  <c r="F55" i="6"/>
  <c r="E55" i="6"/>
  <c r="C55" i="6"/>
  <c r="J54" i="6"/>
  <c r="F54" i="6"/>
  <c r="E54" i="6"/>
  <c r="C54" i="6"/>
  <c r="J53" i="6"/>
  <c r="F53" i="6"/>
  <c r="E53" i="6"/>
  <c r="C53" i="6"/>
  <c r="J52" i="6"/>
  <c r="F52" i="6"/>
  <c r="E52" i="6"/>
  <c r="C52" i="6"/>
  <c r="J51" i="6"/>
  <c r="F51" i="6"/>
  <c r="E51" i="6"/>
  <c r="C51" i="6"/>
  <c r="J50" i="6"/>
  <c r="F50" i="6"/>
  <c r="E50" i="6"/>
  <c r="C50" i="6"/>
  <c r="J49" i="6"/>
  <c r="F49" i="6"/>
  <c r="E49" i="6"/>
  <c r="C49" i="6"/>
  <c r="J48" i="6"/>
  <c r="F48" i="6"/>
  <c r="E48" i="6"/>
  <c r="C48" i="6"/>
  <c r="J47" i="6"/>
  <c r="F47" i="6"/>
  <c r="E47" i="6"/>
  <c r="C47" i="6"/>
  <c r="J46" i="6"/>
  <c r="F46" i="6"/>
  <c r="E46" i="6"/>
  <c r="C46" i="6"/>
  <c r="J45" i="6"/>
  <c r="F45" i="6"/>
  <c r="E45" i="6"/>
  <c r="C45" i="6"/>
  <c r="J44" i="6"/>
  <c r="F44" i="6"/>
  <c r="E44" i="6"/>
  <c r="C44" i="6"/>
  <c r="J43" i="6"/>
  <c r="F43" i="6"/>
  <c r="E43" i="6"/>
  <c r="C43" i="6"/>
  <c r="J42" i="6"/>
  <c r="F42" i="6"/>
  <c r="E42" i="6"/>
  <c r="C42" i="6"/>
  <c r="J41" i="6"/>
  <c r="F41" i="6"/>
  <c r="E41" i="6"/>
  <c r="C41" i="6"/>
  <c r="J40" i="6"/>
  <c r="F40" i="6"/>
  <c r="E40" i="6"/>
  <c r="C40" i="6"/>
  <c r="J39" i="6"/>
  <c r="F39" i="6"/>
  <c r="E39" i="6"/>
  <c r="C39" i="6"/>
  <c r="J38" i="6"/>
  <c r="F38" i="6"/>
  <c r="E38" i="6"/>
  <c r="C38" i="6"/>
  <c r="J37" i="6"/>
  <c r="F37" i="6"/>
  <c r="E37" i="6"/>
  <c r="C37" i="6"/>
  <c r="J36" i="6"/>
  <c r="F36" i="6"/>
  <c r="E36" i="6"/>
  <c r="C36" i="6"/>
  <c r="J35" i="6"/>
  <c r="F35" i="6"/>
  <c r="E35" i="6"/>
  <c r="C35" i="6"/>
  <c r="J34" i="6"/>
  <c r="F34" i="6"/>
  <c r="E34" i="6"/>
  <c r="C34" i="6"/>
  <c r="J33" i="6"/>
  <c r="F33" i="6"/>
  <c r="E33" i="6"/>
  <c r="C33" i="6"/>
  <c r="J32" i="6"/>
  <c r="F32" i="6"/>
  <c r="E32" i="6"/>
  <c r="C32" i="6"/>
  <c r="J31" i="6"/>
  <c r="F31" i="6"/>
  <c r="E31" i="6"/>
  <c r="C31" i="6"/>
  <c r="J30" i="6"/>
  <c r="F30" i="6"/>
  <c r="E30" i="6"/>
  <c r="C30" i="6"/>
  <c r="J29" i="6"/>
  <c r="F29" i="6"/>
  <c r="E29" i="6"/>
  <c r="C29" i="6"/>
  <c r="J28" i="6"/>
  <c r="F28" i="6"/>
  <c r="E28" i="6"/>
  <c r="C28" i="6"/>
  <c r="J27" i="6"/>
  <c r="F27" i="6"/>
  <c r="E27" i="6"/>
  <c r="C27" i="6"/>
  <c r="J26" i="6"/>
  <c r="F26" i="6"/>
  <c r="E26" i="6"/>
  <c r="C26" i="6"/>
  <c r="J25" i="6"/>
  <c r="F25" i="6"/>
  <c r="E25" i="6"/>
  <c r="C25" i="6"/>
  <c r="J24" i="6"/>
  <c r="F24" i="6"/>
  <c r="E24" i="6"/>
  <c r="C24" i="6"/>
  <c r="J23" i="6"/>
  <c r="F23" i="6"/>
  <c r="E23" i="6"/>
  <c r="C23" i="6"/>
  <c r="J22" i="6"/>
  <c r="F22" i="6"/>
  <c r="E22" i="6"/>
  <c r="C22" i="6"/>
  <c r="J21" i="6"/>
  <c r="F21" i="6"/>
  <c r="E21" i="6"/>
  <c r="C21" i="6"/>
  <c r="J20" i="6"/>
  <c r="F20" i="6"/>
  <c r="E20" i="6"/>
  <c r="C20" i="6"/>
  <c r="J19" i="6"/>
  <c r="F19" i="6"/>
  <c r="E19" i="6"/>
  <c r="C19" i="6"/>
  <c r="J18" i="6"/>
  <c r="F18" i="6"/>
  <c r="E18" i="6"/>
  <c r="C18" i="6"/>
  <c r="J17" i="6"/>
  <c r="F17" i="6"/>
  <c r="E17" i="6"/>
  <c r="C17" i="6"/>
  <c r="J16" i="6"/>
  <c r="F16" i="6"/>
  <c r="E16" i="6"/>
  <c r="C16" i="6"/>
  <c r="J15" i="6"/>
  <c r="F15" i="6"/>
  <c r="E15" i="6"/>
  <c r="C15" i="6"/>
  <c r="J14" i="6"/>
  <c r="F14" i="6"/>
  <c r="E14" i="6"/>
  <c r="C14" i="6"/>
  <c r="J13" i="6"/>
  <c r="F13" i="6"/>
  <c r="E13" i="6"/>
  <c r="C13" i="6"/>
  <c r="J12" i="6"/>
  <c r="F12" i="6"/>
  <c r="E12" i="6"/>
  <c r="C12" i="6"/>
  <c r="J11" i="6"/>
  <c r="F11" i="6"/>
  <c r="E11" i="6"/>
  <c r="C11" i="6"/>
  <c r="J10" i="6"/>
  <c r="F10" i="6"/>
  <c r="E10" i="6"/>
  <c r="C10" i="6"/>
  <c r="J9" i="6"/>
  <c r="F9" i="6"/>
  <c r="E9" i="6"/>
  <c r="C9" i="6"/>
  <c r="J8" i="6"/>
  <c r="F8" i="6"/>
  <c r="E8" i="6"/>
  <c r="C8" i="6"/>
  <c r="J7" i="6"/>
  <c r="F7" i="6"/>
  <c r="E7" i="6"/>
  <c r="C7" i="6"/>
  <c r="J6" i="6"/>
  <c r="F6" i="6"/>
  <c r="E6" i="6"/>
  <c r="C6" i="6"/>
  <c r="J5" i="6"/>
  <c r="F5" i="6"/>
  <c r="E5" i="6"/>
  <c r="C5" i="6"/>
  <c r="J4" i="6"/>
  <c r="F4" i="6"/>
  <c r="E4" i="6"/>
  <c r="C4" i="6"/>
  <c r="J3" i="6"/>
  <c r="F3" i="6"/>
  <c r="C3" i="6"/>
  <c r="J2" i="6"/>
  <c r="F2" i="6"/>
  <c r="M4" i="6"/>
  <c r="C2" i="6"/>
  <c r="I142" i="5"/>
  <c r="E142" i="5"/>
  <c r="D142" i="5"/>
  <c r="I141" i="5"/>
  <c r="E141" i="5"/>
  <c r="D141" i="5"/>
  <c r="I140" i="5"/>
  <c r="E140" i="5"/>
  <c r="D140" i="5"/>
  <c r="I139" i="5"/>
  <c r="E139" i="5"/>
  <c r="D139" i="5"/>
  <c r="I138" i="5"/>
  <c r="E138" i="5"/>
  <c r="D138" i="5"/>
  <c r="I137" i="5"/>
  <c r="E137" i="5"/>
  <c r="D137" i="5"/>
  <c r="I136" i="5"/>
  <c r="E136" i="5"/>
  <c r="D136" i="5"/>
  <c r="I135" i="5"/>
  <c r="E135" i="5"/>
  <c r="D135" i="5"/>
  <c r="I134" i="5"/>
  <c r="E134" i="5"/>
  <c r="D134" i="5"/>
  <c r="I133" i="5"/>
  <c r="E133" i="5"/>
  <c r="D133" i="5"/>
  <c r="I132" i="5"/>
  <c r="E132" i="5"/>
  <c r="D132" i="5"/>
  <c r="I131" i="5"/>
  <c r="E131" i="5"/>
  <c r="D131" i="5"/>
  <c r="I130" i="5"/>
  <c r="E130" i="5"/>
  <c r="D130" i="5"/>
  <c r="I129" i="5"/>
  <c r="E129" i="5"/>
  <c r="D129" i="5"/>
  <c r="I128" i="5"/>
  <c r="E128" i="5"/>
  <c r="D128" i="5"/>
  <c r="I127" i="5"/>
  <c r="E127" i="5"/>
  <c r="D127" i="5"/>
  <c r="I126" i="5"/>
  <c r="E126" i="5"/>
  <c r="D126" i="5"/>
  <c r="I125" i="5"/>
  <c r="E125" i="5"/>
  <c r="D125" i="5"/>
  <c r="I124" i="5"/>
  <c r="E124" i="5"/>
  <c r="D124" i="5"/>
  <c r="I123" i="5"/>
  <c r="E123" i="5"/>
  <c r="D123" i="5"/>
  <c r="I122" i="5"/>
  <c r="E122" i="5"/>
  <c r="D122" i="5"/>
  <c r="I121" i="5"/>
  <c r="E121" i="5"/>
  <c r="D121" i="5"/>
  <c r="I120" i="5"/>
  <c r="E120" i="5"/>
  <c r="D120" i="5"/>
  <c r="I119" i="5"/>
  <c r="E119" i="5"/>
  <c r="D119" i="5"/>
  <c r="I118" i="5"/>
  <c r="E118" i="5"/>
  <c r="D118" i="5"/>
  <c r="I117" i="5"/>
  <c r="E117" i="5"/>
  <c r="D117" i="5"/>
  <c r="I116" i="5"/>
  <c r="E116" i="5"/>
  <c r="D116" i="5"/>
  <c r="I115" i="5"/>
  <c r="E115" i="5"/>
  <c r="D115" i="5"/>
  <c r="I114" i="5"/>
  <c r="E114" i="5"/>
  <c r="D114" i="5"/>
  <c r="I113" i="5"/>
  <c r="E113" i="5"/>
  <c r="D113" i="5"/>
  <c r="I112" i="5"/>
  <c r="E112" i="5"/>
  <c r="D112" i="5"/>
  <c r="I111" i="5"/>
  <c r="E111" i="5"/>
  <c r="D111" i="5"/>
  <c r="I110" i="5"/>
  <c r="E110" i="5"/>
  <c r="D110" i="5"/>
  <c r="I109" i="5"/>
  <c r="E109" i="5"/>
  <c r="D109" i="5"/>
  <c r="I108" i="5"/>
  <c r="E108" i="5"/>
  <c r="D108" i="5"/>
  <c r="I107" i="5"/>
  <c r="E107" i="5"/>
  <c r="D107" i="5"/>
  <c r="I106" i="5"/>
  <c r="E106" i="5"/>
  <c r="D106" i="5"/>
  <c r="I105" i="5"/>
  <c r="E105" i="5"/>
  <c r="D105" i="5"/>
  <c r="I104" i="5"/>
  <c r="E104" i="5"/>
  <c r="D104" i="5"/>
  <c r="I103" i="5"/>
  <c r="E103" i="5"/>
  <c r="D103" i="5"/>
  <c r="I102" i="5"/>
  <c r="E102" i="5"/>
  <c r="D102" i="5"/>
  <c r="I101" i="5"/>
  <c r="E101" i="5"/>
  <c r="D101" i="5"/>
  <c r="I100" i="5"/>
  <c r="E100" i="5"/>
  <c r="D100" i="5"/>
  <c r="I99" i="5"/>
  <c r="E99" i="5"/>
  <c r="D99" i="5"/>
  <c r="I98" i="5"/>
  <c r="E98" i="5"/>
  <c r="D98" i="5"/>
  <c r="I97" i="5"/>
  <c r="E97" i="5"/>
  <c r="D97" i="5"/>
  <c r="I96" i="5"/>
  <c r="E96" i="5"/>
  <c r="D96" i="5"/>
  <c r="I95" i="5"/>
  <c r="E95" i="5"/>
  <c r="D95" i="5"/>
  <c r="I94" i="5"/>
  <c r="E94" i="5"/>
  <c r="D94" i="5"/>
  <c r="I93" i="5"/>
  <c r="E93" i="5"/>
  <c r="D93" i="5"/>
  <c r="I92" i="5"/>
  <c r="E92" i="5"/>
  <c r="D92" i="5"/>
  <c r="I91" i="5"/>
  <c r="E91" i="5"/>
  <c r="D91" i="5"/>
  <c r="I90" i="5"/>
  <c r="E90" i="5"/>
  <c r="D90" i="5"/>
  <c r="I89" i="5"/>
  <c r="E89" i="5"/>
  <c r="D89" i="5"/>
  <c r="I88" i="5"/>
  <c r="E88" i="5"/>
  <c r="D88" i="5"/>
  <c r="I87" i="5"/>
  <c r="E87" i="5"/>
  <c r="D87" i="5"/>
  <c r="I86" i="5"/>
  <c r="E86" i="5"/>
  <c r="D86" i="5"/>
  <c r="I85" i="5"/>
  <c r="E85" i="5"/>
  <c r="D85" i="5"/>
  <c r="I84" i="5"/>
  <c r="E84" i="5"/>
  <c r="D84" i="5"/>
  <c r="I83" i="5"/>
  <c r="E83" i="5"/>
  <c r="D83" i="5"/>
  <c r="I82" i="5"/>
  <c r="E82" i="5"/>
  <c r="D82" i="5"/>
  <c r="I81" i="5"/>
  <c r="E81" i="5"/>
  <c r="D81" i="5"/>
  <c r="I80" i="5"/>
  <c r="E80" i="5"/>
  <c r="D80" i="5"/>
  <c r="I79" i="5"/>
  <c r="E79" i="5"/>
  <c r="D79" i="5"/>
  <c r="I78" i="5"/>
  <c r="E78" i="5"/>
  <c r="D78" i="5"/>
  <c r="I77" i="5"/>
  <c r="E77" i="5"/>
  <c r="D77" i="5"/>
  <c r="I76" i="5"/>
  <c r="E76" i="5"/>
  <c r="D76" i="5"/>
  <c r="I75" i="5"/>
  <c r="E75" i="5"/>
  <c r="D75" i="5"/>
  <c r="I74" i="5"/>
  <c r="E74" i="5"/>
  <c r="D74" i="5"/>
  <c r="I73" i="5"/>
  <c r="E73" i="5"/>
  <c r="D73" i="5"/>
  <c r="I72" i="5"/>
  <c r="E72" i="5"/>
  <c r="D72" i="5"/>
  <c r="I71" i="5"/>
  <c r="E71" i="5"/>
  <c r="D71" i="5"/>
  <c r="I70" i="5"/>
  <c r="E70" i="5"/>
  <c r="D70" i="5"/>
  <c r="I69" i="5"/>
  <c r="E69" i="5"/>
  <c r="D69" i="5"/>
  <c r="I68" i="5"/>
  <c r="E68" i="5"/>
  <c r="D68" i="5"/>
  <c r="I67" i="5"/>
  <c r="E67" i="5"/>
  <c r="D67" i="5"/>
  <c r="I66" i="5"/>
  <c r="E66" i="5"/>
  <c r="D66" i="5"/>
  <c r="I65" i="5"/>
  <c r="E65" i="5"/>
  <c r="D65" i="5"/>
  <c r="I64" i="5"/>
  <c r="E64" i="5"/>
  <c r="D64" i="5"/>
  <c r="I63" i="5"/>
  <c r="E63" i="5"/>
  <c r="D63" i="5"/>
  <c r="I62" i="5"/>
  <c r="E62" i="5"/>
  <c r="D62" i="5"/>
  <c r="I61" i="5"/>
  <c r="E61" i="5"/>
  <c r="D61" i="5"/>
  <c r="I60" i="5"/>
  <c r="E60" i="5"/>
  <c r="D60" i="5"/>
  <c r="I59" i="5"/>
  <c r="E59" i="5"/>
  <c r="D59" i="5"/>
  <c r="I58" i="5"/>
  <c r="E58" i="5"/>
  <c r="D58" i="5"/>
  <c r="I57" i="5"/>
  <c r="E57" i="5"/>
  <c r="D57" i="5"/>
  <c r="I56" i="5"/>
  <c r="E56" i="5"/>
  <c r="D56" i="5"/>
  <c r="I55" i="5"/>
  <c r="E55" i="5"/>
  <c r="D55" i="5"/>
  <c r="I54" i="5"/>
  <c r="E54" i="5"/>
  <c r="D54" i="5"/>
  <c r="I53" i="5"/>
  <c r="E53" i="5"/>
  <c r="D53" i="5"/>
  <c r="I52" i="5"/>
  <c r="E52" i="5"/>
  <c r="D52" i="5"/>
  <c r="I51" i="5"/>
  <c r="E51" i="5"/>
  <c r="D51" i="5"/>
  <c r="I50" i="5"/>
  <c r="E50" i="5"/>
  <c r="D50" i="5"/>
  <c r="I49" i="5"/>
  <c r="E49" i="5"/>
  <c r="D49" i="5"/>
  <c r="I48" i="5"/>
  <c r="E48" i="5"/>
  <c r="D48" i="5"/>
  <c r="I47" i="5"/>
  <c r="E47" i="5"/>
  <c r="D47" i="5"/>
  <c r="I46" i="5"/>
  <c r="E46" i="5"/>
  <c r="D46" i="5"/>
  <c r="I45" i="5"/>
  <c r="E45" i="5"/>
  <c r="D45" i="5"/>
  <c r="I44" i="5"/>
  <c r="E44" i="5"/>
  <c r="D44" i="5"/>
  <c r="I43" i="5"/>
  <c r="E43" i="5"/>
  <c r="D43" i="5"/>
  <c r="I42" i="5"/>
  <c r="E42" i="5"/>
  <c r="D42" i="5"/>
  <c r="I41" i="5"/>
  <c r="E41" i="5"/>
  <c r="D41" i="5"/>
  <c r="I40" i="5"/>
  <c r="E40" i="5"/>
  <c r="D40" i="5"/>
  <c r="I39" i="5"/>
  <c r="E39" i="5"/>
  <c r="D39" i="5"/>
  <c r="I38" i="5"/>
  <c r="E38" i="5"/>
  <c r="D38" i="5"/>
  <c r="I37" i="5"/>
  <c r="E37" i="5"/>
  <c r="D37" i="5"/>
  <c r="I36" i="5"/>
  <c r="E36" i="5"/>
  <c r="D36" i="5"/>
  <c r="I35" i="5"/>
  <c r="E35" i="5"/>
  <c r="D35" i="5"/>
  <c r="I34" i="5"/>
  <c r="E34" i="5"/>
  <c r="D34" i="5"/>
  <c r="I33" i="5"/>
  <c r="E33" i="5"/>
  <c r="D33" i="5"/>
  <c r="I32" i="5"/>
  <c r="E32" i="5"/>
  <c r="D32" i="5"/>
  <c r="I31" i="5"/>
  <c r="E31" i="5"/>
  <c r="D31" i="5"/>
  <c r="I30" i="5"/>
  <c r="E30" i="5"/>
  <c r="D30" i="5"/>
  <c r="I29" i="5"/>
  <c r="E29" i="5"/>
  <c r="D29" i="5"/>
  <c r="I28" i="5"/>
  <c r="E28" i="5"/>
  <c r="D28" i="5"/>
  <c r="I27" i="5"/>
  <c r="E27" i="5"/>
  <c r="D27" i="5"/>
  <c r="I26" i="5"/>
  <c r="E26" i="5"/>
  <c r="D26" i="5"/>
  <c r="I25" i="5"/>
  <c r="E25" i="5"/>
  <c r="D25" i="5"/>
  <c r="I24" i="5"/>
  <c r="E24" i="5"/>
  <c r="D24" i="5"/>
  <c r="I23" i="5"/>
  <c r="E23" i="5"/>
  <c r="D23" i="5"/>
  <c r="I22" i="5"/>
  <c r="E22" i="5"/>
  <c r="D22" i="5"/>
  <c r="I21" i="5"/>
  <c r="E21" i="5"/>
  <c r="D21" i="5"/>
  <c r="I20" i="5"/>
  <c r="E20" i="5"/>
  <c r="D20" i="5"/>
  <c r="I19" i="5"/>
  <c r="E19" i="5"/>
  <c r="D19" i="5"/>
  <c r="I18" i="5"/>
  <c r="E18" i="5"/>
  <c r="D18" i="5"/>
  <c r="I17" i="5"/>
  <c r="E17" i="5"/>
  <c r="D17" i="5"/>
  <c r="I16" i="5"/>
  <c r="E16" i="5"/>
  <c r="D16" i="5"/>
  <c r="I15" i="5"/>
  <c r="E15" i="5"/>
  <c r="D15" i="5"/>
  <c r="I14" i="5"/>
  <c r="E14" i="5"/>
  <c r="D14" i="5"/>
  <c r="I13" i="5"/>
  <c r="E13" i="5"/>
  <c r="D13" i="5"/>
  <c r="I12" i="5"/>
  <c r="E12" i="5"/>
  <c r="D12" i="5"/>
  <c r="I11" i="5"/>
  <c r="E11" i="5"/>
  <c r="D11" i="5"/>
  <c r="I10" i="5"/>
  <c r="E10" i="5"/>
  <c r="D10" i="5"/>
  <c r="I9" i="5"/>
  <c r="E9" i="5"/>
  <c r="D9" i="5"/>
  <c r="I8" i="5"/>
  <c r="E8" i="5"/>
  <c r="D8" i="5"/>
  <c r="I7" i="5"/>
  <c r="E7" i="5"/>
  <c r="D7" i="5"/>
  <c r="I6" i="5"/>
  <c r="E6" i="5"/>
  <c r="D6" i="5"/>
  <c r="I5" i="5"/>
  <c r="E5" i="5"/>
  <c r="D5" i="5"/>
  <c r="I4" i="5"/>
  <c r="E4" i="5"/>
  <c r="D4" i="5"/>
  <c r="I3" i="5"/>
  <c r="E3" i="5"/>
  <c r="D3" i="5"/>
  <c r="I2" i="5"/>
  <c r="E2" i="5"/>
  <c r="H283" i="2"/>
  <c r="C283" i="2"/>
  <c r="B283" i="2"/>
  <c r="H282" i="2"/>
  <c r="C282" i="2"/>
  <c r="B282" i="2"/>
  <c r="H281" i="2"/>
  <c r="C281" i="2"/>
  <c r="B281" i="2"/>
  <c r="H280" i="2"/>
  <c r="C280" i="2"/>
  <c r="B280" i="2"/>
  <c r="H279" i="2"/>
  <c r="C279" i="2"/>
  <c r="B279" i="2"/>
  <c r="H278" i="2"/>
  <c r="C278" i="2"/>
  <c r="B278" i="2"/>
  <c r="H277" i="2"/>
  <c r="C277" i="2"/>
  <c r="B277" i="2"/>
  <c r="H276" i="2"/>
  <c r="C276" i="2"/>
  <c r="B276" i="2"/>
  <c r="H275" i="2"/>
  <c r="C275" i="2"/>
  <c r="B275" i="2"/>
  <c r="H274" i="2"/>
  <c r="C274" i="2"/>
  <c r="B274" i="2"/>
  <c r="H273" i="2"/>
  <c r="C273" i="2"/>
  <c r="B273" i="2"/>
  <c r="H272" i="2"/>
  <c r="C272" i="2"/>
  <c r="B272" i="2"/>
  <c r="H271" i="2"/>
  <c r="C271" i="2"/>
  <c r="B271" i="2"/>
  <c r="H270" i="2"/>
  <c r="C270" i="2"/>
  <c r="B270" i="2"/>
  <c r="H269" i="2"/>
  <c r="C269" i="2"/>
  <c r="B269" i="2"/>
  <c r="H268" i="2"/>
  <c r="C268" i="2"/>
  <c r="B268" i="2"/>
  <c r="H267" i="2"/>
  <c r="C267" i="2"/>
  <c r="B267" i="2"/>
  <c r="H266" i="2"/>
  <c r="C266" i="2"/>
  <c r="B266" i="2"/>
  <c r="H265" i="2"/>
  <c r="C265" i="2"/>
  <c r="B265" i="2"/>
  <c r="H264" i="2"/>
  <c r="C264" i="2"/>
  <c r="B264" i="2"/>
  <c r="H263" i="2"/>
  <c r="C263" i="2"/>
  <c r="B263" i="2"/>
  <c r="H262" i="2"/>
  <c r="C262" i="2"/>
  <c r="B262" i="2"/>
  <c r="H261" i="2"/>
  <c r="C261" i="2"/>
  <c r="B261" i="2"/>
  <c r="H260" i="2"/>
  <c r="C260" i="2"/>
  <c r="B260" i="2"/>
  <c r="H259" i="2"/>
  <c r="C259" i="2"/>
  <c r="B259" i="2"/>
  <c r="H258" i="2"/>
  <c r="C258" i="2"/>
  <c r="B258" i="2"/>
  <c r="H257" i="2"/>
  <c r="C257" i="2"/>
  <c r="B257" i="2"/>
  <c r="H256" i="2"/>
  <c r="C256" i="2"/>
  <c r="B256" i="2"/>
  <c r="H255" i="2"/>
  <c r="C255" i="2"/>
  <c r="B255" i="2"/>
  <c r="H254" i="2"/>
  <c r="C254" i="2"/>
  <c r="B254" i="2"/>
  <c r="H253" i="2"/>
  <c r="C253" i="2"/>
  <c r="B253" i="2"/>
  <c r="H252" i="2"/>
  <c r="C252" i="2"/>
  <c r="B252" i="2"/>
  <c r="H251" i="2"/>
  <c r="C251" i="2"/>
  <c r="B251" i="2"/>
  <c r="H250" i="2"/>
  <c r="C250" i="2"/>
  <c r="B250" i="2"/>
  <c r="H249" i="2"/>
  <c r="C249" i="2"/>
  <c r="B249" i="2"/>
  <c r="H248" i="2"/>
  <c r="C248" i="2"/>
  <c r="B248" i="2"/>
  <c r="H247" i="2"/>
  <c r="C247" i="2"/>
  <c r="B247" i="2"/>
  <c r="H246" i="2"/>
  <c r="C246" i="2"/>
  <c r="B246" i="2"/>
  <c r="H245" i="2"/>
  <c r="C245" i="2"/>
  <c r="B245" i="2"/>
  <c r="H244" i="2"/>
  <c r="C244" i="2"/>
  <c r="B244" i="2"/>
  <c r="H243" i="2"/>
  <c r="C243" i="2"/>
  <c r="B243" i="2"/>
  <c r="H242" i="2"/>
  <c r="C242" i="2"/>
  <c r="B242" i="2"/>
  <c r="H241" i="2"/>
  <c r="C241" i="2"/>
  <c r="B241" i="2"/>
  <c r="H240" i="2"/>
  <c r="C240" i="2"/>
  <c r="B240" i="2"/>
  <c r="H239" i="2"/>
  <c r="C239" i="2"/>
  <c r="B239" i="2"/>
  <c r="H238" i="2"/>
  <c r="C238" i="2"/>
  <c r="B238" i="2"/>
  <c r="H237" i="2"/>
  <c r="C237" i="2"/>
  <c r="B237" i="2"/>
  <c r="H236" i="2"/>
  <c r="C236" i="2"/>
  <c r="B236" i="2"/>
  <c r="H235" i="2"/>
  <c r="C235" i="2"/>
  <c r="B235" i="2"/>
  <c r="H234" i="2"/>
  <c r="C234" i="2"/>
  <c r="B234" i="2"/>
  <c r="H233" i="2"/>
  <c r="C233" i="2"/>
  <c r="B233" i="2"/>
  <c r="H232" i="2"/>
  <c r="C232" i="2"/>
  <c r="B232" i="2"/>
  <c r="H231" i="2"/>
  <c r="C231" i="2"/>
  <c r="B231" i="2"/>
  <c r="H230" i="2"/>
  <c r="C230" i="2"/>
  <c r="B230" i="2"/>
  <c r="H229" i="2"/>
  <c r="C229" i="2"/>
  <c r="B229" i="2"/>
  <c r="H228" i="2"/>
  <c r="C228" i="2"/>
  <c r="B228" i="2"/>
  <c r="H227" i="2"/>
  <c r="C227" i="2"/>
  <c r="B227" i="2"/>
  <c r="H226" i="2"/>
  <c r="C226" i="2"/>
  <c r="B226" i="2"/>
  <c r="H225" i="2"/>
  <c r="C225" i="2"/>
  <c r="B225" i="2"/>
  <c r="H224" i="2"/>
  <c r="C224" i="2"/>
  <c r="B224" i="2"/>
  <c r="H223" i="2"/>
  <c r="C223" i="2"/>
  <c r="B223" i="2"/>
  <c r="H222" i="2"/>
  <c r="C222" i="2"/>
  <c r="B222" i="2"/>
  <c r="H221" i="2"/>
  <c r="C221" i="2"/>
  <c r="B221" i="2"/>
  <c r="H220" i="2"/>
  <c r="C220" i="2"/>
  <c r="B220" i="2"/>
  <c r="H219" i="2"/>
  <c r="C219" i="2"/>
  <c r="B219" i="2"/>
  <c r="H218" i="2"/>
  <c r="C218" i="2"/>
  <c r="B218" i="2"/>
  <c r="H217" i="2"/>
  <c r="C217" i="2"/>
  <c r="B217" i="2"/>
  <c r="H216" i="2"/>
  <c r="C216" i="2"/>
  <c r="B216" i="2"/>
  <c r="H215" i="2"/>
  <c r="C215" i="2"/>
  <c r="B215" i="2"/>
  <c r="H214" i="2"/>
  <c r="C214" i="2"/>
  <c r="B214" i="2"/>
  <c r="H213" i="2"/>
  <c r="C213" i="2"/>
  <c r="B213" i="2"/>
  <c r="H212" i="2"/>
  <c r="C212" i="2"/>
  <c r="B212" i="2"/>
  <c r="H211" i="2"/>
  <c r="C211" i="2"/>
  <c r="B211" i="2"/>
  <c r="H210" i="2"/>
  <c r="C210" i="2"/>
  <c r="B210" i="2"/>
  <c r="H209" i="2"/>
  <c r="C209" i="2"/>
  <c r="B209" i="2"/>
  <c r="H208" i="2"/>
  <c r="C208" i="2"/>
  <c r="B208" i="2"/>
  <c r="H207" i="2"/>
  <c r="C207" i="2"/>
  <c r="B207" i="2"/>
  <c r="H206" i="2"/>
  <c r="C206" i="2"/>
  <c r="B206" i="2"/>
  <c r="H205" i="2"/>
  <c r="C205" i="2"/>
  <c r="B205" i="2"/>
  <c r="H204" i="2"/>
  <c r="C204" i="2"/>
  <c r="B204" i="2"/>
  <c r="H203" i="2"/>
  <c r="C203" i="2"/>
  <c r="B203" i="2"/>
  <c r="H202" i="2"/>
  <c r="C202" i="2"/>
  <c r="B202" i="2"/>
  <c r="H201" i="2"/>
  <c r="C201" i="2"/>
  <c r="B201" i="2"/>
  <c r="H200" i="2"/>
  <c r="C200" i="2"/>
  <c r="B200" i="2"/>
  <c r="H199" i="2"/>
  <c r="C199" i="2"/>
  <c r="B199" i="2"/>
  <c r="H198" i="2"/>
  <c r="C198" i="2"/>
  <c r="B198" i="2"/>
  <c r="H197" i="2"/>
  <c r="C197" i="2"/>
  <c r="B197" i="2"/>
  <c r="H196" i="2"/>
  <c r="C196" i="2"/>
  <c r="B196" i="2"/>
  <c r="H195" i="2"/>
  <c r="C195" i="2"/>
  <c r="B195" i="2"/>
  <c r="H194" i="2"/>
  <c r="C194" i="2"/>
  <c r="B194" i="2"/>
  <c r="H193" i="2"/>
  <c r="C193" i="2"/>
  <c r="B193" i="2"/>
  <c r="H192" i="2"/>
  <c r="C192" i="2"/>
  <c r="B192" i="2"/>
  <c r="H191" i="2"/>
  <c r="C191" i="2"/>
  <c r="B191" i="2"/>
  <c r="H190" i="2"/>
  <c r="C190" i="2"/>
  <c r="B190" i="2"/>
  <c r="H189" i="2"/>
  <c r="C189" i="2"/>
  <c r="B189" i="2"/>
  <c r="H188" i="2"/>
  <c r="C188" i="2"/>
  <c r="B188" i="2"/>
  <c r="H187" i="2"/>
  <c r="C187" i="2"/>
  <c r="B187" i="2"/>
  <c r="H186" i="2"/>
  <c r="C186" i="2"/>
  <c r="B186" i="2"/>
  <c r="H185" i="2"/>
  <c r="C185" i="2"/>
  <c r="B185" i="2"/>
  <c r="H184" i="2"/>
  <c r="C184" i="2"/>
  <c r="B184" i="2"/>
  <c r="H183" i="2"/>
  <c r="C183" i="2"/>
  <c r="B183" i="2"/>
  <c r="H182" i="2"/>
  <c r="C182" i="2"/>
  <c r="B182" i="2"/>
  <c r="H181" i="2"/>
  <c r="C181" i="2"/>
  <c r="B181" i="2"/>
  <c r="H180" i="2"/>
  <c r="C180" i="2"/>
  <c r="B180" i="2"/>
  <c r="H179" i="2"/>
  <c r="C179" i="2"/>
  <c r="B179" i="2"/>
  <c r="H178" i="2"/>
  <c r="C178" i="2"/>
  <c r="B178" i="2"/>
  <c r="H177" i="2"/>
  <c r="C177" i="2"/>
  <c r="B177" i="2"/>
  <c r="H176" i="2"/>
  <c r="C176" i="2"/>
  <c r="B176" i="2"/>
  <c r="H175" i="2"/>
  <c r="C175" i="2"/>
  <c r="B175" i="2"/>
  <c r="H174" i="2"/>
  <c r="C174" i="2"/>
  <c r="B174" i="2"/>
  <c r="H173" i="2"/>
  <c r="C173" i="2"/>
  <c r="B173" i="2"/>
  <c r="H172" i="2"/>
  <c r="C172" i="2"/>
  <c r="B172" i="2"/>
  <c r="H171" i="2"/>
  <c r="C171" i="2"/>
  <c r="B171" i="2"/>
  <c r="H170" i="2"/>
  <c r="C170" i="2"/>
  <c r="B170" i="2"/>
  <c r="H169" i="2"/>
  <c r="C169" i="2"/>
  <c r="B169" i="2"/>
  <c r="H168" i="2"/>
  <c r="C168" i="2"/>
  <c r="B168" i="2"/>
  <c r="H167" i="2"/>
  <c r="C167" i="2"/>
  <c r="B167" i="2"/>
  <c r="H166" i="2"/>
  <c r="C166" i="2"/>
  <c r="B166" i="2"/>
  <c r="H165" i="2"/>
  <c r="C165" i="2"/>
  <c r="B165" i="2"/>
  <c r="H164" i="2"/>
  <c r="C164" i="2"/>
  <c r="B164" i="2"/>
  <c r="H163" i="2"/>
  <c r="C163" i="2"/>
  <c r="B163" i="2"/>
  <c r="H162" i="2"/>
  <c r="C162" i="2"/>
  <c r="B162" i="2"/>
  <c r="H161" i="2"/>
  <c r="C161" i="2"/>
  <c r="B161" i="2"/>
  <c r="H160" i="2"/>
  <c r="C160" i="2"/>
  <c r="B160" i="2"/>
  <c r="H159" i="2"/>
  <c r="C159" i="2"/>
  <c r="B159" i="2"/>
  <c r="H158" i="2"/>
  <c r="C158" i="2"/>
  <c r="B158" i="2"/>
  <c r="H157" i="2"/>
  <c r="C157" i="2"/>
  <c r="B157" i="2"/>
  <c r="H156" i="2"/>
  <c r="C156" i="2"/>
  <c r="B156" i="2"/>
  <c r="H155" i="2"/>
  <c r="C155" i="2"/>
  <c r="B155" i="2"/>
  <c r="H154" i="2"/>
  <c r="C154" i="2"/>
  <c r="B154" i="2"/>
  <c r="H153" i="2"/>
  <c r="C153" i="2"/>
  <c r="B153" i="2"/>
  <c r="H152" i="2"/>
  <c r="C152" i="2"/>
  <c r="B152" i="2"/>
  <c r="H151" i="2"/>
  <c r="C151" i="2"/>
  <c r="B151" i="2"/>
  <c r="H150" i="2"/>
  <c r="C150" i="2"/>
  <c r="B150" i="2"/>
  <c r="H149" i="2"/>
  <c r="C149" i="2"/>
  <c r="B149" i="2"/>
  <c r="H148" i="2"/>
  <c r="C148" i="2"/>
  <c r="B148" i="2"/>
  <c r="H147" i="2"/>
  <c r="C147" i="2"/>
  <c r="B147" i="2"/>
  <c r="H146" i="2"/>
  <c r="C146" i="2"/>
  <c r="B146" i="2"/>
  <c r="H145" i="2"/>
  <c r="C145" i="2"/>
  <c r="B145" i="2"/>
  <c r="H144" i="2"/>
  <c r="C144" i="2"/>
  <c r="B144" i="2"/>
  <c r="H143" i="2"/>
  <c r="C143" i="2"/>
  <c r="B143" i="2"/>
  <c r="H142" i="2"/>
  <c r="C142" i="2"/>
  <c r="B142" i="2"/>
  <c r="H141" i="2"/>
  <c r="C141" i="2"/>
  <c r="B141" i="2"/>
  <c r="H140" i="2"/>
  <c r="C140" i="2"/>
  <c r="B140" i="2"/>
  <c r="H139" i="2"/>
  <c r="C139" i="2"/>
  <c r="B139" i="2"/>
  <c r="H138" i="2"/>
  <c r="C138" i="2"/>
  <c r="B138" i="2"/>
  <c r="H137" i="2"/>
  <c r="C137" i="2"/>
  <c r="B137" i="2"/>
  <c r="H136" i="2"/>
  <c r="C136" i="2"/>
  <c r="B136" i="2"/>
  <c r="H135" i="2"/>
  <c r="C135" i="2"/>
  <c r="B135" i="2"/>
  <c r="H134" i="2"/>
  <c r="C134" i="2"/>
  <c r="B134" i="2"/>
  <c r="H133" i="2"/>
  <c r="C133" i="2"/>
  <c r="B133" i="2"/>
  <c r="H132" i="2"/>
  <c r="C132" i="2"/>
  <c r="B132" i="2"/>
  <c r="H131" i="2"/>
  <c r="C131" i="2"/>
  <c r="B131" i="2"/>
  <c r="H130" i="2"/>
  <c r="C130" i="2"/>
  <c r="B130" i="2"/>
  <c r="H129" i="2"/>
  <c r="C129" i="2"/>
  <c r="B129" i="2"/>
  <c r="H128" i="2"/>
  <c r="C128" i="2"/>
  <c r="B128" i="2"/>
  <c r="H127" i="2"/>
  <c r="C127" i="2"/>
  <c r="B127" i="2"/>
  <c r="H126" i="2"/>
  <c r="C126" i="2"/>
  <c r="B126" i="2"/>
  <c r="H125" i="2"/>
  <c r="C125" i="2"/>
  <c r="B125" i="2"/>
  <c r="H124" i="2"/>
  <c r="C124" i="2"/>
  <c r="B124" i="2"/>
  <c r="H123" i="2"/>
  <c r="C123" i="2"/>
  <c r="B123" i="2"/>
  <c r="H122" i="2"/>
  <c r="C122" i="2"/>
  <c r="B122" i="2"/>
  <c r="H121" i="2"/>
  <c r="C121" i="2"/>
  <c r="B121" i="2"/>
  <c r="H120" i="2"/>
  <c r="C120" i="2"/>
  <c r="B120" i="2"/>
  <c r="H119" i="2"/>
  <c r="C119" i="2"/>
  <c r="B119" i="2"/>
  <c r="H118" i="2"/>
  <c r="C118" i="2"/>
  <c r="B118" i="2"/>
  <c r="H117" i="2"/>
  <c r="C117" i="2"/>
  <c r="B117" i="2"/>
  <c r="H116" i="2"/>
  <c r="C116" i="2"/>
  <c r="B116" i="2"/>
  <c r="H115" i="2"/>
  <c r="C115" i="2"/>
  <c r="B115" i="2"/>
  <c r="H114" i="2"/>
  <c r="C114" i="2"/>
  <c r="B114" i="2"/>
  <c r="H113" i="2"/>
  <c r="C113" i="2"/>
  <c r="B113" i="2"/>
  <c r="H112" i="2"/>
  <c r="C112" i="2"/>
  <c r="B112" i="2"/>
  <c r="H111" i="2"/>
  <c r="C111" i="2"/>
  <c r="B111" i="2"/>
  <c r="H110" i="2"/>
  <c r="C110" i="2"/>
  <c r="B110" i="2"/>
  <c r="H109" i="2"/>
  <c r="C109" i="2"/>
  <c r="B109" i="2"/>
  <c r="H108" i="2"/>
  <c r="C108" i="2"/>
  <c r="B108" i="2"/>
  <c r="H107" i="2"/>
  <c r="C107" i="2"/>
  <c r="B107" i="2"/>
  <c r="H106" i="2"/>
  <c r="C106" i="2"/>
  <c r="B106" i="2"/>
  <c r="H105" i="2"/>
  <c r="C105" i="2"/>
  <c r="B105" i="2"/>
  <c r="H104" i="2"/>
  <c r="C104" i="2"/>
  <c r="B104" i="2"/>
  <c r="H103" i="2"/>
  <c r="C103" i="2"/>
  <c r="B103" i="2"/>
  <c r="H102" i="2"/>
  <c r="C102" i="2"/>
  <c r="B102" i="2"/>
  <c r="H101" i="2"/>
  <c r="C101" i="2"/>
  <c r="B101" i="2"/>
  <c r="H100" i="2"/>
  <c r="C100" i="2"/>
  <c r="B100" i="2"/>
  <c r="H99" i="2"/>
  <c r="C99" i="2"/>
  <c r="B99" i="2"/>
  <c r="H98" i="2"/>
  <c r="C98" i="2"/>
  <c r="B98" i="2"/>
  <c r="H97" i="2"/>
  <c r="C97" i="2"/>
  <c r="B97" i="2"/>
  <c r="H96" i="2"/>
  <c r="C96" i="2"/>
  <c r="B96" i="2"/>
  <c r="H95" i="2"/>
  <c r="C95" i="2"/>
  <c r="B95" i="2"/>
  <c r="H94" i="2"/>
  <c r="C94" i="2"/>
  <c r="B94" i="2"/>
  <c r="H93" i="2"/>
  <c r="C93" i="2"/>
  <c r="B93" i="2"/>
  <c r="H92" i="2"/>
  <c r="C92" i="2"/>
  <c r="B92" i="2"/>
  <c r="H91" i="2"/>
  <c r="C91" i="2"/>
  <c r="B91" i="2"/>
  <c r="H90" i="2"/>
  <c r="C90" i="2"/>
  <c r="B90" i="2"/>
  <c r="H89" i="2"/>
  <c r="C89" i="2"/>
  <c r="B89" i="2"/>
  <c r="H88" i="2"/>
  <c r="C88" i="2"/>
  <c r="B88" i="2"/>
  <c r="H87" i="2"/>
  <c r="C87" i="2"/>
  <c r="B87" i="2"/>
  <c r="H86" i="2"/>
  <c r="C86" i="2"/>
  <c r="B86" i="2"/>
  <c r="H85" i="2"/>
  <c r="C85" i="2"/>
  <c r="B85" i="2"/>
  <c r="H84" i="2"/>
  <c r="C84" i="2"/>
  <c r="B84" i="2"/>
  <c r="H83" i="2"/>
  <c r="C83" i="2"/>
  <c r="B83" i="2"/>
  <c r="H82" i="2"/>
  <c r="C82" i="2"/>
  <c r="B82" i="2"/>
  <c r="H81" i="2"/>
  <c r="C81" i="2"/>
  <c r="B81" i="2"/>
  <c r="H80" i="2"/>
  <c r="C80" i="2"/>
  <c r="B80" i="2"/>
  <c r="H79" i="2"/>
  <c r="C79" i="2"/>
  <c r="B79" i="2"/>
  <c r="H78" i="2"/>
  <c r="C78" i="2"/>
  <c r="B78" i="2"/>
  <c r="H77" i="2"/>
  <c r="C77" i="2"/>
  <c r="B77" i="2"/>
  <c r="H76" i="2"/>
  <c r="C76" i="2"/>
  <c r="B76" i="2"/>
  <c r="H75" i="2"/>
  <c r="C75" i="2"/>
  <c r="B75" i="2"/>
  <c r="H74" i="2"/>
  <c r="C74" i="2"/>
  <c r="B74" i="2"/>
  <c r="H73" i="2"/>
  <c r="C73" i="2"/>
  <c r="B73" i="2"/>
  <c r="H72" i="2"/>
  <c r="C72" i="2"/>
  <c r="B72" i="2"/>
  <c r="H71" i="2"/>
  <c r="C71" i="2"/>
  <c r="B71" i="2"/>
  <c r="H70" i="2"/>
  <c r="C70" i="2"/>
  <c r="B70" i="2"/>
  <c r="H69" i="2"/>
  <c r="C69" i="2"/>
  <c r="B69" i="2"/>
  <c r="H68" i="2"/>
  <c r="C68" i="2"/>
  <c r="B68" i="2"/>
  <c r="H67" i="2"/>
  <c r="C67" i="2"/>
  <c r="B67" i="2"/>
  <c r="H66" i="2"/>
  <c r="C66" i="2"/>
  <c r="B66" i="2"/>
  <c r="H65" i="2"/>
  <c r="C65" i="2"/>
  <c r="B65" i="2"/>
  <c r="H64" i="2"/>
  <c r="C64" i="2"/>
  <c r="B64" i="2"/>
  <c r="H63" i="2"/>
  <c r="C63" i="2"/>
  <c r="B63" i="2"/>
  <c r="H62" i="2"/>
  <c r="C62" i="2"/>
  <c r="B62" i="2"/>
  <c r="H61" i="2"/>
  <c r="C61" i="2"/>
  <c r="B61" i="2"/>
  <c r="H60" i="2"/>
  <c r="C60" i="2"/>
  <c r="B60" i="2"/>
  <c r="H59" i="2"/>
  <c r="C59" i="2"/>
  <c r="B59" i="2"/>
  <c r="H58" i="2"/>
  <c r="C58" i="2"/>
  <c r="B58" i="2"/>
  <c r="H57" i="2"/>
  <c r="C57" i="2"/>
  <c r="B57" i="2"/>
  <c r="H56" i="2"/>
  <c r="C56" i="2"/>
  <c r="B56" i="2"/>
  <c r="H55" i="2"/>
  <c r="C55" i="2"/>
  <c r="B55" i="2"/>
  <c r="H54" i="2"/>
  <c r="C54" i="2"/>
  <c r="B54" i="2"/>
  <c r="H53" i="2"/>
  <c r="C53" i="2"/>
  <c r="B53" i="2"/>
  <c r="H52" i="2"/>
  <c r="C52" i="2"/>
  <c r="B52" i="2"/>
  <c r="H51" i="2"/>
  <c r="C51" i="2"/>
  <c r="B51" i="2"/>
  <c r="H50" i="2"/>
  <c r="C50" i="2"/>
  <c r="B50" i="2"/>
  <c r="H49" i="2"/>
  <c r="C49" i="2"/>
  <c r="B49" i="2"/>
  <c r="H48" i="2"/>
  <c r="C48" i="2"/>
  <c r="B48" i="2"/>
  <c r="H47" i="2"/>
  <c r="C47" i="2"/>
  <c r="B47" i="2"/>
  <c r="H46" i="2"/>
  <c r="C46" i="2"/>
  <c r="B46" i="2"/>
  <c r="H45" i="2"/>
  <c r="C45" i="2"/>
  <c r="B45" i="2"/>
  <c r="H44" i="2"/>
  <c r="C44" i="2"/>
  <c r="B44" i="2"/>
  <c r="H43" i="2"/>
  <c r="C43" i="2"/>
  <c r="B43" i="2"/>
  <c r="H42" i="2"/>
  <c r="C42" i="2"/>
  <c r="B42" i="2"/>
  <c r="H41" i="2"/>
  <c r="C41" i="2"/>
  <c r="B41" i="2"/>
  <c r="H40" i="2"/>
  <c r="C40" i="2"/>
  <c r="B40" i="2"/>
  <c r="H39" i="2"/>
  <c r="C39" i="2"/>
  <c r="B39" i="2"/>
  <c r="H38" i="2"/>
  <c r="C38" i="2"/>
  <c r="B38" i="2"/>
  <c r="H37" i="2"/>
  <c r="C37" i="2"/>
  <c r="B37" i="2"/>
  <c r="H36" i="2"/>
  <c r="C36" i="2"/>
  <c r="B36" i="2"/>
  <c r="H35" i="2"/>
  <c r="C35" i="2"/>
  <c r="B35" i="2"/>
  <c r="H34" i="2"/>
  <c r="C34" i="2"/>
  <c r="B34" i="2"/>
  <c r="H33" i="2"/>
  <c r="C33" i="2"/>
  <c r="B33" i="2"/>
  <c r="H32" i="2"/>
  <c r="C32" i="2"/>
  <c r="B32" i="2"/>
  <c r="H31" i="2"/>
  <c r="C31" i="2"/>
  <c r="B31" i="2"/>
  <c r="H30" i="2"/>
  <c r="C30" i="2"/>
  <c r="B30" i="2"/>
  <c r="H29" i="2"/>
  <c r="C29" i="2"/>
  <c r="B29" i="2"/>
  <c r="H28" i="2"/>
  <c r="C28" i="2"/>
  <c r="B28" i="2"/>
  <c r="H27" i="2"/>
  <c r="C27" i="2"/>
  <c r="B27" i="2"/>
  <c r="H26" i="2"/>
  <c r="C26" i="2"/>
  <c r="B26" i="2"/>
  <c r="H25" i="2"/>
  <c r="C25" i="2"/>
  <c r="B25" i="2"/>
  <c r="H24" i="2"/>
  <c r="C24" i="2"/>
  <c r="B24" i="2"/>
  <c r="H23" i="2"/>
  <c r="C23" i="2"/>
  <c r="B23" i="2"/>
  <c r="H22" i="2"/>
  <c r="C22" i="2"/>
  <c r="B22" i="2"/>
  <c r="H21" i="2"/>
  <c r="C21" i="2"/>
  <c r="B21" i="2"/>
  <c r="H20" i="2"/>
  <c r="C20" i="2"/>
  <c r="B20" i="2"/>
  <c r="H19" i="2"/>
  <c r="C19" i="2"/>
  <c r="B19" i="2"/>
  <c r="H18" i="2"/>
  <c r="C18" i="2"/>
  <c r="B18" i="2"/>
  <c r="H17" i="2"/>
  <c r="C17" i="2"/>
  <c r="B17" i="2"/>
  <c r="H16" i="2"/>
  <c r="C16" i="2"/>
  <c r="B16" i="2"/>
  <c r="H15" i="2"/>
  <c r="C15" i="2"/>
  <c r="B15" i="2"/>
  <c r="H14" i="2"/>
  <c r="C14" i="2"/>
  <c r="B14" i="2"/>
  <c r="H13" i="2"/>
  <c r="C13" i="2"/>
  <c r="B13" i="2"/>
  <c r="H12" i="2"/>
  <c r="C12" i="2"/>
  <c r="B12" i="2"/>
  <c r="H11" i="2"/>
  <c r="C11" i="2"/>
  <c r="B11" i="2"/>
  <c r="H10" i="2"/>
  <c r="C10" i="2"/>
  <c r="B10" i="2"/>
  <c r="H9" i="2"/>
  <c r="C9" i="2"/>
  <c r="B9" i="2"/>
  <c r="H8" i="2"/>
  <c r="C8" i="2"/>
  <c r="B8" i="2"/>
  <c r="H7" i="2"/>
  <c r="C7" i="2"/>
  <c r="B7" i="2"/>
  <c r="H6" i="2"/>
  <c r="C6" i="2"/>
  <c r="B6" i="2"/>
  <c r="H5" i="2"/>
  <c r="C5" i="2"/>
  <c r="B5" i="2"/>
  <c r="H4" i="2"/>
  <c r="C4" i="2"/>
  <c r="B4" i="2"/>
  <c r="H3" i="2"/>
  <c r="C3" i="2"/>
  <c r="B3" i="2"/>
  <c r="H2" i="2"/>
  <c r="C2" i="2"/>
  <c r="J4" i="2"/>
  <c r="K9" i="2" s="1"/>
  <c r="J45" i="1"/>
  <c r="F45" i="1"/>
  <c r="E45" i="1"/>
  <c r="J44" i="1"/>
  <c r="F44" i="1"/>
  <c r="E44" i="1"/>
  <c r="J43" i="1"/>
  <c r="F43" i="1"/>
  <c r="E43" i="1"/>
  <c r="J42" i="1"/>
  <c r="F42" i="1"/>
  <c r="E42" i="1"/>
  <c r="J41" i="1"/>
  <c r="F41" i="1"/>
  <c r="E41" i="1"/>
  <c r="J40" i="1"/>
  <c r="F40" i="1"/>
  <c r="E40" i="1"/>
  <c r="J39" i="1"/>
  <c r="F39" i="1"/>
  <c r="E39" i="1"/>
  <c r="J38" i="1"/>
  <c r="F38" i="1"/>
  <c r="E38" i="1"/>
  <c r="J37" i="1"/>
  <c r="F37" i="1"/>
  <c r="E37" i="1"/>
  <c r="J36" i="1"/>
  <c r="F36" i="1"/>
  <c r="E36" i="1"/>
  <c r="J35" i="1"/>
  <c r="F35" i="1"/>
  <c r="E35" i="1"/>
  <c r="J34" i="1"/>
  <c r="F34" i="1"/>
  <c r="E34" i="1"/>
  <c r="J33" i="1"/>
  <c r="F33" i="1"/>
  <c r="E33" i="1"/>
  <c r="J32" i="1"/>
  <c r="F32" i="1"/>
  <c r="E32" i="1"/>
  <c r="J31" i="1"/>
  <c r="F31" i="1"/>
  <c r="E31" i="1"/>
  <c r="J30" i="1"/>
  <c r="F30" i="1"/>
  <c r="E30" i="1"/>
  <c r="J29" i="1"/>
  <c r="F29" i="1"/>
  <c r="E29" i="1"/>
  <c r="J28" i="1"/>
  <c r="F28" i="1"/>
  <c r="E28" i="1"/>
  <c r="J27" i="1"/>
  <c r="F27" i="1"/>
  <c r="E27" i="1"/>
  <c r="J26" i="1"/>
  <c r="F26" i="1"/>
  <c r="E26" i="1"/>
  <c r="J25" i="1"/>
  <c r="F25" i="1"/>
  <c r="E25" i="1"/>
  <c r="J24" i="1"/>
  <c r="F24" i="1"/>
  <c r="E24" i="1"/>
  <c r="J23" i="1"/>
  <c r="F23" i="1"/>
  <c r="E23" i="1"/>
  <c r="J22" i="1"/>
  <c r="F22" i="1"/>
  <c r="E22" i="1"/>
  <c r="J21" i="1"/>
  <c r="F21" i="1"/>
  <c r="E21" i="1"/>
  <c r="J20" i="1"/>
  <c r="F20" i="1"/>
  <c r="E20" i="1"/>
  <c r="J19" i="1"/>
  <c r="F19" i="1"/>
  <c r="E19" i="1"/>
  <c r="J18" i="1"/>
  <c r="F18" i="1"/>
  <c r="E18" i="1"/>
  <c r="J17" i="1"/>
  <c r="F17" i="1"/>
  <c r="E17" i="1"/>
  <c r="J16" i="1"/>
  <c r="F16" i="1"/>
  <c r="E16" i="1"/>
  <c r="J15" i="1"/>
  <c r="F15" i="1"/>
  <c r="E15" i="1"/>
  <c r="J14" i="1"/>
  <c r="F14" i="1"/>
  <c r="E14" i="1"/>
  <c r="J13" i="1"/>
  <c r="F13" i="1"/>
  <c r="E13" i="1"/>
  <c r="J12" i="1"/>
  <c r="F12" i="1"/>
  <c r="E12" i="1"/>
  <c r="J11" i="1"/>
  <c r="F11" i="1"/>
  <c r="E11" i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  <c r="J3" i="1"/>
  <c r="F3" i="1"/>
  <c r="E3" i="1"/>
  <c r="J2" i="1"/>
  <c r="F2" i="1"/>
  <c r="E2" i="1"/>
  <c r="K2" i="2" l="1"/>
  <c r="D173" i="7"/>
  <c r="J2" i="8"/>
  <c r="L4" i="5"/>
  <c r="L7" i="5" s="1"/>
  <c r="N2" i="1"/>
  <c r="I2" i="8"/>
  <c r="M2" i="5"/>
  <c r="M2" i="1"/>
  <c r="N7" i="8"/>
  <c r="N20" i="8"/>
  <c r="L3" i="5"/>
  <c r="Q5" i="7"/>
  <c r="N2" i="6"/>
  <c r="K14" i="2"/>
  <c r="K13" i="2"/>
  <c r="J6" i="2"/>
  <c r="L2" i="5"/>
  <c r="M4" i="1"/>
  <c r="M3" i="6"/>
  <c r="M7" i="6" s="1"/>
  <c r="M3" i="1"/>
  <c r="M2" i="6"/>
  <c r="J2" i="2"/>
  <c r="M9" i="6" l="1"/>
  <c r="M8" i="6"/>
  <c r="M7" i="1"/>
  <c r="L8" i="5"/>
  <c r="L9" i="5"/>
  <c r="M9" i="1" l="1"/>
  <c r="M8" i="1"/>
  <c r="Q4" i="7" l="1"/>
  <c r="Q2" i="7" s="1"/>
  <c r="Q9" i="7" s="1"/>
  <c r="Q16" i="7" l="1"/>
  <c r="Q11" i="7"/>
  <c r="N12" i="8"/>
  <c r="N14" i="8" s="1"/>
  <c r="N16" i="8" s="1"/>
  <c r="N8" i="8" l="1"/>
  <c r="N5" i="8" s="1"/>
  <c r="N2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1" authorId="0" shapeId="0" xr:uid="{00000000-0006-0000-0100-000001000000}">
      <text>
        <r>
          <rPr>
            <sz val="11"/>
            <color theme="1"/>
            <rFont val="Calibri"/>
            <scheme val="minor"/>
          </rPr>
          <t xml:space="preserve">formular for Confindence Interval
</t>
        </r>
      </text>
    </comment>
  </commentList>
</comments>
</file>

<file path=xl/sharedStrings.xml><?xml version="1.0" encoding="utf-8"?>
<sst xmlns="http://schemas.openxmlformats.org/spreadsheetml/2006/main" count="5064" uniqueCount="568">
  <si>
    <t>Start Date</t>
  </si>
  <si>
    <t>End Date</t>
  </si>
  <si>
    <t>Midpoint</t>
  </si>
  <si>
    <t>Approving_adj_Biden</t>
  </si>
  <si>
    <t>Disapproving_adj_Biden</t>
  </si>
  <si>
    <t>Approving</t>
  </si>
  <si>
    <t>Disapproving</t>
  </si>
  <si>
    <t>Unsure/NoData</t>
  </si>
  <si>
    <t>Total</t>
  </si>
  <si>
    <t>Average_Disapproving_adj_Biden</t>
  </si>
  <si>
    <t>Average_Approving_adj_Biden</t>
  </si>
  <si>
    <t>Sample Size</t>
  </si>
  <si>
    <t>Standard Deviation</t>
  </si>
  <si>
    <t>Z</t>
  </si>
  <si>
    <t>Margin of Error:</t>
  </si>
  <si>
    <t>Lower Bound CI</t>
  </si>
  <si>
    <t>Upper Bound CI</t>
  </si>
  <si>
    <t>Approving_adj_Bush</t>
  </si>
  <si>
    <t>Disapproving_adj_Bush</t>
  </si>
  <si>
    <t>Average_Approving_adj_Bush</t>
  </si>
  <si>
    <t>Average_Disapproving_adj_Bush</t>
  </si>
  <si>
    <t>Margin of Error</t>
  </si>
  <si>
    <t>We use a Z-Score of 1.96 for 95% CI</t>
  </si>
  <si>
    <t>Lower Bond Confidence Interval</t>
  </si>
  <si>
    <t>Upper Bond Confidence Interval</t>
  </si>
  <si>
    <t>EDUCATION</t>
  </si>
  <si>
    <t>partyln</t>
  </si>
  <si>
    <t>sex</t>
  </si>
  <si>
    <t>Q3a</t>
  </si>
  <si>
    <t>Q4</t>
  </si>
  <si>
    <t>High-educated</t>
  </si>
  <si>
    <t>Democratic</t>
  </si>
  <si>
    <t>Female</t>
  </si>
  <si>
    <t>Having a close relationship to Germany</t>
  </si>
  <si>
    <t>Likely</t>
  </si>
  <si>
    <t>Low-educated</t>
  </si>
  <si>
    <t>Unlikely</t>
  </si>
  <si>
    <t>Republican</t>
  </si>
  <si>
    <t>Male</t>
  </si>
  <si>
    <t>Having a close relationship to Russia</t>
  </si>
  <si>
    <t>Average_Approving_adj_Trump</t>
  </si>
  <si>
    <t>Average_Disapproving_adj_Trump</t>
  </si>
  <si>
    <t>Average_Approving_adj_Obama</t>
  </si>
  <si>
    <t>Average_Disapproving_adj_obama</t>
  </si>
  <si>
    <t>Approving_adj_Trump</t>
  </si>
  <si>
    <t>Disapproving_adj_Trump</t>
  </si>
  <si>
    <t>Approving_adj_Obama</t>
  </si>
  <si>
    <t>Disapproving_adj_Obama</t>
  </si>
  <si>
    <t>Difference</t>
  </si>
  <si>
    <t>Disapproved Last 1000 Days</t>
  </si>
  <si>
    <t>First 1000 Days</t>
  </si>
  <si>
    <t>1/16/2017</t>
  </si>
  <si>
    <t>P-pooled</t>
  </si>
  <si>
    <t>1/9/2017</t>
  </si>
  <si>
    <t>1/2/2017</t>
  </si>
  <si>
    <t>x1</t>
  </si>
  <si>
    <t>12/26/2016</t>
  </si>
  <si>
    <t>Z-score</t>
  </si>
  <si>
    <t>x2</t>
  </si>
  <si>
    <t>12/19/2016</t>
  </si>
  <si>
    <t>Sample Proportion</t>
  </si>
  <si>
    <t>12/12/2016</t>
  </si>
  <si>
    <t>12/5/2016</t>
  </si>
  <si>
    <t>11/28/2016</t>
  </si>
  <si>
    <t>Standard Error</t>
  </si>
  <si>
    <t>11/21/2016</t>
  </si>
  <si>
    <t>11/14/2016</t>
  </si>
  <si>
    <t>11/7/2016</t>
  </si>
  <si>
    <t>10/31/2016</t>
  </si>
  <si>
    <t>p-value</t>
  </si>
  <si>
    <t>10/24/2016</t>
  </si>
  <si>
    <t>10/17/2016</t>
  </si>
  <si>
    <t>10/10/2016</t>
  </si>
  <si>
    <t>10/3/2016</t>
  </si>
  <si>
    <t>9/26/2016</t>
  </si>
  <si>
    <t>9/19/2016</t>
  </si>
  <si>
    <t>9/12/2016</t>
  </si>
  <si>
    <t>9/5/2016</t>
  </si>
  <si>
    <t>8/29/2016</t>
  </si>
  <si>
    <t>8/22/2016</t>
  </si>
  <si>
    <t>8/15/2016</t>
  </si>
  <si>
    <t>8/8/2016</t>
  </si>
  <si>
    <t>8/1/2016</t>
  </si>
  <si>
    <t>7/25/2016</t>
  </si>
  <si>
    <t>7/18/2016</t>
  </si>
  <si>
    <t>7/11/2016</t>
  </si>
  <si>
    <t>7/4/2016</t>
  </si>
  <si>
    <t>6/27/2016</t>
  </si>
  <si>
    <t>6/20/2016</t>
  </si>
  <si>
    <t>6/13/2016</t>
  </si>
  <si>
    <t>6/6/2016</t>
  </si>
  <si>
    <t>5/30/2016</t>
  </si>
  <si>
    <t>5/23/2016</t>
  </si>
  <si>
    <t>5/16/2016</t>
  </si>
  <si>
    <t>5/9/2016</t>
  </si>
  <si>
    <t>5/2/2016</t>
  </si>
  <si>
    <t>4/25/2016</t>
  </si>
  <si>
    <t>4/18/2016</t>
  </si>
  <si>
    <t>4/11/2016</t>
  </si>
  <si>
    <t>4/4/2016</t>
  </si>
  <si>
    <t>3/28/2016</t>
  </si>
  <si>
    <t>3/21/2016</t>
  </si>
  <si>
    <t>3/14/2016</t>
  </si>
  <si>
    <t>3/7/2016</t>
  </si>
  <si>
    <t>2/29/2016</t>
  </si>
  <si>
    <t>2/22/2016</t>
  </si>
  <si>
    <t>2/15/2016</t>
  </si>
  <si>
    <t>2/8/2016</t>
  </si>
  <si>
    <t>2/1/2016</t>
  </si>
  <si>
    <t>1/25/2016</t>
  </si>
  <si>
    <t>1/18/2016</t>
  </si>
  <si>
    <t>1/11/2016</t>
  </si>
  <si>
    <t>1/4/2016</t>
  </si>
  <si>
    <t>12/28/2015</t>
  </si>
  <si>
    <t>12/21/2015</t>
  </si>
  <si>
    <t>12/14/2015</t>
  </si>
  <si>
    <t>12/7/2015</t>
  </si>
  <si>
    <t>11/30/2015</t>
  </si>
  <si>
    <t>11/23/2015</t>
  </si>
  <si>
    <t>11/16/2015</t>
  </si>
  <si>
    <t>11/9/2015</t>
  </si>
  <si>
    <t>11/2/2015</t>
  </si>
  <si>
    <t>10/26/2015</t>
  </si>
  <si>
    <t>10/19/2015</t>
  </si>
  <si>
    <t>10/12/2015</t>
  </si>
  <si>
    <t>10/5/2015</t>
  </si>
  <si>
    <t>9/28/2015</t>
  </si>
  <si>
    <t>9/21/2015</t>
  </si>
  <si>
    <t>9/14/2015</t>
  </si>
  <si>
    <t>9/7/2015</t>
  </si>
  <si>
    <t>8/31/2015</t>
  </si>
  <si>
    <t>8/24/2015</t>
  </si>
  <si>
    <t>8/17/2015</t>
  </si>
  <si>
    <t>8/10/2015</t>
  </si>
  <si>
    <t>8/3/2015</t>
  </si>
  <si>
    <t>7/27/2015</t>
  </si>
  <si>
    <t>7/20/2015</t>
  </si>
  <si>
    <t>7/13/2015</t>
  </si>
  <si>
    <t>7/6/2015</t>
  </si>
  <si>
    <t>6/29/2015</t>
  </si>
  <si>
    <t>6/22/2015</t>
  </si>
  <si>
    <t>6/15/2015</t>
  </si>
  <si>
    <t>6/8/2015</t>
  </si>
  <si>
    <t>6/1/2015</t>
  </si>
  <si>
    <t>5/25/2015</t>
  </si>
  <si>
    <t>5/18/2015</t>
  </si>
  <si>
    <t>5/11/2015</t>
  </si>
  <si>
    <t>5/4/2015</t>
  </si>
  <si>
    <t>4/27/2015</t>
  </si>
  <si>
    <t>4/20/2015</t>
  </si>
  <si>
    <t>4/13/2015</t>
  </si>
  <si>
    <t>4/6/2015</t>
  </si>
  <si>
    <t>3/30/2015</t>
  </si>
  <si>
    <t>3/23/2015</t>
  </si>
  <si>
    <t>3/16/2015</t>
  </si>
  <si>
    <t>3/9/2015</t>
  </si>
  <si>
    <t>3/2/2015</t>
  </si>
  <si>
    <t>2/23/2015</t>
  </si>
  <si>
    <t>2/16/2015</t>
  </si>
  <si>
    <t>2/9/2015</t>
  </si>
  <si>
    <t>2/2/2015</t>
  </si>
  <si>
    <t>1/26/2015</t>
  </si>
  <si>
    <t>1/19/2015</t>
  </si>
  <si>
    <t>1/12/2015</t>
  </si>
  <si>
    <t>1/5/2015</t>
  </si>
  <si>
    <t>12/29/2014</t>
  </si>
  <si>
    <t>12/22/2014</t>
  </si>
  <si>
    <t>12/15/2014</t>
  </si>
  <si>
    <t>12/8/2014</t>
  </si>
  <si>
    <t>12/1/2014</t>
  </si>
  <si>
    <t>11/24/2014</t>
  </si>
  <si>
    <t>11/17/2014</t>
  </si>
  <si>
    <t>11/10/2014</t>
  </si>
  <si>
    <t>11/3/2014</t>
  </si>
  <si>
    <t>10/27/2014</t>
  </si>
  <si>
    <t>10/20/2014</t>
  </si>
  <si>
    <t>10/13/2014</t>
  </si>
  <si>
    <t>10/6/2014</t>
  </si>
  <si>
    <t>9/29/2014</t>
  </si>
  <si>
    <t>9/22/2014</t>
  </si>
  <si>
    <t>9/15/2014</t>
  </si>
  <si>
    <t>9/8/2014</t>
  </si>
  <si>
    <t>9/1/2014</t>
  </si>
  <si>
    <t>8/25/2014</t>
  </si>
  <si>
    <t>8/18/2014</t>
  </si>
  <si>
    <t>8/11/2014</t>
  </si>
  <si>
    <t>8/4/2014</t>
  </si>
  <si>
    <t>7/28/2014</t>
  </si>
  <si>
    <t>7/21/2014</t>
  </si>
  <si>
    <t>7/14/2014</t>
  </si>
  <si>
    <t>7/7/2014</t>
  </si>
  <si>
    <t>6/30/2014</t>
  </si>
  <si>
    <t>6/23/2014</t>
  </si>
  <si>
    <t>6/16/2014</t>
  </si>
  <si>
    <t>6/9/2014</t>
  </si>
  <si>
    <t>6/2/2014</t>
  </si>
  <si>
    <t>5/26/2014</t>
  </si>
  <si>
    <t>5/19/2014</t>
  </si>
  <si>
    <t>5/12/2014</t>
  </si>
  <si>
    <t>5/5/2014</t>
  </si>
  <si>
    <t>4/28/2014</t>
  </si>
  <si>
    <t>4/21/2014</t>
  </si>
  <si>
    <t>4/14/2014</t>
  </si>
  <si>
    <t>4/7/2014</t>
  </si>
  <si>
    <t>3/31/2014</t>
  </si>
  <si>
    <t>3/24/2014</t>
  </si>
  <si>
    <t>3/17/2014</t>
  </si>
  <si>
    <t>3/10/2014</t>
  </si>
  <si>
    <t>3/3/2014</t>
  </si>
  <si>
    <t>2/24/2014</t>
  </si>
  <si>
    <t>2/17/2014</t>
  </si>
  <si>
    <t>2/10/2014</t>
  </si>
  <si>
    <t>2/3/2014</t>
  </si>
  <si>
    <t>1/27/2014</t>
  </si>
  <si>
    <t>1/20/2014</t>
  </si>
  <si>
    <t>1/13/2014</t>
  </si>
  <si>
    <t>1/6/2014</t>
  </si>
  <si>
    <t>1/2/2014</t>
  </si>
  <si>
    <t>12/23/2013</t>
  </si>
  <si>
    <t>12/16/2013</t>
  </si>
  <si>
    <t>12/9/2013</t>
  </si>
  <si>
    <t>12/2/2013</t>
  </si>
  <si>
    <t>11/25/2013</t>
  </si>
  <si>
    <t>11/18/2013</t>
  </si>
  <si>
    <t>11/11/2013</t>
  </si>
  <si>
    <t>11/4/2013</t>
  </si>
  <si>
    <t>10/28/2013</t>
  </si>
  <si>
    <t>10/21/2013</t>
  </si>
  <si>
    <t>10/14/2013</t>
  </si>
  <si>
    <t>10/7/2013</t>
  </si>
  <si>
    <t>9/30/2013</t>
  </si>
  <si>
    <t>9/23/2013</t>
  </si>
  <si>
    <t>9/16/2013</t>
  </si>
  <si>
    <t>9/9/2013</t>
  </si>
  <si>
    <t>9/2/2013</t>
  </si>
  <si>
    <t>8/26/2013</t>
  </si>
  <si>
    <t>8/19/2013</t>
  </si>
  <si>
    <t>8/12/2013</t>
  </si>
  <si>
    <t>8/5/2013</t>
  </si>
  <si>
    <t>7/29/2013</t>
  </si>
  <si>
    <t>7/22/2013</t>
  </si>
  <si>
    <t>7/15/2013</t>
  </si>
  <si>
    <t>7/8/2013</t>
  </si>
  <si>
    <t>7/1/2013</t>
  </si>
  <si>
    <t>6/24/2013</t>
  </si>
  <si>
    <t>6/17/2013</t>
  </si>
  <si>
    <t>6/10/2013</t>
  </si>
  <si>
    <t>6/3/2013</t>
  </si>
  <si>
    <t>5/27/2013</t>
  </si>
  <si>
    <t>5/20/2013</t>
  </si>
  <si>
    <t>5/13/2013</t>
  </si>
  <si>
    <t>5/6/2013</t>
  </si>
  <si>
    <t>4/29/2013</t>
  </si>
  <si>
    <t>4/22/2013</t>
  </si>
  <si>
    <t>4/15/2013</t>
  </si>
  <si>
    <t>4/8/2013</t>
  </si>
  <si>
    <t>4/1/2013</t>
  </si>
  <si>
    <t>3/25/2013</t>
  </si>
  <si>
    <t>3/18/2013</t>
  </si>
  <si>
    <t>3/11/2013</t>
  </si>
  <si>
    <t>3/4/2013</t>
  </si>
  <si>
    <t>2/25/2013</t>
  </si>
  <si>
    <t>2/18/2013</t>
  </si>
  <si>
    <t>2/11/2013</t>
  </si>
  <si>
    <t>2/4/2013</t>
  </si>
  <si>
    <t>1/28/2013</t>
  </si>
  <si>
    <t>1/21/2013</t>
  </si>
  <si>
    <t>1/14/2013</t>
  </si>
  <si>
    <t>1/7/2013</t>
  </si>
  <si>
    <t>12/31/2012</t>
  </si>
  <si>
    <t>12/24/2012</t>
  </si>
  <si>
    <t>12/17/2012</t>
  </si>
  <si>
    <t>12/10/2012</t>
  </si>
  <si>
    <t>12/3/2012</t>
  </si>
  <si>
    <t>11/26/2012</t>
  </si>
  <si>
    <t>11/19/2012</t>
  </si>
  <si>
    <t>11/12/2012</t>
  </si>
  <si>
    <t>11/5/2012</t>
  </si>
  <si>
    <t>10/29/2012</t>
  </si>
  <si>
    <t>10/22/2012</t>
  </si>
  <si>
    <t>10/15/2012</t>
  </si>
  <si>
    <t>10/8/2012</t>
  </si>
  <si>
    <t>10/1/2012</t>
  </si>
  <si>
    <t>9/24/2012</t>
  </si>
  <si>
    <t>9/17/2012</t>
  </si>
  <si>
    <t>9/10/2012</t>
  </si>
  <si>
    <t>9/3/2012</t>
  </si>
  <si>
    <t>8/27/2012</t>
  </si>
  <si>
    <t>8/20/2012</t>
  </si>
  <si>
    <t>8/13/2012</t>
  </si>
  <si>
    <t>8/6/2012</t>
  </si>
  <si>
    <t>7/30/2012</t>
  </si>
  <si>
    <t>7/23/2012</t>
  </si>
  <si>
    <t>7/16/2012</t>
  </si>
  <si>
    <t>7/9/2012</t>
  </si>
  <si>
    <t>7/2/2012</t>
  </si>
  <si>
    <t>6/25/2012</t>
  </si>
  <si>
    <t>6/18/2012</t>
  </si>
  <si>
    <t>6/11/2012</t>
  </si>
  <si>
    <t>6/4/2012</t>
  </si>
  <si>
    <t>5/28/2012</t>
  </si>
  <si>
    <t>5/21/2012</t>
  </si>
  <si>
    <t>5/14/2012</t>
  </si>
  <si>
    <t>5/7/2012</t>
  </si>
  <si>
    <t>4/30/2012</t>
  </si>
  <si>
    <t>4/23/2012</t>
  </si>
  <si>
    <t>4/16/2012</t>
  </si>
  <si>
    <t>4/9/2012</t>
  </si>
  <si>
    <t>4/2/2012</t>
  </si>
  <si>
    <t>3/26/2012</t>
  </si>
  <si>
    <t>3/19/2012</t>
  </si>
  <si>
    <t>3/12/2012</t>
  </si>
  <si>
    <t>3/5/2012</t>
  </si>
  <si>
    <t>2/27/2012</t>
  </si>
  <si>
    <t>2/20/2012</t>
  </si>
  <si>
    <t>2/13/2012</t>
  </si>
  <si>
    <t>2/6/2012</t>
  </si>
  <si>
    <t>1/30/2012</t>
  </si>
  <si>
    <t>1/23/2012</t>
  </si>
  <si>
    <t>1/16/2012</t>
  </si>
  <si>
    <t>1/9/2012</t>
  </si>
  <si>
    <t>1/2/2012</t>
  </si>
  <si>
    <t>12/26/2011</t>
  </si>
  <si>
    <t>12/19/2011</t>
  </si>
  <si>
    <t>12/12/2011</t>
  </si>
  <si>
    <t>12/5/2011</t>
  </si>
  <si>
    <t>11/28/2011</t>
  </si>
  <si>
    <t>11/21/2011</t>
  </si>
  <si>
    <t>11/14/2011</t>
  </si>
  <si>
    <t>11/7/2011</t>
  </si>
  <si>
    <t>10/31/2011</t>
  </si>
  <si>
    <t>10/24/2011</t>
  </si>
  <si>
    <t>10/17/2011</t>
  </si>
  <si>
    <t>10/10/2011</t>
  </si>
  <si>
    <t>10/3/2011</t>
  </si>
  <si>
    <t>9/26/2011</t>
  </si>
  <si>
    <t>9/19/2011</t>
  </si>
  <si>
    <t>9/12/2011</t>
  </si>
  <si>
    <t>9/5/2011</t>
  </si>
  <si>
    <t>8/29/2011</t>
  </si>
  <si>
    <t>8/22/2011</t>
  </si>
  <si>
    <t>8/15/2011</t>
  </si>
  <si>
    <t>8/8/2011</t>
  </si>
  <si>
    <t>8/1/2011</t>
  </si>
  <si>
    <t>7/25/2011</t>
  </si>
  <si>
    <t>7/18/2011</t>
  </si>
  <si>
    <t>7/11/2011</t>
  </si>
  <si>
    <t>7/4/2011</t>
  </si>
  <si>
    <t>6/27/2011</t>
  </si>
  <si>
    <t>6/20/2011</t>
  </si>
  <si>
    <t>6/13/2011</t>
  </si>
  <si>
    <t>6/6/2011</t>
  </si>
  <si>
    <t>5/30/2011</t>
  </si>
  <si>
    <t>5/23/2011</t>
  </si>
  <si>
    <t>5/16/2011</t>
  </si>
  <si>
    <t>5/9/2011</t>
  </si>
  <si>
    <t>5/2/2011</t>
  </si>
  <si>
    <t>4/25/2011</t>
  </si>
  <si>
    <t>4/18/2011</t>
  </si>
  <si>
    <t>4/11/2011</t>
  </si>
  <si>
    <t>4/4/2011</t>
  </si>
  <si>
    <t>3/28/2011</t>
  </si>
  <si>
    <t>3/21/2011</t>
  </si>
  <si>
    <t>3/14/2011</t>
  </si>
  <si>
    <t>3/7/2011</t>
  </si>
  <si>
    <t>2/28/2011</t>
  </si>
  <si>
    <t>2/21/2011</t>
  </si>
  <si>
    <t>2/14/2011</t>
  </si>
  <si>
    <t>2/7/2011</t>
  </si>
  <si>
    <t>1/31/2011</t>
  </si>
  <si>
    <t>1/24/2011</t>
  </si>
  <si>
    <t>1/17/2011</t>
  </si>
  <si>
    <t>1/10/2011</t>
  </si>
  <si>
    <t>1/3/2011</t>
  </si>
  <si>
    <t>12/27/2010</t>
  </si>
  <si>
    <t>12/20/2010</t>
  </si>
  <si>
    <t>12/13/2010</t>
  </si>
  <si>
    <t>12/6/2010</t>
  </si>
  <si>
    <t>11/29/2010</t>
  </si>
  <si>
    <t>11/22/2010</t>
  </si>
  <si>
    <t>11/15/2010</t>
  </si>
  <si>
    <t>11/8/2010</t>
  </si>
  <si>
    <t>11/1/2010</t>
  </si>
  <si>
    <t>10/25/2010</t>
  </si>
  <si>
    <t>10/18/2010</t>
  </si>
  <si>
    <t>10/11/2010</t>
  </si>
  <si>
    <t>10/4/2010</t>
  </si>
  <si>
    <t>9/27/2010</t>
  </si>
  <si>
    <t>9/20/2010</t>
  </si>
  <si>
    <t>9/13/2010</t>
  </si>
  <si>
    <t>9/6/2010</t>
  </si>
  <si>
    <t>8/30/2010</t>
  </si>
  <si>
    <t>8/23/2010</t>
  </si>
  <si>
    <t>8/16/2010</t>
  </si>
  <si>
    <t>8/9/2010</t>
  </si>
  <si>
    <t>8/2/2010</t>
  </si>
  <si>
    <t>7/26/2010</t>
  </si>
  <si>
    <t>7/19/2010</t>
  </si>
  <si>
    <t>7/12/2010</t>
  </si>
  <si>
    <t>7/5/2010</t>
  </si>
  <si>
    <t>6/28/2010</t>
  </si>
  <si>
    <t>6/21/2010</t>
  </si>
  <si>
    <t>6/14/2010</t>
  </si>
  <si>
    <t>6/7/2010</t>
  </si>
  <si>
    <t>5/31/2010</t>
  </si>
  <si>
    <t>5/24/2010</t>
  </si>
  <si>
    <t>5/17/2010</t>
  </si>
  <si>
    <t>5/10/2010</t>
  </si>
  <si>
    <t>5/3/2010</t>
  </si>
  <si>
    <t>4/26/2010</t>
  </si>
  <si>
    <t>4/19/2010</t>
  </si>
  <si>
    <t>4/12/2010</t>
  </si>
  <si>
    <t>4/5/2010</t>
  </si>
  <si>
    <t>3/29/2010</t>
  </si>
  <si>
    <t>3/22/2010</t>
  </si>
  <si>
    <t>3/15/2010</t>
  </si>
  <si>
    <t>3/8/2010</t>
  </si>
  <si>
    <t>3/1/2010</t>
  </si>
  <si>
    <t>2/22/2010</t>
  </si>
  <si>
    <t>2/15/2010</t>
  </si>
  <si>
    <t>2/8/2010</t>
  </si>
  <si>
    <t>2/1/2010</t>
  </si>
  <si>
    <t>1/25/2010</t>
  </si>
  <si>
    <t>1/18/2010</t>
  </si>
  <si>
    <t>1/11/2010</t>
  </si>
  <si>
    <t>1/4/2010</t>
  </si>
  <si>
    <t>12/28/2009</t>
  </si>
  <si>
    <t>12/21/2009</t>
  </si>
  <si>
    <t>12/14/2009</t>
  </si>
  <si>
    <t>12/7/2009</t>
  </si>
  <si>
    <t>11/30/2009</t>
  </si>
  <si>
    <t>11/23/2009</t>
  </si>
  <si>
    <t>11/16/2009</t>
  </si>
  <si>
    <t>11/9/2009</t>
  </si>
  <si>
    <t>11/2/2009</t>
  </si>
  <si>
    <t>10/26/2009</t>
  </si>
  <si>
    <t>10/19/2009</t>
  </si>
  <si>
    <t>10/12/2009</t>
  </si>
  <si>
    <t>10/5/2009</t>
  </si>
  <si>
    <t>9/28/2009</t>
  </si>
  <si>
    <t>9/21/2009</t>
  </si>
  <si>
    <t>9/14/2009</t>
  </si>
  <si>
    <t>9/7/2009</t>
  </si>
  <si>
    <t>8/31/2009</t>
  </si>
  <si>
    <t>8/24/2009</t>
  </si>
  <si>
    <t>8/17/2009</t>
  </si>
  <si>
    <t>8/10/2009</t>
  </si>
  <si>
    <t>8/3/2009</t>
  </si>
  <si>
    <t>7/27/2009</t>
  </si>
  <si>
    <t>7/20/2009</t>
  </si>
  <si>
    <t>7/13/2009</t>
  </si>
  <si>
    <t>7/6/2009</t>
  </si>
  <si>
    <t>6/29/2009</t>
  </si>
  <si>
    <t>6/22/2009</t>
  </si>
  <si>
    <t>6/15/2009</t>
  </si>
  <si>
    <t>6/8/2009</t>
  </si>
  <si>
    <t>6/1/2009</t>
  </si>
  <si>
    <t>5/25/2009</t>
  </si>
  <si>
    <t>5/18/2009</t>
  </si>
  <si>
    <t>5/11/2009</t>
  </si>
  <si>
    <t>5/4/2009</t>
  </si>
  <si>
    <t>4/27/2009</t>
  </si>
  <si>
    <t>4/20/2009</t>
  </si>
  <si>
    <t>4/13/2009</t>
  </si>
  <si>
    <t>4/6/2009</t>
  </si>
  <si>
    <t>3/30/2009</t>
  </si>
  <si>
    <t>3/23/2009</t>
  </si>
  <si>
    <t>3/16/2009</t>
  </si>
  <si>
    <t>3/9/2009</t>
  </si>
  <si>
    <t>3/2/2009</t>
  </si>
  <si>
    <t>2/23/2009</t>
  </si>
  <si>
    <t>2/16/2009</t>
  </si>
  <si>
    <t>2/9/2009</t>
  </si>
  <si>
    <t>2/2/2009</t>
  </si>
  <si>
    <t>1/26/2009</t>
  </si>
  <si>
    <t>1/19/2009</t>
  </si>
  <si>
    <t>Disapprove first 500 days</t>
  </si>
  <si>
    <t>First 500 days</t>
  </si>
  <si>
    <t>Disapprove last 500 days</t>
  </si>
  <si>
    <t>Last 500 days</t>
  </si>
  <si>
    <t>Sample Count</t>
  </si>
  <si>
    <t>Sample Mean</t>
  </si>
  <si>
    <t>Sample STDV</t>
  </si>
  <si>
    <t>Pont estimate</t>
  </si>
  <si>
    <t>Row Labels</t>
  </si>
  <si>
    <t>Grand Total</t>
  </si>
  <si>
    <t>Column Labels</t>
  </si>
  <si>
    <t>Count of EDUCATION</t>
  </si>
  <si>
    <t>standard error </t>
  </si>
  <si>
    <t>For Democrats</t>
  </si>
  <si>
    <t>n1​p1​≥10:</t>
  </si>
  <si>
    <t>For Republicans:</t>
  </si>
  <si>
    <r>
      <t>n</t>
    </r>
    <r>
      <rPr>
        <sz val="7.7"/>
        <rFont val="Math"/>
      </rPr>
      <t>2</t>
    </r>
    <r>
      <rPr>
        <sz val="1"/>
        <rFont val="Math"/>
      </rPr>
      <t>​</t>
    </r>
    <r>
      <rPr>
        <i/>
        <sz val="13.3"/>
        <rFont val="Math"/>
      </rPr>
      <t>p</t>
    </r>
    <r>
      <rPr>
        <sz val="7.7"/>
        <rFont val="Math"/>
      </rPr>
      <t>2</t>
    </r>
    <r>
      <rPr>
        <sz val="1"/>
        <rFont val="Math"/>
      </rPr>
      <t>​</t>
    </r>
    <r>
      <rPr>
        <sz val="13.3"/>
        <rFont val="Math"/>
      </rPr>
      <t>≥10</t>
    </r>
    <r>
      <rPr>
        <sz val="8"/>
        <rFont val="Math"/>
      </rPr>
      <t>:</t>
    </r>
  </si>
  <si>
    <r>
      <t>n</t>
    </r>
    <r>
      <rPr>
        <sz val="7.7"/>
        <rFont val="Math"/>
      </rPr>
      <t>1</t>
    </r>
    <r>
      <rPr>
        <sz val="1"/>
        <rFont val="Math"/>
      </rPr>
      <t>​</t>
    </r>
    <r>
      <rPr>
        <sz val="13.3"/>
        <rFont val="Math"/>
      </rPr>
      <t>(1−</t>
    </r>
    <r>
      <rPr>
        <i/>
        <sz val="13.3"/>
        <rFont val="Math"/>
      </rPr>
      <t>p</t>
    </r>
    <r>
      <rPr>
        <sz val="7.7"/>
        <rFont val="Math"/>
      </rPr>
      <t>1</t>
    </r>
    <r>
      <rPr>
        <sz val="1"/>
        <rFont val="Math"/>
      </rPr>
      <t>​</t>
    </r>
    <r>
      <rPr>
        <sz val="13.3"/>
        <rFont val="Math"/>
      </rPr>
      <t>)≥10</t>
    </r>
    <r>
      <rPr>
        <sz val="8"/>
        <rFont val="Math"/>
      </rPr>
      <t>:</t>
    </r>
  </si>
  <si>
    <r>
      <t>n</t>
    </r>
    <r>
      <rPr>
        <sz val="12"/>
        <rFont val="Math"/>
      </rPr>
      <t>2​(1−</t>
    </r>
    <r>
      <rPr>
        <i/>
        <sz val="12"/>
        <rFont val="Math"/>
      </rPr>
      <t>p</t>
    </r>
    <r>
      <rPr>
        <sz val="12"/>
        <rFont val="Math"/>
      </rPr>
      <t>2​)≥10</t>
    </r>
  </si>
  <si>
    <t>Proportion of high-educated Republicans: </t>
  </si>
  <si>
    <t>Proportion of high-educated Democrats:</t>
  </si>
  <si>
    <t>Calculate the Difference in Proportions</t>
  </si>
  <si>
    <t>Calculate the Standard Error (SE)</t>
  </si>
  <si>
    <t>z-score:</t>
  </si>
  <si>
    <t>Calculate the Margin of Error</t>
  </si>
  <si>
    <t>Calculate the Confidence Interval</t>
  </si>
  <si>
    <t>Now, calculate the 90% confidence interval:</t>
  </si>
  <si>
    <t>Lower bound:</t>
  </si>
  <si>
    <t>Upper bound:</t>
  </si>
  <si>
    <t>Calculate the Z-Statistic</t>
  </si>
  <si>
    <t>1. For Female:</t>
  </si>
  <si>
    <t>2. For Male:</t>
  </si>
  <si>
    <t xml:space="preserve">Proportion of High-educated: </t>
  </si>
  <si>
    <t>Calculate the Standard Error:</t>
  </si>
  <si>
    <t>Steps to Check Conditions in Excel:</t>
  </si>
  <si>
    <t>For Female:</t>
  </si>
  <si>
    <t>Expected high-educated</t>
  </si>
  <si>
    <r>
      <t>n</t>
    </r>
    <r>
      <rPr>
        <sz val="7.7"/>
        <color theme="1"/>
        <rFont val="Calibri"/>
        <family val="2"/>
        <scheme val="minor"/>
      </rPr>
      <t>1</t>
    </r>
    <r>
      <rPr>
        <sz val="1"/>
        <color theme="1"/>
        <rFont val="Calibri"/>
        <family val="2"/>
        <scheme val="minor"/>
      </rPr>
      <t>​</t>
    </r>
    <r>
      <rPr>
        <sz val="11"/>
        <color theme="1"/>
        <rFont val="Calibri"/>
        <scheme val="minor"/>
      </rPr>
      <t>×</t>
    </r>
    <r>
      <rPr>
        <i/>
        <sz val="11"/>
        <color theme="1"/>
        <rFont val="KaTeX_Math"/>
      </rPr>
      <t>p</t>
    </r>
    <r>
      <rPr>
        <sz val="7.7"/>
        <color rgb="FFECECEC"/>
        <rFont val="Times New Roman"/>
        <family val="1"/>
      </rPr>
      <t>1</t>
    </r>
    <r>
      <rPr>
        <sz val="1"/>
        <color rgb="FFECECEC"/>
        <rFont val="Times New Roman"/>
        <family val="1"/>
      </rPr>
      <t>​</t>
    </r>
    <r>
      <rPr>
        <i/>
        <sz val="11"/>
        <color theme="1"/>
        <rFont val="KaTeX_Math"/>
      </rPr>
      <t xml:space="preserve"> &gt;= 10</t>
    </r>
  </si>
  <si>
    <r>
      <t>n</t>
    </r>
    <r>
      <rPr>
        <sz val="7.7"/>
        <rFont val="Times New Roman"/>
        <family val="1"/>
      </rPr>
      <t>1</t>
    </r>
    <r>
      <rPr>
        <sz val="1"/>
        <rFont val="Times New Roman"/>
        <family val="1"/>
      </rPr>
      <t>​</t>
    </r>
    <r>
      <rPr>
        <sz val="10"/>
        <rFont val="Times New Roman"/>
        <family val="1"/>
      </rPr>
      <t>×(1−</t>
    </r>
    <r>
      <rPr>
        <i/>
        <sz val="10"/>
        <rFont val="KaTeX_Math"/>
      </rPr>
      <t>p</t>
    </r>
    <r>
      <rPr>
        <sz val="7.7"/>
        <rFont val="Times New Roman"/>
        <family val="1"/>
      </rPr>
      <t>1</t>
    </r>
    <r>
      <rPr>
        <sz val="1"/>
        <rFont val="Times New Roman"/>
        <family val="1"/>
      </rPr>
      <t>​</t>
    </r>
    <r>
      <rPr>
        <sz val="10"/>
        <rFont val="Times New Roman"/>
        <family val="1"/>
      </rPr>
      <t>)</t>
    </r>
    <r>
      <rPr>
        <i/>
        <sz val="10"/>
        <rFont val="KaTeX_Math"/>
      </rPr>
      <t xml:space="preserve"> &gt;= 10</t>
    </r>
  </si>
  <si>
    <t>Expected low-educated</t>
  </si>
  <si>
    <t>For Male:</t>
  </si>
  <si>
    <t>Critical Value  at 99%  CI ix</t>
  </si>
  <si>
    <t>n×p &gt;= 10</t>
  </si>
  <si>
    <t xml:space="preserve"> </t>
  </si>
  <si>
    <t>Week</t>
  </si>
  <si>
    <t>Week in presidency.</t>
  </si>
  <si>
    <t>Mean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</si>
  <si>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</si>
  <si>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</si>
  <si>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</si>
  <si>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</si>
  <si>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</si>
  <si>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</si>
  <si>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</si>
  <si>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</si>
  <si>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</si>
  <si>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</si>
  <si>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</si>
  <si>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</t>
  </si>
  <si>
    <t>Higher</t>
  </si>
  <si>
    <t>last  1000 Days Disapproval</t>
  </si>
  <si>
    <t>First 1000 Days Disapproval</t>
  </si>
  <si>
    <t>Count for the First 1000 Days</t>
  </si>
  <si>
    <t>Count for the Last 1000 Days</t>
  </si>
  <si>
    <t>Proportion</t>
  </si>
  <si>
    <t>point estimate of the difference proportions.</t>
  </si>
  <si>
    <t>last  1000 Days approval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</si>
  <si>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</si>
  <si>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</si>
  <si>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</si>
  <si>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</si>
  <si>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</si>
  <si>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</si>
  <si>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</si>
  <si>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</si>
  <si>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</si>
  <si>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</t>
  </si>
  <si>
    <t>Count for the First 500 Days</t>
  </si>
  <si>
    <t>Count for the Last 500 Days</t>
  </si>
  <si>
    <t>The point estimate difference is:</t>
  </si>
  <si>
    <t>t-Test: Two-Sample Assuming Equal Variances</t>
  </si>
  <si>
    <t>Pooled Variance</t>
  </si>
  <si>
    <t>Calculate the Confidence Interval(99%)</t>
  </si>
  <si>
    <t>P-value Calculation</t>
  </si>
  <si>
    <t>Confidence Interval</t>
  </si>
  <si>
    <t>Biden</t>
  </si>
  <si>
    <t>President</t>
  </si>
  <si>
    <t>Bush</t>
  </si>
  <si>
    <t>Trump</t>
  </si>
  <si>
    <t>Obama</t>
  </si>
  <si>
    <t>Weeks</t>
  </si>
  <si>
    <t>Average of Approving_adj_Biden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</si>
</sst>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0000000"/>
    <numFmt numFmtId="166" formatCode="#,##0.0000"/>
    <numFmt numFmtId="167" formatCode="0.00000"/>
    <numFmt numFmtId="168" formatCode="0.000"/>
    <numFmt numFmtId="169" formatCode="0.0000000000000000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11111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7"/>
      <color rgb="FF111111"/>
      <name val="Arial"/>
    </font>
    <font>
      <b/>
      <sz val="11"/>
      <color theme="1"/>
      <name val="Calibri"/>
    </font>
    <font>
      <sz val="9"/>
      <color rgb="FF000000"/>
      <name val="&quot;Google Sans Mono&quot;"/>
    </font>
    <font>
      <sz val="7.7"/>
      <color rgb="FFECECEC"/>
      <name val="Times New Roman"/>
      <family val="1"/>
    </font>
    <font>
      <sz val="1"/>
      <color rgb="FFECECEC"/>
      <name val="Times New Roman"/>
      <family val="1"/>
    </font>
    <font>
      <sz val="7.7"/>
      <name val="Times New Roman"/>
      <family val="1"/>
    </font>
    <font>
      <sz val="1"/>
      <name val="Times New Roman"/>
      <family val="1"/>
    </font>
    <font>
      <i/>
      <sz val="10"/>
      <name val="KaTeX_Math"/>
    </font>
    <font>
      <sz val="10"/>
      <name val="Times New Roman"/>
      <family val="1"/>
    </font>
    <font>
      <sz val="9.6"/>
      <name val="Consolas"/>
      <family val="3"/>
    </font>
    <font>
      <sz val="11"/>
      <color theme="1"/>
      <name val="Math"/>
    </font>
    <font>
      <i/>
      <sz val="13.3"/>
      <name val="Math"/>
    </font>
    <font>
      <sz val="7.7"/>
      <name val="Math"/>
    </font>
    <font>
      <sz val="1"/>
      <name val="Math"/>
    </font>
    <font>
      <sz val="13.3"/>
      <name val="Math"/>
    </font>
    <font>
      <sz val="8"/>
      <name val="Math"/>
    </font>
    <font>
      <sz val="11"/>
      <name val="Math"/>
    </font>
    <font>
      <i/>
      <sz val="12"/>
      <name val="Math"/>
    </font>
    <font>
      <sz val="12"/>
      <name val="Math"/>
    </font>
    <font>
      <i/>
      <sz val="11"/>
      <color theme="1"/>
      <name val="KaTeX_Math"/>
    </font>
    <font>
      <sz val="7.7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"/>
      <color rgb="FF111111"/>
      <name val="Arial"/>
      <family val="2"/>
    </font>
    <font>
      <sz val="12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2" fontId="6" fillId="0" borderId="1" xfId="0" applyNumberFormat="1" applyFont="1" applyBorder="1"/>
    <xf numFmtId="2" fontId="6" fillId="0" borderId="1" xfId="0" applyNumberFormat="1" applyFont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8" fillId="2" borderId="0" xfId="0" applyFont="1" applyFill="1" applyAlignment="1">
      <alignment horizontal="left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0" xfId="0" applyNumberFormat="1" applyFont="1"/>
    <xf numFmtId="0" fontId="7" fillId="0" borderId="0" xfId="0" applyFont="1"/>
    <xf numFmtId="14" fontId="9" fillId="2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Border="1"/>
    <xf numFmtId="2" fontId="6" fillId="0" borderId="0" xfId="0" applyNumberFormat="1" applyFont="1"/>
    <xf numFmtId="14" fontId="7" fillId="0" borderId="0" xfId="0" applyNumberFormat="1" applyFont="1"/>
    <xf numFmtId="0" fontId="6" fillId="0" borderId="1" xfId="0" applyFont="1" applyBorder="1"/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2" fontId="7" fillId="0" borderId="0" xfId="0" applyNumberFormat="1" applyFont="1" applyAlignment="1"/>
    <xf numFmtId="14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/>
    <xf numFmtId="49" fontId="9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/>
    <xf numFmtId="164" fontId="7" fillId="0" borderId="0" xfId="0" applyNumberFormat="1" applyFont="1"/>
    <xf numFmtId="164" fontId="11" fillId="2" borderId="0" xfId="0" applyNumberFormat="1" applyFont="1" applyFill="1"/>
    <xf numFmtId="165" fontId="7" fillId="0" borderId="0" xfId="0" applyNumberFormat="1" applyFont="1"/>
    <xf numFmtId="0" fontId="6" fillId="0" borderId="0" xfId="0" applyFont="1" applyAlignment="1">
      <alignment horizontal="right"/>
    </xf>
    <xf numFmtId="49" fontId="7" fillId="0" borderId="0" xfId="0" applyNumberFormat="1" applyFont="1"/>
    <xf numFmtId="0" fontId="11" fillId="2" borderId="0" xfId="0" applyFont="1" applyFill="1"/>
    <xf numFmtId="166" fontId="7" fillId="0" borderId="0" xfId="0" applyNumberFormat="1" applyFont="1" applyAlignment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0" fillId="0" borderId="0" xfId="0" applyFont="1"/>
    <xf numFmtId="0" fontId="0" fillId="0" borderId="0" xfId="0" applyNumberFormat="1" applyFont="1" applyAlignment="1"/>
    <xf numFmtId="0" fontId="4" fillId="0" borderId="0" xfId="0" applyFont="1" applyAlignment="1"/>
    <xf numFmtId="0" fontId="16" fillId="0" borderId="0" xfId="0" applyFont="1" applyAlignment="1"/>
    <xf numFmtId="0" fontId="18" fillId="0" borderId="0" xfId="0" applyFont="1" applyAlignment="1">
      <alignment horizontal="left" vertical="center" wrapText="1" indent="2"/>
    </xf>
    <xf numFmtId="0" fontId="19" fillId="0" borderId="0" xfId="0" applyFont="1" applyAlignment="1"/>
    <xf numFmtId="0" fontId="2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4" fillId="0" borderId="0" xfId="0" applyFont="1" applyAlignment="1">
      <alignment horizontal="left" vertical="center" wrapText="1" indent="1"/>
    </xf>
    <xf numFmtId="0" fontId="4" fillId="0" borderId="0" xfId="0" applyFont="1" applyAlignment="1">
      <alignment wrapText="1"/>
    </xf>
    <xf numFmtId="0" fontId="28" fillId="0" borderId="0" xfId="0" applyFont="1" applyAlignment="1"/>
    <xf numFmtId="0" fontId="31" fillId="0" borderId="0" xfId="0" applyFont="1" applyAlignment="1"/>
    <xf numFmtId="0" fontId="32" fillId="5" borderId="0" xfId="0" applyFont="1" applyFill="1" applyAlignment="1"/>
    <xf numFmtId="0" fontId="3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2" fontId="0" fillId="0" borderId="0" xfId="0" applyNumberFormat="1" applyFont="1" applyAlignment="1"/>
    <xf numFmtId="1" fontId="5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/>
    <xf numFmtId="1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4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Continuous"/>
    </xf>
    <xf numFmtId="0" fontId="2" fillId="0" borderId="0" xfId="0" applyFont="1" applyAlignment="1"/>
    <xf numFmtId="0" fontId="0" fillId="6" borderId="0" xfId="0" applyFont="1" applyFill="1" applyAlignment="1"/>
    <xf numFmtId="2" fontId="0" fillId="0" borderId="0" xfId="0" applyNumberFormat="1" applyFont="1"/>
    <xf numFmtId="164" fontId="0" fillId="0" borderId="0" xfId="0" applyNumberFormat="1" applyFont="1" applyAlignment="1"/>
    <xf numFmtId="2" fontId="0" fillId="7" borderId="0" xfId="0" applyNumberFormat="1" applyFont="1" applyFill="1"/>
    <xf numFmtId="0" fontId="0" fillId="8" borderId="0" xfId="0" applyFont="1" applyFill="1" applyAlignment="1"/>
    <xf numFmtId="0" fontId="35" fillId="2" borderId="1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0" fillId="9" borderId="0" xfId="0" applyFont="1" applyFill="1" applyAlignment="1"/>
    <xf numFmtId="0" fontId="32" fillId="0" borderId="0" xfId="0" applyFont="1" applyAlignment="1"/>
    <xf numFmtId="2" fontId="32" fillId="9" borderId="0" xfId="0" applyNumberFormat="1" applyFont="1" applyFill="1" applyAlignment="1"/>
    <xf numFmtId="2" fontId="0" fillId="7" borderId="0" xfId="0" applyNumberFormat="1" applyFont="1" applyFill="1" applyAlignment="1"/>
    <xf numFmtId="2" fontId="0" fillId="10" borderId="0" xfId="0" applyNumberFormat="1" applyFont="1" applyFill="1" applyAlignment="1"/>
    <xf numFmtId="0" fontId="2" fillId="6" borderId="0" xfId="0" applyFont="1" applyFill="1" applyAlignment="1"/>
    <xf numFmtId="0" fontId="1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168" fontId="0" fillId="0" borderId="0" xfId="0" applyNumberFormat="1" applyFont="1" applyAlignment="1"/>
    <xf numFmtId="169" fontId="0" fillId="0" borderId="0" xfId="0" applyNumberFormat="1" applyFont="1" applyAlignment="1"/>
    <xf numFmtId="0" fontId="37" fillId="0" borderId="0" xfId="0" applyFont="1" applyAlignment="1"/>
    <xf numFmtId="167" fontId="36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Font="1" applyAlignment="1"/>
    <xf numFmtId="0" fontId="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7" fillId="3" borderId="0" xfId="0" applyFont="1" applyFill="1" applyAlignment="1"/>
    <xf numFmtId="0" fontId="0" fillId="0" borderId="0" xfId="0" applyFont="1" applyAlignment="1"/>
    <xf numFmtId="0" fontId="7" fillId="4" borderId="0" xfId="0" applyFont="1" applyFill="1" applyAlignment="1"/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Approving_adj_Biden and Disapproving_adj_Biden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Biden!$E$1</c:f>
              <c:strCache>
                <c:ptCount val="1"/>
                <c:pt idx="0">
                  <c:v>Approving_adj_Biden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Biden!$C$2:$C$45</c:f>
              <c:numCache>
                <c:formatCode>0.00</c:formatCode>
                <c:ptCount val="44"/>
                <c:pt idx="0">
                  <c:v>36</c:v>
                </c:pt>
                <c:pt idx="1">
                  <c:v>31</c:v>
                </c:pt>
                <c:pt idx="2">
                  <c:v>27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5</c:v>
                </c:pt>
                <c:pt idx="8">
                  <c:v>1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46</c:v>
                </c:pt>
                <c:pt idx="22">
                  <c:v>41</c:v>
                </c:pt>
                <c:pt idx="23">
                  <c:v>36</c:v>
                </c:pt>
                <c:pt idx="24">
                  <c:v>32</c:v>
                </c:pt>
                <c:pt idx="25">
                  <c:v>28</c:v>
                </c:pt>
                <c:pt idx="26">
                  <c:v>23</c:v>
                </c:pt>
                <c:pt idx="27">
                  <c:v>19</c:v>
                </c:pt>
                <c:pt idx="28">
                  <c:v>14</c:v>
                </c:pt>
                <c:pt idx="29">
                  <c:v>10</c:v>
                </c:pt>
                <c:pt idx="30">
                  <c:v>6</c:v>
                </c:pt>
                <c:pt idx="31">
                  <c:v>2</c:v>
                </c:pt>
                <c:pt idx="32">
                  <c:v>49</c:v>
                </c:pt>
                <c:pt idx="33">
                  <c:v>45</c:v>
                </c:pt>
                <c:pt idx="34">
                  <c:v>40</c:v>
                </c:pt>
                <c:pt idx="35">
                  <c:v>36</c:v>
                </c:pt>
                <c:pt idx="36">
                  <c:v>32</c:v>
                </c:pt>
                <c:pt idx="37">
                  <c:v>28</c:v>
                </c:pt>
                <c:pt idx="38">
                  <c:v>23</c:v>
                </c:pt>
                <c:pt idx="39">
                  <c:v>19</c:v>
                </c:pt>
                <c:pt idx="40">
                  <c:v>14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</c:numCache>
            </c:numRef>
          </c:cat>
          <c:val>
            <c:numRef>
              <c:f>Biden!$E$2:$E$45</c:f>
              <c:numCache>
                <c:formatCode>0.00</c:formatCode>
                <c:ptCount val="44"/>
                <c:pt idx="0">
                  <c:v>40.206185567010309</c:v>
                </c:pt>
                <c:pt idx="1">
                  <c:v>44.791666666666664</c:v>
                </c:pt>
                <c:pt idx="2">
                  <c:v>38.297872340425535</c:v>
                </c:pt>
                <c:pt idx="3">
                  <c:v>39.583333333333336</c:v>
                </c:pt>
                <c:pt idx="4">
                  <c:v>41.05263157894737</c:v>
                </c:pt>
                <c:pt idx="5">
                  <c:v>39.583333333333336</c:v>
                </c:pt>
                <c:pt idx="6">
                  <c:v>42.10526315789474</c:v>
                </c:pt>
                <c:pt idx="7">
                  <c:v>39.175257731958766</c:v>
                </c:pt>
                <c:pt idx="8">
                  <c:v>43.157894736842103</c:v>
                </c:pt>
                <c:pt idx="9">
                  <c:v>39.795918367346935</c:v>
                </c:pt>
                <c:pt idx="10">
                  <c:v>38.541666666666664</c:v>
                </c:pt>
                <c:pt idx="11">
                  <c:v>38.541666666666664</c:v>
                </c:pt>
                <c:pt idx="12">
                  <c:v>41.414141414141412</c:v>
                </c:pt>
                <c:pt idx="13">
                  <c:v>44.210526315789473</c:v>
                </c:pt>
                <c:pt idx="14">
                  <c:v>42.10526315789474</c:v>
                </c:pt>
                <c:pt idx="15">
                  <c:v>44.329896907216494</c:v>
                </c:pt>
                <c:pt idx="16">
                  <c:v>40.625</c:v>
                </c:pt>
                <c:pt idx="17">
                  <c:v>38.541666666666664</c:v>
                </c:pt>
                <c:pt idx="18">
                  <c:v>41.666666666666664</c:v>
                </c:pt>
                <c:pt idx="19">
                  <c:v>43.75</c:v>
                </c:pt>
                <c:pt idx="20">
                  <c:v>43.157894736842103</c:v>
                </c:pt>
                <c:pt idx="21">
                  <c:v>42.10526315789474</c:v>
                </c:pt>
                <c:pt idx="22">
                  <c:v>41.666666666666664</c:v>
                </c:pt>
                <c:pt idx="23">
                  <c:v>42.857142857142854</c:v>
                </c:pt>
                <c:pt idx="24">
                  <c:v>45.360824742268044</c:v>
                </c:pt>
                <c:pt idx="25">
                  <c:v>39.175257731958766</c:v>
                </c:pt>
                <c:pt idx="26">
                  <c:v>41.836734693877553</c:v>
                </c:pt>
                <c:pt idx="27">
                  <c:v>43.157894736842103</c:v>
                </c:pt>
                <c:pt idx="28">
                  <c:v>42.268041237113401</c:v>
                </c:pt>
                <c:pt idx="29">
                  <c:v>43.75</c:v>
                </c:pt>
                <c:pt idx="30">
                  <c:v>42.708333333333336</c:v>
                </c:pt>
                <c:pt idx="31">
                  <c:v>41.666666666666664</c:v>
                </c:pt>
                <c:pt idx="32">
                  <c:v>45.744680851063833</c:v>
                </c:pt>
                <c:pt idx="33">
                  <c:v>43.298969072164951</c:v>
                </c:pt>
                <c:pt idx="34">
                  <c:v>44.680851063829785</c:v>
                </c:pt>
                <c:pt idx="35">
                  <c:v>43.877551020408163</c:v>
                </c:pt>
                <c:pt idx="36">
                  <c:v>50.515463917525771</c:v>
                </c:pt>
                <c:pt idx="37">
                  <c:v>52.631578947368418</c:v>
                </c:pt>
                <c:pt idx="38">
                  <c:v>57.142857142857146</c:v>
                </c:pt>
                <c:pt idx="39">
                  <c:v>57.446808510638299</c:v>
                </c:pt>
                <c:pt idx="40">
                  <c:v>58.762886597938142</c:v>
                </c:pt>
                <c:pt idx="41">
                  <c:v>56.25</c:v>
                </c:pt>
                <c:pt idx="42">
                  <c:v>58.333333333333336</c:v>
                </c:pt>
                <c:pt idx="43">
                  <c:v>60.638297872340424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0-4359-9B16-ABB8A5F58150}"/>
            </c:ext>
          </c:extLst>
        </c:ser>
        <c:ser>
          <c:idx val="1"/>
          <c:order val="1"/>
          <c:tx>
            <c:strRef>
              <c:f>Biden!$F$1</c:f>
              <c:strCache>
                <c:ptCount val="1"/>
                <c:pt idx="0">
                  <c:v>Disapproving_adj_Biden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Biden!$C$2:$C$45</c:f>
              <c:numCache>
                <c:formatCode>0.00</c:formatCode>
                <c:ptCount val="44"/>
                <c:pt idx="0">
                  <c:v>36</c:v>
                </c:pt>
                <c:pt idx="1">
                  <c:v>31</c:v>
                </c:pt>
                <c:pt idx="2">
                  <c:v>27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5</c:v>
                </c:pt>
                <c:pt idx="8">
                  <c:v>1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35</c:v>
                </c:pt>
                <c:pt idx="13">
                  <c:v>31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46</c:v>
                </c:pt>
                <c:pt idx="22">
                  <c:v>41</c:v>
                </c:pt>
                <c:pt idx="23">
                  <c:v>36</c:v>
                </c:pt>
                <c:pt idx="24">
                  <c:v>32</c:v>
                </c:pt>
                <c:pt idx="25">
                  <c:v>28</c:v>
                </c:pt>
                <c:pt idx="26">
                  <c:v>23</c:v>
                </c:pt>
                <c:pt idx="27">
                  <c:v>19</c:v>
                </c:pt>
                <c:pt idx="28">
                  <c:v>14</c:v>
                </c:pt>
                <c:pt idx="29">
                  <c:v>10</c:v>
                </c:pt>
                <c:pt idx="30">
                  <c:v>6</c:v>
                </c:pt>
                <c:pt idx="31">
                  <c:v>2</c:v>
                </c:pt>
                <c:pt idx="32">
                  <c:v>49</c:v>
                </c:pt>
                <c:pt idx="33">
                  <c:v>45</c:v>
                </c:pt>
                <c:pt idx="34">
                  <c:v>40</c:v>
                </c:pt>
                <c:pt idx="35">
                  <c:v>36</c:v>
                </c:pt>
                <c:pt idx="36">
                  <c:v>32</c:v>
                </c:pt>
                <c:pt idx="37">
                  <c:v>28</c:v>
                </c:pt>
                <c:pt idx="38">
                  <c:v>23</c:v>
                </c:pt>
                <c:pt idx="39">
                  <c:v>19</c:v>
                </c:pt>
                <c:pt idx="40">
                  <c:v>14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</c:numCache>
            </c:numRef>
          </c:cat>
          <c:val>
            <c:numRef>
              <c:f>Biden!$F$2:$F$45</c:f>
              <c:numCache>
                <c:formatCode>0.00</c:formatCode>
                <c:ptCount val="44"/>
                <c:pt idx="0">
                  <c:v>59.793814432989691</c:v>
                </c:pt>
                <c:pt idx="1">
                  <c:v>55.208333333333336</c:v>
                </c:pt>
                <c:pt idx="2">
                  <c:v>61.702127659574465</c:v>
                </c:pt>
                <c:pt idx="3">
                  <c:v>60.416666666666664</c:v>
                </c:pt>
                <c:pt idx="4">
                  <c:v>58.94736842105263</c:v>
                </c:pt>
                <c:pt idx="5">
                  <c:v>60.416666666666664</c:v>
                </c:pt>
                <c:pt idx="6">
                  <c:v>57.89473684210526</c:v>
                </c:pt>
                <c:pt idx="7">
                  <c:v>60.824742268041234</c:v>
                </c:pt>
                <c:pt idx="8">
                  <c:v>56.842105263157897</c:v>
                </c:pt>
                <c:pt idx="9">
                  <c:v>60.204081632653065</c:v>
                </c:pt>
                <c:pt idx="10">
                  <c:v>61.458333333333336</c:v>
                </c:pt>
                <c:pt idx="11">
                  <c:v>61.458333333333336</c:v>
                </c:pt>
                <c:pt idx="12">
                  <c:v>58.585858585858588</c:v>
                </c:pt>
                <c:pt idx="13">
                  <c:v>55.789473684210527</c:v>
                </c:pt>
                <c:pt idx="14">
                  <c:v>57.89473684210526</c:v>
                </c:pt>
                <c:pt idx="15">
                  <c:v>55.670103092783506</c:v>
                </c:pt>
                <c:pt idx="16">
                  <c:v>59.375</c:v>
                </c:pt>
                <c:pt idx="17">
                  <c:v>61.458333333333336</c:v>
                </c:pt>
                <c:pt idx="18">
                  <c:v>58.333333333333336</c:v>
                </c:pt>
                <c:pt idx="19">
                  <c:v>56.25</c:v>
                </c:pt>
                <c:pt idx="20">
                  <c:v>56.842105263157897</c:v>
                </c:pt>
                <c:pt idx="21">
                  <c:v>57.89473684210526</c:v>
                </c:pt>
                <c:pt idx="22">
                  <c:v>58.333333333333336</c:v>
                </c:pt>
                <c:pt idx="23">
                  <c:v>57.142857142857146</c:v>
                </c:pt>
                <c:pt idx="24">
                  <c:v>54.639175257731956</c:v>
                </c:pt>
                <c:pt idx="25">
                  <c:v>60.824742268041234</c:v>
                </c:pt>
                <c:pt idx="26">
                  <c:v>58.163265306122447</c:v>
                </c:pt>
                <c:pt idx="27">
                  <c:v>56.842105263157897</c:v>
                </c:pt>
                <c:pt idx="28">
                  <c:v>57.731958762886599</c:v>
                </c:pt>
                <c:pt idx="29">
                  <c:v>56.25</c:v>
                </c:pt>
                <c:pt idx="30">
                  <c:v>57.291666666666664</c:v>
                </c:pt>
                <c:pt idx="31">
                  <c:v>58.333333333333336</c:v>
                </c:pt>
                <c:pt idx="32">
                  <c:v>54.255319148936167</c:v>
                </c:pt>
                <c:pt idx="33">
                  <c:v>56.701030927835049</c:v>
                </c:pt>
                <c:pt idx="34">
                  <c:v>55.319148936170215</c:v>
                </c:pt>
                <c:pt idx="35">
                  <c:v>56.122448979591837</c:v>
                </c:pt>
                <c:pt idx="36">
                  <c:v>49.484536082474229</c:v>
                </c:pt>
                <c:pt idx="37">
                  <c:v>47.368421052631575</c:v>
                </c:pt>
                <c:pt idx="38">
                  <c:v>42.857142857142854</c:v>
                </c:pt>
                <c:pt idx="39">
                  <c:v>42.553191489361701</c:v>
                </c:pt>
                <c:pt idx="40">
                  <c:v>41.237113402061858</c:v>
                </c:pt>
                <c:pt idx="41">
                  <c:v>43.75</c:v>
                </c:pt>
                <c:pt idx="42">
                  <c:v>41.666666666666664</c:v>
                </c:pt>
                <c:pt idx="43">
                  <c:v>39.361702127659576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359-9B16-ABB8A5F5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52891"/>
        <c:axId val="1822314618"/>
      </c:lineChart>
      <c:catAx>
        <c:axId val="126695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Midpoint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2314618"/>
        <c:crosses val="autoZero"/>
        <c:auto val="1"/>
        <c:lblAlgn val="ctr"/>
        <c:lblOffset val="100"/>
        <c:noMultiLvlLbl val="1"/>
      </c:catAx>
      <c:valAx>
        <c:axId val="182231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69528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Biden!$E$1</c:f>
              <c:strCache>
                <c:ptCount val="1"/>
                <c:pt idx="0">
                  <c:v>Approving_adj_Biden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Biden!$B$2:$B$45</c:f>
              <c:numCache>
                <c:formatCode>m/d/yyyy</c:formatCode>
                <c:ptCount val="44"/>
                <c:pt idx="0">
                  <c:v>45550</c:v>
                </c:pt>
                <c:pt idx="1">
                  <c:v>45524</c:v>
                </c:pt>
                <c:pt idx="2">
                  <c:v>45494</c:v>
                </c:pt>
                <c:pt idx="3">
                  <c:v>45466</c:v>
                </c:pt>
                <c:pt idx="4">
                  <c:v>45435</c:v>
                </c:pt>
                <c:pt idx="5">
                  <c:v>45404</c:v>
                </c:pt>
                <c:pt idx="6">
                  <c:v>45371</c:v>
                </c:pt>
                <c:pt idx="7">
                  <c:v>45342</c:v>
                </c:pt>
                <c:pt idx="8">
                  <c:v>45313</c:v>
                </c:pt>
                <c:pt idx="9">
                  <c:v>45280</c:v>
                </c:pt>
                <c:pt idx="10">
                  <c:v>45250</c:v>
                </c:pt>
                <c:pt idx="11">
                  <c:v>45222</c:v>
                </c:pt>
                <c:pt idx="12">
                  <c:v>45192</c:v>
                </c:pt>
                <c:pt idx="13">
                  <c:v>45161</c:v>
                </c:pt>
                <c:pt idx="14">
                  <c:v>45134</c:v>
                </c:pt>
                <c:pt idx="15">
                  <c:v>45099</c:v>
                </c:pt>
                <c:pt idx="16">
                  <c:v>45070</c:v>
                </c:pt>
                <c:pt idx="17">
                  <c:v>45041</c:v>
                </c:pt>
                <c:pt idx="18">
                  <c:v>45008</c:v>
                </c:pt>
                <c:pt idx="19">
                  <c:v>44980</c:v>
                </c:pt>
                <c:pt idx="20">
                  <c:v>44948</c:v>
                </c:pt>
                <c:pt idx="21">
                  <c:v>44897</c:v>
                </c:pt>
                <c:pt idx="22">
                  <c:v>44854</c:v>
                </c:pt>
                <c:pt idx="23">
                  <c:v>44820</c:v>
                </c:pt>
                <c:pt idx="24">
                  <c:v>44796</c:v>
                </c:pt>
                <c:pt idx="25">
                  <c:v>44768</c:v>
                </c:pt>
                <c:pt idx="26">
                  <c:v>44732</c:v>
                </c:pt>
                <c:pt idx="27">
                  <c:v>44703</c:v>
                </c:pt>
                <c:pt idx="28">
                  <c:v>44670</c:v>
                </c:pt>
                <c:pt idx="29">
                  <c:v>44638</c:v>
                </c:pt>
                <c:pt idx="30">
                  <c:v>44609</c:v>
                </c:pt>
                <c:pt idx="31">
                  <c:v>44577</c:v>
                </c:pt>
                <c:pt idx="32">
                  <c:v>44546</c:v>
                </c:pt>
                <c:pt idx="33">
                  <c:v>44516</c:v>
                </c:pt>
                <c:pt idx="34">
                  <c:v>44488</c:v>
                </c:pt>
                <c:pt idx="35">
                  <c:v>44456</c:v>
                </c:pt>
                <c:pt idx="36">
                  <c:v>44425</c:v>
                </c:pt>
                <c:pt idx="37">
                  <c:v>44398</c:v>
                </c:pt>
                <c:pt idx="38">
                  <c:v>44365</c:v>
                </c:pt>
                <c:pt idx="39">
                  <c:v>44334</c:v>
                </c:pt>
                <c:pt idx="40">
                  <c:v>44307</c:v>
                </c:pt>
                <c:pt idx="41">
                  <c:v>44270</c:v>
                </c:pt>
                <c:pt idx="42">
                  <c:v>44245</c:v>
                </c:pt>
                <c:pt idx="43">
                  <c:v>44229</c:v>
                </c:pt>
              </c:numCache>
            </c:numRef>
          </c:xVal>
          <c:yVal>
            <c:numRef>
              <c:f>Biden!$E$2:$E$45</c:f>
              <c:numCache>
                <c:formatCode>0.00</c:formatCode>
                <c:ptCount val="44"/>
                <c:pt idx="0">
                  <c:v>40.206185567010309</c:v>
                </c:pt>
                <c:pt idx="1">
                  <c:v>44.791666666666664</c:v>
                </c:pt>
                <c:pt idx="2">
                  <c:v>38.297872340425535</c:v>
                </c:pt>
                <c:pt idx="3">
                  <c:v>39.583333333333336</c:v>
                </c:pt>
                <c:pt idx="4">
                  <c:v>41.05263157894737</c:v>
                </c:pt>
                <c:pt idx="5">
                  <c:v>39.583333333333336</c:v>
                </c:pt>
                <c:pt idx="6">
                  <c:v>42.10526315789474</c:v>
                </c:pt>
                <c:pt idx="7">
                  <c:v>39.175257731958766</c:v>
                </c:pt>
                <c:pt idx="8">
                  <c:v>43.157894736842103</c:v>
                </c:pt>
                <c:pt idx="9">
                  <c:v>39.795918367346935</c:v>
                </c:pt>
                <c:pt idx="10">
                  <c:v>38.541666666666664</c:v>
                </c:pt>
                <c:pt idx="11">
                  <c:v>38.541666666666664</c:v>
                </c:pt>
                <c:pt idx="12">
                  <c:v>41.414141414141412</c:v>
                </c:pt>
                <c:pt idx="13">
                  <c:v>44.210526315789473</c:v>
                </c:pt>
                <c:pt idx="14">
                  <c:v>42.10526315789474</c:v>
                </c:pt>
                <c:pt idx="15">
                  <c:v>44.329896907216494</c:v>
                </c:pt>
                <c:pt idx="16">
                  <c:v>40.625</c:v>
                </c:pt>
                <c:pt idx="17">
                  <c:v>38.541666666666664</c:v>
                </c:pt>
                <c:pt idx="18">
                  <c:v>41.666666666666664</c:v>
                </c:pt>
                <c:pt idx="19">
                  <c:v>43.75</c:v>
                </c:pt>
                <c:pt idx="20">
                  <c:v>43.157894736842103</c:v>
                </c:pt>
                <c:pt idx="21">
                  <c:v>42.10526315789474</c:v>
                </c:pt>
                <c:pt idx="22">
                  <c:v>41.666666666666664</c:v>
                </c:pt>
                <c:pt idx="23">
                  <c:v>42.857142857142854</c:v>
                </c:pt>
                <c:pt idx="24">
                  <c:v>45.360824742268044</c:v>
                </c:pt>
                <c:pt idx="25">
                  <c:v>39.175257731958766</c:v>
                </c:pt>
                <c:pt idx="26">
                  <c:v>41.836734693877553</c:v>
                </c:pt>
                <c:pt idx="27">
                  <c:v>43.157894736842103</c:v>
                </c:pt>
                <c:pt idx="28">
                  <c:v>42.268041237113401</c:v>
                </c:pt>
                <c:pt idx="29">
                  <c:v>43.75</c:v>
                </c:pt>
                <c:pt idx="30">
                  <c:v>42.708333333333336</c:v>
                </c:pt>
                <c:pt idx="31">
                  <c:v>41.666666666666664</c:v>
                </c:pt>
                <c:pt idx="32">
                  <c:v>45.744680851063833</c:v>
                </c:pt>
                <c:pt idx="33">
                  <c:v>43.298969072164951</c:v>
                </c:pt>
                <c:pt idx="34">
                  <c:v>44.680851063829785</c:v>
                </c:pt>
                <c:pt idx="35">
                  <c:v>43.877551020408163</c:v>
                </c:pt>
                <c:pt idx="36">
                  <c:v>50.515463917525771</c:v>
                </c:pt>
                <c:pt idx="37">
                  <c:v>52.631578947368418</c:v>
                </c:pt>
                <c:pt idx="38">
                  <c:v>57.142857142857146</c:v>
                </c:pt>
                <c:pt idx="39">
                  <c:v>57.446808510638299</c:v>
                </c:pt>
                <c:pt idx="40">
                  <c:v>58.762886597938142</c:v>
                </c:pt>
                <c:pt idx="41">
                  <c:v>56.25</c:v>
                </c:pt>
                <c:pt idx="42">
                  <c:v>58.333333333333336</c:v>
                </c:pt>
                <c:pt idx="43">
                  <c:v>60.638297872340424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E5E-8E7B-A61A4D40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77791"/>
        <c:axId val="1422487343"/>
      </c:scatterChart>
      <c:valAx>
        <c:axId val="14175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dates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7343"/>
        <c:crosses val="autoZero"/>
        <c:crossBetween val="midCat"/>
      </c:valAx>
      <c:valAx>
        <c:axId val="14224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Approving _adj_value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7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GWBush!$B$1</c:f>
              <c:strCache>
                <c:ptCount val="1"/>
                <c:pt idx="0">
                  <c:v>Approving_adj_Bush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GWBush!$A$2:$A$283</c:f>
              <c:numCache>
                <c:formatCode>m/d/yyyy</c:formatCode>
                <c:ptCount val="282"/>
                <c:pt idx="0">
                  <c:v>39822</c:v>
                </c:pt>
                <c:pt idx="1">
                  <c:v>39794</c:v>
                </c:pt>
                <c:pt idx="2">
                  <c:v>39786</c:v>
                </c:pt>
                <c:pt idx="3">
                  <c:v>39765</c:v>
                </c:pt>
                <c:pt idx="4">
                  <c:v>39759</c:v>
                </c:pt>
                <c:pt idx="5">
                  <c:v>39752</c:v>
                </c:pt>
                <c:pt idx="6">
                  <c:v>39744</c:v>
                </c:pt>
                <c:pt idx="7">
                  <c:v>39731</c:v>
                </c:pt>
                <c:pt idx="8">
                  <c:v>39724</c:v>
                </c:pt>
                <c:pt idx="9">
                  <c:v>39717</c:v>
                </c:pt>
                <c:pt idx="10">
                  <c:v>39699</c:v>
                </c:pt>
                <c:pt idx="11">
                  <c:v>39696</c:v>
                </c:pt>
                <c:pt idx="12">
                  <c:v>39681</c:v>
                </c:pt>
                <c:pt idx="13">
                  <c:v>39667</c:v>
                </c:pt>
                <c:pt idx="14">
                  <c:v>39654</c:v>
                </c:pt>
                <c:pt idx="15">
                  <c:v>39639</c:v>
                </c:pt>
                <c:pt idx="16">
                  <c:v>39614</c:v>
                </c:pt>
                <c:pt idx="17">
                  <c:v>39608</c:v>
                </c:pt>
                <c:pt idx="18">
                  <c:v>39598</c:v>
                </c:pt>
                <c:pt idx="19">
                  <c:v>39576</c:v>
                </c:pt>
                <c:pt idx="20">
                  <c:v>39569</c:v>
                </c:pt>
                <c:pt idx="21">
                  <c:v>39556</c:v>
                </c:pt>
                <c:pt idx="22">
                  <c:v>39544</c:v>
                </c:pt>
                <c:pt idx="23">
                  <c:v>39521</c:v>
                </c:pt>
                <c:pt idx="24">
                  <c:v>39513</c:v>
                </c:pt>
                <c:pt idx="25">
                  <c:v>39499</c:v>
                </c:pt>
                <c:pt idx="26">
                  <c:v>39489</c:v>
                </c:pt>
                <c:pt idx="27">
                  <c:v>39486</c:v>
                </c:pt>
                <c:pt idx="28">
                  <c:v>39477</c:v>
                </c:pt>
                <c:pt idx="29">
                  <c:v>39457</c:v>
                </c:pt>
                <c:pt idx="30">
                  <c:v>39451</c:v>
                </c:pt>
                <c:pt idx="31">
                  <c:v>39430</c:v>
                </c:pt>
                <c:pt idx="32">
                  <c:v>39422</c:v>
                </c:pt>
                <c:pt idx="33">
                  <c:v>39416</c:v>
                </c:pt>
                <c:pt idx="34">
                  <c:v>39397</c:v>
                </c:pt>
                <c:pt idx="35">
                  <c:v>39388</c:v>
                </c:pt>
                <c:pt idx="36">
                  <c:v>39367</c:v>
                </c:pt>
                <c:pt idx="37">
                  <c:v>39359</c:v>
                </c:pt>
                <c:pt idx="38">
                  <c:v>39339</c:v>
                </c:pt>
                <c:pt idx="39">
                  <c:v>39332</c:v>
                </c:pt>
                <c:pt idx="40">
                  <c:v>39307</c:v>
                </c:pt>
                <c:pt idx="41">
                  <c:v>39297</c:v>
                </c:pt>
                <c:pt idx="42">
                  <c:v>39275</c:v>
                </c:pt>
                <c:pt idx="43">
                  <c:v>39269</c:v>
                </c:pt>
                <c:pt idx="44">
                  <c:v>39244</c:v>
                </c:pt>
                <c:pt idx="45">
                  <c:v>39234</c:v>
                </c:pt>
                <c:pt idx="46">
                  <c:v>39212</c:v>
                </c:pt>
                <c:pt idx="47">
                  <c:v>39206</c:v>
                </c:pt>
                <c:pt idx="48">
                  <c:v>39185</c:v>
                </c:pt>
                <c:pt idx="49">
                  <c:v>39174</c:v>
                </c:pt>
                <c:pt idx="50">
                  <c:v>39164</c:v>
                </c:pt>
                <c:pt idx="51">
                  <c:v>39152</c:v>
                </c:pt>
                <c:pt idx="52">
                  <c:v>39143</c:v>
                </c:pt>
                <c:pt idx="53">
                  <c:v>39122</c:v>
                </c:pt>
                <c:pt idx="54">
                  <c:v>39114</c:v>
                </c:pt>
                <c:pt idx="55">
                  <c:v>39097</c:v>
                </c:pt>
                <c:pt idx="56">
                  <c:v>39094</c:v>
                </c:pt>
                <c:pt idx="57">
                  <c:v>39087</c:v>
                </c:pt>
                <c:pt idx="58">
                  <c:v>39062</c:v>
                </c:pt>
                <c:pt idx="59">
                  <c:v>39059</c:v>
                </c:pt>
                <c:pt idx="60">
                  <c:v>39030</c:v>
                </c:pt>
                <c:pt idx="61">
                  <c:v>39023</c:v>
                </c:pt>
                <c:pt idx="62">
                  <c:v>39010</c:v>
                </c:pt>
                <c:pt idx="63">
                  <c:v>38999</c:v>
                </c:pt>
                <c:pt idx="64">
                  <c:v>38996</c:v>
                </c:pt>
                <c:pt idx="65">
                  <c:v>38975</c:v>
                </c:pt>
                <c:pt idx="66">
                  <c:v>38967</c:v>
                </c:pt>
                <c:pt idx="67">
                  <c:v>38947</c:v>
                </c:pt>
                <c:pt idx="68">
                  <c:v>38936</c:v>
                </c:pt>
                <c:pt idx="69">
                  <c:v>38926</c:v>
                </c:pt>
                <c:pt idx="70">
                  <c:v>38919</c:v>
                </c:pt>
                <c:pt idx="71">
                  <c:v>38904</c:v>
                </c:pt>
                <c:pt idx="72">
                  <c:v>38891</c:v>
                </c:pt>
                <c:pt idx="73">
                  <c:v>38877</c:v>
                </c:pt>
                <c:pt idx="74">
                  <c:v>38869</c:v>
                </c:pt>
                <c:pt idx="75">
                  <c:v>38845</c:v>
                </c:pt>
                <c:pt idx="76">
                  <c:v>38842</c:v>
                </c:pt>
                <c:pt idx="77">
                  <c:v>38835</c:v>
                </c:pt>
                <c:pt idx="78">
                  <c:v>38817</c:v>
                </c:pt>
                <c:pt idx="79">
                  <c:v>38814</c:v>
                </c:pt>
                <c:pt idx="80">
                  <c:v>38789</c:v>
                </c:pt>
                <c:pt idx="81">
                  <c:v>38786</c:v>
                </c:pt>
                <c:pt idx="82">
                  <c:v>38776</c:v>
                </c:pt>
                <c:pt idx="83">
                  <c:v>38757</c:v>
                </c:pt>
                <c:pt idx="84">
                  <c:v>38754</c:v>
                </c:pt>
                <c:pt idx="85">
                  <c:v>38737</c:v>
                </c:pt>
                <c:pt idx="86">
                  <c:v>38726</c:v>
                </c:pt>
                <c:pt idx="87">
                  <c:v>38723</c:v>
                </c:pt>
                <c:pt idx="88">
                  <c:v>38705</c:v>
                </c:pt>
                <c:pt idx="89">
                  <c:v>38702</c:v>
                </c:pt>
                <c:pt idx="90">
                  <c:v>38695</c:v>
                </c:pt>
                <c:pt idx="91">
                  <c:v>38691</c:v>
                </c:pt>
                <c:pt idx="92">
                  <c:v>38673</c:v>
                </c:pt>
                <c:pt idx="93">
                  <c:v>38667</c:v>
                </c:pt>
                <c:pt idx="94">
                  <c:v>38663</c:v>
                </c:pt>
                <c:pt idx="95">
                  <c:v>38653</c:v>
                </c:pt>
                <c:pt idx="96">
                  <c:v>38646</c:v>
                </c:pt>
                <c:pt idx="97">
                  <c:v>38638</c:v>
                </c:pt>
                <c:pt idx="98">
                  <c:v>38621</c:v>
                </c:pt>
                <c:pt idx="99">
                  <c:v>38611</c:v>
                </c:pt>
                <c:pt idx="100">
                  <c:v>38607</c:v>
                </c:pt>
                <c:pt idx="101">
                  <c:v>38603</c:v>
                </c:pt>
                <c:pt idx="102">
                  <c:v>38592</c:v>
                </c:pt>
                <c:pt idx="103">
                  <c:v>38586</c:v>
                </c:pt>
                <c:pt idx="104">
                  <c:v>38572</c:v>
                </c:pt>
                <c:pt idx="105">
                  <c:v>38569</c:v>
                </c:pt>
                <c:pt idx="106">
                  <c:v>38558</c:v>
                </c:pt>
                <c:pt idx="107">
                  <c:v>38555</c:v>
                </c:pt>
                <c:pt idx="108">
                  <c:v>38540</c:v>
                </c:pt>
                <c:pt idx="109">
                  <c:v>38532</c:v>
                </c:pt>
                <c:pt idx="110">
                  <c:v>38527</c:v>
                </c:pt>
                <c:pt idx="111">
                  <c:v>38519</c:v>
                </c:pt>
                <c:pt idx="112">
                  <c:v>38509</c:v>
                </c:pt>
                <c:pt idx="113">
                  <c:v>38495</c:v>
                </c:pt>
                <c:pt idx="114">
                  <c:v>38492</c:v>
                </c:pt>
                <c:pt idx="115">
                  <c:v>38474</c:v>
                </c:pt>
                <c:pt idx="116">
                  <c:v>38471</c:v>
                </c:pt>
                <c:pt idx="117">
                  <c:v>38460</c:v>
                </c:pt>
                <c:pt idx="118">
                  <c:v>38446</c:v>
                </c:pt>
                <c:pt idx="119">
                  <c:v>38443</c:v>
                </c:pt>
                <c:pt idx="120">
                  <c:v>38432</c:v>
                </c:pt>
                <c:pt idx="121">
                  <c:v>38429</c:v>
                </c:pt>
                <c:pt idx="122">
                  <c:v>38418</c:v>
                </c:pt>
                <c:pt idx="123">
                  <c:v>38408</c:v>
                </c:pt>
                <c:pt idx="124">
                  <c:v>38404</c:v>
                </c:pt>
                <c:pt idx="125">
                  <c:v>38390</c:v>
                </c:pt>
                <c:pt idx="126">
                  <c:v>38387</c:v>
                </c:pt>
                <c:pt idx="127">
                  <c:v>38366</c:v>
                </c:pt>
                <c:pt idx="128">
                  <c:v>38359</c:v>
                </c:pt>
                <c:pt idx="129">
                  <c:v>38355</c:v>
                </c:pt>
                <c:pt idx="130">
                  <c:v>38338</c:v>
                </c:pt>
                <c:pt idx="131">
                  <c:v>38326</c:v>
                </c:pt>
                <c:pt idx="132">
                  <c:v>38310</c:v>
                </c:pt>
                <c:pt idx="133">
                  <c:v>38298</c:v>
                </c:pt>
                <c:pt idx="134">
                  <c:v>38289</c:v>
                </c:pt>
                <c:pt idx="135">
                  <c:v>38282</c:v>
                </c:pt>
                <c:pt idx="136">
                  <c:v>38274</c:v>
                </c:pt>
                <c:pt idx="137">
                  <c:v>38271</c:v>
                </c:pt>
                <c:pt idx="138">
                  <c:v>38269</c:v>
                </c:pt>
                <c:pt idx="139">
                  <c:v>38261</c:v>
                </c:pt>
                <c:pt idx="140">
                  <c:v>38254</c:v>
                </c:pt>
                <c:pt idx="141">
                  <c:v>38243</c:v>
                </c:pt>
                <c:pt idx="142">
                  <c:v>38233</c:v>
                </c:pt>
                <c:pt idx="143">
                  <c:v>38222</c:v>
                </c:pt>
                <c:pt idx="144">
                  <c:v>38208</c:v>
                </c:pt>
                <c:pt idx="145">
                  <c:v>38198</c:v>
                </c:pt>
                <c:pt idx="146">
                  <c:v>38187</c:v>
                </c:pt>
                <c:pt idx="147">
                  <c:v>38176</c:v>
                </c:pt>
                <c:pt idx="148">
                  <c:v>38159</c:v>
                </c:pt>
                <c:pt idx="149">
                  <c:v>38141</c:v>
                </c:pt>
                <c:pt idx="150">
                  <c:v>38128</c:v>
                </c:pt>
                <c:pt idx="151">
                  <c:v>38114</c:v>
                </c:pt>
                <c:pt idx="152">
                  <c:v>38109</c:v>
                </c:pt>
                <c:pt idx="153">
                  <c:v>38093</c:v>
                </c:pt>
                <c:pt idx="154">
                  <c:v>38082</c:v>
                </c:pt>
                <c:pt idx="155">
                  <c:v>38072</c:v>
                </c:pt>
                <c:pt idx="156">
                  <c:v>38054</c:v>
                </c:pt>
                <c:pt idx="157">
                  <c:v>38051</c:v>
                </c:pt>
                <c:pt idx="158">
                  <c:v>38033</c:v>
                </c:pt>
                <c:pt idx="159">
                  <c:v>38026</c:v>
                </c:pt>
                <c:pt idx="160">
                  <c:v>38023</c:v>
                </c:pt>
                <c:pt idx="161">
                  <c:v>38015</c:v>
                </c:pt>
                <c:pt idx="162">
                  <c:v>37998</c:v>
                </c:pt>
                <c:pt idx="163">
                  <c:v>37995</c:v>
                </c:pt>
                <c:pt idx="164">
                  <c:v>37988</c:v>
                </c:pt>
                <c:pt idx="165">
                  <c:v>37970</c:v>
                </c:pt>
                <c:pt idx="166">
                  <c:v>37966</c:v>
                </c:pt>
                <c:pt idx="167">
                  <c:v>37960</c:v>
                </c:pt>
                <c:pt idx="168">
                  <c:v>37939</c:v>
                </c:pt>
                <c:pt idx="169">
                  <c:v>37935</c:v>
                </c:pt>
                <c:pt idx="170">
                  <c:v>37928</c:v>
                </c:pt>
                <c:pt idx="171">
                  <c:v>37918</c:v>
                </c:pt>
                <c:pt idx="172">
                  <c:v>37904</c:v>
                </c:pt>
                <c:pt idx="173">
                  <c:v>37900</c:v>
                </c:pt>
                <c:pt idx="174">
                  <c:v>37883</c:v>
                </c:pt>
                <c:pt idx="175">
                  <c:v>37872</c:v>
                </c:pt>
                <c:pt idx="176">
                  <c:v>37858</c:v>
                </c:pt>
                <c:pt idx="177">
                  <c:v>37837</c:v>
                </c:pt>
                <c:pt idx="178">
                  <c:v>37827</c:v>
                </c:pt>
                <c:pt idx="179">
                  <c:v>37820</c:v>
                </c:pt>
                <c:pt idx="180">
                  <c:v>37809</c:v>
                </c:pt>
                <c:pt idx="181">
                  <c:v>37799</c:v>
                </c:pt>
                <c:pt idx="182">
                  <c:v>37784</c:v>
                </c:pt>
                <c:pt idx="183">
                  <c:v>37781</c:v>
                </c:pt>
                <c:pt idx="184">
                  <c:v>37771</c:v>
                </c:pt>
                <c:pt idx="185">
                  <c:v>37760</c:v>
                </c:pt>
                <c:pt idx="186">
                  <c:v>37746</c:v>
                </c:pt>
                <c:pt idx="187">
                  <c:v>37733</c:v>
                </c:pt>
                <c:pt idx="188">
                  <c:v>37725</c:v>
                </c:pt>
                <c:pt idx="189">
                  <c:v>37718</c:v>
                </c:pt>
                <c:pt idx="190">
                  <c:v>37716</c:v>
                </c:pt>
                <c:pt idx="191">
                  <c:v>37709</c:v>
                </c:pt>
                <c:pt idx="192">
                  <c:v>37704</c:v>
                </c:pt>
                <c:pt idx="193">
                  <c:v>37702</c:v>
                </c:pt>
                <c:pt idx="194">
                  <c:v>37694</c:v>
                </c:pt>
                <c:pt idx="195">
                  <c:v>37683</c:v>
                </c:pt>
                <c:pt idx="196">
                  <c:v>37676</c:v>
                </c:pt>
                <c:pt idx="197">
                  <c:v>37669</c:v>
                </c:pt>
                <c:pt idx="198">
                  <c:v>37659</c:v>
                </c:pt>
                <c:pt idx="199">
                  <c:v>37655</c:v>
                </c:pt>
                <c:pt idx="200">
                  <c:v>37652</c:v>
                </c:pt>
                <c:pt idx="201">
                  <c:v>37644</c:v>
                </c:pt>
                <c:pt idx="202">
                  <c:v>37641</c:v>
                </c:pt>
                <c:pt idx="203">
                  <c:v>37634</c:v>
                </c:pt>
                <c:pt idx="204">
                  <c:v>37631</c:v>
                </c:pt>
                <c:pt idx="205">
                  <c:v>37624</c:v>
                </c:pt>
                <c:pt idx="206">
                  <c:v>37609</c:v>
                </c:pt>
                <c:pt idx="207">
                  <c:v>37606</c:v>
                </c:pt>
                <c:pt idx="208">
                  <c:v>37599</c:v>
                </c:pt>
                <c:pt idx="209">
                  <c:v>37595</c:v>
                </c:pt>
                <c:pt idx="210">
                  <c:v>37582</c:v>
                </c:pt>
                <c:pt idx="211">
                  <c:v>37571</c:v>
                </c:pt>
                <c:pt idx="212">
                  <c:v>37568</c:v>
                </c:pt>
                <c:pt idx="213">
                  <c:v>37560</c:v>
                </c:pt>
                <c:pt idx="214">
                  <c:v>37550</c:v>
                </c:pt>
                <c:pt idx="215">
                  <c:v>37543</c:v>
                </c:pt>
                <c:pt idx="216">
                  <c:v>37532</c:v>
                </c:pt>
                <c:pt idx="217">
                  <c:v>37522</c:v>
                </c:pt>
                <c:pt idx="218">
                  <c:v>37519</c:v>
                </c:pt>
                <c:pt idx="219">
                  <c:v>37512</c:v>
                </c:pt>
                <c:pt idx="220">
                  <c:v>37504</c:v>
                </c:pt>
                <c:pt idx="221">
                  <c:v>37501</c:v>
                </c:pt>
                <c:pt idx="222">
                  <c:v>37487</c:v>
                </c:pt>
                <c:pt idx="223">
                  <c:v>37473</c:v>
                </c:pt>
                <c:pt idx="224">
                  <c:v>37466</c:v>
                </c:pt>
                <c:pt idx="225">
                  <c:v>37463</c:v>
                </c:pt>
                <c:pt idx="226">
                  <c:v>37459</c:v>
                </c:pt>
                <c:pt idx="227">
                  <c:v>37446</c:v>
                </c:pt>
                <c:pt idx="228">
                  <c:v>37442</c:v>
                </c:pt>
                <c:pt idx="229">
                  <c:v>37435</c:v>
                </c:pt>
                <c:pt idx="230">
                  <c:v>37428</c:v>
                </c:pt>
                <c:pt idx="231">
                  <c:v>37424</c:v>
                </c:pt>
                <c:pt idx="232">
                  <c:v>37414</c:v>
                </c:pt>
                <c:pt idx="233">
                  <c:v>37410</c:v>
                </c:pt>
                <c:pt idx="234">
                  <c:v>37404</c:v>
                </c:pt>
                <c:pt idx="235">
                  <c:v>37396</c:v>
                </c:pt>
                <c:pt idx="236">
                  <c:v>37382</c:v>
                </c:pt>
                <c:pt idx="237">
                  <c:v>37375</c:v>
                </c:pt>
                <c:pt idx="238">
                  <c:v>37368</c:v>
                </c:pt>
                <c:pt idx="239">
                  <c:v>37354</c:v>
                </c:pt>
                <c:pt idx="240">
                  <c:v>37351</c:v>
                </c:pt>
                <c:pt idx="241">
                  <c:v>37337</c:v>
                </c:pt>
                <c:pt idx="242">
                  <c:v>37333</c:v>
                </c:pt>
                <c:pt idx="243">
                  <c:v>37323</c:v>
                </c:pt>
                <c:pt idx="244">
                  <c:v>37319</c:v>
                </c:pt>
                <c:pt idx="245">
                  <c:v>37316</c:v>
                </c:pt>
                <c:pt idx="246">
                  <c:v>37295</c:v>
                </c:pt>
                <c:pt idx="247">
                  <c:v>37291</c:v>
                </c:pt>
                <c:pt idx="248">
                  <c:v>37281</c:v>
                </c:pt>
                <c:pt idx="249">
                  <c:v>37267</c:v>
                </c:pt>
                <c:pt idx="250">
                  <c:v>37263</c:v>
                </c:pt>
                <c:pt idx="251">
                  <c:v>37239</c:v>
                </c:pt>
                <c:pt idx="252">
                  <c:v>37231</c:v>
                </c:pt>
                <c:pt idx="253">
                  <c:v>37221</c:v>
                </c:pt>
                <c:pt idx="254">
                  <c:v>37203</c:v>
                </c:pt>
                <c:pt idx="255">
                  <c:v>37197</c:v>
                </c:pt>
                <c:pt idx="256">
                  <c:v>37183</c:v>
                </c:pt>
                <c:pt idx="257">
                  <c:v>37175</c:v>
                </c:pt>
                <c:pt idx="258">
                  <c:v>37169</c:v>
                </c:pt>
                <c:pt idx="259">
                  <c:v>37155</c:v>
                </c:pt>
                <c:pt idx="260">
                  <c:v>37148</c:v>
                </c:pt>
                <c:pt idx="261">
                  <c:v>37141</c:v>
                </c:pt>
                <c:pt idx="262">
                  <c:v>37127</c:v>
                </c:pt>
                <c:pt idx="263">
                  <c:v>37119</c:v>
                </c:pt>
                <c:pt idx="264">
                  <c:v>37113</c:v>
                </c:pt>
                <c:pt idx="265">
                  <c:v>37106</c:v>
                </c:pt>
                <c:pt idx="266">
                  <c:v>37091</c:v>
                </c:pt>
                <c:pt idx="267">
                  <c:v>37082</c:v>
                </c:pt>
                <c:pt idx="268">
                  <c:v>37070</c:v>
                </c:pt>
                <c:pt idx="269">
                  <c:v>37053</c:v>
                </c:pt>
                <c:pt idx="270">
                  <c:v>37050</c:v>
                </c:pt>
                <c:pt idx="271">
                  <c:v>37029</c:v>
                </c:pt>
                <c:pt idx="272">
                  <c:v>37021</c:v>
                </c:pt>
                <c:pt idx="273">
                  <c:v>37018</c:v>
                </c:pt>
                <c:pt idx="274">
                  <c:v>37001</c:v>
                </c:pt>
                <c:pt idx="275">
                  <c:v>36987</c:v>
                </c:pt>
                <c:pt idx="276">
                  <c:v>36976</c:v>
                </c:pt>
                <c:pt idx="277">
                  <c:v>36959</c:v>
                </c:pt>
                <c:pt idx="278">
                  <c:v>36955</c:v>
                </c:pt>
                <c:pt idx="279">
                  <c:v>36941</c:v>
                </c:pt>
                <c:pt idx="280">
                  <c:v>36931</c:v>
                </c:pt>
                <c:pt idx="281">
                  <c:v>36923</c:v>
                </c:pt>
              </c:numCache>
            </c:numRef>
          </c:cat>
          <c:val>
            <c:numRef>
              <c:f>GWBush!$B$2:$B$283</c:f>
              <c:numCache>
                <c:formatCode>0.00</c:formatCode>
                <c:ptCount val="282"/>
                <c:pt idx="0">
                  <c:v>35.789473684210527</c:v>
                </c:pt>
                <c:pt idx="1">
                  <c:v>30.208333333333332</c:v>
                </c:pt>
                <c:pt idx="2">
                  <c:v>34.408602150537632</c:v>
                </c:pt>
                <c:pt idx="3">
                  <c:v>30.526315789473685</c:v>
                </c:pt>
                <c:pt idx="4">
                  <c:v>29.166666666666668</c:v>
                </c:pt>
                <c:pt idx="5">
                  <c:v>26.315789473684209</c:v>
                </c:pt>
                <c:pt idx="6">
                  <c:v>31.958762886597938</c:v>
                </c:pt>
                <c:pt idx="7">
                  <c:v>26.041666666666668</c:v>
                </c:pt>
                <c:pt idx="8">
                  <c:v>26.315789473684209</c:v>
                </c:pt>
                <c:pt idx="9">
                  <c:v>28.125</c:v>
                </c:pt>
                <c:pt idx="10">
                  <c:v>32.291666666666664</c:v>
                </c:pt>
                <c:pt idx="11">
                  <c:v>34.020618556701031</c:v>
                </c:pt>
                <c:pt idx="12">
                  <c:v>30.526315789473685</c:v>
                </c:pt>
                <c:pt idx="13">
                  <c:v>35.106382978723403</c:v>
                </c:pt>
                <c:pt idx="14">
                  <c:v>32.989690721649481</c:v>
                </c:pt>
                <c:pt idx="15">
                  <c:v>33.695652173913047</c:v>
                </c:pt>
                <c:pt idx="16">
                  <c:v>29.166666666666668</c:v>
                </c:pt>
                <c:pt idx="17">
                  <c:v>31.914893617021278</c:v>
                </c:pt>
                <c:pt idx="18">
                  <c:v>29.166666666666668</c:v>
                </c:pt>
                <c:pt idx="19">
                  <c:v>30.851063829787233</c:v>
                </c:pt>
                <c:pt idx="20">
                  <c:v>29.473684210526315</c:v>
                </c:pt>
                <c:pt idx="21">
                  <c:v>28.865979381443299</c:v>
                </c:pt>
                <c:pt idx="22">
                  <c:v>29.473684210526315</c:v>
                </c:pt>
                <c:pt idx="23">
                  <c:v>33.333333333333336</c:v>
                </c:pt>
                <c:pt idx="24">
                  <c:v>33.333333333333336</c:v>
                </c:pt>
                <c:pt idx="25">
                  <c:v>34.042553191489361</c:v>
                </c:pt>
                <c:pt idx="26">
                  <c:v>32.291666666666664</c:v>
                </c:pt>
                <c:pt idx="27">
                  <c:v>35.106382978723403</c:v>
                </c:pt>
                <c:pt idx="28">
                  <c:v>35.789473684210527</c:v>
                </c:pt>
                <c:pt idx="29">
                  <c:v>36.170212765957444</c:v>
                </c:pt>
                <c:pt idx="30">
                  <c:v>33.333333333333336</c:v>
                </c:pt>
                <c:pt idx="31">
                  <c:v>32.989690721649481</c:v>
                </c:pt>
                <c:pt idx="32">
                  <c:v>39.361702127659576</c:v>
                </c:pt>
                <c:pt idx="33">
                  <c:v>35.416666666666664</c:v>
                </c:pt>
                <c:pt idx="34">
                  <c:v>34.408602150537632</c:v>
                </c:pt>
                <c:pt idx="35">
                  <c:v>32.631578947368425</c:v>
                </c:pt>
                <c:pt idx="36">
                  <c:v>33.333333333333336</c:v>
                </c:pt>
                <c:pt idx="37">
                  <c:v>33.333333333333336</c:v>
                </c:pt>
                <c:pt idx="38">
                  <c:v>36.734693877551024</c:v>
                </c:pt>
                <c:pt idx="39">
                  <c:v>34.736842105263158</c:v>
                </c:pt>
                <c:pt idx="40">
                  <c:v>33.684210526315788</c:v>
                </c:pt>
                <c:pt idx="41">
                  <c:v>35.416666666666664</c:v>
                </c:pt>
                <c:pt idx="42">
                  <c:v>32.978723404255319</c:v>
                </c:pt>
                <c:pt idx="43">
                  <c:v>30.526315789473685</c:v>
                </c:pt>
                <c:pt idx="44">
                  <c:v>32.989690721649481</c:v>
                </c:pt>
                <c:pt idx="45">
                  <c:v>34.042553191489361</c:v>
                </c:pt>
                <c:pt idx="46">
                  <c:v>34.736842105263158</c:v>
                </c:pt>
                <c:pt idx="47">
                  <c:v>35.051546391752581</c:v>
                </c:pt>
                <c:pt idx="48">
                  <c:v>37.5</c:v>
                </c:pt>
                <c:pt idx="49">
                  <c:v>39.583333333333336</c:v>
                </c:pt>
                <c:pt idx="50">
                  <c:v>35.416666666666664</c:v>
                </c:pt>
                <c:pt idx="51">
                  <c:v>36.458333333333336</c:v>
                </c:pt>
                <c:pt idx="52">
                  <c:v>34.375</c:v>
                </c:pt>
                <c:pt idx="53">
                  <c:v>38.541666666666664</c:v>
                </c:pt>
                <c:pt idx="54">
                  <c:v>32.989690721649481</c:v>
                </c:pt>
                <c:pt idx="55">
                  <c:v>37.113402061855673</c:v>
                </c:pt>
                <c:pt idx="56">
                  <c:v>35.051546391752581</c:v>
                </c:pt>
                <c:pt idx="57">
                  <c:v>38.541666666666664</c:v>
                </c:pt>
                <c:pt idx="58">
                  <c:v>36.458333333333336</c:v>
                </c:pt>
                <c:pt idx="59">
                  <c:v>39.175257731958766</c:v>
                </c:pt>
                <c:pt idx="60">
                  <c:v>37.373737373737377</c:v>
                </c:pt>
                <c:pt idx="61">
                  <c:v>40.425531914893618</c:v>
                </c:pt>
                <c:pt idx="62">
                  <c:v>38.94736842105263</c:v>
                </c:pt>
                <c:pt idx="63">
                  <c:v>39.361702127659576</c:v>
                </c:pt>
                <c:pt idx="64">
                  <c:v>38.541666666666664</c:v>
                </c:pt>
                <c:pt idx="65">
                  <c:v>46.315789473684212</c:v>
                </c:pt>
                <c:pt idx="66">
                  <c:v>41.05263157894737</c:v>
                </c:pt>
                <c:pt idx="67">
                  <c:v>43.75</c:v>
                </c:pt>
                <c:pt idx="68">
                  <c:v>38.541666666666664</c:v>
                </c:pt>
                <c:pt idx="69">
                  <c:v>41.666666666666664</c:v>
                </c:pt>
                <c:pt idx="70">
                  <c:v>38.541666666666664</c:v>
                </c:pt>
                <c:pt idx="71">
                  <c:v>42.10526315789474</c:v>
                </c:pt>
                <c:pt idx="72">
                  <c:v>38.144329896907216</c:v>
                </c:pt>
                <c:pt idx="73">
                  <c:v>40.425531914893618</c:v>
                </c:pt>
                <c:pt idx="74">
                  <c:v>38.70967741935484</c:v>
                </c:pt>
                <c:pt idx="75">
                  <c:v>35.106382978723403</c:v>
                </c:pt>
                <c:pt idx="76">
                  <c:v>33.695652173913047</c:v>
                </c:pt>
                <c:pt idx="77">
                  <c:v>34.343434343434346</c:v>
                </c:pt>
                <c:pt idx="78">
                  <c:v>36.363636363636367</c:v>
                </c:pt>
                <c:pt idx="79">
                  <c:v>38.144329896907216</c:v>
                </c:pt>
                <c:pt idx="80">
                  <c:v>38.541666666666664</c:v>
                </c:pt>
                <c:pt idx="81">
                  <c:v>37.5</c:v>
                </c:pt>
                <c:pt idx="82">
                  <c:v>38.775510204081634</c:v>
                </c:pt>
                <c:pt idx="83">
                  <c:v>41.05263157894737</c:v>
                </c:pt>
                <c:pt idx="84">
                  <c:v>43.298969072164951</c:v>
                </c:pt>
                <c:pt idx="85">
                  <c:v>44.329896907216494</c:v>
                </c:pt>
                <c:pt idx="86">
                  <c:v>44.791666666666664</c:v>
                </c:pt>
                <c:pt idx="87">
                  <c:v>44.329896907216494</c:v>
                </c:pt>
                <c:pt idx="88">
                  <c:v>44.791666666666664</c:v>
                </c:pt>
                <c:pt idx="89">
                  <c:v>42.268041237113401</c:v>
                </c:pt>
                <c:pt idx="90">
                  <c:v>43.298969072164951</c:v>
                </c:pt>
                <c:pt idx="91">
                  <c:v>45.263157894736842</c:v>
                </c:pt>
                <c:pt idx="92">
                  <c:v>40</c:v>
                </c:pt>
                <c:pt idx="93">
                  <c:v>38.144329896907216</c:v>
                </c:pt>
                <c:pt idx="94">
                  <c:v>42.10526315789474</c:v>
                </c:pt>
                <c:pt idx="95">
                  <c:v>42.268041237113401</c:v>
                </c:pt>
                <c:pt idx="96">
                  <c:v>43.298969072164951</c:v>
                </c:pt>
                <c:pt idx="97">
                  <c:v>40.206185567010309</c:v>
                </c:pt>
                <c:pt idx="98">
                  <c:v>46.808510638297875</c:v>
                </c:pt>
                <c:pt idx="99">
                  <c:v>40.816326530612244</c:v>
                </c:pt>
                <c:pt idx="100">
                  <c:v>46.391752577319586</c:v>
                </c:pt>
                <c:pt idx="101">
                  <c:v>47.422680412371136</c:v>
                </c:pt>
                <c:pt idx="102">
                  <c:v>46.391752577319586</c:v>
                </c:pt>
                <c:pt idx="103">
                  <c:v>40.816326530612244</c:v>
                </c:pt>
                <c:pt idx="104">
                  <c:v>46.875</c:v>
                </c:pt>
                <c:pt idx="105">
                  <c:v>46.875</c:v>
                </c:pt>
                <c:pt idx="106">
                  <c:v>46.315789473684212</c:v>
                </c:pt>
                <c:pt idx="107">
                  <c:v>50.515463917525771</c:v>
                </c:pt>
                <c:pt idx="108">
                  <c:v>50.515463917525771</c:v>
                </c:pt>
                <c:pt idx="109">
                  <c:v>47.422680412371136</c:v>
                </c:pt>
                <c:pt idx="110">
                  <c:v>45.918367346938773</c:v>
                </c:pt>
                <c:pt idx="111">
                  <c:v>47.95918367346939</c:v>
                </c:pt>
                <c:pt idx="112">
                  <c:v>48.958333333333336</c:v>
                </c:pt>
                <c:pt idx="113">
                  <c:v>50.526315789473685</c:v>
                </c:pt>
                <c:pt idx="114">
                  <c:v>47.916666666666664</c:v>
                </c:pt>
                <c:pt idx="115">
                  <c:v>52.631578947368418</c:v>
                </c:pt>
                <c:pt idx="116">
                  <c:v>49.484536082474229</c:v>
                </c:pt>
                <c:pt idx="117">
                  <c:v>49.484536082474229</c:v>
                </c:pt>
                <c:pt idx="118">
                  <c:v>52.631578947368418</c:v>
                </c:pt>
                <c:pt idx="119">
                  <c:v>50</c:v>
                </c:pt>
                <c:pt idx="120">
                  <c:v>47.872340425531917</c:v>
                </c:pt>
                <c:pt idx="121">
                  <c:v>54.166666666666664</c:v>
                </c:pt>
                <c:pt idx="122">
                  <c:v>54.166666666666664</c:v>
                </c:pt>
                <c:pt idx="123">
                  <c:v>53.608247422680414</c:v>
                </c:pt>
                <c:pt idx="124">
                  <c:v>53.125</c:v>
                </c:pt>
                <c:pt idx="125">
                  <c:v>50.515463917525771</c:v>
                </c:pt>
                <c:pt idx="126">
                  <c:v>58.762886597938142</c:v>
                </c:pt>
                <c:pt idx="127">
                  <c:v>52.577319587628864</c:v>
                </c:pt>
                <c:pt idx="128">
                  <c:v>54.166666666666664</c:v>
                </c:pt>
                <c:pt idx="129">
                  <c:v>54.166666666666664</c:v>
                </c:pt>
                <c:pt idx="130">
                  <c:v>51.578947368421055</c:v>
                </c:pt>
                <c:pt idx="131">
                  <c:v>54.639175257731956</c:v>
                </c:pt>
                <c:pt idx="132">
                  <c:v>56.701030927835049</c:v>
                </c:pt>
                <c:pt idx="133">
                  <c:v>54.639175257731956</c:v>
                </c:pt>
                <c:pt idx="134">
                  <c:v>50.526315789473685</c:v>
                </c:pt>
                <c:pt idx="135">
                  <c:v>52.577319587628864</c:v>
                </c:pt>
                <c:pt idx="136">
                  <c:v>52.04081632653061</c:v>
                </c:pt>
                <c:pt idx="137">
                  <c:v>49.484536082474229</c:v>
                </c:pt>
                <c:pt idx="138">
                  <c:v>48.958333333333336</c:v>
                </c:pt>
                <c:pt idx="139">
                  <c:v>51.020408163265309</c:v>
                </c:pt>
                <c:pt idx="140">
                  <c:v>55.102040816326529</c:v>
                </c:pt>
                <c:pt idx="141">
                  <c:v>53.608247422680414</c:v>
                </c:pt>
                <c:pt idx="142">
                  <c:v>53.061224489795919</c:v>
                </c:pt>
                <c:pt idx="143">
                  <c:v>51.041666666666664</c:v>
                </c:pt>
                <c:pt idx="144">
                  <c:v>52.577319587628864</c:v>
                </c:pt>
                <c:pt idx="145">
                  <c:v>49.484536082474229</c:v>
                </c:pt>
                <c:pt idx="146">
                  <c:v>51.041666666666664</c:v>
                </c:pt>
                <c:pt idx="147">
                  <c:v>48.958333333333336</c:v>
                </c:pt>
                <c:pt idx="148">
                  <c:v>49.484536082474229</c:v>
                </c:pt>
                <c:pt idx="149">
                  <c:v>50</c:v>
                </c:pt>
                <c:pt idx="150">
                  <c:v>48.958333333333336</c:v>
                </c:pt>
                <c:pt idx="151">
                  <c:v>47.422680412371136</c:v>
                </c:pt>
                <c:pt idx="152">
                  <c:v>50.515463917525771</c:v>
                </c:pt>
                <c:pt idx="153">
                  <c:v>53.608247422680414</c:v>
                </c:pt>
                <c:pt idx="154">
                  <c:v>53.608247422680414</c:v>
                </c:pt>
                <c:pt idx="155">
                  <c:v>54.639175257731956</c:v>
                </c:pt>
                <c:pt idx="156">
                  <c:v>51.546391752577321</c:v>
                </c:pt>
                <c:pt idx="157">
                  <c:v>50.515463917525771</c:v>
                </c:pt>
                <c:pt idx="158">
                  <c:v>52.577319587628864</c:v>
                </c:pt>
                <c:pt idx="159">
                  <c:v>52.577319587628864</c:v>
                </c:pt>
                <c:pt idx="160">
                  <c:v>54.166666666666664</c:v>
                </c:pt>
                <c:pt idx="161">
                  <c:v>50.515463917525771</c:v>
                </c:pt>
                <c:pt idx="162">
                  <c:v>54.639175257731956</c:v>
                </c:pt>
                <c:pt idx="163">
                  <c:v>60.824742268041234</c:v>
                </c:pt>
                <c:pt idx="164">
                  <c:v>63.157894736842103</c:v>
                </c:pt>
                <c:pt idx="165">
                  <c:v>64.948453608247419</c:v>
                </c:pt>
                <c:pt idx="166">
                  <c:v>57.731958762886599</c:v>
                </c:pt>
                <c:pt idx="167">
                  <c:v>56.122448979591837</c:v>
                </c:pt>
                <c:pt idx="168">
                  <c:v>51.546391752577321</c:v>
                </c:pt>
                <c:pt idx="169">
                  <c:v>53.125</c:v>
                </c:pt>
                <c:pt idx="170">
                  <c:v>55.670103092783506</c:v>
                </c:pt>
                <c:pt idx="171">
                  <c:v>55.789473684210527</c:v>
                </c:pt>
                <c:pt idx="172">
                  <c:v>58.333333333333336</c:v>
                </c:pt>
                <c:pt idx="173">
                  <c:v>56.701030927835049</c:v>
                </c:pt>
                <c:pt idx="174">
                  <c:v>51.546391752577321</c:v>
                </c:pt>
                <c:pt idx="175">
                  <c:v>54.736842105263158</c:v>
                </c:pt>
                <c:pt idx="176">
                  <c:v>61.458333333333336</c:v>
                </c:pt>
                <c:pt idx="177">
                  <c:v>62.5</c:v>
                </c:pt>
                <c:pt idx="178">
                  <c:v>60.416666666666664</c:v>
                </c:pt>
                <c:pt idx="179">
                  <c:v>60.824742268041234</c:v>
                </c:pt>
                <c:pt idx="180">
                  <c:v>64.583333333333329</c:v>
                </c:pt>
                <c:pt idx="181">
                  <c:v>62.886597938144327</c:v>
                </c:pt>
                <c:pt idx="182">
                  <c:v>65.625</c:v>
                </c:pt>
                <c:pt idx="183">
                  <c:v>64.583333333333329</c:v>
                </c:pt>
                <c:pt idx="184">
                  <c:v>66.666666666666671</c:v>
                </c:pt>
                <c:pt idx="185">
                  <c:v>68.75</c:v>
                </c:pt>
                <c:pt idx="186">
                  <c:v>71.134020618556704</c:v>
                </c:pt>
                <c:pt idx="187">
                  <c:v>72.916666666666671</c:v>
                </c:pt>
                <c:pt idx="188">
                  <c:v>74.736842105263165</c:v>
                </c:pt>
                <c:pt idx="189">
                  <c:v>72.631578947368425</c:v>
                </c:pt>
                <c:pt idx="190">
                  <c:v>72.164948453608247</c:v>
                </c:pt>
                <c:pt idx="191">
                  <c:v>73.19587628865979</c:v>
                </c:pt>
                <c:pt idx="192">
                  <c:v>71.875</c:v>
                </c:pt>
                <c:pt idx="193">
                  <c:v>73.958333333333329</c:v>
                </c:pt>
                <c:pt idx="194">
                  <c:v>60.416666666666664</c:v>
                </c:pt>
                <c:pt idx="195">
                  <c:v>60.638297872340424</c:v>
                </c:pt>
                <c:pt idx="196">
                  <c:v>60.638297872340424</c:v>
                </c:pt>
                <c:pt idx="197">
                  <c:v>61.05263157894737</c:v>
                </c:pt>
                <c:pt idx="198">
                  <c:v>64.21052631578948</c:v>
                </c:pt>
                <c:pt idx="199">
                  <c:v>62.765957446808514</c:v>
                </c:pt>
                <c:pt idx="200">
                  <c:v>63.541666666666664</c:v>
                </c:pt>
                <c:pt idx="201">
                  <c:v>62.5</c:v>
                </c:pt>
                <c:pt idx="202">
                  <c:v>61.702127659574465</c:v>
                </c:pt>
                <c:pt idx="203">
                  <c:v>64.21052631578948</c:v>
                </c:pt>
                <c:pt idx="204">
                  <c:v>61.05263157894737</c:v>
                </c:pt>
                <c:pt idx="205">
                  <c:v>66.315789473684205</c:v>
                </c:pt>
                <c:pt idx="206">
                  <c:v>65.591397849462368</c:v>
                </c:pt>
                <c:pt idx="207">
                  <c:v>65.625</c:v>
                </c:pt>
                <c:pt idx="208">
                  <c:v>66.315789473684205</c:v>
                </c:pt>
                <c:pt idx="209">
                  <c:v>68.817204301075265</c:v>
                </c:pt>
                <c:pt idx="210">
                  <c:v>69.892473118279568</c:v>
                </c:pt>
                <c:pt idx="211">
                  <c:v>71.739130434782609</c:v>
                </c:pt>
                <c:pt idx="212">
                  <c:v>71.578947368421055</c:v>
                </c:pt>
                <c:pt idx="213">
                  <c:v>68.478260869565219</c:v>
                </c:pt>
                <c:pt idx="214">
                  <c:v>70.526315789473685</c:v>
                </c:pt>
                <c:pt idx="215">
                  <c:v>66.666666666666671</c:v>
                </c:pt>
                <c:pt idx="216">
                  <c:v>70.526315789473685</c:v>
                </c:pt>
                <c:pt idx="217">
                  <c:v>72.340425531914889</c:v>
                </c:pt>
                <c:pt idx="218">
                  <c:v>68.75</c:v>
                </c:pt>
                <c:pt idx="219">
                  <c:v>72.916666666666671</c:v>
                </c:pt>
                <c:pt idx="220">
                  <c:v>68.75</c:v>
                </c:pt>
                <c:pt idx="221">
                  <c:v>69.473684210526315</c:v>
                </c:pt>
                <c:pt idx="222">
                  <c:v>69.892473118279568</c:v>
                </c:pt>
                <c:pt idx="223">
                  <c:v>72.340425531914889</c:v>
                </c:pt>
                <c:pt idx="224">
                  <c:v>75.531914893617028</c:v>
                </c:pt>
                <c:pt idx="225">
                  <c:v>72.631578947368425</c:v>
                </c:pt>
                <c:pt idx="226">
                  <c:v>74.193548387096769</c:v>
                </c:pt>
                <c:pt idx="227">
                  <c:v>77.659574468085111</c:v>
                </c:pt>
                <c:pt idx="228">
                  <c:v>80.851063829787236</c:v>
                </c:pt>
                <c:pt idx="229">
                  <c:v>80</c:v>
                </c:pt>
                <c:pt idx="230">
                  <c:v>77.659574468085111</c:v>
                </c:pt>
                <c:pt idx="231">
                  <c:v>78.723404255319153</c:v>
                </c:pt>
                <c:pt idx="232">
                  <c:v>80.434782608695656</c:v>
                </c:pt>
                <c:pt idx="233">
                  <c:v>75.268817204301072</c:v>
                </c:pt>
                <c:pt idx="234">
                  <c:v>81.914893617021278</c:v>
                </c:pt>
                <c:pt idx="235">
                  <c:v>81.72043010752688</c:v>
                </c:pt>
                <c:pt idx="236">
                  <c:v>80</c:v>
                </c:pt>
                <c:pt idx="237">
                  <c:v>79.381443298969074</c:v>
                </c:pt>
                <c:pt idx="238">
                  <c:v>81.914893617021278</c:v>
                </c:pt>
                <c:pt idx="239">
                  <c:v>78.94736842105263</c:v>
                </c:pt>
                <c:pt idx="240">
                  <c:v>80</c:v>
                </c:pt>
                <c:pt idx="241">
                  <c:v>82.291666666666671</c:v>
                </c:pt>
                <c:pt idx="242">
                  <c:v>83.15789473684211</c:v>
                </c:pt>
                <c:pt idx="243">
                  <c:v>85.106382978723403</c:v>
                </c:pt>
                <c:pt idx="244">
                  <c:v>81.05263157894737</c:v>
                </c:pt>
                <c:pt idx="245">
                  <c:v>85.26315789473685</c:v>
                </c:pt>
                <c:pt idx="246">
                  <c:v>85.416666666666671</c:v>
                </c:pt>
                <c:pt idx="247">
                  <c:v>85.416666666666671</c:v>
                </c:pt>
                <c:pt idx="248">
                  <c:v>86.597938144329902</c:v>
                </c:pt>
                <c:pt idx="249">
                  <c:v>86.458333333333329</c:v>
                </c:pt>
                <c:pt idx="250">
                  <c:v>87.5</c:v>
                </c:pt>
                <c:pt idx="251">
                  <c:v>88.659793814432987</c:v>
                </c:pt>
                <c:pt idx="252">
                  <c:v>89.583333333333329</c:v>
                </c:pt>
                <c:pt idx="253">
                  <c:v>91.578947368421055</c:v>
                </c:pt>
                <c:pt idx="254">
                  <c:v>90.625</c:v>
                </c:pt>
                <c:pt idx="255">
                  <c:v>90.625</c:v>
                </c:pt>
                <c:pt idx="256">
                  <c:v>90.721649484536087</c:v>
                </c:pt>
                <c:pt idx="257">
                  <c:v>91.75257731958763</c:v>
                </c:pt>
                <c:pt idx="258">
                  <c:v>89.69072164948453</c:v>
                </c:pt>
                <c:pt idx="259">
                  <c:v>93.75</c:v>
                </c:pt>
                <c:pt idx="260">
                  <c:v>89.583333333333329</c:v>
                </c:pt>
                <c:pt idx="261">
                  <c:v>56.666666666666664</c:v>
                </c:pt>
                <c:pt idx="262">
                  <c:v>60.439560439560438</c:v>
                </c:pt>
                <c:pt idx="263">
                  <c:v>62.637362637362635</c:v>
                </c:pt>
                <c:pt idx="264">
                  <c:v>61.956521739130437</c:v>
                </c:pt>
                <c:pt idx="265">
                  <c:v>61.111111111111114</c:v>
                </c:pt>
                <c:pt idx="266">
                  <c:v>62.921348314606739</c:v>
                </c:pt>
                <c:pt idx="267">
                  <c:v>61.956521739130437</c:v>
                </c:pt>
                <c:pt idx="268">
                  <c:v>60.465116279069768</c:v>
                </c:pt>
                <c:pt idx="269">
                  <c:v>62.5</c:v>
                </c:pt>
                <c:pt idx="270">
                  <c:v>61.111111111111114</c:v>
                </c:pt>
                <c:pt idx="271">
                  <c:v>60.869565217391305</c:v>
                </c:pt>
                <c:pt idx="272">
                  <c:v>64.367816091954026</c:v>
                </c:pt>
                <c:pt idx="273">
                  <c:v>61.627906976744185</c:v>
                </c:pt>
                <c:pt idx="274">
                  <c:v>68.131868131868131</c:v>
                </c:pt>
                <c:pt idx="275">
                  <c:v>66.292134831460672</c:v>
                </c:pt>
                <c:pt idx="276">
                  <c:v>64.634146341463421</c:v>
                </c:pt>
                <c:pt idx="277">
                  <c:v>66.666666666666671</c:v>
                </c:pt>
                <c:pt idx="278">
                  <c:v>74.117647058823536</c:v>
                </c:pt>
                <c:pt idx="279">
                  <c:v>74.698795180722897</c:v>
                </c:pt>
                <c:pt idx="280">
                  <c:v>69.512195121951223</c:v>
                </c:pt>
                <c:pt idx="281">
                  <c:v>69.512195121951223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5A5-9493-CB7D0837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93503"/>
        <c:axId val="1757972383"/>
      </c:lineChart>
      <c:dateAx>
        <c:axId val="177349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72383"/>
        <c:crosses val="autoZero"/>
        <c:auto val="1"/>
        <c:lblOffset val="100"/>
        <c:baseTimeUnit val="days"/>
      </c:dateAx>
      <c:valAx>
        <c:axId val="17579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Approva_adj_rating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Trump!$D$1</c:f>
              <c:strCache>
                <c:ptCount val="1"/>
                <c:pt idx="0">
                  <c:v>Approving_adj_Trump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Trump!$B$2:$B$142</c:f>
              <c:numCache>
                <c:formatCode>m/d/yyyy</c:formatCode>
                <c:ptCount val="141"/>
                <c:pt idx="0">
                  <c:v>44211</c:v>
                </c:pt>
                <c:pt idx="1">
                  <c:v>44182</c:v>
                </c:pt>
                <c:pt idx="2">
                  <c:v>44154</c:v>
                </c:pt>
                <c:pt idx="3">
                  <c:v>44131</c:v>
                </c:pt>
                <c:pt idx="4">
                  <c:v>44119</c:v>
                </c:pt>
                <c:pt idx="5">
                  <c:v>44102</c:v>
                </c:pt>
                <c:pt idx="6">
                  <c:v>44087</c:v>
                </c:pt>
                <c:pt idx="7">
                  <c:v>44055</c:v>
                </c:pt>
                <c:pt idx="8">
                  <c:v>44035</c:v>
                </c:pt>
                <c:pt idx="9">
                  <c:v>44012</c:v>
                </c:pt>
                <c:pt idx="10">
                  <c:v>43986</c:v>
                </c:pt>
                <c:pt idx="11">
                  <c:v>43964</c:v>
                </c:pt>
                <c:pt idx="12">
                  <c:v>43949</c:v>
                </c:pt>
                <c:pt idx="13">
                  <c:v>43935</c:v>
                </c:pt>
                <c:pt idx="14">
                  <c:v>43912</c:v>
                </c:pt>
                <c:pt idx="15">
                  <c:v>43903</c:v>
                </c:pt>
                <c:pt idx="16">
                  <c:v>43889</c:v>
                </c:pt>
                <c:pt idx="17">
                  <c:v>43877</c:v>
                </c:pt>
                <c:pt idx="18">
                  <c:v>43859</c:v>
                </c:pt>
                <c:pt idx="19">
                  <c:v>43845</c:v>
                </c:pt>
                <c:pt idx="20">
                  <c:v>43814</c:v>
                </c:pt>
                <c:pt idx="21">
                  <c:v>43783</c:v>
                </c:pt>
                <c:pt idx="22">
                  <c:v>43769</c:v>
                </c:pt>
                <c:pt idx="23">
                  <c:v>43751</c:v>
                </c:pt>
                <c:pt idx="24">
                  <c:v>43738</c:v>
                </c:pt>
                <c:pt idx="25">
                  <c:v>43723</c:v>
                </c:pt>
                <c:pt idx="26">
                  <c:v>43707</c:v>
                </c:pt>
                <c:pt idx="27">
                  <c:v>43691</c:v>
                </c:pt>
                <c:pt idx="28">
                  <c:v>43677</c:v>
                </c:pt>
                <c:pt idx="29">
                  <c:v>43658</c:v>
                </c:pt>
                <c:pt idx="30">
                  <c:v>43646</c:v>
                </c:pt>
                <c:pt idx="31">
                  <c:v>43632</c:v>
                </c:pt>
                <c:pt idx="32">
                  <c:v>43615</c:v>
                </c:pt>
                <c:pt idx="33">
                  <c:v>43597</c:v>
                </c:pt>
                <c:pt idx="34">
                  <c:v>43585</c:v>
                </c:pt>
                <c:pt idx="35">
                  <c:v>43564</c:v>
                </c:pt>
                <c:pt idx="36">
                  <c:v>43534</c:v>
                </c:pt>
                <c:pt idx="37">
                  <c:v>43524</c:v>
                </c:pt>
                <c:pt idx="38">
                  <c:v>43506</c:v>
                </c:pt>
                <c:pt idx="39">
                  <c:v>43492</c:v>
                </c:pt>
                <c:pt idx="40">
                  <c:v>43475</c:v>
                </c:pt>
                <c:pt idx="41">
                  <c:v>43456</c:v>
                </c:pt>
                <c:pt idx="42">
                  <c:v>43450</c:v>
                </c:pt>
                <c:pt idx="43">
                  <c:v>43443</c:v>
                </c:pt>
                <c:pt idx="44">
                  <c:v>43436</c:v>
                </c:pt>
                <c:pt idx="45">
                  <c:v>43429</c:v>
                </c:pt>
                <c:pt idx="46">
                  <c:v>43422</c:v>
                </c:pt>
                <c:pt idx="47">
                  <c:v>43415</c:v>
                </c:pt>
                <c:pt idx="48">
                  <c:v>43408</c:v>
                </c:pt>
                <c:pt idx="49">
                  <c:v>43401</c:v>
                </c:pt>
                <c:pt idx="50">
                  <c:v>43394</c:v>
                </c:pt>
                <c:pt idx="51">
                  <c:v>43387</c:v>
                </c:pt>
                <c:pt idx="52">
                  <c:v>43380</c:v>
                </c:pt>
                <c:pt idx="53">
                  <c:v>43373</c:v>
                </c:pt>
                <c:pt idx="54">
                  <c:v>43366</c:v>
                </c:pt>
                <c:pt idx="55">
                  <c:v>43359</c:v>
                </c:pt>
                <c:pt idx="56">
                  <c:v>43352</c:v>
                </c:pt>
                <c:pt idx="57">
                  <c:v>43345</c:v>
                </c:pt>
                <c:pt idx="58">
                  <c:v>43338</c:v>
                </c:pt>
                <c:pt idx="59">
                  <c:v>43331</c:v>
                </c:pt>
                <c:pt idx="60">
                  <c:v>43324</c:v>
                </c:pt>
                <c:pt idx="61">
                  <c:v>43317</c:v>
                </c:pt>
                <c:pt idx="62">
                  <c:v>43310</c:v>
                </c:pt>
                <c:pt idx="63">
                  <c:v>43303</c:v>
                </c:pt>
                <c:pt idx="64">
                  <c:v>43296</c:v>
                </c:pt>
                <c:pt idx="65">
                  <c:v>43289</c:v>
                </c:pt>
                <c:pt idx="66">
                  <c:v>43282</c:v>
                </c:pt>
                <c:pt idx="67">
                  <c:v>43275</c:v>
                </c:pt>
                <c:pt idx="68">
                  <c:v>43268</c:v>
                </c:pt>
                <c:pt idx="69">
                  <c:v>43261</c:v>
                </c:pt>
                <c:pt idx="70">
                  <c:v>43254</c:v>
                </c:pt>
                <c:pt idx="71">
                  <c:v>43247</c:v>
                </c:pt>
                <c:pt idx="72">
                  <c:v>43240</c:v>
                </c:pt>
                <c:pt idx="73">
                  <c:v>43233</c:v>
                </c:pt>
                <c:pt idx="74">
                  <c:v>43226</c:v>
                </c:pt>
                <c:pt idx="75">
                  <c:v>43219</c:v>
                </c:pt>
                <c:pt idx="76">
                  <c:v>43212</c:v>
                </c:pt>
                <c:pt idx="77">
                  <c:v>43205</c:v>
                </c:pt>
                <c:pt idx="78">
                  <c:v>43198</c:v>
                </c:pt>
                <c:pt idx="79">
                  <c:v>43191</c:v>
                </c:pt>
                <c:pt idx="80">
                  <c:v>43184</c:v>
                </c:pt>
                <c:pt idx="81">
                  <c:v>43177</c:v>
                </c:pt>
                <c:pt idx="82">
                  <c:v>43170</c:v>
                </c:pt>
                <c:pt idx="83">
                  <c:v>43163</c:v>
                </c:pt>
                <c:pt idx="84">
                  <c:v>43156</c:v>
                </c:pt>
                <c:pt idx="85">
                  <c:v>43149</c:v>
                </c:pt>
                <c:pt idx="86">
                  <c:v>43142</c:v>
                </c:pt>
                <c:pt idx="87">
                  <c:v>43135</c:v>
                </c:pt>
                <c:pt idx="88">
                  <c:v>43128</c:v>
                </c:pt>
                <c:pt idx="89">
                  <c:v>43121</c:v>
                </c:pt>
                <c:pt idx="90">
                  <c:v>43114</c:v>
                </c:pt>
                <c:pt idx="91">
                  <c:v>43107</c:v>
                </c:pt>
                <c:pt idx="92">
                  <c:v>43100</c:v>
                </c:pt>
                <c:pt idx="93">
                  <c:v>43093</c:v>
                </c:pt>
                <c:pt idx="94">
                  <c:v>43086</c:v>
                </c:pt>
                <c:pt idx="95">
                  <c:v>43079</c:v>
                </c:pt>
                <c:pt idx="96">
                  <c:v>43072</c:v>
                </c:pt>
                <c:pt idx="97">
                  <c:v>43065</c:v>
                </c:pt>
                <c:pt idx="98">
                  <c:v>43058</c:v>
                </c:pt>
                <c:pt idx="99">
                  <c:v>43051</c:v>
                </c:pt>
                <c:pt idx="100">
                  <c:v>43044</c:v>
                </c:pt>
                <c:pt idx="101">
                  <c:v>43037</c:v>
                </c:pt>
                <c:pt idx="102">
                  <c:v>43030</c:v>
                </c:pt>
                <c:pt idx="103">
                  <c:v>43023</c:v>
                </c:pt>
                <c:pt idx="104">
                  <c:v>43016</c:v>
                </c:pt>
                <c:pt idx="105">
                  <c:v>43009</c:v>
                </c:pt>
                <c:pt idx="106">
                  <c:v>43002</c:v>
                </c:pt>
                <c:pt idx="107">
                  <c:v>42995</c:v>
                </c:pt>
                <c:pt idx="108">
                  <c:v>42988</c:v>
                </c:pt>
                <c:pt idx="109">
                  <c:v>42981</c:v>
                </c:pt>
                <c:pt idx="110">
                  <c:v>42974</c:v>
                </c:pt>
                <c:pt idx="111">
                  <c:v>42967</c:v>
                </c:pt>
                <c:pt idx="112">
                  <c:v>42960</c:v>
                </c:pt>
                <c:pt idx="113">
                  <c:v>42953</c:v>
                </c:pt>
                <c:pt idx="114">
                  <c:v>42946</c:v>
                </c:pt>
                <c:pt idx="115">
                  <c:v>42939</c:v>
                </c:pt>
                <c:pt idx="116">
                  <c:v>42932</c:v>
                </c:pt>
                <c:pt idx="117">
                  <c:v>42925</c:v>
                </c:pt>
                <c:pt idx="118">
                  <c:v>42918</c:v>
                </c:pt>
                <c:pt idx="119">
                  <c:v>42911</c:v>
                </c:pt>
                <c:pt idx="120">
                  <c:v>42904</c:v>
                </c:pt>
                <c:pt idx="121">
                  <c:v>42897</c:v>
                </c:pt>
                <c:pt idx="122">
                  <c:v>42890</c:v>
                </c:pt>
                <c:pt idx="123">
                  <c:v>42883</c:v>
                </c:pt>
                <c:pt idx="124">
                  <c:v>42876</c:v>
                </c:pt>
                <c:pt idx="125">
                  <c:v>42869</c:v>
                </c:pt>
                <c:pt idx="126">
                  <c:v>42862</c:v>
                </c:pt>
                <c:pt idx="127">
                  <c:v>42855</c:v>
                </c:pt>
                <c:pt idx="128">
                  <c:v>42848</c:v>
                </c:pt>
                <c:pt idx="129">
                  <c:v>42841</c:v>
                </c:pt>
                <c:pt idx="130">
                  <c:v>42834</c:v>
                </c:pt>
                <c:pt idx="131">
                  <c:v>42827</c:v>
                </c:pt>
                <c:pt idx="132">
                  <c:v>42820</c:v>
                </c:pt>
                <c:pt idx="133">
                  <c:v>42813</c:v>
                </c:pt>
                <c:pt idx="134">
                  <c:v>42806</c:v>
                </c:pt>
                <c:pt idx="135">
                  <c:v>42799</c:v>
                </c:pt>
                <c:pt idx="136">
                  <c:v>42792</c:v>
                </c:pt>
                <c:pt idx="137">
                  <c:v>42785</c:v>
                </c:pt>
                <c:pt idx="138">
                  <c:v>42778</c:v>
                </c:pt>
                <c:pt idx="139">
                  <c:v>42771</c:v>
                </c:pt>
                <c:pt idx="140">
                  <c:v>42764</c:v>
                </c:pt>
              </c:numCache>
            </c:numRef>
          </c:cat>
          <c:val>
            <c:numRef>
              <c:f>Trump!$D$2:$D$142</c:f>
              <c:numCache>
                <c:formatCode>0.00</c:formatCode>
                <c:ptCount val="141"/>
                <c:pt idx="0">
                  <c:v>35.416666666666664</c:v>
                </c:pt>
                <c:pt idx="1">
                  <c:v>40.625</c:v>
                </c:pt>
                <c:pt idx="2">
                  <c:v>43.877551020408163</c:v>
                </c:pt>
                <c:pt idx="3">
                  <c:v>46.938775510204081</c:v>
                </c:pt>
                <c:pt idx="4">
                  <c:v>43.877551020408163</c:v>
                </c:pt>
                <c:pt idx="5">
                  <c:v>46.938775510204081</c:v>
                </c:pt>
                <c:pt idx="6">
                  <c:v>42.857142857142854</c:v>
                </c:pt>
                <c:pt idx="7">
                  <c:v>43.298969072164951</c:v>
                </c:pt>
                <c:pt idx="8">
                  <c:v>42.268041237113401</c:v>
                </c:pt>
                <c:pt idx="9">
                  <c:v>40</c:v>
                </c:pt>
                <c:pt idx="10">
                  <c:v>40.625</c:v>
                </c:pt>
                <c:pt idx="11">
                  <c:v>50.515463917525771</c:v>
                </c:pt>
                <c:pt idx="12">
                  <c:v>51.041666666666664</c:v>
                </c:pt>
                <c:pt idx="13">
                  <c:v>44.329896907216494</c:v>
                </c:pt>
                <c:pt idx="14">
                  <c:v>52.127659574468083</c:v>
                </c:pt>
                <c:pt idx="15">
                  <c:v>45.833333333333336</c:v>
                </c:pt>
                <c:pt idx="16">
                  <c:v>47.95918367346939</c:v>
                </c:pt>
                <c:pt idx="17">
                  <c:v>50.515463917525771</c:v>
                </c:pt>
                <c:pt idx="18">
                  <c:v>49.494949494949495</c:v>
                </c:pt>
                <c:pt idx="19">
                  <c:v>45.360824742268044</c:v>
                </c:pt>
                <c:pt idx="20">
                  <c:v>46.875</c:v>
                </c:pt>
                <c:pt idx="21">
                  <c:v>44.329896907216494</c:v>
                </c:pt>
                <c:pt idx="22">
                  <c:v>41.836734693877553</c:v>
                </c:pt>
                <c:pt idx="23">
                  <c:v>40.625</c:v>
                </c:pt>
                <c:pt idx="24">
                  <c:v>41.666666666666664</c:v>
                </c:pt>
                <c:pt idx="25">
                  <c:v>44.329896907216494</c:v>
                </c:pt>
                <c:pt idx="26">
                  <c:v>40.625</c:v>
                </c:pt>
                <c:pt idx="27">
                  <c:v>43.157894736842103</c:v>
                </c:pt>
                <c:pt idx="28">
                  <c:v>43.75</c:v>
                </c:pt>
                <c:pt idx="29">
                  <c:v>46.315789473684212</c:v>
                </c:pt>
                <c:pt idx="30">
                  <c:v>43.157894736842103</c:v>
                </c:pt>
                <c:pt idx="31">
                  <c:v>43.877551020408163</c:v>
                </c:pt>
                <c:pt idx="32">
                  <c:v>42.10526315789474</c:v>
                </c:pt>
                <c:pt idx="33">
                  <c:v>44.680851063829785</c:v>
                </c:pt>
                <c:pt idx="34">
                  <c:v>47.916666666666664</c:v>
                </c:pt>
                <c:pt idx="35">
                  <c:v>46.875</c:v>
                </c:pt>
                <c:pt idx="36">
                  <c:v>40.625</c:v>
                </c:pt>
                <c:pt idx="37">
                  <c:v>44.329896907216494</c:v>
                </c:pt>
                <c:pt idx="38">
                  <c:v>45.833333333333336</c:v>
                </c:pt>
                <c:pt idx="39">
                  <c:v>38.541666666666664</c:v>
                </c:pt>
                <c:pt idx="40">
                  <c:v>38.541666666666664</c:v>
                </c:pt>
                <c:pt idx="41">
                  <c:v>41.48936170212766</c:v>
                </c:pt>
                <c:pt idx="42">
                  <c:v>40</c:v>
                </c:pt>
                <c:pt idx="43">
                  <c:v>41.666666666666664</c:v>
                </c:pt>
                <c:pt idx="44">
                  <c:v>41.666666666666664</c:v>
                </c:pt>
                <c:pt idx="45">
                  <c:v>38.775510204081634</c:v>
                </c:pt>
                <c:pt idx="46">
                  <c:v>44.791666666666664</c:v>
                </c:pt>
                <c:pt idx="47">
                  <c:v>40.425531914893618</c:v>
                </c:pt>
                <c:pt idx="48">
                  <c:v>42.553191489361701</c:v>
                </c:pt>
                <c:pt idx="49">
                  <c:v>42.553191489361701</c:v>
                </c:pt>
                <c:pt idx="50">
                  <c:v>46.808510638297875</c:v>
                </c:pt>
                <c:pt idx="51">
                  <c:v>46.315789473684212</c:v>
                </c:pt>
                <c:pt idx="52">
                  <c:v>44.791666666666664</c:v>
                </c:pt>
                <c:pt idx="53">
                  <c:v>44.210526315789473</c:v>
                </c:pt>
                <c:pt idx="54">
                  <c:v>41.666666666666664</c:v>
                </c:pt>
                <c:pt idx="55">
                  <c:v>40.425531914893618</c:v>
                </c:pt>
                <c:pt idx="56">
                  <c:v>42.553191489361701</c:v>
                </c:pt>
                <c:pt idx="57">
                  <c:v>43.617021276595743</c:v>
                </c:pt>
                <c:pt idx="58">
                  <c:v>43.157894736842103</c:v>
                </c:pt>
                <c:pt idx="59">
                  <c:v>44.680851063829785</c:v>
                </c:pt>
                <c:pt idx="60">
                  <c:v>41.05263157894737</c:v>
                </c:pt>
                <c:pt idx="61">
                  <c:v>43.157894736842103</c:v>
                </c:pt>
                <c:pt idx="62">
                  <c:v>42.10526315789474</c:v>
                </c:pt>
                <c:pt idx="63">
                  <c:v>43.75</c:v>
                </c:pt>
                <c:pt idx="64">
                  <c:v>45.263157894736842</c:v>
                </c:pt>
                <c:pt idx="65">
                  <c:v>42.268041237113401</c:v>
                </c:pt>
                <c:pt idx="66">
                  <c:v>44.210526315789473</c:v>
                </c:pt>
                <c:pt idx="67">
                  <c:v>42.708333333333336</c:v>
                </c:pt>
                <c:pt idx="68">
                  <c:v>47.368421052631575</c:v>
                </c:pt>
                <c:pt idx="69">
                  <c:v>43.75</c:v>
                </c:pt>
                <c:pt idx="70">
                  <c:v>42.708333333333336</c:v>
                </c:pt>
                <c:pt idx="71">
                  <c:v>42.10526315789474</c:v>
                </c:pt>
                <c:pt idx="72">
                  <c:v>43.75</c:v>
                </c:pt>
                <c:pt idx="73">
                  <c:v>45.263157894736842</c:v>
                </c:pt>
                <c:pt idx="74">
                  <c:v>44.680851063829785</c:v>
                </c:pt>
                <c:pt idx="75">
                  <c:v>44.210526315789473</c:v>
                </c:pt>
                <c:pt idx="76">
                  <c:v>41.48936170212766</c:v>
                </c:pt>
                <c:pt idx="77">
                  <c:v>41.48936170212766</c:v>
                </c:pt>
                <c:pt idx="78">
                  <c:v>43.157894736842103</c:v>
                </c:pt>
                <c:pt idx="79">
                  <c:v>41.05263157894737</c:v>
                </c:pt>
                <c:pt idx="80">
                  <c:v>41.48936170212766</c:v>
                </c:pt>
                <c:pt idx="81">
                  <c:v>41.666666666666664</c:v>
                </c:pt>
                <c:pt idx="82">
                  <c:v>41.05263157894737</c:v>
                </c:pt>
                <c:pt idx="83">
                  <c:v>41.48936170212766</c:v>
                </c:pt>
                <c:pt idx="84">
                  <c:v>41.05263157894737</c:v>
                </c:pt>
                <c:pt idx="85">
                  <c:v>38.541666666666664</c:v>
                </c:pt>
                <c:pt idx="86">
                  <c:v>41.237113402061858</c:v>
                </c:pt>
                <c:pt idx="87">
                  <c:v>41.237113402061858</c:v>
                </c:pt>
                <c:pt idx="88">
                  <c:v>39.583333333333336</c:v>
                </c:pt>
                <c:pt idx="89">
                  <c:v>37.89473684210526</c:v>
                </c:pt>
                <c:pt idx="90">
                  <c:v>40</c:v>
                </c:pt>
                <c:pt idx="91">
                  <c:v>38.94736842105263</c:v>
                </c:pt>
                <c:pt idx="92">
                  <c:v>41.48936170212766</c:v>
                </c:pt>
                <c:pt idx="93">
                  <c:v>39.361702127659576</c:v>
                </c:pt>
                <c:pt idx="94">
                  <c:v>36.842105263157897</c:v>
                </c:pt>
                <c:pt idx="95">
                  <c:v>37.89473684210526</c:v>
                </c:pt>
                <c:pt idx="96">
                  <c:v>37.234042553191486</c:v>
                </c:pt>
                <c:pt idx="97">
                  <c:v>39.784946236559136</c:v>
                </c:pt>
                <c:pt idx="98">
                  <c:v>40</c:v>
                </c:pt>
                <c:pt idx="99">
                  <c:v>40.425531914893618</c:v>
                </c:pt>
                <c:pt idx="100">
                  <c:v>39.583333333333336</c:v>
                </c:pt>
                <c:pt idx="101">
                  <c:v>36.842105263157897</c:v>
                </c:pt>
                <c:pt idx="102">
                  <c:v>38.297872340425535</c:v>
                </c:pt>
                <c:pt idx="103">
                  <c:v>39.361702127659576</c:v>
                </c:pt>
                <c:pt idx="104">
                  <c:v>40.425531914893618</c:v>
                </c:pt>
                <c:pt idx="105">
                  <c:v>38.94736842105263</c:v>
                </c:pt>
                <c:pt idx="106">
                  <c:v>40.86021505376344</c:v>
                </c:pt>
                <c:pt idx="107">
                  <c:v>40</c:v>
                </c:pt>
                <c:pt idx="108">
                  <c:v>39.361702127659576</c:v>
                </c:pt>
                <c:pt idx="109">
                  <c:v>37.89473684210526</c:v>
                </c:pt>
                <c:pt idx="110">
                  <c:v>36.842105263157897</c:v>
                </c:pt>
                <c:pt idx="111">
                  <c:v>38.94736842105263</c:v>
                </c:pt>
                <c:pt idx="112">
                  <c:v>38.297872340425535</c:v>
                </c:pt>
                <c:pt idx="113">
                  <c:v>38.94736842105263</c:v>
                </c:pt>
                <c:pt idx="114">
                  <c:v>40</c:v>
                </c:pt>
                <c:pt idx="115">
                  <c:v>38.94736842105263</c:v>
                </c:pt>
                <c:pt idx="116">
                  <c:v>41.05263157894737</c:v>
                </c:pt>
                <c:pt idx="117">
                  <c:v>40</c:v>
                </c:pt>
                <c:pt idx="118">
                  <c:v>41.05263157894737</c:v>
                </c:pt>
                <c:pt idx="119">
                  <c:v>41.05263157894737</c:v>
                </c:pt>
                <c:pt idx="120">
                  <c:v>40</c:v>
                </c:pt>
                <c:pt idx="121">
                  <c:v>38.94736842105263</c:v>
                </c:pt>
                <c:pt idx="122">
                  <c:v>40.425531914893618</c:v>
                </c:pt>
                <c:pt idx="123">
                  <c:v>43.157894736842103</c:v>
                </c:pt>
                <c:pt idx="124">
                  <c:v>40.425531914893618</c:v>
                </c:pt>
                <c:pt idx="125">
                  <c:v>40.425531914893618</c:v>
                </c:pt>
                <c:pt idx="126">
                  <c:v>44.210526315789473</c:v>
                </c:pt>
                <c:pt idx="127">
                  <c:v>43.157894736842103</c:v>
                </c:pt>
                <c:pt idx="128">
                  <c:v>44.086021505376344</c:v>
                </c:pt>
                <c:pt idx="129">
                  <c:v>42.553191489361701</c:v>
                </c:pt>
                <c:pt idx="130">
                  <c:v>43.01075268817204</c:v>
                </c:pt>
                <c:pt idx="131">
                  <c:v>40</c:v>
                </c:pt>
                <c:pt idx="132">
                  <c:v>41.05263157894737</c:v>
                </c:pt>
                <c:pt idx="133">
                  <c:v>42.10526315789474</c:v>
                </c:pt>
                <c:pt idx="134">
                  <c:v>44.680851063829785</c:v>
                </c:pt>
                <c:pt idx="135">
                  <c:v>45.744680851063833</c:v>
                </c:pt>
                <c:pt idx="136">
                  <c:v>44.210526315789473</c:v>
                </c:pt>
                <c:pt idx="137">
                  <c:v>42.553191489361701</c:v>
                </c:pt>
                <c:pt idx="138">
                  <c:v>43.617021276595743</c:v>
                </c:pt>
                <c:pt idx="139">
                  <c:v>45.263157894736842</c:v>
                </c:pt>
                <c:pt idx="140">
                  <c:v>48.913043478260867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7-4ABA-A8D1-D065AFD6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32368"/>
        <c:axId val="978998928"/>
      </c:lineChart>
      <c:dateAx>
        <c:axId val="7489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98928"/>
        <c:crosses val="autoZero"/>
        <c:auto val="1"/>
        <c:lblOffset val="100"/>
        <c:baseTimeUnit val="days"/>
      </c:dateAx>
      <c:valAx>
        <c:axId val="978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adj_approval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32368"/>
        <c:crossesAt val="4276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Approving_adj_Obama and Disapproving_adj_Obama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Obama!$E$1</c:f>
              <c:strCache>
                <c:ptCount val="1"/>
                <c:pt idx="0">
                  <c:v>Approving_adj_Obama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Obama!$E$2:$E$419</c:f>
              <c:numCache>
                <c:formatCode>0.00</c:formatCode>
                <c:ptCount val="418"/>
                <c:pt idx="0">
                  <c:v>61.458333333333336</c:v>
                </c:pt>
                <c:pt idx="1">
                  <c:v>59.375</c:v>
                </c:pt>
                <c:pt idx="2">
                  <c:v>56.701030927835049</c:v>
                </c:pt>
                <c:pt idx="3">
                  <c:v>57.89473684210526</c:v>
                </c:pt>
                <c:pt idx="4">
                  <c:v>58.333333333333336</c:v>
                </c:pt>
                <c:pt idx="5">
                  <c:v>58.333333333333336</c:v>
                </c:pt>
                <c:pt idx="6">
                  <c:v>58.762886597938142</c:v>
                </c:pt>
                <c:pt idx="7">
                  <c:v>55.670103092783506</c:v>
                </c:pt>
                <c:pt idx="8">
                  <c:v>58.333333333333336</c:v>
                </c:pt>
                <c:pt idx="9">
                  <c:v>57.731958762886599</c:v>
                </c:pt>
                <c:pt idx="10">
                  <c:v>58.163265306122447</c:v>
                </c:pt>
                <c:pt idx="11">
                  <c:v>54.081632653061227</c:v>
                </c:pt>
                <c:pt idx="12">
                  <c:v>55.102040816326529</c:v>
                </c:pt>
                <c:pt idx="13">
                  <c:v>56.701030927835049</c:v>
                </c:pt>
                <c:pt idx="14">
                  <c:v>55.670103092783506</c:v>
                </c:pt>
                <c:pt idx="15">
                  <c:v>53.608247422680414</c:v>
                </c:pt>
                <c:pt idx="16">
                  <c:v>54.639175257731956</c:v>
                </c:pt>
                <c:pt idx="17">
                  <c:v>55.208333333333336</c:v>
                </c:pt>
                <c:pt idx="18">
                  <c:v>54.166666666666664</c:v>
                </c:pt>
                <c:pt idx="19">
                  <c:v>53.125</c:v>
                </c:pt>
                <c:pt idx="20">
                  <c:v>54.166666666666664</c:v>
                </c:pt>
                <c:pt idx="21">
                  <c:v>53.125</c:v>
                </c:pt>
                <c:pt idx="22">
                  <c:v>53.684210526315788</c:v>
                </c:pt>
                <c:pt idx="23">
                  <c:v>54.166666666666664</c:v>
                </c:pt>
                <c:pt idx="24">
                  <c:v>53.608247422680414</c:v>
                </c:pt>
                <c:pt idx="25">
                  <c:v>54.639175257731956</c:v>
                </c:pt>
                <c:pt idx="26">
                  <c:v>51.041666666666664</c:v>
                </c:pt>
                <c:pt idx="27">
                  <c:v>51.578947368421055</c:v>
                </c:pt>
                <c:pt idx="28">
                  <c:v>53.125</c:v>
                </c:pt>
                <c:pt idx="29">
                  <c:v>53.125</c:v>
                </c:pt>
                <c:pt idx="30">
                  <c:v>52.083333333333336</c:v>
                </c:pt>
                <c:pt idx="31">
                  <c:v>54.639175257731956</c:v>
                </c:pt>
                <c:pt idx="32">
                  <c:v>55.208333333333336</c:v>
                </c:pt>
                <c:pt idx="33">
                  <c:v>53.684210526315788</c:v>
                </c:pt>
                <c:pt idx="34">
                  <c:v>54.166666666666664</c:v>
                </c:pt>
                <c:pt idx="35">
                  <c:v>53.125</c:v>
                </c:pt>
                <c:pt idx="36">
                  <c:v>53.125</c:v>
                </c:pt>
                <c:pt idx="37">
                  <c:v>54.166666666666664</c:v>
                </c:pt>
                <c:pt idx="38">
                  <c:v>52.577319587628864</c:v>
                </c:pt>
                <c:pt idx="39">
                  <c:v>53.125</c:v>
                </c:pt>
                <c:pt idx="40">
                  <c:v>50.526315789473685</c:v>
                </c:pt>
                <c:pt idx="41">
                  <c:v>53.125</c:v>
                </c:pt>
                <c:pt idx="42">
                  <c:v>53.125</c:v>
                </c:pt>
                <c:pt idx="43">
                  <c:v>54.639175257731956</c:v>
                </c:pt>
                <c:pt idx="44">
                  <c:v>52.083333333333336</c:v>
                </c:pt>
                <c:pt idx="45">
                  <c:v>53.125</c:v>
                </c:pt>
                <c:pt idx="46">
                  <c:v>52.083333333333336</c:v>
                </c:pt>
                <c:pt idx="47">
                  <c:v>50.526315789473685</c:v>
                </c:pt>
                <c:pt idx="48">
                  <c:v>50</c:v>
                </c:pt>
                <c:pt idx="49">
                  <c:v>50</c:v>
                </c:pt>
                <c:pt idx="50">
                  <c:v>48.453608247422679</c:v>
                </c:pt>
                <c:pt idx="51">
                  <c:v>50</c:v>
                </c:pt>
                <c:pt idx="52">
                  <c:v>50.526315789473685</c:v>
                </c:pt>
                <c:pt idx="53">
                  <c:v>50.526315789473685</c:v>
                </c:pt>
                <c:pt idx="54">
                  <c:v>48.958333333333336</c:v>
                </c:pt>
                <c:pt idx="55">
                  <c:v>46.391752577319586</c:v>
                </c:pt>
                <c:pt idx="56">
                  <c:v>49.484536082474229</c:v>
                </c:pt>
                <c:pt idx="57">
                  <c:v>46.875</c:v>
                </c:pt>
                <c:pt idx="58">
                  <c:v>47.368421052631575</c:v>
                </c:pt>
                <c:pt idx="59">
                  <c:v>48.958333333333336</c:v>
                </c:pt>
                <c:pt idx="60">
                  <c:v>48.421052631578945</c:v>
                </c:pt>
                <c:pt idx="61">
                  <c:v>45.833333333333336</c:v>
                </c:pt>
                <c:pt idx="62">
                  <c:v>51.041666666666664</c:v>
                </c:pt>
                <c:pt idx="63">
                  <c:v>50.515463917525771</c:v>
                </c:pt>
                <c:pt idx="64">
                  <c:v>48.958333333333336</c:v>
                </c:pt>
                <c:pt idx="65">
                  <c:v>47.916666666666664</c:v>
                </c:pt>
                <c:pt idx="66">
                  <c:v>47.916666666666664</c:v>
                </c:pt>
                <c:pt idx="67">
                  <c:v>47.916666666666664</c:v>
                </c:pt>
                <c:pt idx="68">
                  <c:v>48.958333333333336</c:v>
                </c:pt>
                <c:pt idx="69">
                  <c:v>49.484536082474229</c:v>
                </c:pt>
                <c:pt idx="70">
                  <c:v>47.422680412371136</c:v>
                </c:pt>
                <c:pt idx="71">
                  <c:v>48.421052631578945</c:v>
                </c:pt>
                <c:pt idx="72">
                  <c:v>47.916666666666664</c:v>
                </c:pt>
                <c:pt idx="73">
                  <c:v>47.916666666666664</c:v>
                </c:pt>
                <c:pt idx="74">
                  <c:v>46.315789473684212</c:v>
                </c:pt>
                <c:pt idx="75">
                  <c:v>48.421052631578945</c:v>
                </c:pt>
                <c:pt idx="76">
                  <c:v>47.916666666666664</c:v>
                </c:pt>
                <c:pt idx="77">
                  <c:v>48.421052631578945</c:v>
                </c:pt>
                <c:pt idx="78">
                  <c:v>47.916666666666664</c:v>
                </c:pt>
                <c:pt idx="79">
                  <c:v>48.936170212765958</c:v>
                </c:pt>
                <c:pt idx="80">
                  <c:v>48.421052631578945</c:v>
                </c:pt>
                <c:pt idx="81">
                  <c:v>48.421052631578945</c:v>
                </c:pt>
                <c:pt idx="82">
                  <c:v>48.958333333333336</c:v>
                </c:pt>
                <c:pt idx="83">
                  <c:v>47.368421052631575</c:v>
                </c:pt>
                <c:pt idx="84">
                  <c:v>47.872340425531917</c:v>
                </c:pt>
                <c:pt idx="85">
                  <c:v>48.421052631578945</c:v>
                </c:pt>
                <c:pt idx="86">
                  <c:v>48.958333333333336</c:v>
                </c:pt>
                <c:pt idx="87">
                  <c:v>48.421052631578945</c:v>
                </c:pt>
                <c:pt idx="88">
                  <c:v>48.958333333333336</c:v>
                </c:pt>
                <c:pt idx="89">
                  <c:v>49.473684210526315</c:v>
                </c:pt>
                <c:pt idx="90">
                  <c:v>50</c:v>
                </c:pt>
                <c:pt idx="91">
                  <c:v>47.872340425531917</c:v>
                </c:pt>
                <c:pt idx="92">
                  <c:v>47.916666666666664</c:v>
                </c:pt>
                <c:pt idx="93">
                  <c:v>50</c:v>
                </c:pt>
                <c:pt idx="94">
                  <c:v>49.473684210526315</c:v>
                </c:pt>
                <c:pt idx="95">
                  <c:v>48.421052631578945</c:v>
                </c:pt>
                <c:pt idx="96">
                  <c:v>47.368421052631575</c:v>
                </c:pt>
                <c:pt idx="97">
                  <c:v>49.473684210526315</c:v>
                </c:pt>
                <c:pt idx="98">
                  <c:v>48.421052631578945</c:v>
                </c:pt>
                <c:pt idx="99">
                  <c:v>47.368421052631575</c:v>
                </c:pt>
                <c:pt idx="100">
                  <c:v>48.421052631578945</c:v>
                </c:pt>
                <c:pt idx="101">
                  <c:v>49.473684210526315</c:v>
                </c:pt>
                <c:pt idx="102">
                  <c:v>48.421052631578945</c:v>
                </c:pt>
                <c:pt idx="103">
                  <c:v>49.473684210526315</c:v>
                </c:pt>
                <c:pt idx="104">
                  <c:v>51.041666666666664</c:v>
                </c:pt>
                <c:pt idx="105">
                  <c:v>48.421052631578945</c:v>
                </c:pt>
                <c:pt idx="106">
                  <c:v>48.936170212765958</c:v>
                </c:pt>
                <c:pt idx="107">
                  <c:v>48.936170212765958</c:v>
                </c:pt>
                <c:pt idx="108">
                  <c:v>46.808510638297875</c:v>
                </c:pt>
                <c:pt idx="109">
                  <c:v>46.875</c:v>
                </c:pt>
                <c:pt idx="110">
                  <c:v>45.263157894736842</c:v>
                </c:pt>
                <c:pt idx="111">
                  <c:v>45.263157894736842</c:v>
                </c:pt>
                <c:pt idx="112">
                  <c:v>45.263157894736842</c:v>
                </c:pt>
                <c:pt idx="113">
                  <c:v>44.210526315789473</c:v>
                </c:pt>
                <c:pt idx="114">
                  <c:v>44.680851063829785</c:v>
                </c:pt>
                <c:pt idx="115">
                  <c:v>42.553191489361701</c:v>
                </c:pt>
                <c:pt idx="116">
                  <c:v>44.210526315789473</c:v>
                </c:pt>
                <c:pt idx="117">
                  <c:v>44.210526315789473</c:v>
                </c:pt>
                <c:pt idx="118">
                  <c:v>43.157894736842103</c:v>
                </c:pt>
                <c:pt idx="119">
                  <c:v>42.708333333333336</c:v>
                </c:pt>
                <c:pt idx="120">
                  <c:v>44.791666666666664</c:v>
                </c:pt>
                <c:pt idx="121">
                  <c:v>44.680851063829785</c:v>
                </c:pt>
                <c:pt idx="122">
                  <c:v>45.263157894736842</c:v>
                </c:pt>
                <c:pt idx="123">
                  <c:v>43.157894736842103</c:v>
                </c:pt>
                <c:pt idx="124">
                  <c:v>43.01075268817204</c:v>
                </c:pt>
                <c:pt idx="125">
                  <c:v>43.617021276595743</c:v>
                </c:pt>
                <c:pt idx="126">
                  <c:v>45.744680851063833</c:v>
                </c:pt>
                <c:pt idx="127">
                  <c:v>43.617021276595743</c:v>
                </c:pt>
                <c:pt idx="128">
                  <c:v>44.210526315789473</c:v>
                </c:pt>
                <c:pt idx="129">
                  <c:v>43.75</c:v>
                </c:pt>
                <c:pt idx="130">
                  <c:v>43.617021276595743</c:v>
                </c:pt>
                <c:pt idx="131">
                  <c:v>45.744680851063833</c:v>
                </c:pt>
                <c:pt idx="132">
                  <c:v>44.210526315789473</c:v>
                </c:pt>
                <c:pt idx="133">
                  <c:v>45.263157894736842</c:v>
                </c:pt>
                <c:pt idx="134">
                  <c:v>44.680851063829785</c:v>
                </c:pt>
                <c:pt idx="135">
                  <c:v>42.708333333333336</c:v>
                </c:pt>
                <c:pt idx="136">
                  <c:v>44.680851063829785</c:v>
                </c:pt>
                <c:pt idx="137">
                  <c:v>46.808510638297875</c:v>
                </c:pt>
                <c:pt idx="138">
                  <c:v>46.315789473684212</c:v>
                </c:pt>
                <c:pt idx="139">
                  <c:v>45.263157894736842</c:v>
                </c:pt>
                <c:pt idx="140">
                  <c:v>46.315789473684212</c:v>
                </c:pt>
                <c:pt idx="141">
                  <c:v>47.368421052631575</c:v>
                </c:pt>
                <c:pt idx="142">
                  <c:v>46.808510638297875</c:v>
                </c:pt>
                <c:pt idx="143">
                  <c:v>46.808510638297875</c:v>
                </c:pt>
                <c:pt idx="144">
                  <c:v>46.808510638297875</c:v>
                </c:pt>
                <c:pt idx="145">
                  <c:v>45.744680851063833</c:v>
                </c:pt>
                <c:pt idx="146">
                  <c:v>46.315789473684212</c:v>
                </c:pt>
                <c:pt idx="147">
                  <c:v>45.263157894736842</c:v>
                </c:pt>
                <c:pt idx="148">
                  <c:v>46.315789473684212</c:v>
                </c:pt>
                <c:pt idx="149">
                  <c:v>42.553191489361701</c:v>
                </c:pt>
                <c:pt idx="150">
                  <c:v>44.791666666666664</c:v>
                </c:pt>
                <c:pt idx="151">
                  <c:v>43.75</c:v>
                </c:pt>
                <c:pt idx="152">
                  <c:v>46.875</c:v>
                </c:pt>
                <c:pt idx="153">
                  <c:v>43.01075268817204</c:v>
                </c:pt>
                <c:pt idx="154">
                  <c:v>44.565217391304344</c:v>
                </c:pt>
                <c:pt idx="155">
                  <c:v>45.652173913043477</c:v>
                </c:pt>
                <c:pt idx="156">
                  <c:v>45.652173913043477</c:v>
                </c:pt>
                <c:pt idx="157">
                  <c:v>43.478260869565219</c:v>
                </c:pt>
                <c:pt idx="158">
                  <c:v>44.565217391304344</c:v>
                </c:pt>
                <c:pt idx="159">
                  <c:v>43.617021276595743</c:v>
                </c:pt>
                <c:pt idx="160">
                  <c:v>45.744680851063833</c:v>
                </c:pt>
                <c:pt idx="161">
                  <c:v>43.478260869565219</c:v>
                </c:pt>
                <c:pt idx="162">
                  <c:v>45.652173913043477</c:v>
                </c:pt>
                <c:pt idx="163">
                  <c:v>44.565217391304344</c:v>
                </c:pt>
                <c:pt idx="164">
                  <c:v>44.680851063829785</c:v>
                </c:pt>
                <c:pt idx="165">
                  <c:v>43.01075268817204</c:v>
                </c:pt>
                <c:pt idx="166">
                  <c:v>44.086021505376344</c:v>
                </c:pt>
                <c:pt idx="167">
                  <c:v>44.086021505376344</c:v>
                </c:pt>
                <c:pt idx="168">
                  <c:v>44.086021505376344</c:v>
                </c:pt>
                <c:pt idx="169">
                  <c:v>46.236559139784944</c:v>
                </c:pt>
                <c:pt idx="170">
                  <c:v>45.744680851063833</c:v>
                </c:pt>
                <c:pt idx="171">
                  <c:v>44.680851063829785</c:v>
                </c:pt>
                <c:pt idx="172">
                  <c:v>46.808510638297875</c:v>
                </c:pt>
                <c:pt idx="173">
                  <c:v>48.387096774193552</c:v>
                </c:pt>
                <c:pt idx="174">
                  <c:v>48.35164835164835</c:v>
                </c:pt>
                <c:pt idx="175">
                  <c:v>49.450549450549453</c:v>
                </c:pt>
                <c:pt idx="176">
                  <c:v>47.826086956521742</c:v>
                </c:pt>
                <c:pt idx="177">
                  <c:v>47.826086956521742</c:v>
                </c:pt>
                <c:pt idx="178">
                  <c:v>50</c:v>
                </c:pt>
                <c:pt idx="179">
                  <c:v>50.549450549450547</c:v>
                </c:pt>
                <c:pt idx="180">
                  <c:v>47.826086956521742</c:v>
                </c:pt>
                <c:pt idx="181">
                  <c:v>48.387096774193552</c:v>
                </c:pt>
                <c:pt idx="182">
                  <c:v>49.462365591397848</c:v>
                </c:pt>
                <c:pt idx="183">
                  <c:v>50.537634408602152</c:v>
                </c:pt>
                <c:pt idx="184">
                  <c:v>49.462365591397848</c:v>
                </c:pt>
                <c:pt idx="185">
                  <c:v>50</c:v>
                </c:pt>
                <c:pt idx="186">
                  <c:v>51.086956521739133</c:v>
                </c:pt>
                <c:pt idx="187">
                  <c:v>50</c:v>
                </c:pt>
                <c:pt idx="188">
                  <c:v>50.537634408602152</c:v>
                </c:pt>
                <c:pt idx="189">
                  <c:v>51.612903225806448</c:v>
                </c:pt>
                <c:pt idx="190">
                  <c:v>52.173913043478258</c:v>
                </c:pt>
                <c:pt idx="191">
                  <c:v>52.688172043010752</c:v>
                </c:pt>
                <c:pt idx="192">
                  <c:v>52.688172043010752</c:v>
                </c:pt>
                <c:pt idx="193">
                  <c:v>52.688172043010752</c:v>
                </c:pt>
                <c:pt idx="194">
                  <c:v>53.191489361702125</c:v>
                </c:pt>
                <c:pt idx="195">
                  <c:v>54.838709677419352</c:v>
                </c:pt>
                <c:pt idx="196">
                  <c:v>53.763440860215056</c:v>
                </c:pt>
                <c:pt idx="197">
                  <c:v>52.127659574468083</c:v>
                </c:pt>
                <c:pt idx="198">
                  <c:v>51.612903225806448</c:v>
                </c:pt>
                <c:pt idx="199">
                  <c:v>51.612903225806448</c:v>
                </c:pt>
                <c:pt idx="200">
                  <c:v>51.086956521739133</c:v>
                </c:pt>
                <c:pt idx="201">
                  <c:v>51.063829787234042</c:v>
                </c:pt>
                <c:pt idx="202">
                  <c:v>52.688172043010752</c:v>
                </c:pt>
                <c:pt idx="203">
                  <c:v>52.688172043010752</c:v>
                </c:pt>
                <c:pt idx="204">
                  <c:v>54.838709677419352</c:v>
                </c:pt>
                <c:pt idx="205">
                  <c:v>54.255319148936167</c:v>
                </c:pt>
                <c:pt idx="206">
                  <c:v>55.319148936170215</c:v>
                </c:pt>
                <c:pt idx="207">
                  <c:v>55.789473684210527</c:v>
                </c:pt>
                <c:pt idx="208">
                  <c:v>54.736842105263158</c:v>
                </c:pt>
                <c:pt idx="209">
                  <c:v>53.763440860215056</c:v>
                </c:pt>
                <c:pt idx="210">
                  <c:v>56.842105263157897</c:v>
                </c:pt>
                <c:pt idx="211">
                  <c:v>56.98924731182796</c:v>
                </c:pt>
                <c:pt idx="212">
                  <c:v>56.382978723404257</c:v>
                </c:pt>
                <c:pt idx="213">
                  <c:v>60.638297872340424</c:v>
                </c:pt>
                <c:pt idx="214">
                  <c:v>56.521739130434781</c:v>
                </c:pt>
                <c:pt idx="215">
                  <c:v>53.191489361702125</c:v>
                </c:pt>
                <c:pt idx="216">
                  <c:v>54.838709677419352</c:v>
                </c:pt>
                <c:pt idx="217">
                  <c:v>56.521739130434781</c:v>
                </c:pt>
                <c:pt idx="218">
                  <c:v>56.382978723404257</c:v>
                </c:pt>
                <c:pt idx="219">
                  <c:v>54.255319148936167</c:v>
                </c:pt>
                <c:pt idx="220">
                  <c:v>53.608247422680414</c:v>
                </c:pt>
                <c:pt idx="221">
                  <c:v>52.631578947368418</c:v>
                </c:pt>
                <c:pt idx="222">
                  <c:v>52.631578947368418</c:v>
                </c:pt>
                <c:pt idx="223">
                  <c:v>52.631578947368418</c:v>
                </c:pt>
                <c:pt idx="224">
                  <c:v>54.736842105263158</c:v>
                </c:pt>
                <c:pt idx="225">
                  <c:v>51.612903225806448</c:v>
                </c:pt>
                <c:pt idx="226">
                  <c:v>52.127659574468083</c:v>
                </c:pt>
                <c:pt idx="227">
                  <c:v>53.191489361702125</c:v>
                </c:pt>
                <c:pt idx="228">
                  <c:v>53.191489361702125</c:v>
                </c:pt>
                <c:pt idx="229">
                  <c:v>48.35164835164835</c:v>
                </c:pt>
                <c:pt idx="230">
                  <c:v>49.462365591397848</c:v>
                </c:pt>
                <c:pt idx="231">
                  <c:v>47.872340425531917</c:v>
                </c:pt>
                <c:pt idx="232">
                  <c:v>47.872340425531917</c:v>
                </c:pt>
                <c:pt idx="233">
                  <c:v>48.387096774193552</c:v>
                </c:pt>
                <c:pt idx="234">
                  <c:v>50</c:v>
                </c:pt>
                <c:pt idx="235">
                  <c:v>48.387096774193552</c:v>
                </c:pt>
                <c:pt idx="236">
                  <c:v>49.462365591397848</c:v>
                </c:pt>
                <c:pt idx="237">
                  <c:v>49.450549450549453</c:v>
                </c:pt>
                <c:pt idx="238">
                  <c:v>50.537634408602152</c:v>
                </c:pt>
                <c:pt idx="239">
                  <c:v>48.936170212765958</c:v>
                </c:pt>
                <c:pt idx="240">
                  <c:v>48.936170212765958</c:v>
                </c:pt>
                <c:pt idx="241">
                  <c:v>50.537634408602152</c:v>
                </c:pt>
                <c:pt idx="242">
                  <c:v>50</c:v>
                </c:pt>
                <c:pt idx="243">
                  <c:v>51.063829787234042</c:v>
                </c:pt>
                <c:pt idx="244">
                  <c:v>50.537634408602152</c:v>
                </c:pt>
                <c:pt idx="245">
                  <c:v>50</c:v>
                </c:pt>
                <c:pt idx="246">
                  <c:v>51.063829787234042</c:v>
                </c:pt>
                <c:pt idx="247">
                  <c:v>51.063829787234042</c:v>
                </c:pt>
                <c:pt idx="248">
                  <c:v>51.063829787234042</c:v>
                </c:pt>
                <c:pt idx="249">
                  <c:v>50.537634408602152</c:v>
                </c:pt>
                <c:pt idx="250">
                  <c:v>50.537634408602152</c:v>
                </c:pt>
                <c:pt idx="251">
                  <c:v>50.549450549450547</c:v>
                </c:pt>
                <c:pt idx="252">
                  <c:v>50.549450549450547</c:v>
                </c:pt>
                <c:pt idx="253">
                  <c:v>49.462365591397848</c:v>
                </c:pt>
                <c:pt idx="254">
                  <c:v>52.173913043478258</c:v>
                </c:pt>
                <c:pt idx="255">
                  <c:v>48.387096774193552</c:v>
                </c:pt>
                <c:pt idx="256">
                  <c:v>48.913043478260867</c:v>
                </c:pt>
                <c:pt idx="257">
                  <c:v>48.913043478260867</c:v>
                </c:pt>
                <c:pt idx="258">
                  <c:v>50</c:v>
                </c:pt>
                <c:pt idx="259">
                  <c:v>49.462365591397848</c:v>
                </c:pt>
                <c:pt idx="260">
                  <c:v>48.387096774193552</c:v>
                </c:pt>
                <c:pt idx="261">
                  <c:v>49.450549450549453</c:v>
                </c:pt>
                <c:pt idx="262">
                  <c:v>48.913043478260867</c:v>
                </c:pt>
                <c:pt idx="263">
                  <c:v>49.462365591397848</c:v>
                </c:pt>
                <c:pt idx="264">
                  <c:v>46.153846153846153</c:v>
                </c:pt>
                <c:pt idx="265">
                  <c:v>48.913043478260867</c:v>
                </c:pt>
                <c:pt idx="266">
                  <c:v>45.652173913043477</c:v>
                </c:pt>
                <c:pt idx="267">
                  <c:v>46.236559139784944</c:v>
                </c:pt>
                <c:pt idx="268">
                  <c:v>45.652173913043477</c:v>
                </c:pt>
                <c:pt idx="269">
                  <c:v>46.739130434782609</c:v>
                </c:pt>
                <c:pt idx="270">
                  <c:v>46.739130434782609</c:v>
                </c:pt>
                <c:pt idx="271">
                  <c:v>47.252747252747255</c:v>
                </c:pt>
                <c:pt idx="272">
                  <c:v>46.236559139784944</c:v>
                </c:pt>
                <c:pt idx="273">
                  <c:v>46.739130434782609</c:v>
                </c:pt>
                <c:pt idx="274">
                  <c:v>44.565217391304344</c:v>
                </c:pt>
                <c:pt idx="275">
                  <c:v>44.086021505376344</c:v>
                </c:pt>
                <c:pt idx="276">
                  <c:v>43.01075268817204</c:v>
                </c:pt>
                <c:pt idx="277">
                  <c:v>45.054945054945051</c:v>
                </c:pt>
                <c:pt idx="278">
                  <c:v>44.565217391304344</c:v>
                </c:pt>
                <c:pt idx="279">
                  <c:v>43.478260869565219</c:v>
                </c:pt>
                <c:pt idx="280">
                  <c:v>46.739130434782609</c:v>
                </c:pt>
                <c:pt idx="281">
                  <c:v>45.161290322580648</c:v>
                </c:pt>
                <c:pt idx="282">
                  <c:v>43.01075268817204</c:v>
                </c:pt>
                <c:pt idx="283">
                  <c:v>43.01075268817204</c:v>
                </c:pt>
                <c:pt idx="284">
                  <c:v>43.478260869565219</c:v>
                </c:pt>
                <c:pt idx="285">
                  <c:v>45.652173913043477</c:v>
                </c:pt>
                <c:pt idx="286">
                  <c:v>46.153846153846153</c:v>
                </c:pt>
                <c:pt idx="287">
                  <c:v>47.252747252747255</c:v>
                </c:pt>
                <c:pt idx="288">
                  <c:v>47.826086956521742</c:v>
                </c:pt>
                <c:pt idx="289">
                  <c:v>50.549450549450547</c:v>
                </c:pt>
                <c:pt idx="290">
                  <c:v>49.462365591397848</c:v>
                </c:pt>
                <c:pt idx="291">
                  <c:v>46.739130434782609</c:v>
                </c:pt>
                <c:pt idx="292">
                  <c:v>51.086956521739133</c:v>
                </c:pt>
                <c:pt idx="293">
                  <c:v>51.111111111111114</c:v>
                </c:pt>
                <c:pt idx="294">
                  <c:v>54.347826086956523</c:v>
                </c:pt>
                <c:pt idx="295">
                  <c:v>53.260869565217391</c:v>
                </c:pt>
                <c:pt idx="296">
                  <c:v>53.763440860215056</c:v>
                </c:pt>
                <c:pt idx="297">
                  <c:v>53.260869565217391</c:v>
                </c:pt>
                <c:pt idx="298">
                  <c:v>56.043956043956044</c:v>
                </c:pt>
                <c:pt idx="299">
                  <c:v>48.35164835164835</c:v>
                </c:pt>
                <c:pt idx="300">
                  <c:v>47.252747252747255</c:v>
                </c:pt>
                <c:pt idx="301">
                  <c:v>47.252747252747255</c:v>
                </c:pt>
                <c:pt idx="302">
                  <c:v>49.450549450549453</c:v>
                </c:pt>
                <c:pt idx="303">
                  <c:v>52.173913043478258</c:v>
                </c:pt>
                <c:pt idx="304">
                  <c:v>48.913043478260867</c:v>
                </c:pt>
                <c:pt idx="305">
                  <c:v>52.173913043478258</c:v>
                </c:pt>
                <c:pt idx="306">
                  <c:v>51.086956521739133</c:v>
                </c:pt>
                <c:pt idx="307">
                  <c:v>50</c:v>
                </c:pt>
                <c:pt idx="308">
                  <c:v>52.173913043478258</c:v>
                </c:pt>
                <c:pt idx="309">
                  <c:v>52.747252747252745</c:v>
                </c:pt>
                <c:pt idx="310">
                  <c:v>52.747252747252745</c:v>
                </c:pt>
                <c:pt idx="311">
                  <c:v>51.086956521739133</c:v>
                </c:pt>
                <c:pt idx="312">
                  <c:v>54.347826086956523</c:v>
                </c:pt>
                <c:pt idx="313">
                  <c:v>54.347826086956523</c:v>
                </c:pt>
                <c:pt idx="314">
                  <c:v>53.846153846153847</c:v>
                </c:pt>
                <c:pt idx="315">
                  <c:v>51.612903225806448</c:v>
                </c:pt>
                <c:pt idx="316">
                  <c:v>52.173913043478258</c:v>
                </c:pt>
                <c:pt idx="317">
                  <c:v>50.537634408602152</c:v>
                </c:pt>
                <c:pt idx="318">
                  <c:v>50</c:v>
                </c:pt>
                <c:pt idx="319">
                  <c:v>48.387096774193552</c:v>
                </c:pt>
                <c:pt idx="320">
                  <c:v>50</c:v>
                </c:pt>
                <c:pt idx="321">
                  <c:v>48.913043478260867</c:v>
                </c:pt>
                <c:pt idx="322">
                  <c:v>50</c:v>
                </c:pt>
                <c:pt idx="323">
                  <c:v>47.826086956521742</c:v>
                </c:pt>
                <c:pt idx="324">
                  <c:v>48.913043478260867</c:v>
                </c:pt>
                <c:pt idx="325">
                  <c:v>48.387096774193552</c:v>
                </c:pt>
                <c:pt idx="326">
                  <c:v>47.826086956521742</c:v>
                </c:pt>
                <c:pt idx="327">
                  <c:v>48.913043478260867</c:v>
                </c:pt>
                <c:pt idx="328">
                  <c:v>48.936170212765958</c:v>
                </c:pt>
                <c:pt idx="329">
                  <c:v>49.462365591397848</c:v>
                </c:pt>
                <c:pt idx="330">
                  <c:v>47.826086956521742</c:v>
                </c:pt>
                <c:pt idx="331">
                  <c:v>49.462365591397848</c:v>
                </c:pt>
                <c:pt idx="332">
                  <c:v>50</c:v>
                </c:pt>
                <c:pt idx="333">
                  <c:v>48.913043478260867</c:v>
                </c:pt>
                <c:pt idx="334">
                  <c:v>46.739130434782609</c:v>
                </c:pt>
                <c:pt idx="335">
                  <c:v>46.236559139784944</c:v>
                </c:pt>
                <c:pt idx="336">
                  <c:v>47.826086956521742</c:v>
                </c:pt>
                <c:pt idx="337">
                  <c:v>48.387096774193552</c:v>
                </c:pt>
                <c:pt idx="338">
                  <c:v>48.913043478260867</c:v>
                </c:pt>
                <c:pt idx="339">
                  <c:v>48.913043478260867</c:v>
                </c:pt>
                <c:pt idx="340">
                  <c:v>50</c:v>
                </c:pt>
                <c:pt idx="341">
                  <c:v>49.462365591397848</c:v>
                </c:pt>
                <c:pt idx="342">
                  <c:v>50.549450549450547</c:v>
                </c:pt>
                <c:pt idx="343">
                  <c:v>49.450549450549453</c:v>
                </c:pt>
                <c:pt idx="344">
                  <c:v>51.086956521739133</c:v>
                </c:pt>
                <c:pt idx="345">
                  <c:v>50</c:v>
                </c:pt>
                <c:pt idx="346">
                  <c:v>51.086956521739133</c:v>
                </c:pt>
                <c:pt idx="347">
                  <c:v>50</c:v>
                </c:pt>
                <c:pt idx="348">
                  <c:v>51.612903225806448</c:v>
                </c:pt>
                <c:pt idx="349">
                  <c:v>53.260869565217391</c:v>
                </c:pt>
                <c:pt idx="350">
                  <c:v>53.763440860215056</c:v>
                </c:pt>
                <c:pt idx="351">
                  <c:v>51.612903225806448</c:v>
                </c:pt>
                <c:pt idx="352">
                  <c:v>53.763440860215056</c:v>
                </c:pt>
                <c:pt idx="353">
                  <c:v>51.612903225806448</c:v>
                </c:pt>
                <c:pt idx="354">
                  <c:v>50.537634408602152</c:v>
                </c:pt>
                <c:pt idx="355">
                  <c:v>52.688172043010752</c:v>
                </c:pt>
                <c:pt idx="356">
                  <c:v>52.688172043010752</c:v>
                </c:pt>
                <c:pt idx="357">
                  <c:v>51.612903225806448</c:v>
                </c:pt>
                <c:pt idx="358">
                  <c:v>51.612903225806448</c:v>
                </c:pt>
                <c:pt idx="359">
                  <c:v>52.688172043010752</c:v>
                </c:pt>
                <c:pt idx="360">
                  <c:v>53.763440860215056</c:v>
                </c:pt>
                <c:pt idx="361">
                  <c:v>53.260869565217391</c:v>
                </c:pt>
                <c:pt idx="362">
                  <c:v>54.838709677419352</c:v>
                </c:pt>
                <c:pt idx="363">
                  <c:v>53.763440860215056</c:v>
                </c:pt>
                <c:pt idx="364">
                  <c:v>51.612903225806448</c:v>
                </c:pt>
                <c:pt idx="365">
                  <c:v>51.578947368421055</c:v>
                </c:pt>
                <c:pt idx="366">
                  <c:v>53.763440860215056</c:v>
                </c:pt>
                <c:pt idx="367">
                  <c:v>54.255319148936167</c:v>
                </c:pt>
                <c:pt idx="368">
                  <c:v>54.255319148936167</c:v>
                </c:pt>
                <c:pt idx="369">
                  <c:v>54.255319148936167</c:v>
                </c:pt>
                <c:pt idx="370">
                  <c:v>53.763440860215056</c:v>
                </c:pt>
                <c:pt idx="371">
                  <c:v>53.846153846153847</c:v>
                </c:pt>
                <c:pt idx="372">
                  <c:v>53.191489361702125</c:v>
                </c:pt>
                <c:pt idx="373">
                  <c:v>54.347826086956523</c:v>
                </c:pt>
                <c:pt idx="374">
                  <c:v>52.688172043010752</c:v>
                </c:pt>
                <c:pt idx="375">
                  <c:v>57.608695652173914</c:v>
                </c:pt>
                <c:pt idx="376">
                  <c:v>55.319148936170215</c:v>
                </c:pt>
                <c:pt idx="377">
                  <c:v>56.382978723404257</c:v>
                </c:pt>
                <c:pt idx="378">
                  <c:v>57.608695652173914</c:v>
                </c:pt>
                <c:pt idx="379">
                  <c:v>55.913978494623656</c:v>
                </c:pt>
                <c:pt idx="380">
                  <c:v>58.695652173913047</c:v>
                </c:pt>
                <c:pt idx="381">
                  <c:v>56.521739130434781</c:v>
                </c:pt>
                <c:pt idx="382">
                  <c:v>55.434782608695656</c:v>
                </c:pt>
                <c:pt idx="383">
                  <c:v>55.913978494623656</c:v>
                </c:pt>
                <c:pt idx="384">
                  <c:v>55.913978494623656</c:v>
                </c:pt>
                <c:pt idx="385">
                  <c:v>56.98924731182796</c:v>
                </c:pt>
                <c:pt idx="386">
                  <c:v>53.763440860215056</c:v>
                </c:pt>
                <c:pt idx="387">
                  <c:v>55.913978494623656</c:v>
                </c:pt>
                <c:pt idx="388">
                  <c:v>57.446808510638299</c:v>
                </c:pt>
                <c:pt idx="389">
                  <c:v>60.215053763440864</c:v>
                </c:pt>
                <c:pt idx="390">
                  <c:v>58.064516129032256</c:v>
                </c:pt>
                <c:pt idx="391">
                  <c:v>59.574468085106382</c:v>
                </c:pt>
                <c:pt idx="392">
                  <c:v>64.130434782608688</c:v>
                </c:pt>
                <c:pt idx="393">
                  <c:v>63.043478260869563</c:v>
                </c:pt>
                <c:pt idx="394">
                  <c:v>65.217391304347828</c:v>
                </c:pt>
                <c:pt idx="395">
                  <c:v>64.516129032258064</c:v>
                </c:pt>
                <c:pt idx="396">
                  <c:v>63.44086021505376</c:v>
                </c:pt>
                <c:pt idx="397">
                  <c:v>66.304347826086953</c:v>
                </c:pt>
                <c:pt idx="398">
                  <c:v>66.666666666666671</c:v>
                </c:pt>
                <c:pt idx="399">
                  <c:v>67.741935483870961</c:v>
                </c:pt>
                <c:pt idx="400">
                  <c:v>69.565217391304344</c:v>
                </c:pt>
                <c:pt idx="401">
                  <c:v>68.817204301075265</c:v>
                </c:pt>
                <c:pt idx="402">
                  <c:v>70.967741935483872</c:v>
                </c:pt>
                <c:pt idx="403">
                  <c:v>69.148936170212764</c:v>
                </c:pt>
                <c:pt idx="404">
                  <c:v>69.148936170212764</c:v>
                </c:pt>
                <c:pt idx="405">
                  <c:v>68.131868131868131</c:v>
                </c:pt>
                <c:pt idx="406">
                  <c:v>68.539325842696627</c:v>
                </c:pt>
                <c:pt idx="407">
                  <c:v>68.888888888888886</c:v>
                </c:pt>
                <c:pt idx="408">
                  <c:v>67.777777777777771</c:v>
                </c:pt>
                <c:pt idx="409">
                  <c:v>70.786516853932582</c:v>
                </c:pt>
                <c:pt idx="410">
                  <c:v>68.888888888888886</c:v>
                </c:pt>
                <c:pt idx="411">
                  <c:v>69.662921348314612</c:v>
                </c:pt>
                <c:pt idx="412">
                  <c:v>73.563218390804593</c:v>
                </c:pt>
                <c:pt idx="413">
                  <c:v>71.264367816091948</c:v>
                </c:pt>
                <c:pt idx="414">
                  <c:v>74.418604651162795</c:v>
                </c:pt>
                <c:pt idx="415">
                  <c:v>75.581395348837205</c:v>
                </c:pt>
                <c:pt idx="416">
                  <c:v>78.571428571428569</c:v>
                </c:pt>
                <c:pt idx="417">
                  <c:v>83.75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Obama!$C$2:$C$419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972-42AF-974B-D7AC31EAAF13}"/>
            </c:ext>
          </c:extLst>
        </c:ser>
        <c:ser>
          <c:idx val="1"/>
          <c:order val="1"/>
          <c:tx>
            <c:strRef>
              <c:f>Obama!$F$1</c:f>
              <c:strCache>
                <c:ptCount val="1"/>
                <c:pt idx="0">
                  <c:v>Disapproving_adj_Obama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Obama!$F$2:$F$419</c:f>
              <c:numCache>
                <c:formatCode>0.00</c:formatCode>
                <c:ptCount val="418"/>
                <c:pt idx="0">
                  <c:v>38.541666666666664</c:v>
                </c:pt>
                <c:pt idx="1">
                  <c:v>40.625</c:v>
                </c:pt>
                <c:pt idx="2">
                  <c:v>43.298969072164951</c:v>
                </c:pt>
                <c:pt idx="3">
                  <c:v>42.10526315789474</c:v>
                </c:pt>
                <c:pt idx="4">
                  <c:v>41.666666666666664</c:v>
                </c:pt>
                <c:pt idx="5">
                  <c:v>41.666666666666664</c:v>
                </c:pt>
                <c:pt idx="6">
                  <c:v>41.237113402061858</c:v>
                </c:pt>
                <c:pt idx="7">
                  <c:v>44.329896907216494</c:v>
                </c:pt>
                <c:pt idx="8">
                  <c:v>41.666666666666664</c:v>
                </c:pt>
                <c:pt idx="9">
                  <c:v>42.268041237113401</c:v>
                </c:pt>
                <c:pt idx="10">
                  <c:v>41.836734693877553</c:v>
                </c:pt>
                <c:pt idx="11">
                  <c:v>45.918367346938773</c:v>
                </c:pt>
                <c:pt idx="12">
                  <c:v>44.897959183673471</c:v>
                </c:pt>
                <c:pt idx="13">
                  <c:v>43.298969072164951</c:v>
                </c:pt>
                <c:pt idx="14">
                  <c:v>44.329896907216494</c:v>
                </c:pt>
                <c:pt idx="15">
                  <c:v>46.391752577319586</c:v>
                </c:pt>
                <c:pt idx="16">
                  <c:v>45.360824742268044</c:v>
                </c:pt>
                <c:pt idx="17">
                  <c:v>44.791666666666664</c:v>
                </c:pt>
                <c:pt idx="18">
                  <c:v>45.833333333333336</c:v>
                </c:pt>
                <c:pt idx="19">
                  <c:v>46.875</c:v>
                </c:pt>
                <c:pt idx="20">
                  <c:v>45.833333333333336</c:v>
                </c:pt>
                <c:pt idx="21">
                  <c:v>46.875</c:v>
                </c:pt>
                <c:pt idx="22">
                  <c:v>46.315789473684212</c:v>
                </c:pt>
                <c:pt idx="23">
                  <c:v>45.833333333333336</c:v>
                </c:pt>
                <c:pt idx="24">
                  <c:v>46.391752577319586</c:v>
                </c:pt>
                <c:pt idx="25">
                  <c:v>45.360824742268044</c:v>
                </c:pt>
                <c:pt idx="26">
                  <c:v>48.958333333333336</c:v>
                </c:pt>
                <c:pt idx="27">
                  <c:v>48.421052631578945</c:v>
                </c:pt>
                <c:pt idx="28">
                  <c:v>46.875</c:v>
                </c:pt>
                <c:pt idx="29">
                  <c:v>46.875</c:v>
                </c:pt>
                <c:pt idx="30">
                  <c:v>47.916666666666664</c:v>
                </c:pt>
                <c:pt idx="31">
                  <c:v>45.360824742268044</c:v>
                </c:pt>
                <c:pt idx="32">
                  <c:v>44.791666666666664</c:v>
                </c:pt>
                <c:pt idx="33">
                  <c:v>46.315789473684212</c:v>
                </c:pt>
                <c:pt idx="34">
                  <c:v>45.833333333333336</c:v>
                </c:pt>
                <c:pt idx="35">
                  <c:v>46.875</c:v>
                </c:pt>
                <c:pt idx="36">
                  <c:v>46.875</c:v>
                </c:pt>
                <c:pt idx="37">
                  <c:v>45.833333333333336</c:v>
                </c:pt>
                <c:pt idx="38">
                  <c:v>47.422680412371136</c:v>
                </c:pt>
                <c:pt idx="39">
                  <c:v>46.875</c:v>
                </c:pt>
                <c:pt idx="40">
                  <c:v>49.473684210526315</c:v>
                </c:pt>
                <c:pt idx="41">
                  <c:v>46.875</c:v>
                </c:pt>
                <c:pt idx="42">
                  <c:v>46.875</c:v>
                </c:pt>
                <c:pt idx="43">
                  <c:v>45.360824742268044</c:v>
                </c:pt>
                <c:pt idx="44">
                  <c:v>47.916666666666664</c:v>
                </c:pt>
                <c:pt idx="45">
                  <c:v>46.875</c:v>
                </c:pt>
                <c:pt idx="46">
                  <c:v>47.916666666666664</c:v>
                </c:pt>
                <c:pt idx="47">
                  <c:v>49.473684210526315</c:v>
                </c:pt>
                <c:pt idx="48">
                  <c:v>50</c:v>
                </c:pt>
                <c:pt idx="49">
                  <c:v>50</c:v>
                </c:pt>
                <c:pt idx="50">
                  <c:v>51.546391752577321</c:v>
                </c:pt>
                <c:pt idx="51">
                  <c:v>50</c:v>
                </c:pt>
                <c:pt idx="52">
                  <c:v>49.473684210526315</c:v>
                </c:pt>
                <c:pt idx="53">
                  <c:v>49.473684210526315</c:v>
                </c:pt>
                <c:pt idx="54">
                  <c:v>51.041666666666664</c:v>
                </c:pt>
                <c:pt idx="55">
                  <c:v>53.608247422680414</c:v>
                </c:pt>
                <c:pt idx="56">
                  <c:v>50.515463917525771</c:v>
                </c:pt>
                <c:pt idx="57">
                  <c:v>53.125</c:v>
                </c:pt>
                <c:pt idx="58">
                  <c:v>52.631578947368418</c:v>
                </c:pt>
                <c:pt idx="59">
                  <c:v>51.041666666666664</c:v>
                </c:pt>
                <c:pt idx="60">
                  <c:v>51.578947368421055</c:v>
                </c:pt>
                <c:pt idx="61">
                  <c:v>54.166666666666664</c:v>
                </c:pt>
                <c:pt idx="62">
                  <c:v>48.958333333333336</c:v>
                </c:pt>
                <c:pt idx="63">
                  <c:v>49.484536082474229</c:v>
                </c:pt>
                <c:pt idx="64">
                  <c:v>51.041666666666664</c:v>
                </c:pt>
                <c:pt idx="65">
                  <c:v>52.083333333333336</c:v>
                </c:pt>
                <c:pt idx="66">
                  <c:v>52.083333333333336</c:v>
                </c:pt>
                <c:pt idx="67">
                  <c:v>52.083333333333336</c:v>
                </c:pt>
                <c:pt idx="68">
                  <c:v>51.041666666666664</c:v>
                </c:pt>
                <c:pt idx="69">
                  <c:v>50.515463917525771</c:v>
                </c:pt>
                <c:pt idx="70">
                  <c:v>52.577319587628864</c:v>
                </c:pt>
                <c:pt idx="71">
                  <c:v>51.578947368421055</c:v>
                </c:pt>
                <c:pt idx="72">
                  <c:v>52.083333333333336</c:v>
                </c:pt>
                <c:pt idx="73">
                  <c:v>52.083333333333336</c:v>
                </c:pt>
                <c:pt idx="74">
                  <c:v>53.684210526315788</c:v>
                </c:pt>
                <c:pt idx="75">
                  <c:v>51.578947368421055</c:v>
                </c:pt>
                <c:pt idx="76">
                  <c:v>52.083333333333336</c:v>
                </c:pt>
                <c:pt idx="77">
                  <c:v>51.578947368421055</c:v>
                </c:pt>
                <c:pt idx="78">
                  <c:v>52.083333333333336</c:v>
                </c:pt>
                <c:pt idx="79">
                  <c:v>51.063829787234042</c:v>
                </c:pt>
                <c:pt idx="80">
                  <c:v>51.578947368421055</c:v>
                </c:pt>
                <c:pt idx="81">
                  <c:v>51.578947368421055</c:v>
                </c:pt>
                <c:pt idx="82">
                  <c:v>51.041666666666664</c:v>
                </c:pt>
                <c:pt idx="83">
                  <c:v>52.631578947368418</c:v>
                </c:pt>
                <c:pt idx="84">
                  <c:v>52.127659574468083</c:v>
                </c:pt>
                <c:pt idx="85">
                  <c:v>51.578947368421055</c:v>
                </c:pt>
                <c:pt idx="86">
                  <c:v>51.041666666666664</c:v>
                </c:pt>
                <c:pt idx="87">
                  <c:v>51.578947368421055</c:v>
                </c:pt>
                <c:pt idx="88">
                  <c:v>51.041666666666664</c:v>
                </c:pt>
                <c:pt idx="89">
                  <c:v>50.526315789473685</c:v>
                </c:pt>
                <c:pt idx="90">
                  <c:v>50</c:v>
                </c:pt>
                <c:pt idx="91">
                  <c:v>52.127659574468083</c:v>
                </c:pt>
                <c:pt idx="92">
                  <c:v>52.083333333333336</c:v>
                </c:pt>
                <c:pt idx="93">
                  <c:v>50</c:v>
                </c:pt>
                <c:pt idx="94">
                  <c:v>50.526315789473685</c:v>
                </c:pt>
                <c:pt idx="95">
                  <c:v>51.578947368421055</c:v>
                </c:pt>
                <c:pt idx="96">
                  <c:v>52.631578947368418</c:v>
                </c:pt>
                <c:pt idx="97">
                  <c:v>50.526315789473685</c:v>
                </c:pt>
                <c:pt idx="98">
                  <c:v>51.578947368421055</c:v>
                </c:pt>
                <c:pt idx="99">
                  <c:v>52.631578947368418</c:v>
                </c:pt>
                <c:pt idx="100">
                  <c:v>51.578947368421055</c:v>
                </c:pt>
                <c:pt idx="101">
                  <c:v>50.526315789473685</c:v>
                </c:pt>
                <c:pt idx="102">
                  <c:v>51.578947368421055</c:v>
                </c:pt>
                <c:pt idx="103">
                  <c:v>50.526315789473685</c:v>
                </c:pt>
                <c:pt idx="104">
                  <c:v>48.958333333333336</c:v>
                </c:pt>
                <c:pt idx="105">
                  <c:v>51.578947368421055</c:v>
                </c:pt>
                <c:pt idx="106">
                  <c:v>51.063829787234042</c:v>
                </c:pt>
                <c:pt idx="107">
                  <c:v>51.063829787234042</c:v>
                </c:pt>
                <c:pt idx="108">
                  <c:v>53.191489361702125</c:v>
                </c:pt>
                <c:pt idx="109">
                  <c:v>53.125</c:v>
                </c:pt>
                <c:pt idx="110">
                  <c:v>54.736842105263158</c:v>
                </c:pt>
                <c:pt idx="111">
                  <c:v>54.736842105263158</c:v>
                </c:pt>
                <c:pt idx="112">
                  <c:v>54.736842105263158</c:v>
                </c:pt>
                <c:pt idx="113">
                  <c:v>55.789473684210527</c:v>
                </c:pt>
                <c:pt idx="114">
                  <c:v>55.319148936170215</c:v>
                </c:pt>
                <c:pt idx="115">
                  <c:v>57.446808510638299</c:v>
                </c:pt>
                <c:pt idx="116">
                  <c:v>55.789473684210527</c:v>
                </c:pt>
                <c:pt idx="117">
                  <c:v>55.789473684210527</c:v>
                </c:pt>
                <c:pt idx="118">
                  <c:v>56.842105263157897</c:v>
                </c:pt>
                <c:pt idx="119">
                  <c:v>57.291666666666664</c:v>
                </c:pt>
                <c:pt idx="120">
                  <c:v>55.208333333333336</c:v>
                </c:pt>
                <c:pt idx="121">
                  <c:v>55.319148936170215</c:v>
                </c:pt>
                <c:pt idx="122">
                  <c:v>54.736842105263158</c:v>
                </c:pt>
                <c:pt idx="123">
                  <c:v>56.842105263157897</c:v>
                </c:pt>
                <c:pt idx="124">
                  <c:v>56.98924731182796</c:v>
                </c:pt>
                <c:pt idx="125">
                  <c:v>56.382978723404257</c:v>
                </c:pt>
                <c:pt idx="126">
                  <c:v>54.255319148936167</c:v>
                </c:pt>
                <c:pt idx="127">
                  <c:v>56.382978723404257</c:v>
                </c:pt>
                <c:pt idx="128">
                  <c:v>55.789473684210527</c:v>
                </c:pt>
                <c:pt idx="129">
                  <c:v>56.25</c:v>
                </c:pt>
                <c:pt idx="130">
                  <c:v>56.382978723404257</c:v>
                </c:pt>
                <c:pt idx="131">
                  <c:v>54.255319148936167</c:v>
                </c:pt>
                <c:pt idx="132">
                  <c:v>55.789473684210527</c:v>
                </c:pt>
                <c:pt idx="133">
                  <c:v>54.736842105263158</c:v>
                </c:pt>
                <c:pt idx="134">
                  <c:v>55.319148936170215</c:v>
                </c:pt>
                <c:pt idx="135">
                  <c:v>57.291666666666664</c:v>
                </c:pt>
                <c:pt idx="136">
                  <c:v>55.319148936170215</c:v>
                </c:pt>
                <c:pt idx="137">
                  <c:v>53.191489361702125</c:v>
                </c:pt>
                <c:pt idx="138">
                  <c:v>53.684210526315788</c:v>
                </c:pt>
                <c:pt idx="139">
                  <c:v>54.736842105263158</c:v>
                </c:pt>
                <c:pt idx="140">
                  <c:v>53.684210526315788</c:v>
                </c:pt>
                <c:pt idx="141">
                  <c:v>52.631578947368418</c:v>
                </c:pt>
                <c:pt idx="142">
                  <c:v>53.191489361702125</c:v>
                </c:pt>
                <c:pt idx="143">
                  <c:v>53.191489361702125</c:v>
                </c:pt>
                <c:pt idx="144">
                  <c:v>53.191489361702125</c:v>
                </c:pt>
                <c:pt idx="145">
                  <c:v>54.255319148936167</c:v>
                </c:pt>
                <c:pt idx="146">
                  <c:v>53.684210526315788</c:v>
                </c:pt>
                <c:pt idx="147">
                  <c:v>54.736842105263158</c:v>
                </c:pt>
                <c:pt idx="148">
                  <c:v>53.684210526315788</c:v>
                </c:pt>
                <c:pt idx="149">
                  <c:v>57.446808510638299</c:v>
                </c:pt>
                <c:pt idx="150">
                  <c:v>55.208333333333336</c:v>
                </c:pt>
                <c:pt idx="151">
                  <c:v>56.25</c:v>
                </c:pt>
                <c:pt idx="152">
                  <c:v>53.125</c:v>
                </c:pt>
                <c:pt idx="153">
                  <c:v>56.98924731182796</c:v>
                </c:pt>
                <c:pt idx="154">
                  <c:v>55.434782608695656</c:v>
                </c:pt>
                <c:pt idx="155">
                  <c:v>54.347826086956523</c:v>
                </c:pt>
                <c:pt idx="156">
                  <c:v>54.347826086956523</c:v>
                </c:pt>
                <c:pt idx="157">
                  <c:v>56.521739130434781</c:v>
                </c:pt>
                <c:pt idx="158">
                  <c:v>55.434782608695656</c:v>
                </c:pt>
                <c:pt idx="159">
                  <c:v>56.382978723404257</c:v>
                </c:pt>
                <c:pt idx="160">
                  <c:v>54.255319148936167</c:v>
                </c:pt>
                <c:pt idx="161">
                  <c:v>56.521739130434781</c:v>
                </c:pt>
                <c:pt idx="162">
                  <c:v>54.347826086956523</c:v>
                </c:pt>
                <c:pt idx="163">
                  <c:v>55.434782608695656</c:v>
                </c:pt>
                <c:pt idx="164">
                  <c:v>55.319148936170215</c:v>
                </c:pt>
                <c:pt idx="165">
                  <c:v>56.98924731182796</c:v>
                </c:pt>
                <c:pt idx="166">
                  <c:v>55.913978494623656</c:v>
                </c:pt>
                <c:pt idx="167">
                  <c:v>55.913978494623656</c:v>
                </c:pt>
                <c:pt idx="168">
                  <c:v>55.913978494623656</c:v>
                </c:pt>
                <c:pt idx="169">
                  <c:v>53.763440860215056</c:v>
                </c:pt>
                <c:pt idx="170">
                  <c:v>54.255319148936167</c:v>
                </c:pt>
                <c:pt idx="171">
                  <c:v>55.319148936170215</c:v>
                </c:pt>
                <c:pt idx="172">
                  <c:v>53.191489361702125</c:v>
                </c:pt>
                <c:pt idx="173">
                  <c:v>51.612903225806448</c:v>
                </c:pt>
                <c:pt idx="174">
                  <c:v>51.64835164835165</c:v>
                </c:pt>
                <c:pt idx="175">
                  <c:v>50.549450549450547</c:v>
                </c:pt>
                <c:pt idx="176">
                  <c:v>52.173913043478258</c:v>
                </c:pt>
                <c:pt idx="177">
                  <c:v>52.173913043478258</c:v>
                </c:pt>
                <c:pt idx="178">
                  <c:v>50</c:v>
                </c:pt>
                <c:pt idx="179">
                  <c:v>49.450549450549453</c:v>
                </c:pt>
                <c:pt idx="180">
                  <c:v>52.173913043478258</c:v>
                </c:pt>
                <c:pt idx="181">
                  <c:v>51.612903225806448</c:v>
                </c:pt>
                <c:pt idx="182">
                  <c:v>50.537634408602152</c:v>
                </c:pt>
                <c:pt idx="183">
                  <c:v>49.462365591397848</c:v>
                </c:pt>
                <c:pt idx="184">
                  <c:v>50.537634408602152</c:v>
                </c:pt>
                <c:pt idx="185">
                  <c:v>50</c:v>
                </c:pt>
                <c:pt idx="186">
                  <c:v>48.913043478260867</c:v>
                </c:pt>
                <c:pt idx="187">
                  <c:v>50</c:v>
                </c:pt>
                <c:pt idx="188">
                  <c:v>49.462365591397848</c:v>
                </c:pt>
                <c:pt idx="189">
                  <c:v>48.387096774193552</c:v>
                </c:pt>
                <c:pt idx="190">
                  <c:v>47.826086956521742</c:v>
                </c:pt>
                <c:pt idx="191">
                  <c:v>47.311827956989248</c:v>
                </c:pt>
                <c:pt idx="192">
                  <c:v>47.311827956989248</c:v>
                </c:pt>
                <c:pt idx="193">
                  <c:v>47.311827956989248</c:v>
                </c:pt>
                <c:pt idx="194">
                  <c:v>46.808510638297875</c:v>
                </c:pt>
                <c:pt idx="195">
                  <c:v>45.161290322580648</c:v>
                </c:pt>
                <c:pt idx="196">
                  <c:v>46.236559139784944</c:v>
                </c:pt>
                <c:pt idx="197">
                  <c:v>47.872340425531917</c:v>
                </c:pt>
                <c:pt idx="198">
                  <c:v>48.387096774193552</c:v>
                </c:pt>
                <c:pt idx="199">
                  <c:v>48.387096774193552</c:v>
                </c:pt>
                <c:pt idx="200">
                  <c:v>48.913043478260867</c:v>
                </c:pt>
                <c:pt idx="201">
                  <c:v>48.936170212765958</c:v>
                </c:pt>
                <c:pt idx="202">
                  <c:v>47.311827956989248</c:v>
                </c:pt>
                <c:pt idx="203">
                  <c:v>47.311827956989248</c:v>
                </c:pt>
                <c:pt idx="204">
                  <c:v>45.161290322580648</c:v>
                </c:pt>
                <c:pt idx="205">
                  <c:v>45.744680851063833</c:v>
                </c:pt>
                <c:pt idx="206">
                  <c:v>44.680851063829785</c:v>
                </c:pt>
                <c:pt idx="207">
                  <c:v>44.210526315789473</c:v>
                </c:pt>
                <c:pt idx="208">
                  <c:v>45.263157894736842</c:v>
                </c:pt>
                <c:pt idx="209">
                  <c:v>46.236559139784944</c:v>
                </c:pt>
                <c:pt idx="210">
                  <c:v>43.157894736842103</c:v>
                </c:pt>
                <c:pt idx="211">
                  <c:v>43.01075268817204</c:v>
                </c:pt>
                <c:pt idx="212">
                  <c:v>43.617021276595743</c:v>
                </c:pt>
                <c:pt idx="213">
                  <c:v>39.361702127659576</c:v>
                </c:pt>
                <c:pt idx="214">
                  <c:v>43.478260869565219</c:v>
                </c:pt>
                <c:pt idx="215">
                  <c:v>46.808510638297875</c:v>
                </c:pt>
                <c:pt idx="216">
                  <c:v>45.161290322580648</c:v>
                </c:pt>
                <c:pt idx="217">
                  <c:v>43.478260869565219</c:v>
                </c:pt>
                <c:pt idx="218">
                  <c:v>43.617021276595743</c:v>
                </c:pt>
                <c:pt idx="219">
                  <c:v>45.744680851063833</c:v>
                </c:pt>
                <c:pt idx="220">
                  <c:v>46.391752577319586</c:v>
                </c:pt>
                <c:pt idx="221">
                  <c:v>47.368421052631575</c:v>
                </c:pt>
                <c:pt idx="222">
                  <c:v>47.368421052631575</c:v>
                </c:pt>
                <c:pt idx="223">
                  <c:v>47.368421052631575</c:v>
                </c:pt>
                <c:pt idx="224">
                  <c:v>45.263157894736842</c:v>
                </c:pt>
                <c:pt idx="225">
                  <c:v>48.387096774193552</c:v>
                </c:pt>
                <c:pt idx="226">
                  <c:v>47.872340425531917</c:v>
                </c:pt>
                <c:pt idx="227">
                  <c:v>46.808510638297875</c:v>
                </c:pt>
                <c:pt idx="228">
                  <c:v>46.808510638297875</c:v>
                </c:pt>
                <c:pt idx="229">
                  <c:v>51.64835164835165</c:v>
                </c:pt>
                <c:pt idx="230">
                  <c:v>50.537634408602152</c:v>
                </c:pt>
                <c:pt idx="231">
                  <c:v>52.127659574468083</c:v>
                </c:pt>
                <c:pt idx="232">
                  <c:v>52.127659574468083</c:v>
                </c:pt>
                <c:pt idx="233">
                  <c:v>51.612903225806448</c:v>
                </c:pt>
                <c:pt idx="234">
                  <c:v>50</c:v>
                </c:pt>
                <c:pt idx="235">
                  <c:v>51.612903225806448</c:v>
                </c:pt>
                <c:pt idx="236">
                  <c:v>50.537634408602152</c:v>
                </c:pt>
                <c:pt idx="237">
                  <c:v>50.549450549450547</c:v>
                </c:pt>
                <c:pt idx="238">
                  <c:v>49.462365591397848</c:v>
                </c:pt>
                <c:pt idx="239">
                  <c:v>51.063829787234042</c:v>
                </c:pt>
                <c:pt idx="240">
                  <c:v>51.063829787234042</c:v>
                </c:pt>
                <c:pt idx="241">
                  <c:v>49.462365591397848</c:v>
                </c:pt>
                <c:pt idx="242">
                  <c:v>50</c:v>
                </c:pt>
                <c:pt idx="243">
                  <c:v>48.936170212765958</c:v>
                </c:pt>
                <c:pt idx="244">
                  <c:v>49.462365591397848</c:v>
                </c:pt>
                <c:pt idx="245">
                  <c:v>50</c:v>
                </c:pt>
                <c:pt idx="246">
                  <c:v>48.936170212765958</c:v>
                </c:pt>
                <c:pt idx="247">
                  <c:v>48.936170212765958</c:v>
                </c:pt>
                <c:pt idx="248">
                  <c:v>48.936170212765958</c:v>
                </c:pt>
                <c:pt idx="249">
                  <c:v>49.462365591397848</c:v>
                </c:pt>
                <c:pt idx="250">
                  <c:v>49.462365591397848</c:v>
                </c:pt>
                <c:pt idx="251">
                  <c:v>49.450549450549453</c:v>
                </c:pt>
                <c:pt idx="252">
                  <c:v>49.450549450549453</c:v>
                </c:pt>
                <c:pt idx="253">
                  <c:v>50.537634408602152</c:v>
                </c:pt>
                <c:pt idx="254">
                  <c:v>47.826086956521742</c:v>
                </c:pt>
                <c:pt idx="255">
                  <c:v>51.612903225806448</c:v>
                </c:pt>
                <c:pt idx="256">
                  <c:v>51.086956521739133</c:v>
                </c:pt>
                <c:pt idx="257">
                  <c:v>51.086956521739133</c:v>
                </c:pt>
                <c:pt idx="258">
                  <c:v>50</c:v>
                </c:pt>
                <c:pt idx="259">
                  <c:v>50.537634408602152</c:v>
                </c:pt>
                <c:pt idx="260">
                  <c:v>51.612903225806448</c:v>
                </c:pt>
                <c:pt idx="261">
                  <c:v>50.549450549450547</c:v>
                </c:pt>
                <c:pt idx="262">
                  <c:v>51.086956521739133</c:v>
                </c:pt>
                <c:pt idx="263">
                  <c:v>50.537634408602152</c:v>
                </c:pt>
                <c:pt idx="264">
                  <c:v>53.846153846153847</c:v>
                </c:pt>
                <c:pt idx="265">
                  <c:v>51.086956521739133</c:v>
                </c:pt>
                <c:pt idx="266">
                  <c:v>54.347826086956523</c:v>
                </c:pt>
                <c:pt idx="267">
                  <c:v>53.763440860215056</c:v>
                </c:pt>
                <c:pt idx="268">
                  <c:v>54.347826086956523</c:v>
                </c:pt>
                <c:pt idx="269">
                  <c:v>53.260869565217391</c:v>
                </c:pt>
                <c:pt idx="270">
                  <c:v>53.260869565217391</c:v>
                </c:pt>
                <c:pt idx="271">
                  <c:v>52.747252747252745</c:v>
                </c:pt>
                <c:pt idx="272">
                  <c:v>53.763440860215056</c:v>
                </c:pt>
                <c:pt idx="273">
                  <c:v>53.260869565217391</c:v>
                </c:pt>
                <c:pt idx="274">
                  <c:v>55.434782608695656</c:v>
                </c:pt>
                <c:pt idx="275">
                  <c:v>55.913978494623656</c:v>
                </c:pt>
                <c:pt idx="276">
                  <c:v>56.98924731182796</c:v>
                </c:pt>
                <c:pt idx="277">
                  <c:v>54.945054945054949</c:v>
                </c:pt>
                <c:pt idx="278">
                  <c:v>55.434782608695656</c:v>
                </c:pt>
                <c:pt idx="279">
                  <c:v>56.521739130434781</c:v>
                </c:pt>
                <c:pt idx="280">
                  <c:v>53.260869565217391</c:v>
                </c:pt>
                <c:pt idx="281">
                  <c:v>54.838709677419352</c:v>
                </c:pt>
                <c:pt idx="282">
                  <c:v>56.98924731182796</c:v>
                </c:pt>
                <c:pt idx="283">
                  <c:v>56.98924731182796</c:v>
                </c:pt>
                <c:pt idx="284">
                  <c:v>56.521739130434781</c:v>
                </c:pt>
                <c:pt idx="285">
                  <c:v>54.347826086956523</c:v>
                </c:pt>
                <c:pt idx="286">
                  <c:v>53.846153846153847</c:v>
                </c:pt>
                <c:pt idx="287">
                  <c:v>52.747252747252745</c:v>
                </c:pt>
                <c:pt idx="288">
                  <c:v>52.173913043478258</c:v>
                </c:pt>
                <c:pt idx="289">
                  <c:v>49.450549450549453</c:v>
                </c:pt>
                <c:pt idx="290">
                  <c:v>50.537634408602152</c:v>
                </c:pt>
                <c:pt idx="291">
                  <c:v>53.260869565217391</c:v>
                </c:pt>
                <c:pt idx="292">
                  <c:v>48.913043478260867</c:v>
                </c:pt>
                <c:pt idx="293">
                  <c:v>48.888888888888886</c:v>
                </c:pt>
                <c:pt idx="294">
                  <c:v>45.652173913043477</c:v>
                </c:pt>
                <c:pt idx="295">
                  <c:v>46.739130434782609</c:v>
                </c:pt>
                <c:pt idx="296">
                  <c:v>46.236559139784944</c:v>
                </c:pt>
                <c:pt idx="297">
                  <c:v>46.739130434782609</c:v>
                </c:pt>
                <c:pt idx="298">
                  <c:v>43.956043956043956</c:v>
                </c:pt>
                <c:pt idx="299">
                  <c:v>51.64835164835165</c:v>
                </c:pt>
                <c:pt idx="300">
                  <c:v>52.747252747252745</c:v>
                </c:pt>
                <c:pt idx="301">
                  <c:v>52.747252747252745</c:v>
                </c:pt>
                <c:pt idx="302">
                  <c:v>50.549450549450547</c:v>
                </c:pt>
                <c:pt idx="303">
                  <c:v>47.826086956521742</c:v>
                </c:pt>
                <c:pt idx="304">
                  <c:v>51.086956521739133</c:v>
                </c:pt>
                <c:pt idx="305">
                  <c:v>47.826086956521742</c:v>
                </c:pt>
                <c:pt idx="306">
                  <c:v>48.913043478260867</c:v>
                </c:pt>
                <c:pt idx="307">
                  <c:v>50</c:v>
                </c:pt>
                <c:pt idx="308">
                  <c:v>47.826086956521742</c:v>
                </c:pt>
                <c:pt idx="309">
                  <c:v>47.252747252747255</c:v>
                </c:pt>
                <c:pt idx="310">
                  <c:v>47.252747252747255</c:v>
                </c:pt>
                <c:pt idx="311">
                  <c:v>48.913043478260867</c:v>
                </c:pt>
                <c:pt idx="312">
                  <c:v>45.652173913043477</c:v>
                </c:pt>
                <c:pt idx="313">
                  <c:v>45.652173913043477</c:v>
                </c:pt>
                <c:pt idx="314">
                  <c:v>46.153846153846153</c:v>
                </c:pt>
                <c:pt idx="315">
                  <c:v>48.387096774193552</c:v>
                </c:pt>
                <c:pt idx="316">
                  <c:v>47.826086956521742</c:v>
                </c:pt>
                <c:pt idx="317">
                  <c:v>49.462365591397848</c:v>
                </c:pt>
                <c:pt idx="318">
                  <c:v>50</c:v>
                </c:pt>
                <c:pt idx="319">
                  <c:v>51.612903225806448</c:v>
                </c:pt>
                <c:pt idx="320">
                  <c:v>50</c:v>
                </c:pt>
                <c:pt idx="321">
                  <c:v>51.086956521739133</c:v>
                </c:pt>
                <c:pt idx="322">
                  <c:v>50</c:v>
                </c:pt>
                <c:pt idx="323">
                  <c:v>52.173913043478258</c:v>
                </c:pt>
                <c:pt idx="324">
                  <c:v>51.086956521739133</c:v>
                </c:pt>
                <c:pt idx="325">
                  <c:v>51.612903225806448</c:v>
                </c:pt>
                <c:pt idx="326">
                  <c:v>52.173913043478258</c:v>
                </c:pt>
                <c:pt idx="327">
                  <c:v>51.086956521739133</c:v>
                </c:pt>
                <c:pt idx="328">
                  <c:v>51.063829787234042</c:v>
                </c:pt>
                <c:pt idx="329">
                  <c:v>50.537634408602152</c:v>
                </c:pt>
                <c:pt idx="330">
                  <c:v>52.173913043478258</c:v>
                </c:pt>
                <c:pt idx="331">
                  <c:v>50.537634408602152</c:v>
                </c:pt>
                <c:pt idx="332">
                  <c:v>50</c:v>
                </c:pt>
                <c:pt idx="333">
                  <c:v>51.086956521739133</c:v>
                </c:pt>
                <c:pt idx="334">
                  <c:v>53.260869565217391</c:v>
                </c:pt>
                <c:pt idx="335">
                  <c:v>53.763440860215056</c:v>
                </c:pt>
                <c:pt idx="336">
                  <c:v>52.173913043478258</c:v>
                </c:pt>
                <c:pt idx="337">
                  <c:v>51.612903225806448</c:v>
                </c:pt>
                <c:pt idx="338">
                  <c:v>51.086956521739133</c:v>
                </c:pt>
                <c:pt idx="339">
                  <c:v>51.086956521739133</c:v>
                </c:pt>
                <c:pt idx="340">
                  <c:v>50</c:v>
                </c:pt>
                <c:pt idx="341">
                  <c:v>50.537634408602152</c:v>
                </c:pt>
                <c:pt idx="342">
                  <c:v>49.450549450549453</c:v>
                </c:pt>
                <c:pt idx="343">
                  <c:v>50.549450549450547</c:v>
                </c:pt>
                <c:pt idx="344">
                  <c:v>48.913043478260867</c:v>
                </c:pt>
                <c:pt idx="345">
                  <c:v>50</c:v>
                </c:pt>
                <c:pt idx="346">
                  <c:v>48.913043478260867</c:v>
                </c:pt>
                <c:pt idx="347">
                  <c:v>50</c:v>
                </c:pt>
                <c:pt idx="348">
                  <c:v>48.387096774193552</c:v>
                </c:pt>
                <c:pt idx="349">
                  <c:v>46.739130434782609</c:v>
                </c:pt>
                <c:pt idx="350">
                  <c:v>46.236559139784944</c:v>
                </c:pt>
                <c:pt idx="351">
                  <c:v>48.387096774193552</c:v>
                </c:pt>
                <c:pt idx="352">
                  <c:v>46.236559139784944</c:v>
                </c:pt>
                <c:pt idx="353">
                  <c:v>48.387096774193552</c:v>
                </c:pt>
                <c:pt idx="354">
                  <c:v>49.462365591397848</c:v>
                </c:pt>
                <c:pt idx="355">
                  <c:v>47.311827956989248</c:v>
                </c:pt>
                <c:pt idx="356">
                  <c:v>47.311827956989248</c:v>
                </c:pt>
                <c:pt idx="357">
                  <c:v>48.387096774193552</c:v>
                </c:pt>
                <c:pt idx="358">
                  <c:v>48.387096774193552</c:v>
                </c:pt>
                <c:pt idx="359">
                  <c:v>47.311827956989248</c:v>
                </c:pt>
                <c:pt idx="360">
                  <c:v>46.236559139784944</c:v>
                </c:pt>
                <c:pt idx="361">
                  <c:v>46.739130434782609</c:v>
                </c:pt>
                <c:pt idx="362">
                  <c:v>45.161290322580648</c:v>
                </c:pt>
                <c:pt idx="363">
                  <c:v>46.236559139784944</c:v>
                </c:pt>
                <c:pt idx="364">
                  <c:v>48.387096774193552</c:v>
                </c:pt>
                <c:pt idx="365">
                  <c:v>48.421052631578945</c:v>
                </c:pt>
                <c:pt idx="366">
                  <c:v>46.236559139784944</c:v>
                </c:pt>
                <c:pt idx="367">
                  <c:v>45.744680851063833</c:v>
                </c:pt>
                <c:pt idx="368">
                  <c:v>45.744680851063833</c:v>
                </c:pt>
                <c:pt idx="369">
                  <c:v>45.744680851063833</c:v>
                </c:pt>
                <c:pt idx="370">
                  <c:v>46.236559139784944</c:v>
                </c:pt>
                <c:pt idx="371">
                  <c:v>46.153846153846153</c:v>
                </c:pt>
                <c:pt idx="372">
                  <c:v>46.808510638297875</c:v>
                </c:pt>
                <c:pt idx="373">
                  <c:v>45.652173913043477</c:v>
                </c:pt>
                <c:pt idx="374">
                  <c:v>47.311827956989248</c:v>
                </c:pt>
                <c:pt idx="375">
                  <c:v>42.391304347826086</c:v>
                </c:pt>
                <c:pt idx="376">
                  <c:v>44.680851063829785</c:v>
                </c:pt>
                <c:pt idx="377">
                  <c:v>43.617021276595743</c:v>
                </c:pt>
                <c:pt idx="378">
                  <c:v>42.391304347826086</c:v>
                </c:pt>
                <c:pt idx="379">
                  <c:v>44.086021505376344</c:v>
                </c:pt>
                <c:pt idx="380">
                  <c:v>41.304347826086953</c:v>
                </c:pt>
                <c:pt idx="381">
                  <c:v>43.478260869565219</c:v>
                </c:pt>
                <c:pt idx="382">
                  <c:v>44.565217391304344</c:v>
                </c:pt>
                <c:pt idx="383">
                  <c:v>44.086021505376344</c:v>
                </c:pt>
                <c:pt idx="384">
                  <c:v>44.086021505376344</c:v>
                </c:pt>
                <c:pt idx="385">
                  <c:v>43.01075268817204</c:v>
                </c:pt>
                <c:pt idx="386">
                  <c:v>46.236559139784944</c:v>
                </c:pt>
                <c:pt idx="387">
                  <c:v>44.086021505376344</c:v>
                </c:pt>
                <c:pt idx="388">
                  <c:v>42.553191489361701</c:v>
                </c:pt>
                <c:pt idx="389">
                  <c:v>39.784946236559136</c:v>
                </c:pt>
                <c:pt idx="390">
                  <c:v>41.935483870967744</c:v>
                </c:pt>
                <c:pt idx="391">
                  <c:v>40.425531914893618</c:v>
                </c:pt>
                <c:pt idx="392">
                  <c:v>35.869565217391305</c:v>
                </c:pt>
                <c:pt idx="393">
                  <c:v>36.956521739130437</c:v>
                </c:pt>
                <c:pt idx="394">
                  <c:v>34.782608695652172</c:v>
                </c:pt>
                <c:pt idx="395">
                  <c:v>35.483870967741936</c:v>
                </c:pt>
                <c:pt idx="396">
                  <c:v>36.55913978494624</c:v>
                </c:pt>
                <c:pt idx="397">
                  <c:v>33.695652173913047</c:v>
                </c:pt>
                <c:pt idx="398">
                  <c:v>33.333333333333336</c:v>
                </c:pt>
                <c:pt idx="399">
                  <c:v>32.258064516129032</c:v>
                </c:pt>
                <c:pt idx="400">
                  <c:v>30.434782608695652</c:v>
                </c:pt>
                <c:pt idx="401">
                  <c:v>31.182795698924732</c:v>
                </c:pt>
                <c:pt idx="402">
                  <c:v>29.032258064516128</c:v>
                </c:pt>
                <c:pt idx="403">
                  <c:v>30.851063829787233</c:v>
                </c:pt>
                <c:pt idx="404">
                  <c:v>30.851063829787233</c:v>
                </c:pt>
                <c:pt idx="405">
                  <c:v>31.868131868131869</c:v>
                </c:pt>
                <c:pt idx="406">
                  <c:v>31.460674157303369</c:v>
                </c:pt>
                <c:pt idx="407">
                  <c:v>31.111111111111111</c:v>
                </c:pt>
                <c:pt idx="408">
                  <c:v>32.222222222222221</c:v>
                </c:pt>
                <c:pt idx="409">
                  <c:v>29.213483146067414</c:v>
                </c:pt>
                <c:pt idx="410">
                  <c:v>31.111111111111111</c:v>
                </c:pt>
                <c:pt idx="411">
                  <c:v>30.337078651685395</c:v>
                </c:pt>
                <c:pt idx="412">
                  <c:v>26.436781609195403</c:v>
                </c:pt>
                <c:pt idx="413">
                  <c:v>28.735632183908045</c:v>
                </c:pt>
                <c:pt idx="414">
                  <c:v>25.581395348837209</c:v>
                </c:pt>
                <c:pt idx="415">
                  <c:v>24.418604651162791</c:v>
                </c:pt>
                <c:pt idx="416">
                  <c:v>21.428571428571427</c:v>
                </c:pt>
                <c:pt idx="417">
                  <c:v>16.25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Obama!$C$2:$C$419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972-42AF-974B-D7AC31EA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16172"/>
        <c:axId val="1944526128"/>
      </c:lineChart>
      <c:catAx>
        <c:axId val="94221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Midpoint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4526128"/>
        <c:crosses val="autoZero"/>
        <c:auto val="1"/>
        <c:lblAlgn val="ctr"/>
        <c:lblOffset val="100"/>
        <c:noMultiLvlLbl val="1"/>
      </c:catAx>
      <c:valAx>
        <c:axId val="194452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2161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Obama!$E$1</c:f>
              <c:strCache>
                <c:ptCount val="1"/>
                <c:pt idx="0">
                  <c:v>Approving_adj_Obama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Obama!$B$2:$B$419</c:f>
              <c:numCache>
                <c:formatCode>m/d/yyyy</c:formatCode>
                <c:ptCount val="418"/>
                <c:pt idx="0">
                  <c:v>42754</c:v>
                </c:pt>
                <c:pt idx="1">
                  <c:v>42750</c:v>
                </c:pt>
                <c:pt idx="2">
                  <c:v>42743</c:v>
                </c:pt>
                <c:pt idx="3">
                  <c:v>42736</c:v>
                </c:pt>
                <c:pt idx="4">
                  <c:v>42729</c:v>
                </c:pt>
                <c:pt idx="5">
                  <c:v>42722</c:v>
                </c:pt>
                <c:pt idx="6">
                  <c:v>42715</c:v>
                </c:pt>
                <c:pt idx="7">
                  <c:v>42708</c:v>
                </c:pt>
                <c:pt idx="8">
                  <c:v>42701</c:v>
                </c:pt>
                <c:pt idx="9">
                  <c:v>42694</c:v>
                </c:pt>
                <c:pt idx="10">
                  <c:v>42687</c:v>
                </c:pt>
                <c:pt idx="11">
                  <c:v>42680</c:v>
                </c:pt>
                <c:pt idx="12">
                  <c:v>42673</c:v>
                </c:pt>
                <c:pt idx="13">
                  <c:v>42666</c:v>
                </c:pt>
                <c:pt idx="14">
                  <c:v>42659</c:v>
                </c:pt>
                <c:pt idx="15">
                  <c:v>42652</c:v>
                </c:pt>
                <c:pt idx="16">
                  <c:v>42645</c:v>
                </c:pt>
                <c:pt idx="17">
                  <c:v>42638</c:v>
                </c:pt>
                <c:pt idx="18">
                  <c:v>42631</c:v>
                </c:pt>
                <c:pt idx="19">
                  <c:v>42624</c:v>
                </c:pt>
                <c:pt idx="20">
                  <c:v>42617</c:v>
                </c:pt>
                <c:pt idx="21">
                  <c:v>42610</c:v>
                </c:pt>
                <c:pt idx="22">
                  <c:v>42603</c:v>
                </c:pt>
                <c:pt idx="23">
                  <c:v>42596</c:v>
                </c:pt>
                <c:pt idx="24">
                  <c:v>42589</c:v>
                </c:pt>
                <c:pt idx="25">
                  <c:v>42582</c:v>
                </c:pt>
                <c:pt idx="26">
                  <c:v>42575</c:v>
                </c:pt>
                <c:pt idx="27">
                  <c:v>42568</c:v>
                </c:pt>
                <c:pt idx="28">
                  <c:v>42561</c:v>
                </c:pt>
                <c:pt idx="29">
                  <c:v>42554</c:v>
                </c:pt>
                <c:pt idx="30">
                  <c:v>42547</c:v>
                </c:pt>
                <c:pt idx="31">
                  <c:v>42540</c:v>
                </c:pt>
                <c:pt idx="32">
                  <c:v>42533</c:v>
                </c:pt>
                <c:pt idx="33">
                  <c:v>42526</c:v>
                </c:pt>
                <c:pt idx="34">
                  <c:v>42519</c:v>
                </c:pt>
                <c:pt idx="35">
                  <c:v>42512</c:v>
                </c:pt>
                <c:pt idx="36">
                  <c:v>42505</c:v>
                </c:pt>
                <c:pt idx="37">
                  <c:v>42498</c:v>
                </c:pt>
                <c:pt idx="38">
                  <c:v>42491</c:v>
                </c:pt>
                <c:pt idx="39">
                  <c:v>42484</c:v>
                </c:pt>
                <c:pt idx="40">
                  <c:v>42477</c:v>
                </c:pt>
                <c:pt idx="41">
                  <c:v>42470</c:v>
                </c:pt>
                <c:pt idx="42">
                  <c:v>42463</c:v>
                </c:pt>
                <c:pt idx="43">
                  <c:v>42456</c:v>
                </c:pt>
                <c:pt idx="44">
                  <c:v>42449</c:v>
                </c:pt>
                <c:pt idx="45">
                  <c:v>42442</c:v>
                </c:pt>
                <c:pt idx="46">
                  <c:v>42435</c:v>
                </c:pt>
                <c:pt idx="47">
                  <c:v>42428</c:v>
                </c:pt>
                <c:pt idx="48">
                  <c:v>42421</c:v>
                </c:pt>
                <c:pt idx="49">
                  <c:v>42414</c:v>
                </c:pt>
                <c:pt idx="50">
                  <c:v>42407</c:v>
                </c:pt>
                <c:pt idx="51">
                  <c:v>42400</c:v>
                </c:pt>
                <c:pt idx="52">
                  <c:v>42393</c:v>
                </c:pt>
                <c:pt idx="53">
                  <c:v>42386</c:v>
                </c:pt>
                <c:pt idx="54">
                  <c:v>42379</c:v>
                </c:pt>
                <c:pt idx="55">
                  <c:v>42372</c:v>
                </c:pt>
                <c:pt idx="56">
                  <c:v>42365</c:v>
                </c:pt>
                <c:pt idx="57">
                  <c:v>42358</c:v>
                </c:pt>
                <c:pt idx="58">
                  <c:v>42351</c:v>
                </c:pt>
                <c:pt idx="59">
                  <c:v>42344</c:v>
                </c:pt>
                <c:pt idx="60">
                  <c:v>42337</c:v>
                </c:pt>
                <c:pt idx="61">
                  <c:v>42330</c:v>
                </c:pt>
                <c:pt idx="62">
                  <c:v>42323</c:v>
                </c:pt>
                <c:pt idx="63">
                  <c:v>42316</c:v>
                </c:pt>
                <c:pt idx="64">
                  <c:v>42309</c:v>
                </c:pt>
                <c:pt idx="65">
                  <c:v>42302</c:v>
                </c:pt>
                <c:pt idx="66">
                  <c:v>42295</c:v>
                </c:pt>
                <c:pt idx="67">
                  <c:v>42288</c:v>
                </c:pt>
                <c:pt idx="68">
                  <c:v>42281</c:v>
                </c:pt>
                <c:pt idx="69">
                  <c:v>42274</c:v>
                </c:pt>
                <c:pt idx="70">
                  <c:v>42267</c:v>
                </c:pt>
                <c:pt idx="71">
                  <c:v>42260</c:v>
                </c:pt>
                <c:pt idx="72">
                  <c:v>42253</c:v>
                </c:pt>
                <c:pt idx="73">
                  <c:v>42246</c:v>
                </c:pt>
                <c:pt idx="74">
                  <c:v>42239</c:v>
                </c:pt>
                <c:pt idx="75">
                  <c:v>42232</c:v>
                </c:pt>
                <c:pt idx="76">
                  <c:v>42225</c:v>
                </c:pt>
                <c:pt idx="77">
                  <c:v>42218</c:v>
                </c:pt>
                <c:pt idx="78">
                  <c:v>42211</c:v>
                </c:pt>
                <c:pt idx="79">
                  <c:v>42204</c:v>
                </c:pt>
                <c:pt idx="80">
                  <c:v>42197</c:v>
                </c:pt>
                <c:pt idx="81">
                  <c:v>42190</c:v>
                </c:pt>
                <c:pt idx="82">
                  <c:v>42183</c:v>
                </c:pt>
                <c:pt idx="83">
                  <c:v>42176</c:v>
                </c:pt>
                <c:pt idx="84">
                  <c:v>42169</c:v>
                </c:pt>
                <c:pt idx="85">
                  <c:v>42162</c:v>
                </c:pt>
                <c:pt idx="86">
                  <c:v>42155</c:v>
                </c:pt>
                <c:pt idx="87">
                  <c:v>42148</c:v>
                </c:pt>
                <c:pt idx="88">
                  <c:v>42141</c:v>
                </c:pt>
                <c:pt idx="89">
                  <c:v>42134</c:v>
                </c:pt>
                <c:pt idx="90">
                  <c:v>42127</c:v>
                </c:pt>
                <c:pt idx="91">
                  <c:v>42120</c:v>
                </c:pt>
                <c:pt idx="92">
                  <c:v>42113</c:v>
                </c:pt>
                <c:pt idx="93">
                  <c:v>42106</c:v>
                </c:pt>
                <c:pt idx="94">
                  <c:v>42099</c:v>
                </c:pt>
                <c:pt idx="95">
                  <c:v>42092</c:v>
                </c:pt>
                <c:pt idx="96">
                  <c:v>42085</c:v>
                </c:pt>
                <c:pt idx="97">
                  <c:v>42078</c:v>
                </c:pt>
                <c:pt idx="98">
                  <c:v>42071</c:v>
                </c:pt>
                <c:pt idx="99">
                  <c:v>42064</c:v>
                </c:pt>
                <c:pt idx="100">
                  <c:v>42057</c:v>
                </c:pt>
                <c:pt idx="101">
                  <c:v>42050</c:v>
                </c:pt>
                <c:pt idx="102">
                  <c:v>42043</c:v>
                </c:pt>
                <c:pt idx="103">
                  <c:v>42036</c:v>
                </c:pt>
                <c:pt idx="104">
                  <c:v>42029</c:v>
                </c:pt>
                <c:pt idx="105">
                  <c:v>42022</c:v>
                </c:pt>
                <c:pt idx="106">
                  <c:v>42015</c:v>
                </c:pt>
                <c:pt idx="107">
                  <c:v>42008</c:v>
                </c:pt>
                <c:pt idx="108">
                  <c:v>42001</c:v>
                </c:pt>
                <c:pt idx="109">
                  <c:v>41994</c:v>
                </c:pt>
                <c:pt idx="110">
                  <c:v>41987</c:v>
                </c:pt>
                <c:pt idx="111">
                  <c:v>41980</c:v>
                </c:pt>
                <c:pt idx="112">
                  <c:v>41973</c:v>
                </c:pt>
                <c:pt idx="113">
                  <c:v>41966</c:v>
                </c:pt>
                <c:pt idx="114">
                  <c:v>41959</c:v>
                </c:pt>
                <c:pt idx="115">
                  <c:v>41952</c:v>
                </c:pt>
                <c:pt idx="116">
                  <c:v>41945</c:v>
                </c:pt>
                <c:pt idx="117">
                  <c:v>41938</c:v>
                </c:pt>
                <c:pt idx="118">
                  <c:v>41931</c:v>
                </c:pt>
                <c:pt idx="119">
                  <c:v>41924</c:v>
                </c:pt>
                <c:pt idx="120">
                  <c:v>41917</c:v>
                </c:pt>
                <c:pt idx="121">
                  <c:v>41910</c:v>
                </c:pt>
                <c:pt idx="122">
                  <c:v>41903</c:v>
                </c:pt>
                <c:pt idx="123">
                  <c:v>41896</c:v>
                </c:pt>
                <c:pt idx="124">
                  <c:v>41889</c:v>
                </c:pt>
                <c:pt idx="125">
                  <c:v>41882</c:v>
                </c:pt>
                <c:pt idx="126">
                  <c:v>41875</c:v>
                </c:pt>
                <c:pt idx="127">
                  <c:v>41868</c:v>
                </c:pt>
                <c:pt idx="128">
                  <c:v>41861</c:v>
                </c:pt>
                <c:pt idx="129">
                  <c:v>41854</c:v>
                </c:pt>
                <c:pt idx="130">
                  <c:v>41847</c:v>
                </c:pt>
                <c:pt idx="131">
                  <c:v>41840</c:v>
                </c:pt>
                <c:pt idx="132">
                  <c:v>41833</c:v>
                </c:pt>
                <c:pt idx="133">
                  <c:v>41826</c:v>
                </c:pt>
                <c:pt idx="134">
                  <c:v>41819</c:v>
                </c:pt>
                <c:pt idx="135">
                  <c:v>41812</c:v>
                </c:pt>
                <c:pt idx="136">
                  <c:v>41805</c:v>
                </c:pt>
                <c:pt idx="137">
                  <c:v>41798</c:v>
                </c:pt>
                <c:pt idx="138">
                  <c:v>41791</c:v>
                </c:pt>
                <c:pt idx="139">
                  <c:v>41784</c:v>
                </c:pt>
                <c:pt idx="140">
                  <c:v>41777</c:v>
                </c:pt>
                <c:pt idx="141">
                  <c:v>41770</c:v>
                </c:pt>
                <c:pt idx="142">
                  <c:v>41763</c:v>
                </c:pt>
                <c:pt idx="143">
                  <c:v>41756</c:v>
                </c:pt>
                <c:pt idx="144">
                  <c:v>41749</c:v>
                </c:pt>
                <c:pt idx="145">
                  <c:v>41742</c:v>
                </c:pt>
                <c:pt idx="146">
                  <c:v>41735</c:v>
                </c:pt>
                <c:pt idx="147">
                  <c:v>41728</c:v>
                </c:pt>
                <c:pt idx="148">
                  <c:v>41721</c:v>
                </c:pt>
                <c:pt idx="149">
                  <c:v>41714</c:v>
                </c:pt>
                <c:pt idx="150">
                  <c:v>41707</c:v>
                </c:pt>
                <c:pt idx="151">
                  <c:v>41700</c:v>
                </c:pt>
                <c:pt idx="152">
                  <c:v>41693</c:v>
                </c:pt>
                <c:pt idx="153">
                  <c:v>41686</c:v>
                </c:pt>
                <c:pt idx="154">
                  <c:v>41679</c:v>
                </c:pt>
                <c:pt idx="155">
                  <c:v>41672</c:v>
                </c:pt>
                <c:pt idx="156">
                  <c:v>41665</c:v>
                </c:pt>
                <c:pt idx="157">
                  <c:v>41658</c:v>
                </c:pt>
                <c:pt idx="158">
                  <c:v>41651</c:v>
                </c:pt>
                <c:pt idx="159">
                  <c:v>41644</c:v>
                </c:pt>
                <c:pt idx="160">
                  <c:v>41637</c:v>
                </c:pt>
                <c:pt idx="161">
                  <c:v>41630</c:v>
                </c:pt>
                <c:pt idx="162">
                  <c:v>41623</c:v>
                </c:pt>
                <c:pt idx="163">
                  <c:v>41616</c:v>
                </c:pt>
                <c:pt idx="164">
                  <c:v>41609</c:v>
                </c:pt>
                <c:pt idx="165">
                  <c:v>41602</c:v>
                </c:pt>
                <c:pt idx="166">
                  <c:v>41595</c:v>
                </c:pt>
                <c:pt idx="167">
                  <c:v>41588</c:v>
                </c:pt>
                <c:pt idx="168">
                  <c:v>41581</c:v>
                </c:pt>
                <c:pt idx="169">
                  <c:v>41574</c:v>
                </c:pt>
                <c:pt idx="170">
                  <c:v>41567</c:v>
                </c:pt>
                <c:pt idx="171">
                  <c:v>41560</c:v>
                </c:pt>
                <c:pt idx="172">
                  <c:v>41553</c:v>
                </c:pt>
                <c:pt idx="173">
                  <c:v>41546</c:v>
                </c:pt>
                <c:pt idx="174">
                  <c:v>41539</c:v>
                </c:pt>
                <c:pt idx="175">
                  <c:v>41532</c:v>
                </c:pt>
                <c:pt idx="176">
                  <c:v>41525</c:v>
                </c:pt>
                <c:pt idx="177">
                  <c:v>41518</c:v>
                </c:pt>
                <c:pt idx="178">
                  <c:v>41511</c:v>
                </c:pt>
                <c:pt idx="179">
                  <c:v>41504</c:v>
                </c:pt>
                <c:pt idx="180">
                  <c:v>41497</c:v>
                </c:pt>
                <c:pt idx="181">
                  <c:v>41490</c:v>
                </c:pt>
                <c:pt idx="182">
                  <c:v>41483</c:v>
                </c:pt>
                <c:pt idx="183">
                  <c:v>41476</c:v>
                </c:pt>
                <c:pt idx="184">
                  <c:v>41469</c:v>
                </c:pt>
                <c:pt idx="185">
                  <c:v>41462</c:v>
                </c:pt>
                <c:pt idx="186">
                  <c:v>41455</c:v>
                </c:pt>
                <c:pt idx="187">
                  <c:v>41448</c:v>
                </c:pt>
                <c:pt idx="188">
                  <c:v>41441</c:v>
                </c:pt>
                <c:pt idx="189">
                  <c:v>41434</c:v>
                </c:pt>
                <c:pt idx="190">
                  <c:v>41427</c:v>
                </c:pt>
                <c:pt idx="191">
                  <c:v>41420</c:v>
                </c:pt>
                <c:pt idx="192">
                  <c:v>41413</c:v>
                </c:pt>
                <c:pt idx="193">
                  <c:v>41406</c:v>
                </c:pt>
                <c:pt idx="194">
                  <c:v>41399</c:v>
                </c:pt>
                <c:pt idx="195">
                  <c:v>41392</c:v>
                </c:pt>
                <c:pt idx="196">
                  <c:v>41385</c:v>
                </c:pt>
                <c:pt idx="197">
                  <c:v>41378</c:v>
                </c:pt>
                <c:pt idx="198">
                  <c:v>41371</c:v>
                </c:pt>
                <c:pt idx="199">
                  <c:v>41363</c:v>
                </c:pt>
                <c:pt idx="200">
                  <c:v>41357</c:v>
                </c:pt>
                <c:pt idx="201">
                  <c:v>41350</c:v>
                </c:pt>
                <c:pt idx="202">
                  <c:v>41343</c:v>
                </c:pt>
                <c:pt idx="203">
                  <c:v>41336</c:v>
                </c:pt>
                <c:pt idx="204">
                  <c:v>41329</c:v>
                </c:pt>
                <c:pt idx="205">
                  <c:v>41322</c:v>
                </c:pt>
                <c:pt idx="206">
                  <c:v>41315</c:v>
                </c:pt>
                <c:pt idx="207">
                  <c:v>41308</c:v>
                </c:pt>
                <c:pt idx="208">
                  <c:v>41301</c:v>
                </c:pt>
                <c:pt idx="209">
                  <c:v>41294</c:v>
                </c:pt>
                <c:pt idx="210">
                  <c:v>41287</c:v>
                </c:pt>
                <c:pt idx="211">
                  <c:v>41280</c:v>
                </c:pt>
                <c:pt idx="212">
                  <c:v>41273</c:v>
                </c:pt>
                <c:pt idx="213">
                  <c:v>41266</c:v>
                </c:pt>
                <c:pt idx="214">
                  <c:v>41259</c:v>
                </c:pt>
                <c:pt idx="215">
                  <c:v>41252</c:v>
                </c:pt>
                <c:pt idx="216">
                  <c:v>41245</c:v>
                </c:pt>
                <c:pt idx="217">
                  <c:v>41238</c:v>
                </c:pt>
                <c:pt idx="218">
                  <c:v>41231</c:v>
                </c:pt>
                <c:pt idx="219">
                  <c:v>41224</c:v>
                </c:pt>
                <c:pt idx="220">
                  <c:v>41217</c:v>
                </c:pt>
                <c:pt idx="221">
                  <c:v>41210</c:v>
                </c:pt>
                <c:pt idx="222">
                  <c:v>41203</c:v>
                </c:pt>
                <c:pt idx="223">
                  <c:v>41196</c:v>
                </c:pt>
                <c:pt idx="224">
                  <c:v>41189</c:v>
                </c:pt>
                <c:pt idx="225">
                  <c:v>41182</c:v>
                </c:pt>
                <c:pt idx="226">
                  <c:v>41175</c:v>
                </c:pt>
                <c:pt idx="227">
                  <c:v>41168</c:v>
                </c:pt>
                <c:pt idx="228">
                  <c:v>41161</c:v>
                </c:pt>
                <c:pt idx="229">
                  <c:v>41154</c:v>
                </c:pt>
                <c:pt idx="230">
                  <c:v>41147</c:v>
                </c:pt>
                <c:pt idx="231">
                  <c:v>41140</c:v>
                </c:pt>
                <c:pt idx="232">
                  <c:v>41133</c:v>
                </c:pt>
                <c:pt idx="233">
                  <c:v>41126</c:v>
                </c:pt>
                <c:pt idx="234">
                  <c:v>41119</c:v>
                </c:pt>
                <c:pt idx="235">
                  <c:v>41112</c:v>
                </c:pt>
                <c:pt idx="236">
                  <c:v>41105</c:v>
                </c:pt>
                <c:pt idx="237">
                  <c:v>41098</c:v>
                </c:pt>
                <c:pt idx="238">
                  <c:v>41091</c:v>
                </c:pt>
                <c:pt idx="239">
                  <c:v>41084</c:v>
                </c:pt>
                <c:pt idx="240">
                  <c:v>41077</c:v>
                </c:pt>
                <c:pt idx="241">
                  <c:v>41070</c:v>
                </c:pt>
                <c:pt idx="242">
                  <c:v>41063</c:v>
                </c:pt>
                <c:pt idx="243">
                  <c:v>41056</c:v>
                </c:pt>
                <c:pt idx="244">
                  <c:v>41049</c:v>
                </c:pt>
                <c:pt idx="245">
                  <c:v>41042</c:v>
                </c:pt>
                <c:pt idx="246">
                  <c:v>41035</c:v>
                </c:pt>
                <c:pt idx="247">
                  <c:v>41028</c:v>
                </c:pt>
                <c:pt idx="248">
                  <c:v>41021</c:v>
                </c:pt>
                <c:pt idx="249">
                  <c:v>41014</c:v>
                </c:pt>
                <c:pt idx="250">
                  <c:v>41007</c:v>
                </c:pt>
                <c:pt idx="251">
                  <c:v>41000</c:v>
                </c:pt>
                <c:pt idx="252">
                  <c:v>40993</c:v>
                </c:pt>
                <c:pt idx="253">
                  <c:v>40986</c:v>
                </c:pt>
                <c:pt idx="254">
                  <c:v>40979</c:v>
                </c:pt>
                <c:pt idx="255">
                  <c:v>40972</c:v>
                </c:pt>
                <c:pt idx="256">
                  <c:v>40965</c:v>
                </c:pt>
                <c:pt idx="257">
                  <c:v>40958</c:v>
                </c:pt>
                <c:pt idx="258">
                  <c:v>40951</c:v>
                </c:pt>
                <c:pt idx="259">
                  <c:v>40944</c:v>
                </c:pt>
                <c:pt idx="260">
                  <c:v>40937</c:v>
                </c:pt>
                <c:pt idx="261">
                  <c:v>40930</c:v>
                </c:pt>
                <c:pt idx="262">
                  <c:v>40923</c:v>
                </c:pt>
                <c:pt idx="263">
                  <c:v>40916</c:v>
                </c:pt>
                <c:pt idx="264">
                  <c:v>40909</c:v>
                </c:pt>
                <c:pt idx="265">
                  <c:v>40902</c:v>
                </c:pt>
                <c:pt idx="266">
                  <c:v>40895</c:v>
                </c:pt>
                <c:pt idx="267">
                  <c:v>40888</c:v>
                </c:pt>
                <c:pt idx="268">
                  <c:v>40881</c:v>
                </c:pt>
                <c:pt idx="269">
                  <c:v>40874</c:v>
                </c:pt>
                <c:pt idx="270">
                  <c:v>40867</c:v>
                </c:pt>
                <c:pt idx="271">
                  <c:v>40860</c:v>
                </c:pt>
                <c:pt idx="272">
                  <c:v>40853</c:v>
                </c:pt>
                <c:pt idx="273">
                  <c:v>40846</c:v>
                </c:pt>
                <c:pt idx="274">
                  <c:v>40839</c:v>
                </c:pt>
                <c:pt idx="275">
                  <c:v>40832</c:v>
                </c:pt>
                <c:pt idx="276">
                  <c:v>40825</c:v>
                </c:pt>
                <c:pt idx="277">
                  <c:v>40818</c:v>
                </c:pt>
                <c:pt idx="278">
                  <c:v>40811</c:v>
                </c:pt>
                <c:pt idx="279">
                  <c:v>40804</c:v>
                </c:pt>
                <c:pt idx="280">
                  <c:v>40797</c:v>
                </c:pt>
                <c:pt idx="281">
                  <c:v>40790</c:v>
                </c:pt>
                <c:pt idx="282">
                  <c:v>40783</c:v>
                </c:pt>
                <c:pt idx="283">
                  <c:v>40776</c:v>
                </c:pt>
                <c:pt idx="284">
                  <c:v>40769</c:v>
                </c:pt>
                <c:pt idx="285">
                  <c:v>40762</c:v>
                </c:pt>
                <c:pt idx="286">
                  <c:v>40755</c:v>
                </c:pt>
                <c:pt idx="287">
                  <c:v>40748</c:v>
                </c:pt>
                <c:pt idx="288">
                  <c:v>40741</c:v>
                </c:pt>
                <c:pt idx="289">
                  <c:v>40734</c:v>
                </c:pt>
                <c:pt idx="290">
                  <c:v>40727</c:v>
                </c:pt>
                <c:pt idx="291">
                  <c:v>40720</c:v>
                </c:pt>
                <c:pt idx="292">
                  <c:v>40713</c:v>
                </c:pt>
                <c:pt idx="293">
                  <c:v>40706</c:v>
                </c:pt>
                <c:pt idx="294">
                  <c:v>40699</c:v>
                </c:pt>
                <c:pt idx="295">
                  <c:v>40692</c:v>
                </c:pt>
                <c:pt idx="296">
                  <c:v>40685</c:v>
                </c:pt>
                <c:pt idx="297">
                  <c:v>40678</c:v>
                </c:pt>
                <c:pt idx="298">
                  <c:v>40671</c:v>
                </c:pt>
                <c:pt idx="299">
                  <c:v>40664</c:v>
                </c:pt>
                <c:pt idx="300">
                  <c:v>40657</c:v>
                </c:pt>
                <c:pt idx="301">
                  <c:v>40650</c:v>
                </c:pt>
                <c:pt idx="302">
                  <c:v>40643</c:v>
                </c:pt>
                <c:pt idx="303">
                  <c:v>40636</c:v>
                </c:pt>
                <c:pt idx="304">
                  <c:v>40629</c:v>
                </c:pt>
                <c:pt idx="305">
                  <c:v>40622</c:v>
                </c:pt>
                <c:pt idx="306">
                  <c:v>40615</c:v>
                </c:pt>
                <c:pt idx="307">
                  <c:v>40608</c:v>
                </c:pt>
                <c:pt idx="308">
                  <c:v>40601</c:v>
                </c:pt>
                <c:pt idx="309">
                  <c:v>40594</c:v>
                </c:pt>
                <c:pt idx="310">
                  <c:v>40587</c:v>
                </c:pt>
                <c:pt idx="311">
                  <c:v>40580</c:v>
                </c:pt>
                <c:pt idx="312">
                  <c:v>40573</c:v>
                </c:pt>
                <c:pt idx="313">
                  <c:v>40566</c:v>
                </c:pt>
                <c:pt idx="314">
                  <c:v>40559</c:v>
                </c:pt>
                <c:pt idx="315">
                  <c:v>40552</c:v>
                </c:pt>
                <c:pt idx="316">
                  <c:v>40545</c:v>
                </c:pt>
                <c:pt idx="317">
                  <c:v>40538</c:v>
                </c:pt>
                <c:pt idx="318">
                  <c:v>40531</c:v>
                </c:pt>
                <c:pt idx="319">
                  <c:v>40524</c:v>
                </c:pt>
                <c:pt idx="320">
                  <c:v>40517</c:v>
                </c:pt>
                <c:pt idx="321">
                  <c:v>40510</c:v>
                </c:pt>
                <c:pt idx="322">
                  <c:v>40503</c:v>
                </c:pt>
                <c:pt idx="323">
                  <c:v>40496</c:v>
                </c:pt>
                <c:pt idx="324">
                  <c:v>40489</c:v>
                </c:pt>
                <c:pt idx="325">
                  <c:v>40482</c:v>
                </c:pt>
                <c:pt idx="326">
                  <c:v>40475</c:v>
                </c:pt>
                <c:pt idx="327">
                  <c:v>40468</c:v>
                </c:pt>
                <c:pt idx="328">
                  <c:v>40461</c:v>
                </c:pt>
                <c:pt idx="329">
                  <c:v>40454</c:v>
                </c:pt>
                <c:pt idx="330">
                  <c:v>40447</c:v>
                </c:pt>
                <c:pt idx="331">
                  <c:v>40440</c:v>
                </c:pt>
                <c:pt idx="332">
                  <c:v>40433</c:v>
                </c:pt>
                <c:pt idx="333">
                  <c:v>40426</c:v>
                </c:pt>
                <c:pt idx="334">
                  <c:v>40419</c:v>
                </c:pt>
                <c:pt idx="335">
                  <c:v>40412</c:v>
                </c:pt>
                <c:pt idx="336">
                  <c:v>40405</c:v>
                </c:pt>
                <c:pt idx="337">
                  <c:v>40398</c:v>
                </c:pt>
                <c:pt idx="338">
                  <c:v>40391</c:v>
                </c:pt>
                <c:pt idx="339">
                  <c:v>40384</c:v>
                </c:pt>
                <c:pt idx="340">
                  <c:v>40377</c:v>
                </c:pt>
                <c:pt idx="341">
                  <c:v>40370</c:v>
                </c:pt>
                <c:pt idx="342">
                  <c:v>40363</c:v>
                </c:pt>
                <c:pt idx="343">
                  <c:v>40356</c:v>
                </c:pt>
                <c:pt idx="344">
                  <c:v>40349</c:v>
                </c:pt>
                <c:pt idx="345">
                  <c:v>40342</c:v>
                </c:pt>
                <c:pt idx="346">
                  <c:v>40335</c:v>
                </c:pt>
                <c:pt idx="347">
                  <c:v>40328</c:v>
                </c:pt>
                <c:pt idx="348">
                  <c:v>40321</c:v>
                </c:pt>
                <c:pt idx="349">
                  <c:v>40314</c:v>
                </c:pt>
                <c:pt idx="350">
                  <c:v>40307</c:v>
                </c:pt>
                <c:pt idx="351">
                  <c:v>40300</c:v>
                </c:pt>
                <c:pt idx="352">
                  <c:v>40293</c:v>
                </c:pt>
                <c:pt idx="353">
                  <c:v>40286</c:v>
                </c:pt>
                <c:pt idx="354">
                  <c:v>40279</c:v>
                </c:pt>
                <c:pt idx="355">
                  <c:v>40272</c:v>
                </c:pt>
                <c:pt idx="356">
                  <c:v>40265</c:v>
                </c:pt>
                <c:pt idx="357">
                  <c:v>40258</c:v>
                </c:pt>
                <c:pt idx="358">
                  <c:v>40251</c:v>
                </c:pt>
                <c:pt idx="359">
                  <c:v>40244</c:v>
                </c:pt>
                <c:pt idx="360">
                  <c:v>40237</c:v>
                </c:pt>
                <c:pt idx="361">
                  <c:v>40230</c:v>
                </c:pt>
                <c:pt idx="362">
                  <c:v>40223</c:v>
                </c:pt>
                <c:pt idx="363">
                  <c:v>40216</c:v>
                </c:pt>
                <c:pt idx="364">
                  <c:v>40209</c:v>
                </c:pt>
                <c:pt idx="365">
                  <c:v>40202</c:v>
                </c:pt>
                <c:pt idx="366">
                  <c:v>40195</c:v>
                </c:pt>
                <c:pt idx="367">
                  <c:v>40188</c:v>
                </c:pt>
                <c:pt idx="368">
                  <c:v>40181</c:v>
                </c:pt>
                <c:pt idx="369">
                  <c:v>40174</c:v>
                </c:pt>
                <c:pt idx="370">
                  <c:v>40167</c:v>
                </c:pt>
                <c:pt idx="371">
                  <c:v>40160</c:v>
                </c:pt>
                <c:pt idx="372">
                  <c:v>40153</c:v>
                </c:pt>
                <c:pt idx="373">
                  <c:v>40146</c:v>
                </c:pt>
                <c:pt idx="374">
                  <c:v>40139</c:v>
                </c:pt>
                <c:pt idx="375">
                  <c:v>40132</c:v>
                </c:pt>
                <c:pt idx="376">
                  <c:v>40125</c:v>
                </c:pt>
                <c:pt idx="377">
                  <c:v>40118</c:v>
                </c:pt>
                <c:pt idx="378">
                  <c:v>40111</c:v>
                </c:pt>
                <c:pt idx="379">
                  <c:v>40104</c:v>
                </c:pt>
                <c:pt idx="380">
                  <c:v>40097</c:v>
                </c:pt>
                <c:pt idx="381">
                  <c:v>40090</c:v>
                </c:pt>
                <c:pt idx="382">
                  <c:v>40083</c:v>
                </c:pt>
                <c:pt idx="383">
                  <c:v>40076</c:v>
                </c:pt>
                <c:pt idx="384">
                  <c:v>40069</c:v>
                </c:pt>
                <c:pt idx="385">
                  <c:v>40062</c:v>
                </c:pt>
                <c:pt idx="386">
                  <c:v>40055</c:v>
                </c:pt>
                <c:pt idx="387">
                  <c:v>40048</c:v>
                </c:pt>
                <c:pt idx="388">
                  <c:v>40041</c:v>
                </c:pt>
                <c:pt idx="389">
                  <c:v>40034</c:v>
                </c:pt>
                <c:pt idx="390">
                  <c:v>40027</c:v>
                </c:pt>
                <c:pt idx="391">
                  <c:v>40020</c:v>
                </c:pt>
                <c:pt idx="392">
                  <c:v>40013</c:v>
                </c:pt>
                <c:pt idx="393">
                  <c:v>40006</c:v>
                </c:pt>
                <c:pt idx="394">
                  <c:v>39999</c:v>
                </c:pt>
                <c:pt idx="395">
                  <c:v>39992</c:v>
                </c:pt>
                <c:pt idx="396">
                  <c:v>39985</c:v>
                </c:pt>
                <c:pt idx="397">
                  <c:v>39978</c:v>
                </c:pt>
                <c:pt idx="398">
                  <c:v>39971</c:v>
                </c:pt>
                <c:pt idx="399">
                  <c:v>39964</c:v>
                </c:pt>
                <c:pt idx="400">
                  <c:v>39957</c:v>
                </c:pt>
                <c:pt idx="401">
                  <c:v>39950</c:v>
                </c:pt>
                <c:pt idx="402">
                  <c:v>39943</c:v>
                </c:pt>
                <c:pt idx="403">
                  <c:v>39936</c:v>
                </c:pt>
                <c:pt idx="404">
                  <c:v>39929</c:v>
                </c:pt>
                <c:pt idx="405">
                  <c:v>39922</c:v>
                </c:pt>
                <c:pt idx="406">
                  <c:v>39915</c:v>
                </c:pt>
                <c:pt idx="407">
                  <c:v>39908</c:v>
                </c:pt>
                <c:pt idx="408">
                  <c:v>39901</c:v>
                </c:pt>
                <c:pt idx="409">
                  <c:v>39894</c:v>
                </c:pt>
                <c:pt idx="410">
                  <c:v>39887</c:v>
                </c:pt>
                <c:pt idx="411">
                  <c:v>39880</c:v>
                </c:pt>
                <c:pt idx="412">
                  <c:v>39873</c:v>
                </c:pt>
                <c:pt idx="413">
                  <c:v>39866</c:v>
                </c:pt>
                <c:pt idx="414">
                  <c:v>39859</c:v>
                </c:pt>
                <c:pt idx="415">
                  <c:v>39852</c:v>
                </c:pt>
                <c:pt idx="416">
                  <c:v>39845</c:v>
                </c:pt>
                <c:pt idx="417">
                  <c:v>39838</c:v>
                </c:pt>
              </c:numCache>
            </c:numRef>
          </c:cat>
          <c:val>
            <c:numRef>
              <c:f>Obama!$E$2:$E$419</c:f>
              <c:numCache>
                <c:formatCode>0.00</c:formatCode>
                <c:ptCount val="418"/>
                <c:pt idx="0">
                  <c:v>61.458333333333336</c:v>
                </c:pt>
                <c:pt idx="1">
                  <c:v>59.375</c:v>
                </c:pt>
                <c:pt idx="2">
                  <c:v>56.701030927835049</c:v>
                </c:pt>
                <c:pt idx="3">
                  <c:v>57.89473684210526</c:v>
                </c:pt>
                <c:pt idx="4">
                  <c:v>58.333333333333336</c:v>
                </c:pt>
                <c:pt idx="5">
                  <c:v>58.333333333333336</c:v>
                </c:pt>
                <c:pt idx="6">
                  <c:v>58.762886597938142</c:v>
                </c:pt>
                <c:pt idx="7">
                  <c:v>55.670103092783506</c:v>
                </c:pt>
                <c:pt idx="8">
                  <c:v>58.333333333333336</c:v>
                </c:pt>
                <c:pt idx="9">
                  <c:v>57.731958762886599</c:v>
                </c:pt>
                <c:pt idx="10">
                  <c:v>58.163265306122447</c:v>
                </c:pt>
                <c:pt idx="11">
                  <c:v>54.081632653061227</c:v>
                </c:pt>
                <c:pt idx="12">
                  <c:v>55.102040816326529</c:v>
                </c:pt>
                <c:pt idx="13">
                  <c:v>56.701030927835049</c:v>
                </c:pt>
                <c:pt idx="14">
                  <c:v>55.670103092783506</c:v>
                </c:pt>
                <c:pt idx="15">
                  <c:v>53.608247422680414</c:v>
                </c:pt>
                <c:pt idx="16">
                  <c:v>54.639175257731956</c:v>
                </c:pt>
                <c:pt idx="17">
                  <c:v>55.208333333333336</c:v>
                </c:pt>
                <c:pt idx="18">
                  <c:v>54.166666666666664</c:v>
                </c:pt>
                <c:pt idx="19">
                  <c:v>53.125</c:v>
                </c:pt>
                <c:pt idx="20">
                  <c:v>54.166666666666664</c:v>
                </c:pt>
                <c:pt idx="21">
                  <c:v>53.125</c:v>
                </c:pt>
                <c:pt idx="22">
                  <c:v>53.684210526315788</c:v>
                </c:pt>
                <c:pt idx="23">
                  <c:v>54.166666666666664</c:v>
                </c:pt>
                <c:pt idx="24">
                  <c:v>53.608247422680414</c:v>
                </c:pt>
                <c:pt idx="25">
                  <c:v>54.639175257731956</c:v>
                </c:pt>
                <c:pt idx="26">
                  <c:v>51.041666666666664</c:v>
                </c:pt>
                <c:pt idx="27">
                  <c:v>51.578947368421055</c:v>
                </c:pt>
                <c:pt idx="28">
                  <c:v>53.125</c:v>
                </c:pt>
                <c:pt idx="29">
                  <c:v>53.125</c:v>
                </c:pt>
                <c:pt idx="30">
                  <c:v>52.083333333333336</c:v>
                </c:pt>
                <c:pt idx="31">
                  <c:v>54.639175257731956</c:v>
                </c:pt>
                <c:pt idx="32">
                  <c:v>55.208333333333336</c:v>
                </c:pt>
                <c:pt idx="33">
                  <c:v>53.684210526315788</c:v>
                </c:pt>
                <c:pt idx="34">
                  <c:v>54.166666666666664</c:v>
                </c:pt>
                <c:pt idx="35">
                  <c:v>53.125</c:v>
                </c:pt>
                <c:pt idx="36">
                  <c:v>53.125</c:v>
                </c:pt>
                <c:pt idx="37">
                  <c:v>54.166666666666664</c:v>
                </c:pt>
                <c:pt idx="38">
                  <c:v>52.577319587628864</c:v>
                </c:pt>
                <c:pt idx="39">
                  <c:v>53.125</c:v>
                </c:pt>
                <c:pt idx="40">
                  <c:v>50.526315789473685</c:v>
                </c:pt>
                <c:pt idx="41">
                  <c:v>53.125</c:v>
                </c:pt>
                <c:pt idx="42">
                  <c:v>53.125</c:v>
                </c:pt>
                <c:pt idx="43">
                  <c:v>54.639175257731956</c:v>
                </c:pt>
                <c:pt idx="44">
                  <c:v>52.083333333333336</c:v>
                </c:pt>
                <c:pt idx="45">
                  <c:v>53.125</c:v>
                </c:pt>
                <c:pt idx="46">
                  <c:v>52.083333333333336</c:v>
                </c:pt>
                <c:pt idx="47">
                  <c:v>50.526315789473685</c:v>
                </c:pt>
                <c:pt idx="48">
                  <c:v>50</c:v>
                </c:pt>
                <c:pt idx="49">
                  <c:v>50</c:v>
                </c:pt>
                <c:pt idx="50">
                  <c:v>48.453608247422679</c:v>
                </c:pt>
                <c:pt idx="51">
                  <c:v>50</c:v>
                </c:pt>
                <c:pt idx="52">
                  <c:v>50.526315789473685</c:v>
                </c:pt>
                <c:pt idx="53">
                  <c:v>50.526315789473685</c:v>
                </c:pt>
                <c:pt idx="54">
                  <c:v>48.958333333333336</c:v>
                </c:pt>
                <c:pt idx="55">
                  <c:v>46.391752577319586</c:v>
                </c:pt>
                <c:pt idx="56">
                  <c:v>49.484536082474229</c:v>
                </c:pt>
                <c:pt idx="57">
                  <c:v>46.875</c:v>
                </c:pt>
                <c:pt idx="58">
                  <c:v>47.368421052631575</c:v>
                </c:pt>
                <c:pt idx="59">
                  <c:v>48.958333333333336</c:v>
                </c:pt>
                <c:pt idx="60">
                  <c:v>48.421052631578945</c:v>
                </c:pt>
                <c:pt idx="61">
                  <c:v>45.833333333333336</c:v>
                </c:pt>
                <c:pt idx="62">
                  <c:v>51.041666666666664</c:v>
                </c:pt>
                <c:pt idx="63">
                  <c:v>50.515463917525771</c:v>
                </c:pt>
                <c:pt idx="64">
                  <c:v>48.958333333333336</c:v>
                </c:pt>
                <c:pt idx="65">
                  <c:v>47.916666666666664</c:v>
                </c:pt>
                <c:pt idx="66">
                  <c:v>47.916666666666664</c:v>
                </c:pt>
                <c:pt idx="67">
                  <c:v>47.916666666666664</c:v>
                </c:pt>
                <c:pt idx="68">
                  <c:v>48.958333333333336</c:v>
                </c:pt>
                <c:pt idx="69">
                  <c:v>49.484536082474229</c:v>
                </c:pt>
                <c:pt idx="70">
                  <c:v>47.422680412371136</c:v>
                </c:pt>
                <c:pt idx="71">
                  <c:v>48.421052631578945</c:v>
                </c:pt>
                <c:pt idx="72">
                  <c:v>47.916666666666664</c:v>
                </c:pt>
                <c:pt idx="73">
                  <c:v>47.916666666666664</c:v>
                </c:pt>
                <c:pt idx="74">
                  <c:v>46.315789473684212</c:v>
                </c:pt>
                <c:pt idx="75">
                  <c:v>48.421052631578945</c:v>
                </c:pt>
                <c:pt idx="76">
                  <c:v>47.916666666666664</c:v>
                </c:pt>
                <c:pt idx="77">
                  <c:v>48.421052631578945</c:v>
                </c:pt>
                <c:pt idx="78">
                  <c:v>47.916666666666664</c:v>
                </c:pt>
                <c:pt idx="79">
                  <c:v>48.936170212765958</c:v>
                </c:pt>
                <c:pt idx="80">
                  <c:v>48.421052631578945</c:v>
                </c:pt>
                <c:pt idx="81">
                  <c:v>48.421052631578945</c:v>
                </c:pt>
                <c:pt idx="82">
                  <c:v>48.958333333333336</c:v>
                </c:pt>
                <c:pt idx="83">
                  <c:v>47.368421052631575</c:v>
                </c:pt>
                <c:pt idx="84">
                  <c:v>47.872340425531917</c:v>
                </c:pt>
                <c:pt idx="85">
                  <c:v>48.421052631578945</c:v>
                </c:pt>
                <c:pt idx="86">
                  <c:v>48.958333333333336</c:v>
                </c:pt>
                <c:pt idx="87">
                  <c:v>48.421052631578945</c:v>
                </c:pt>
                <c:pt idx="88">
                  <c:v>48.958333333333336</c:v>
                </c:pt>
                <c:pt idx="89">
                  <c:v>49.473684210526315</c:v>
                </c:pt>
                <c:pt idx="90">
                  <c:v>50</c:v>
                </c:pt>
                <c:pt idx="91">
                  <c:v>47.872340425531917</c:v>
                </c:pt>
                <c:pt idx="92">
                  <c:v>47.916666666666664</c:v>
                </c:pt>
                <c:pt idx="93">
                  <c:v>50</c:v>
                </c:pt>
                <c:pt idx="94">
                  <c:v>49.473684210526315</c:v>
                </c:pt>
                <c:pt idx="95">
                  <c:v>48.421052631578945</c:v>
                </c:pt>
                <c:pt idx="96">
                  <c:v>47.368421052631575</c:v>
                </c:pt>
                <c:pt idx="97">
                  <c:v>49.473684210526315</c:v>
                </c:pt>
                <c:pt idx="98">
                  <c:v>48.421052631578945</c:v>
                </c:pt>
                <c:pt idx="99">
                  <c:v>47.368421052631575</c:v>
                </c:pt>
                <c:pt idx="100">
                  <c:v>48.421052631578945</c:v>
                </c:pt>
                <c:pt idx="101">
                  <c:v>49.473684210526315</c:v>
                </c:pt>
                <c:pt idx="102">
                  <c:v>48.421052631578945</c:v>
                </c:pt>
                <c:pt idx="103">
                  <c:v>49.473684210526315</c:v>
                </c:pt>
                <c:pt idx="104">
                  <c:v>51.041666666666664</c:v>
                </c:pt>
                <c:pt idx="105">
                  <c:v>48.421052631578945</c:v>
                </c:pt>
                <c:pt idx="106">
                  <c:v>48.936170212765958</c:v>
                </c:pt>
                <c:pt idx="107">
                  <c:v>48.936170212765958</c:v>
                </c:pt>
                <c:pt idx="108">
                  <c:v>46.808510638297875</c:v>
                </c:pt>
                <c:pt idx="109">
                  <c:v>46.875</c:v>
                </c:pt>
                <c:pt idx="110">
                  <c:v>45.263157894736842</c:v>
                </c:pt>
                <c:pt idx="111">
                  <c:v>45.263157894736842</c:v>
                </c:pt>
                <c:pt idx="112">
                  <c:v>45.263157894736842</c:v>
                </c:pt>
                <c:pt idx="113">
                  <c:v>44.210526315789473</c:v>
                </c:pt>
                <c:pt idx="114">
                  <c:v>44.680851063829785</c:v>
                </c:pt>
                <c:pt idx="115">
                  <c:v>42.553191489361701</c:v>
                </c:pt>
                <c:pt idx="116">
                  <c:v>44.210526315789473</c:v>
                </c:pt>
                <c:pt idx="117">
                  <c:v>44.210526315789473</c:v>
                </c:pt>
                <c:pt idx="118">
                  <c:v>43.157894736842103</c:v>
                </c:pt>
                <c:pt idx="119">
                  <c:v>42.708333333333336</c:v>
                </c:pt>
                <c:pt idx="120">
                  <c:v>44.791666666666664</c:v>
                </c:pt>
                <c:pt idx="121">
                  <c:v>44.680851063829785</c:v>
                </c:pt>
                <c:pt idx="122">
                  <c:v>45.263157894736842</c:v>
                </c:pt>
                <c:pt idx="123">
                  <c:v>43.157894736842103</c:v>
                </c:pt>
                <c:pt idx="124">
                  <c:v>43.01075268817204</c:v>
                </c:pt>
                <c:pt idx="125">
                  <c:v>43.617021276595743</c:v>
                </c:pt>
                <c:pt idx="126">
                  <c:v>45.744680851063833</c:v>
                </c:pt>
                <c:pt idx="127">
                  <c:v>43.617021276595743</c:v>
                </c:pt>
                <c:pt idx="128">
                  <c:v>44.210526315789473</c:v>
                </c:pt>
                <c:pt idx="129">
                  <c:v>43.75</c:v>
                </c:pt>
                <c:pt idx="130">
                  <c:v>43.617021276595743</c:v>
                </c:pt>
                <c:pt idx="131">
                  <c:v>45.744680851063833</c:v>
                </c:pt>
                <c:pt idx="132">
                  <c:v>44.210526315789473</c:v>
                </c:pt>
                <c:pt idx="133">
                  <c:v>45.263157894736842</c:v>
                </c:pt>
                <c:pt idx="134">
                  <c:v>44.680851063829785</c:v>
                </c:pt>
                <c:pt idx="135">
                  <c:v>42.708333333333336</c:v>
                </c:pt>
                <c:pt idx="136">
                  <c:v>44.680851063829785</c:v>
                </c:pt>
                <c:pt idx="137">
                  <c:v>46.808510638297875</c:v>
                </c:pt>
                <c:pt idx="138">
                  <c:v>46.315789473684212</c:v>
                </c:pt>
                <c:pt idx="139">
                  <c:v>45.263157894736842</c:v>
                </c:pt>
                <c:pt idx="140">
                  <c:v>46.315789473684212</c:v>
                </c:pt>
                <c:pt idx="141">
                  <c:v>47.368421052631575</c:v>
                </c:pt>
                <c:pt idx="142">
                  <c:v>46.808510638297875</c:v>
                </c:pt>
                <c:pt idx="143">
                  <c:v>46.808510638297875</c:v>
                </c:pt>
                <c:pt idx="144">
                  <c:v>46.808510638297875</c:v>
                </c:pt>
                <c:pt idx="145">
                  <c:v>45.744680851063833</c:v>
                </c:pt>
                <c:pt idx="146">
                  <c:v>46.315789473684212</c:v>
                </c:pt>
                <c:pt idx="147">
                  <c:v>45.263157894736842</c:v>
                </c:pt>
                <c:pt idx="148">
                  <c:v>46.315789473684212</c:v>
                </c:pt>
                <c:pt idx="149">
                  <c:v>42.553191489361701</c:v>
                </c:pt>
                <c:pt idx="150">
                  <c:v>44.791666666666664</c:v>
                </c:pt>
                <c:pt idx="151">
                  <c:v>43.75</c:v>
                </c:pt>
                <c:pt idx="152">
                  <c:v>46.875</c:v>
                </c:pt>
                <c:pt idx="153">
                  <c:v>43.01075268817204</c:v>
                </c:pt>
                <c:pt idx="154">
                  <c:v>44.565217391304344</c:v>
                </c:pt>
                <c:pt idx="155">
                  <c:v>45.652173913043477</c:v>
                </c:pt>
                <c:pt idx="156">
                  <c:v>45.652173913043477</c:v>
                </c:pt>
                <c:pt idx="157">
                  <c:v>43.478260869565219</c:v>
                </c:pt>
                <c:pt idx="158">
                  <c:v>44.565217391304344</c:v>
                </c:pt>
                <c:pt idx="159">
                  <c:v>43.617021276595743</c:v>
                </c:pt>
                <c:pt idx="160">
                  <c:v>45.744680851063833</c:v>
                </c:pt>
                <c:pt idx="161">
                  <c:v>43.478260869565219</c:v>
                </c:pt>
                <c:pt idx="162">
                  <c:v>45.652173913043477</c:v>
                </c:pt>
                <c:pt idx="163">
                  <c:v>44.565217391304344</c:v>
                </c:pt>
                <c:pt idx="164">
                  <c:v>44.680851063829785</c:v>
                </c:pt>
                <c:pt idx="165">
                  <c:v>43.01075268817204</c:v>
                </c:pt>
                <c:pt idx="166">
                  <c:v>44.086021505376344</c:v>
                </c:pt>
                <c:pt idx="167">
                  <c:v>44.086021505376344</c:v>
                </c:pt>
                <c:pt idx="168">
                  <c:v>44.086021505376344</c:v>
                </c:pt>
                <c:pt idx="169">
                  <c:v>46.236559139784944</c:v>
                </c:pt>
                <c:pt idx="170">
                  <c:v>45.744680851063833</c:v>
                </c:pt>
                <c:pt idx="171">
                  <c:v>44.680851063829785</c:v>
                </c:pt>
                <c:pt idx="172">
                  <c:v>46.808510638297875</c:v>
                </c:pt>
                <c:pt idx="173">
                  <c:v>48.387096774193552</c:v>
                </c:pt>
                <c:pt idx="174">
                  <c:v>48.35164835164835</c:v>
                </c:pt>
                <c:pt idx="175">
                  <c:v>49.450549450549453</c:v>
                </c:pt>
                <c:pt idx="176">
                  <c:v>47.826086956521742</c:v>
                </c:pt>
                <c:pt idx="177">
                  <c:v>47.826086956521742</c:v>
                </c:pt>
                <c:pt idx="178">
                  <c:v>50</c:v>
                </c:pt>
                <c:pt idx="179">
                  <c:v>50.549450549450547</c:v>
                </c:pt>
                <c:pt idx="180">
                  <c:v>47.826086956521742</c:v>
                </c:pt>
                <c:pt idx="181">
                  <c:v>48.387096774193552</c:v>
                </c:pt>
                <c:pt idx="182">
                  <c:v>49.462365591397848</c:v>
                </c:pt>
                <c:pt idx="183">
                  <c:v>50.537634408602152</c:v>
                </c:pt>
                <c:pt idx="184">
                  <c:v>49.462365591397848</c:v>
                </c:pt>
                <c:pt idx="185">
                  <c:v>50</c:v>
                </c:pt>
                <c:pt idx="186">
                  <c:v>51.086956521739133</c:v>
                </c:pt>
                <c:pt idx="187">
                  <c:v>50</c:v>
                </c:pt>
                <c:pt idx="188">
                  <c:v>50.537634408602152</c:v>
                </c:pt>
                <c:pt idx="189">
                  <c:v>51.612903225806448</c:v>
                </c:pt>
                <c:pt idx="190">
                  <c:v>52.173913043478258</c:v>
                </c:pt>
                <c:pt idx="191">
                  <c:v>52.688172043010752</c:v>
                </c:pt>
                <c:pt idx="192">
                  <c:v>52.688172043010752</c:v>
                </c:pt>
                <c:pt idx="193">
                  <c:v>52.688172043010752</c:v>
                </c:pt>
                <c:pt idx="194">
                  <c:v>53.191489361702125</c:v>
                </c:pt>
                <c:pt idx="195">
                  <c:v>54.838709677419352</c:v>
                </c:pt>
                <c:pt idx="196">
                  <c:v>53.763440860215056</c:v>
                </c:pt>
                <c:pt idx="197">
                  <c:v>52.127659574468083</c:v>
                </c:pt>
                <c:pt idx="198">
                  <c:v>51.612903225806448</c:v>
                </c:pt>
                <c:pt idx="199">
                  <c:v>51.612903225806448</c:v>
                </c:pt>
                <c:pt idx="200">
                  <c:v>51.086956521739133</c:v>
                </c:pt>
                <c:pt idx="201">
                  <c:v>51.063829787234042</c:v>
                </c:pt>
                <c:pt idx="202">
                  <c:v>52.688172043010752</c:v>
                </c:pt>
                <c:pt idx="203">
                  <c:v>52.688172043010752</c:v>
                </c:pt>
                <c:pt idx="204">
                  <c:v>54.838709677419352</c:v>
                </c:pt>
                <c:pt idx="205">
                  <c:v>54.255319148936167</c:v>
                </c:pt>
                <c:pt idx="206">
                  <c:v>55.319148936170215</c:v>
                </c:pt>
                <c:pt idx="207">
                  <c:v>55.789473684210527</c:v>
                </c:pt>
                <c:pt idx="208">
                  <c:v>54.736842105263158</c:v>
                </c:pt>
                <c:pt idx="209">
                  <c:v>53.763440860215056</c:v>
                </c:pt>
                <c:pt idx="210">
                  <c:v>56.842105263157897</c:v>
                </c:pt>
                <c:pt idx="211">
                  <c:v>56.98924731182796</c:v>
                </c:pt>
                <c:pt idx="212">
                  <c:v>56.382978723404257</c:v>
                </c:pt>
                <c:pt idx="213">
                  <c:v>60.638297872340424</c:v>
                </c:pt>
                <c:pt idx="214">
                  <c:v>56.521739130434781</c:v>
                </c:pt>
                <c:pt idx="215">
                  <c:v>53.191489361702125</c:v>
                </c:pt>
                <c:pt idx="216">
                  <c:v>54.838709677419352</c:v>
                </c:pt>
                <c:pt idx="217">
                  <c:v>56.521739130434781</c:v>
                </c:pt>
                <c:pt idx="218">
                  <c:v>56.382978723404257</c:v>
                </c:pt>
                <c:pt idx="219">
                  <c:v>54.255319148936167</c:v>
                </c:pt>
                <c:pt idx="220">
                  <c:v>53.608247422680414</c:v>
                </c:pt>
                <c:pt idx="221">
                  <c:v>52.631578947368418</c:v>
                </c:pt>
                <c:pt idx="222">
                  <c:v>52.631578947368418</c:v>
                </c:pt>
                <c:pt idx="223">
                  <c:v>52.631578947368418</c:v>
                </c:pt>
                <c:pt idx="224">
                  <c:v>54.736842105263158</c:v>
                </c:pt>
                <c:pt idx="225">
                  <c:v>51.612903225806448</c:v>
                </c:pt>
                <c:pt idx="226">
                  <c:v>52.127659574468083</c:v>
                </c:pt>
                <c:pt idx="227">
                  <c:v>53.191489361702125</c:v>
                </c:pt>
                <c:pt idx="228">
                  <c:v>53.191489361702125</c:v>
                </c:pt>
                <c:pt idx="229">
                  <c:v>48.35164835164835</c:v>
                </c:pt>
                <c:pt idx="230">
                  <c:v>49.462365591397848</c:v>
                </c:pt>
                <c:pt idx="231">
                  <c:v>47.872340425531917</c:v>
                </c:pt>
                <c:pt idx="232">
                  <c:v>47.872340425531917</c:v>
                </c:pt>
                <c:pt idx="233">
                  <c:v>48.387096774193552</c:v>
                </c:pt>
                <c:pt idx="234">
                  <c:v>50</c:v>
                </c:pt>
                <c:pt idx="235">
                  <c:v>48.387096774193552</c:v>
                </c:pt>
                <c:pt idx="236">
                  <c:v>49.462365591397848</c:v>
                </c:pt>
                <c:pt idx="237">
                  <c:v>49.450549450549453</c:v>
                </c:pt>
                <c:pt idx="238">
                  <c:v>50.537634408602152</c:v>
                </c:pt>
                <c:pt idx="239">
                  <c:v>48.936170212765958</c:v>
                </c:pt>
                <c:pt idx="240">
                  <c:v>48.936170212765958</c:v>
                </c:pt>
                <c:pt idx="241">
                  <c:v>50.537634408602152</c:v>
                </c:pt>
                <c:pt idx="242">
                  <c:v>50</c:v>
                </c:pt>
                <c:pt idx="243">
                  <c:v>51.063829787234042</c:v>
                </c:pt>
                <c:pt idx="244">
                  <c:v>50.537634408602152</c:v>
                </c:pt>
                <c:pt idx="245">
                  <c:v>50</c:v>
                </c:pt>
                <c:pt idx="246">
                  <c:v>51.063829787234042</c:v>
                </c:pt>
                <c:pt idx="247">
                  <c:v>51.063829787234042</c:v>
                </c:pt>
                <c:pt idx="248">
                  <c:v>51.063829787234042</c:v>
                </c:pt>
                <c:pt idx="249">
                  <c:v>50.537634408602152</c:v>
                </c:pt>
                <c:pt idx="250">
                  <c:v>50.537634408602152</c:v>
                </c:pt>
                <c:pt idx="251">
                  <c:v>50.549450549450547</c:v>
                </c:pt>
                <c:pt idx="252">
                  <c:v>50.549450549450547</c:v>
                </c:pt>
                <c:pt idx="253">
                  <c:v>49.462365591397848</c:v>
                </c:pt>
                <c:pt idx="254">
                  <c:v>52.173913043478258</c:v>
                </c:pt>
                <c:pt idx="255">
                  <c:v>48.387096774193552</c:v>
                </c:pt>
                <c:pt idx="256">
                  <c:v>48.913043478260867</c:v>
                </c:pt>
                <c:pt idx="257">
                  <c:v>48.913043478260867</c:v>
                </c:pt>
                <c:pt idx="258">
                  <c:v>50</c:v>
                </c:pt>
                <c:pt idx="259">
                  <c:v>49.462365591397848</c:v>
                </c:pt>
                <c:pt idx="260">
                  <c:v>48.387096774193552</c:v>
                </c:pt>
                <c:pt idx="261">
                  <c:v>49.450549450549453</c:v>
                </c:pt>
                <c:pt idx="262">
                  <c:v>48.913043478260867</c:v>
                </c:pt>
                <c:pt idx="263">
                  <c:v>49.462365591397848</c:v>
                </c:pt>
                <c:pt idx="264">
                  <c:v>46.153846153846153</c:v>
                </c:pt>
                <c:pt idx="265">
                  <c:v>48.913043478260867</c:v>
                </c:pt>
                <c:pt idx="266">
                  <c:v>45.652173913043477</c:v>
                </c:pt>
                <c:pt idx="267">
                  <c:v>46.236559139784944</c:v>
                </c:pt>
                <c:pt idx="268">
                  <c:v>45.652173913043477</c:v>
                </c:pt>
                <c:pt idx="269">
                  <c:v>46.739130434782609</c:v>
                </c:pt>
                <c:pt idx="270">
                  <c:v>46.739130434782609</c:v>
                </c:pt>
                <c:pt idx="271">
                  <c:v>47.252747252747255</c:v>
                </c:pt>
                <c:pt idx="272">
                  <c:v>46.236559139784944</c:v>
                </c:pt>
                <c:pt idx="273">
                  <c:v>46.739130434782609</c:v>
                </c:pt>
                <c:pt idx="274">
                  <c:v>44.565217391304344</c:v>
                </c:pt>
                <c:pt idx="275">
                  <c:v>44.086021505376344</c:v>
                </c:pt>
                <c:pt idx="276">
                  <c:v>43.01075268817204</c:v>
                </c:pt>
                <c:pt idx="277">
                  <c:v>45.054945054945051</c:v>
                </c:pt>
                <c:pt idx="278">
                  <c:v>44.565217391304344</c:v>
                </c:pt>
                <c:pt idx="279">
                  <c:v>43.478260869565219</c:v>
                </c:pt>
                <c:pt idx="280">
                  <c:v>46.739130434782609</c:v>
                </c:pt>
                <c:pt idx="281">
                  <c:v>45.161290322580648</c:v>
                </c:pt>
                <c:pt idx="282">
                  <c:v>43.01075268817204</c:v>
                </c:pt>
                <c:pt idx="283">
                  <c:v>43.01075268817204</c:v>
                </c:pt>
                <c:pt idx="284">
                  <c:v>43.478260869565219</c:v>
                </c:pt>
                <c:pt idx="285">
                  <c:v>45.652173913043477</c:v>
                </c:pt>
                <c:pt idx="286">
                  <c:v>46.153846153846153</c:v>
                </c:pt>
                <c:pt idx="287">
                  <c:v>47.252747252747255</c:v>
                </c:pt>
                <c:pt idx="288">
                  <c:v>47.826086956521742</c:v>
                </c:pt>
                <c:pt idx="289">
                  <c:v>50.549450549450547</c:v>
                </c:pt>
                <c:pt idx="290">
                  <c:v>49.462365591397848</c:v>
                </c:pt>
                <c:pt idx="291">
                  <c:v>46.739130434782609</c:v>
                </c:pt>
                <c:pt idx="292">
                  <c:v>51.086956521739133</c:v>
                </c:pt>
                <c:pt idx="293">
                  <c:v>51.111111111111114</c:v>
                </c:pt>
                <c:pt idx="294">
                  <c:v>54.347826086956523</c:v>
                </c:pt>
                <c:pt idx="295">
                  <c:v>53.260869565217391</c:v>
                </c:pt>
                <c:pt idx="296">
                  <c:v>53.763440860215056</c:v>
                </c:pt>
                <c:pt idx="297">
                  <c:v>53.260869565217391</c:v>
                </c:pt>
                <c:pt idx="298">
                  <c:v>56.043956043956044</c:v>
                </c:pt>
                <c:pt idx="299">
                  <c:v>48.35164835164835</c:v>
                </c:pt>
                <c:pt idx="300">
                  <c:v>47.252747252747255</c:v>
                </c:pt>
                <c:pt idx="301">
                  <c:v>47.252747252747255</c:v>
                </c:pt>
                <c:pt idx="302">
                  <c:v>49.450549450549453</c:v>
                </c:pt>
                <c:pt idx="303">
                  <c:v>52.173913043478258</c:v>
                </c:pt>
                <c:pt idx="304">
                  <c:v>48.913043478260867</c:v>
                </c:pt>
                <c:pt idx="305">
                  <c:v>52.173913043478258</c:v>
                </c:pt>
                <c:pt idx="306">
                  <c:v>51.086956521739133</c:v>
                </c:pt>
                <c:pt idx="307">
                  <c:v>50</c:v>
                </c:pt>
                <c:pt idx="308">
                  <c:v>52.173913043478258</c:v>
                </c:pt>
                <c:pt idx="309">
                  <c:v>52.747252747252745</c:v>
                </c:pt>
                <c:pt idx="310">
                  <c:v>52.747252747252745</c:v>
                </c:pt>
                <c:pt idx="311">
                  <c:v>51.086956521739133</c:v>
                </c:pt>
                <c:pt idx="312">
                  <c:v>54.347826086956523</c:v>
                </c:pt>
                <c:pt idx="313">
                  <c:v>54.347826086956523</c:v>
                </c:pt>
                <c:pt idx="314">
                  <c:v>53.846153846153847</c:v>
                </c:pt>
                <c:pt idx="315">
                  <c:v>51.612903225806448</c:v>
                </c:pt>
                <c:pt idx="316">
                  <c:v>52.173913043478258</c:v>
                </c:pt>
                <c:pt idx="317">
                  <c:v>50.537634408602152</c:v>
                </c:pt>
                <c:pt idx="318">
                  <c:v>50</c:v>
                </c:pt>
                <c:pt idx="319">
                  <c:v>48.387096774193552</c:v>
                </c:pt>
                <c:pt idx="320">
                  <c:v>50</c:v>
                </c:pt>
                <c:pt idx="321">
                  <c:v>48.913043478260867</c:v>
                </c:pt>
                <c:pt idx="322">
                  <c:v>50</c:v>
                </c:pt>
                <c:pt idx="323">
                  <c:v>47.826086956521742</c:v>
                </c:pt>
                <c:pt idx="324">
                  <c:v>48.913043478260867</c:v>
                </c:pt>
                <c:pt idx="325">
                  <c:v>48.387096774193552</c:v>
                </c:pt>
                <c:pt idx="326">
                  <c:v>47.826086956521742</c:v>
                </c:pt>
                <c:pt idx="327">
                  <c:v>48.913043478260867</c:v>
                </c:pt>
                <c:pt idx="328">
                  <c:v>48.936170212765958</c:v>
                </c:pt>
                <c:pt idx="329">
                  <c:v>49.462365591397848</c:v>
                </c:pt>
                <c:pt idx="330">
                  <c:v>47.826086956521742</c:v>
                </c:pt>
                <c:pt idx="331">
                  <c:v>49.462365591397848</c:v>
                </c:pt>
                <c:pt idx="332">
                  <c:v>50</c:v>
                </c:pt>
                <c:pt idx="333">
                  <c:v>48.913043478260867</c:v>
                </c:pt>
                <c:pt idx="334">
                  <c:v>46.739130434782609</c:v>
                </c:pt>
                <c:pt idx="335">
                  <c:v>46.236559139784944</c:v>
                </c:pt>
                <c:pt idx="336">
                  <c:v>47.826086956521742</c:v>
                </c:pt>
                <c:pt idx="337">
                  <c:v>48.387096774193552</c:v>
                </c:pt>
                <c:pt idx="338">
                  <c:v>48.913043478260867</c:v>
                </c:pt>
                <c:pt idx="339">
                  <c:v>48.913043478260867</c:v>
                </c:pt>
                <c:pt idx="340">
                  <c:v>50</c:v>
                </c:pt>
                <c:pt idx="341">
                  <c:v>49.462365591397848</c:v>
                </c:pt>
                <c:pt idx="342">
                  <c:v>50.549450549450547</c:v>
                </c:pt>
                <c:pt idx="343">
                  <c:v>49.450549450549453</c:v>
                </c:pt>
                <c:pt idx="344">
                  <c:v>51.086956521739133</c:v>
                </c:pt>
                <c:pt idx="345">
                  <c:v>50</c:v>
                </c:pt>
                <c:pt idx="346">
                  <c:v>51.086956521739133</c:v>
                </c:pt>
                <c:pt idx="347">
                  <c:v>50</c:v>
                </c:pt>
                <c:pt idx="348">
                  <c:v>51.612903225806448</c:v>
                </c:pt>
                <c:pt idx="349">
                  <c:v>53.260869565217391</c:v>
                </c:pt>
                <c:pt idx="350">
                  <c:v>53.763440860215056</c:v>
                </c:pt>
                <c:pt idx="351">
                  <c:v>51.612903225806448</c:v>
                </c:pt>
                <c:pt idx="352">
                  <c:v>53.763440860215056</c:v>
                </c:pt>
                <c:pt idx="353">
                  <c:v>51.612903225806448</c:v>
                </c:pt>
                <c:pt idx="354">
                  <c:v>50.537634408602152</c:v>
                </c:pt>
                <c:pt idx="355">
                  <c:v>52.688172043010752</c:v>
                </c:pt>
                <c:pt idx="356">
                  <c:v>52.688172043010752</c:v>
                </c:pt>
                <c:pt idx="357">
                  <c:v>51.612903225806448</c:v>
                </c:pt>
                <c:pt idx="358">
                  <c:v>51.612903225806448</c:v>
                </c:pt>
                <c:pt idx="359">
                  <c:v>52.688172043010752</c:v>
                </c:pt>
                <c:pt idx="360">
                  <c:v>53.763440860215056</c:v>
                </c:pt>
                <c:pt idx="361">
                  <c:v>53.260869565217391</c:v>
                </c:pt>
                <c:pt idx="362">
                  <c:v>54.838709677419352</c:v>
                </c:pt>
                <c:pt idx="363">
                  <c:v>53.763440860215056</c:v>
                </c:pt>
                <c:pt idx="364">
                  <c:v>51.612903225806448</c:v>
                </c:pt>
                <c:pt idx="365">
                  <c:v>51.578947368421055</c:v>
                </c:pt>
                <c:pt idx="366">
                  <c:v>53.763440860215056</c:v>
                </c:pt>
                <c:pt idx="367">
                  <c:v>54.255319148936167</c:v>
                </c:pt>
                <c:pt idx="368">
                  <c:v>54.255319148936167</c:v>
                </c:pt>
                <c:pt idx="369">
                  <c:v>54.255319148936167</c:v>
                </c:pt>
                <c:pt idx="370">
                  <c:v>53.763440860215056</c:v>
                </c:pt>
                <c:pt idx="371">
                  <c:v>53.846153846153847</c:v>
                </c:pt>
                <c:pt idx="372">
                  <c:v>53.191489361702125</c:v>
                </c:pt>
                <c:pt idx="373">
                  <c:v>54.347826086956523</c:v>
                </c:pt>
                <c:pt idx="374">
                  <c:v>52.688172043010752</c:v>
                </c:pt>
                <c:pt idx="375">
                  <c:v>57.608695652173914</c:v>
                </c:pt>
                <c:pt idx="376">
                  <c:v>55.319148936170215</c:v>
                </c:pt>
                <c:pt idx="377">
                  <c:v>56.382978723404257</c:v>
                </c:pt>
                <c:pt idx="378">
                  <c:v>57.608695652173914</c:v>
                </c:pt>
                <c:pt idx="379">
                  <c:v>55.913978494623656</c:v>
                </c:pt>
                <c:pt idx="380">
                  <c:v>58.695652173913047</c:v>
                </c:pt>
                <c:pt idx="381">
                  <c:v>56.521739130434781</c:v>
                </c:pt>
                <c:pt idx="382">
                  <c:v>55.434782608695656</c:v>
                </c:pt>
                <c:pt idx="383">
                  <c:v>55.913978494623656</c:v>
                </c:pt>
                <c:pt idx="384">
                  <c:v>55.913978494623656</c:v>
                </c:pt>
                <c:pt idx="385">
                  <c:v>56.98924731182796</c:v>
                </c:pt>
                <c:pt idx="386">
                  <c:v>53.763440860215056</c:v>
                </c:pt>
                <c:pt idx="387">
                  <c:v>55.913978494623656</c:v>
                </c:pt>
                <c:pt idx="388">
                  <c:v>57.446808510638299</c:v>
                </c:pt>
                <c:pt idx="389">
                  <c:v>60.215053763440864</c:v>
                </c:pt>
                <c:pt idx="390">
                  <c:v>58.064516129032256</c:v>
                </c:pt>
                <c:pt idx="391">
                  <c:v>59.574468085106382</c:v>
                </c:pt>
                <c:pt idx="392">
                  <c:v>64.130434782608688</c:v>
                </c:pt>
                <c:pt idx="393">
                  <c:v>63.043478260869563</c:v>
                </c:pt>
                <c:pt idx="394">
                  <c:v>65.217391304347828</c:v>
                </c:pt>
                <c:pt idx="395">
                  <c:v>64.516129032258064</c:v>
                </c:pt>
                <c:pt idx="396">
                  <c:v>63.44086021505376</c:v>
                </c:pt>
                <c:pt idx="397">
                  <c:v>66.304347826086953</c:v>
                </c:pt>
                <c:pt idx="398">
                  <c:v>66.666666666666671</c:v>
                </c:pt>
                <c:pt idx="399">
                  <c:v>67.741935483870961</c:v>
                </c:pt>
                <c:pt idx="400">
                  <c:v>69.565217391304344</c:v>
                </c:pt>
                <c:pt idx="401">
                  <c:v>68.817204301075265</c:v>
                </c:pt>
                <c:pt idx="402">
                  <c:v>70.967741935483872</c:v>
                </c:pt>
                <c:pt idx="403">
                  <c:v>69.148936170212764</c:v>
                </c:pt>
                <c:pt idx="404">
                  <c:v>69.148936170212764</c:v>
                </c:pt>
                <c:pt idx="405">
                  <c:v>68.131868131868131</c:v>
                </c:pt>
                <c:pt idx="406">
                  <c:v>68.539325842696627</c:v>
                </c:pt>
                <c:pt idx="407">
                  <c:v>68.888888888888886</c:v>
                </c:pt>
                <c:pt idx="408">
                  <c:v>67.777777777777771</c:v>
                </c:pt>
                <c:pt idx="409">
                  <c:v>70.786516853932582</c:v>
                </c:pt>
                <c:pt idx="410">
                  <c:v>68.888888888888886</c:v>
                </c:pt>
                <c:pt idx="411">
                  <c:v>69.662921348314612</c:v>
                </c:pt>
                <c:pt idx="412">
                  <c:v>73.563218390804593</c:v>
                </c:pt>
                <c:pt idx="413">
                  <c:v>71.264367816091948</c:v>
                </c:pt>
                <c:pt idx="414">
                  <c:v>74.418604651162795</c:v>
                </c:pt>
                <c:pt idx="415">
                  <c:v>75.581395348837205</c:v>
                </c:pt>
                <c:pt idx="416">
                  <c:v>78.571428571428569</c:v>
                </c:pt>
                <c:pt idx="417">
                  <c:v>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485E-82D7-B42FD429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613375"/>
        <c:axId val="1417469711"/>
      </c:lineChart>
      <c:dateAx>
        <c:axId val="16406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Dates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69711"/>
        <c:crosses val="autoZero"/>
        <c:auto val="1"/>
        <c:lblOffset val="100"/>
        <c:baseTimeUnit val="days"/>
      </c:dateAx>
      <c:valAx>
        <c:axId val="14174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Approval _adj_ratings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1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[Approval Ratings updated.xlsx]Time series plot!PivotTable7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'Time series plot'!$J$3:$J$4</c:f>
              <c:strCache>
                <c:ptCount val="1"/>
                <c:pt idx="0">
                  <c:v>Biden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'Time series plot'!$I$5:$I$58</c:f>
              <c:strCache>
                <c:ptCount val="53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  <c:pt idx="4">
                  <c:v>5.00</c:v>
                </c:pt>
                <c:pt idx="5">
                  <c:v>6.00</c:v>
                </c:pt>
                <c:pt idx="6">
                  <c:v>7.00</c:v>
                </c:pt>
                <c:pt idx="7">
                  <c:v>8.00</c:v>
                </c:pt>
                <c:pt idx="8">
                  <c:v>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  <c:pt idx="24">
                  <c:v>25.00</c:v>
                </c:pt>
                <c:pt idx="25">
                  <c:v>26.00</c:v>
                </c:pt>
                <c:pt idx="26">
                  <c:v>27.00</c:v>
                </c:pt>
                <c:pt idx="27">
                  <c:v>28.00</c:v>
                </c:pt>
                <c:pt idx="28">
                  <c:v>29.00</c:v>
                </c:pt>
                <c:pt idx="29">
                  <c:v>30.00</c:v>
                </c:pt>
                <c:pt idx="30">
                  <c:v>31.00</c:v>
                </c:pt>
                <c:pt idx="31">
                  <c:v>32.00</c:v>
                </c:pt>
                <c:pt idx="32">
                  <c:v>33.00</c:v>
                </c:pt>
                <c:pt idx="33">
                  <c:v>34.00</c:v>
                </c:pt>
                <c:pt idx="34">
                  <c:v>35.00</c:v>
                </c:pt>
                <c:pt idx="35">
                  <c:v>36.00</c:v>
                </c:pt>
                <c:pt idx="36">
                  <c:v>37.00</c:v>
                </c:pt>
                <c:pt idx="37">
                  <c:v>38.00</c:v>
                </c:pt>
                <c:pt idx="38">
                  <c:v>39.00</c:v>
                </c:pt>
                <c:pt idx="39">
                  <c:v>40.00</c:v>
                </c:pt>
                <c:pt idx="40">
                  <c:v>41.00</c:v>
                </c:pt>
                <c:pt idx="41">
                  <c:v>42.00</c:v>
                </c:pt>
                <c:pt idx="42">
                  <c:v>43.00</c:v>
                </c:pt>
                <c:pt idx="43">
                  <c:v>44.00</c:v>
                </c:pt>
                <c:pt idx="44">
                  <c:v>45.00</c:v>
                </c:pt>
                <c:pt idx="45">
                  <c:v>46.00</c:v>
                </c:pt>
                <c:pt idx="46">
                  <c:v>47.00</c:v>
                </c:pt>
                <c:pt idx="47">
                  <c:v>48.00</c:v>
                </c:pt>
                <c:pt idx="48">
                  <c:v>49.00</c:v>
                </c:pt>
                <c:pt idx="49">
                  <c:v>50.00</c:v>
                </c:pt>
                <c:pt idx="50">
                  <c:v>51.00</c:v>
                </c:pt>
                <c:pt idx="51">
                  <c:v>52.00</c:v>
                </c:pt>
                <c:pt idx="52">
                  <c:v>53.00</c:v>
                </c:pt>
              </c:strCache>
            </c:strRef>
          </c:cat>
          <c:val>
            <c:numRef>
              <c:f>'Time series plot'!$J$5:$J$58</c:f>
              <c:numCache>
                <c:formatCode>General</c:formatCode>
                <c:ptCount val="53"/>
                <c:pt idx="3">
                  <c:v>42.66081871345029</c:v>
                </c:pt>
                <c:pt idx="5">
                  <c:v>60.638297872340424</c:v>
                </c:pt>
                <c:pt idx="7">
                  <c:v>45.991731099656363</c:v>
                </c:pt>
                <c:pt idx="11">
                  <c:v>45.942982456140349</c:v>
                </c:pt>
                <c:pt idx="16">
                  <c:v>44.788981958762889</c:v>
                </c:pt>
                <c:pt idx="20">
                  <c:v>46.374813363195223</c:v>
                </c:pt>
                <c:pt idx="21">
                  <c:v>43.157894736842103</c:v>
                </c:pt>
                <c:pt idx="24">
                  <c:v>50.736377025036816</c:v>
                </c:pt>
                <c:pt idx="25">
                  <c:v>40.710034013605444</c:v>
                </c:pt>
                <c:pt idx="29">
                  <c:v>44.344904815229562</c:v>
                </c:pt>
                <c:pt idx="30">
                  <c:v>39.175257731958766</c:v>
                </c:pt>
                <c:pt idx="33">
                  <c:v>46.505885633327303</c:v>
                </c:pt>
                <c:pt idx="34">
                  <c:v>45.360824742268044</c:v>
                </c:pt>
                <c:pt idx="37">
                  <c:v>42.088755214675686</c:v>
                </c:pt>
                <c:pt idx="42">
                  <c:v>41.629728132387704</c:v>
                </c:pt>
                <c:pt idx="46">
                  <c:v>40.920317869415811</c:v>
                </c:pt>
                <c:pt idx="48">
                  <c:v>42.10526315789474</c:v>
                </c:pt>
                <c:pt idx="50">
                  <c:v>42.770299609205381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D-4B7C-A0E6-C082F647A766}"/>
            </c:ext>
          </c:extLst>
        </c:ser>
        <c:ser>
          <c:idx val="1"/>
          <c:order val="1"/>
          <c:tx>
            <c:strRef>
              <c:f>'Time series plot'!$K$3:$K$4</c:f>
              <c:strCache>
                <c:ptCount val="1"/>
                <c:pt idx="0">
                  <c:v>Bush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'Time series plot'!$I$5:$I$58</c:f>
              <c:strCache>
                <c:ptCount val="53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  <c:pt idx="4">
                  <c:v>5.00</c:v>
                </c:pt>
                <c:pt idx="5">
                  <c:v>6.00</c:v>
                </c:pt>
                <c:pt idx="6">
                  <c:v>7.00</c:v>
                </c:pt>
                <c:pt idx="7">
                  <c:v>8.00</c:v>
                </c:pt>
                <c:pt idx="8">
                  <c:v>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  <c:pt idx="24">
                  <c:v>25.00</c:v>
                </c:pt>
                <c:pt idx="25">
                  <c:v>26.00</c:v>
                </c:pt>
                <c:pt idx="26">
                  <c:v>27.00</c:v>
                </c:pt>
                <c:pt idx="27">
                  <c:v>28.00</c:v>
                </c:pt>
                <c:pt idx="28">
                  <c:v>29.00</c:v>
                </c:pt>
                <c:pt idx="29">
                  <c:v>30.00</c:v>
                </c:pt>
                <c:pt idx="30">
                  <c:v>31.00</c:v>
                </c:pt>
                <c:pt idx="31">
                  <c:v>32.00</c:v>
                </c:pt>
                <c:pt idx="32">
                  <c:v>33.00</c:v>
                </c:pt>
                <c:pt idx="33">
                  <c:v>34.00</c:v>
                </c:pt>
                <c:pt idx="34">
                  <c:v>35.00</c:v>
                </c:pt>
                <c:pt idx="35">
                  <c:v>36.00</c:v>
                </c:pt>
                <c:pt idx="36">
                  <c:v>37.00</c:v>
                </c:pt>
                <c:pt idx="37">
                  <c:v>38.00</c:v>
                </c:pt>
                <c:pt idx="38">
                  <c:v>39.00</c:v>
                </c:pt>
                <c:pt idx="39">
                  <c:v>40.00</c:v>
                </c:pt>
                <c:pt idx="40">
                  <c:v>41.00</c:v>
                </c:pt>
                <c:pt idx="41">
                  <c:v>42.00</c:v>
                </c:pt>
                <c:pt idx="42">
                  <c:v>43.00</c:v>
                </c:pt>
                <c:pt idx="43">
                  <c:v>44.00</c:v>
                </c:pt>
                <c:pt idx="44">
                  <c:v>45.00</c:v>
                </c:pt>
                <c:pt idx="45">
                  <c:v>46.00</c:v>
                </c:pt>
                <c:pt idx="46">
                  <c:v>47.00</c:v>
                </c:pt>
                <c:pt idx="47">
                  <c:v>48.00</c:v>
                </c:pt>
                <c:pt idx="48">
                  <c:v>49.00</c:v>
                </c:pt>
                <c:pt idx="49">
                  <c:v>50.00</c:v>
                </c:pt>
                <c:pt idx="50">
                  <c:v>51.00</c:v>
                </c:pt>
                <c:pt idx="51">
                  <c:v>52.00</c:v>
                </c:pt>
                <c:pt idx="52">
                  <c:v>53.00</c:v>
                </c:pt>
              </c:strCache>
            </c:strRef>
          </c:cat>
          <c:val>
            <c:numRef>
              <c:f>'Time series plot'!$K$5:$K$58</c:f>
              <c:numCache>
                <c:formatCode>General</c:formatCode>
                <c:ptCount val="53"/>
                <c:pt idx="1">
                  <c:v>54.017114306384514</c:v>
                </c:pt>
                <c:pt idx="2">
                  <c:v>52.547671032428624</c:v>
                </c:pt>
                <c:pt idx="3">
                  <c:v>55.277336038604957</c:v>
                </c:pt>
                <c:pt idx="4">
                  <c:v>61.193705914270211</c:v>
                </c:pt>
                <c:pt idx="5">
                  <c:v>58.291515659061886</c:v>
                </c:pt>
                <c:pt idx="6">
                  <c:v>52.923097524106446</c:v>
                </c:pt>
                <c:pt idx="7">
                  <c:v>62.776248782433044</c:v>
                </c:pt>
                <c:pt idx="8">
                  <c:v>46.645340316977851</c:v>
                </c:pt>
                <c:pt idx="9">
                  <c:v>67.737337829464565</c:v>
                </c:pt>
                <c:pt idx="10">
                  <c:v>47.682798778159608</c:v>
                </c:pt>
                <c:pt idx="11">
                  <c:v>58.245614035087726</c:v>
                </c:pt>
                <c:pt idx="12">
                  <c:v>61.459260014332664</c:v>
                </c:pt>
                <c:pt idx="13">
                  <c:v>54.354596219931267</c:v>
                </c:pt>
                <c:pt idx="14">
                  <c:v>58.025750749460869</c:v>
                </c:pt>
                <c:pt idx="15">
                  <c:v>56.118421052631582</c:v>
                </c:pt>
                <c:pt idx="16">
                  <c:v>59.153698550359003</c:v>
                </c:pt>
                <c:pt idx="17">
                  <c:v>47.732853950976583</c:v>
                </c:pt>
                <c:pt idx="18">
                  <c:v>52.138565343006476</c:v>
                </c:pt>
                <c:pt idx="19">
                  <c:v>44.344600609843887</c:v>
                </c:pt>
                <c:pt idx="20">
                  <c:v>70.446665108306064</c:v>
                </c:pt>
                <c:pt idx="21">
                  <c:v>57.329052351623744</c:v>
                </c:pt>
                <c:pt idx="22">
                  <c:v>54.048193959529044</c:v>
                </c:pt>
                <c:pt idx="23">
                  <c:v>47.140413433048884</c:v>
                </c:pt>
                <c:pt idx="24">
                  <c:v>59.003767730496456</c:v>
                </c:pt>
                <c:pt idx="25">
                  <c:v>53.311906030233985</c:v>
                </c:pt>
                <c:pt idx="26">
                  <c:v>59.338552395304795</c:v>
                </c:pt>
                <c:pt idx="27">
                  <c:v>59.613678719617418</c:v>
                </c:pt>
                <c:pt idx="28">
                  <c:v>41.537043207256872</c:v>
                </c:pt>
                <c:pt idx="29">
                  <c:v>57.504594460615614</c:v>
                </c:pt>
                <c:pt idx="30">
                  <c:v>54.29539589816833</c:v>
                </c:pt>
                <c:pt idx="31">
                  <c:v>53.232401009805585</c:v>
                </c:pt>
                <c:pt idx="32">
                  <c:v>46.179072471966414</c:v>
                </c:pt>
                <c:pt idx="33">
                  <c:v>51.70153788627897</c:v>
                </c:pt>
                <c:pt idx="34">
                  <c:v>53.438971742543174</c:v>
                </c:pt>
                <c:pt idx="35">
                  <c:v>50.200759631036355</c:v>
                </c:pt>
                <c:pt idx="36">
                  <c:v>53.770372924671761</c:v>
                </c:pt>
                <c:pt idx="37">
                  <c:v>56.734261490039003</c:v>
                </c:pt>
                <c:pt idx="38">
                  <c:v>52.315628763020889</c:v>
                </c:pt>
                <c:pt idx="39">
                  <c:v>63.86709103470298</c:v>
                </c:pt>
                <c:pt idx="40">
                  <c:v>45.11432092598826</c:v>
                </c:pt>
                <c:pt idx="41">
                  <c:v>53.326407882740725</c:v>
                </c:pt>
                <c:pt idx="42">
                  <c:v>60.100379815518181</c:v>
                </c:pt>
                <c:pt idx="43">
                  <c:v>45.906131307650568</c:v>
                </c:pt>
                <c:pt idx="44">
                  <c:v>50.867577665610256</c:v>
                </c:pt>
                <c:pt idx="45">
                  <c:v>53.862391378863556</c:v>
                </c:pt>
                <c:pt idx="46">
                  <c:v>40.072345812986079</c:v>
                </c:pt>
                <c:pt idx="47">
                  <c:v>64.543112853633914</c:v>
                </c:pt>
                <c:pt idx="48">
                  <c:v>35.416666666666664</c:v>
                </c:pt>
                <c:pt idx="49">
                  <c:v>53.014500458364282</c:v>
                </c:pt>
                <c:pt idx="50">
                  <c:v>54.780314187530685</c:v>
                </c:pt>
                <c:pt idx="51">
                  <c:v>51.057513280415868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D-4B7C-A0E6-C082F647A766}"/>
            </c:ext>
          </c:extLst>
        </c:ser>
        <c:ser>
          <c:idx val="2"/>
          <c:order val="2"/>
          <c:tx>
            <c:strRef>
              <c:f>'Time series plot'!$L$3:$L$4</c:f>
              <c:strCache>
                <c:ptCount val="1"/>
                <c:pt idx="0">
                  <c:v>Obama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'Time series plot'!$I$5:$I$58</c:f>
              <c:strCache>
                <c:ptCount val="53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  <c:pt idx="4">
                  <c:v>5.00</c:v>
                </c:pt>
                <c:pt idx="5">
                  <c:v>6.00</c:v>
                </c:pt>
                <c:pt idx="6">
                  <c:v>7.00</c:v>
                </c:pt>
                <c:pt idx="7">
                  <c:v>8.00</c:v>
                </c:pt>
                <c:pt idx="8">
                  <c:v>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  <c:pt idx="24">
                  <c:v>25.00</c:v>
                </c:pt>
                <c:pt idx="25">
                  <c:v>26.00</c:v>
                </c:pt>
                <c:pt idx="26">
                  <c:v>27.00</c:v>
                </c:pt>
                <c:pt idx="27">
                  <c:v>28.00</c:v>
                </c:pt>
                <c:pt idx="28">
                  <c:v>29.00</c:v>
                </c:pt>
                <c:pt idx="29">
                  <c:v>30.00</c:v>
                </c:pt>
                <c:pt idx="30">
                  <c:v>31.00</c:v>
                </c:pt>
                <c:pt idx="31">
                  <c:v>32.00</c:v>
                </c:pt>
                <c:pt idx="32">
                  <c:v>33.00</c:v>
                </c:pt>
                <c:pt idx="33">
                  <c:v>34.00</c:v>
                </c:pt>
                <c:pt idx="34">
                  <c:v>35.00</c:v>
                </c:pt>
                <c:pt idx="35">
                  <c:v>36.00</c:v>
                </c:pt>
                <c:pt idx="36">
                  <c:v>37.00</c:v>
                </c:pt>
                <c:pt idx="37">
                  <c:v>38.00</c:v>
                </c:pt>
                <c:pt idx="38">
                  <c:v>39.00</c:v>
                </c:pt>
                <c:pt idx="39">
                  <c:v>40.00</c:v>
                </c:pt>
                <c:pt idx="40">
                  <c:v>41.00</c:v>
                </c:pt>
                <c:pt idx="41">
                  <c:v>42.00</c:v>
                </c:pt>
                <c:pt idx="42">
                  <c:v>43.00</c:v>
                </c:pt>
                <c:pt idx="43">
                  <c:v>44.00</c:v>
                </c:pt>
                <c:pt idx="44">
                  <c:v>45.00</c:v>
                </c:pt>
                <c:pt idx="45">
                  <c:v>46.00</c:v>
                </c:pt>
                <c:pt idx="46">
                  <c:v>47.00</c:v>
                </c:pt>
                <c:pt idx="47">
                  <c:v>48.00</c:v>
                </c:pt>
                <c:pt idx="48">
                  <c:v>49.00</c:v>
                </c:pt>
                <c:pt idx="49">
                  <c:v>50.00</c:v>
                </c:pt>
                <c:pt idx="50">
                  <c:v>51.00</c:v>
                </c:pt>
                <c:pt idx="51">
                  <c:v>52.00</c:v>
                </c:pt>
                <c:pt idx="52">
                  <c:v>53.00</c:v>
                </c:pt>
              </c:strCache>
            </c:strRef>
          </c:cat>
          <c:val>
            <c:numRef>
              <c:f>'Time series plot'!$L$5:$L$58</c:f>
              <c:numCache>
                <c:formatCode>General</c:formatCode>
                <c:ptCount val="53"/>
                <c:pt idx="0">
                  <c:v>52.02429149797571</c:v>
                </c:pt>
                <c:pt idx="1">
                  <c:v>51.065852511269576</c:v>
                </c:pt>
                <c:pt idx="2">
                  <c:v>52.768491709655379</c:v>
                </c:pt>
                <c:pt idx="3">
                  <c:v>50.46417347253589</c:v>
                </c:pt>
                <c:pt idx="4">
                  <c:v>55.002608588002261</c:v>
                </c:pt>
                <c:pt idx="5">
                  <c:v>54.363731910421215</c:v>
                </c:pt>
                <c:pt idx="6">
                  <c:v>53.398852492158447</c:v>
                </c:pt>
                <c:pt idx="7">
                  <c:v>53.457170825216288</c:v>
                </c:pt>
                <c:pt idx="8">
                  <c:v>53.290036989477656</c:v>
                </c:pt>
                <c:pt idx="9">
                  <c:v>52.777572244225929</c:v>
                </c:pt>
                <c:pt idx="10">
                  <c:v>52.81365388867416</c:v>
                </c:pt>
                <c:pt idx="11">
                  <c:v>52.158352464369301</c:v>
                </c:pt>
                <c:pt idx="12">
                  <c:v>52.621131919984727</c:v>
                </c:pt>
                <c:pt idx="13">
                  <c:v>52.607404233221096</c:v>
                </c:pt>
                <c:pt idx="14">
                  <c:v>53.101998161749634</c:v>
                </c:pt>
                <c:pt idx="15">
                  <c:v>52.50781056699779</c:v>
                </c:pt>
                <c:pt idx="16">
                  <c:v>52.134535294038649</c:v>
                </c:pt>
                <c:pt idx="17">
                  <c:v>52.984189351457282</c:v>
                </c:pt>
                <c:pt idx="18">
                  <c:v>52.84432964031631</c:v>
                </c:pt>
                <c:pt idx="19">
                  <c:v>54.309010351561284</c:v>
                </c:pt>
                <c:pt idx="20">
                  <c:v>53.37048408626756</c:v>
                </c:pt>
                <c:pt idx="21">
                  <c:v>53.187846729235801</c:v>
                </c:pt>
                <c:pt idx="22">
                  <c:v>52.827188445781353</c:v>
                </c:pt>
                <c:pt idx="23">
                  <c:v>52.895720088245447</c:v>
                </c:pt>
                <c:pt idx="24">
                  <c:v>51.831348547657647</c:v>
                </c:pt>
                <c:pt idx="25">
                  <c:v>51.158359139374355</c:v>
                </c:pt>
                <c:pt idx="26">
                  <c:v>51.006614697303476</c:v>
                </c:pt>
                <c:pt idx="27">
                  <c:v>51.436120927757685</c:v>
                </c:pt>
                <c:pt idx="28">
                  <c:v>50.967075566485256</c:v>
                </c:pt>
                <c:pt idx="29">
                  <c:v>50.892631419272121</c:v>
                </c:pt>
                <c:pt idx="30">
                  <c:v>49.722247377180182</c:v>
                </c:pt>
                <c:pt idx="31">
                  <c:v>49.589478399854656</c:v>
                </c:pt>
                <c:pt idx="32">
                  <c:v>49.461024029733508</c:v>
                </c:pt>
                <c:pt idx="33">
                  <c:v>49.17221098581863</c:v>
                </c:pt>
                <c:pt idx="34">
                  <c:v>48.796042095630298</c:v>
                </c:pt>
                <c:pt idx="35">
                  <c:v>48.043718404325276</c:v>
                </c:pt>
                <c:pt idx="36">
                  <c:v>49.646905431549847</c:v>
                </c:pt>
                <c:pt idx="37">
                  <c:v>49.999886888759868</c:v>
                </c:pt>
                <c:pt idx="38">
                  <c:v>49.523302231934721</c:v>
                </c:pt>
                <c:pt idx="39">
                  <c:v>49.649975929519883</c:v>
                </c:pt>
                <c:pt idx="40">
                  <c:v>50.121697222258831</c:v>
                </c:pt>
                <c:pt idx="41">
                  <c:v>49.023531563591206</c:v>
                </c:pt>
                <c:pt idx="42">
                  <c:v>49.254245971623178</c:v>
                </c:pt>
                <c:pt idx="43">
                  <c:v>49.712045249680571</c:v>
                </c:pt>
                <c:pt idx="44">
                  <c:v>49.684296915735814</c:v>
                </c:pt>
                <c:pt idx="45">
                  <c:v>49.495047533559656</c:v>
                </c:pt>
                <c:pt idx="46">
                  <c:v>50.880289140855304</c:v>
                </c:pt>
                <c:pt idx="47">
                  <c:v>49.591951588551197</c:v>
                </c:pt>
                <c:pt idx="48">
                  <c:v>50.192138075112283</c:v>
                </c:pt>
                <c:pt idx="49">
                  <c:v>49.561495543575724</c:v>
                </c:pt>
                <c:pt idx="50">
                  <c:v>50.254773543614647</c:v>
                </c:pt>
                <c:pt idx="51">
                  <c:v>50.701938356062193</c:v>
                </c:pt>
                <c:pt idx="52">
                  <c:v>51.307504583046594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D-4B7C-A0E6-C082F647A766}"/>
            </c:ext>
          </c:extLst>
        </c:ser>
        <c:ser>
          <c:idx val="3"/>
          <c:order val="3"/>
          <c:tx>
            <c:strRef>
              <c:f>'Time series plot'!$M$3:$M$4</c:f>
              <c:strCache>
                <c:ptCount val="1"/>
                <c:pt idx="0">
                  <c:v>Trump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'Time series plot'!$I$5:$I$58</c:f>
              <c:strCache>
                <c:ptCount val="53"/>
                <c:pt idx="0">
                  <c:v>1.00</c:v>
                </c:pt>
                <c:pt idx="1">
                  <c:v>2.00</c:v>
                </c:pt>
                <c:pt idx="2">
                  <c:v>3.00</c:v>
                </c:pt>
                <c:pt idx="3">
                  <c:v>4.00</c:v>
                </c:pt>
                <c:pt idx="4">
                  <c:v>5.00</c:v>
                </c:pt>
                <c:pt idx="5">
                  <c:v>6.00</c:v>
                </c:pt>
                <c:pt idx="6">
                  <c:v>7.00</c:v>
                </c:pt>
                <c:pt idx="7">
                  <c:v>8.00</c:v>
                </c:pt>
                <c:pt idx="8">
                  <c:v>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  <c:pt idx="24">
                  <c:v>25.00</c:v>
                </c:pt>
                <c:pt idx="25">
                  <c:v>26.00</c:v>
                </c:pt>
                <c:pt idx="26">
                  <c:v>27.00</c:v>
                </c:pt>
                <c:pt idx="27">
                  <c:v>28.00</c:v>
                </c:pt>
                <c:pt idx="28">
                  <c:v>29.00</c:v>
                </c:pt>
                <c:pt idx="29">
                  <c:v>30.00</c:v>
                </c:pt>
                <c:pt idx="30">
                  <c:v>31.00</c:v>
                </c:pt>
                <c:pt idx="31">
                  <c:v>32.00</c:v>
                </c:pt>
                <c:pt idx="32">
                  <c:v>33.00</c:v>
                </c:pt>
                <c:pt idx="33">
                  <c:v>34.00</c:v>
                </c:pt>
                <c:pt idx="34">
                  <c:v>35.00</c:v>
                </c:pt>
                <c:pt idx="35">
                  <c:v>36.00</c:v>
                </c:pt>
                <c:pt idx="36">
                  <c:v>37.00</c:v>
                </c:pt>
                <c:pt idx="37">
                  <c:v>38.00</c:v>
                </c:pt>
                <c:pt idx="38">
                  <c:v>39.00</c:v>
                </c:pt>
                <c:pt idx="39">
                  <c:v>40.00</c:v>
                </c:pt>
                <c:pt idx="40">
                  <c:v>41.00</c:v>
                </c:pt>
                <c:pt idx="41">
                  <c:v>42.00</c:v>
                </c:pt>
                <c:pt idx="42">
                  <c:v>43.00</c:v>
                </c:pt>
                <c:pt idx="43">
                  <c:v>44.00</c:v>
                </c:pt>
                <c:pt idx="44">
                  <c:v>45.00</c:v>
                </c:pt>
                <c:pt idx="45">
                  <c:v>46.00</c:v>
                </c:pt>
                <c:pt idx="46">
                  <c:v>47.00</c:v>
                </c:pt>
                <c:pt idx="47">
                  <c:v>48.00</c:v>
                </c:pt>
                <c:pt idx="48">
                  <c:v>49.00</c:v>
                </c:pt>
                <c:pt idx="49">
                  <c:v>50.00</c:v>
                </c:pt>
                <c:pt idx="50">
                  <c:v>51.00</c:v>
                </c:pt>
                <c:pt idx="51">
                  <c:v>52.00</c:v>
                </c:pt>
                <c:pt idx="52">
                  <c:v>53.00</c:v>
                </c:pt>
              </c:strCache>
            </c:strRef>
          </c:cat>
          <c:val>
            <c:numRef>
              <c:f>'Time series plot'!$M$5:$M$58</c:f>
              <c:numCache>
                <c:formatCode>General</c:formatCode>
                <c:ptCount val="53"/>
                <c:pt idx="1">
                  <c:v>38.744517543859644</c:v>
                </c:pt>
                <c:pt idx="2">
                  <c:v>40.259163802978236</c:v>
                </c:pt>
                <c:pt idx="3">
                  <c:v>37.89473684210526</c:v>
                </c:pt>
                <c:pt idx="4">
                  <c:v>44.133248243302596</c:v>
                </c:pt>
                <c:pt idx="5">
                  <c:v>43.25013564839935</c:v>
                </c:pt>
                <c:pt idx="6">
                  <c:v>43.562489337330312</c:v>
                </c:pt>
                <c:pt idx="7">
                  <c:v>43.870107357851374</c:v>
                </c:pt>
                <c:pt idx="8">
                  <c:v>44.388059618855685</c:v>
                </c:pt>
                <c:pt idx="9">
                  <c:v>43.61702127659575</c:v>
                </c:pt>
                <c:pt idx="10">
                  <c:v>43.047953994027623</c:v>
                </c:pt>
                <c:pt idx="11">
                  <c:v>41.885964912280699</c:v>
                </c:pt>
                <c:pt idx="12">
                  <c:v>44.88988428518104</c:v>
                </c:pt>
                <c:pt idx="13">
                  <c:v>40.526315789473685</c:v>
                </c:pt>
                <c:pt idx="14">
                  <c:v>44.347882475004717</c:v>
                </c:pt>
                <c:pt idx="15">
                  <c:v>42.790816699568616</c:v>
                </c:pt>
                <c:pt idx="16">
                  <c:v>42.787691603752002</c:v>
                </c:pt>
                <c:pt idx="17">
                  <c:v>46.581688596491226</c:v>
                </c:pt>
                <c:pt idx="18">
                  <c:v>44.445688689809629</c:v>
                </c:pt>
                <c:pt idx="19">
                  <c:v>45.221251197746504</c:v>
                </c:pt>
                <c:pt idx="20">
                  <c:v>42.087765957446805</c:v>
                </c:pt>
                <c:pt idx="21">
                  <c:v>42.456140350877199</c:v>
                </c:pt>
                <c:pt idx="22">
                  <c:v>41.252955082742318</c:v>
                </c:pt>
                <c:pt idx="23">
                  <c:v>41.348684210526315</c:v>
                </c:pt>
                <c:pt idx="24">
                  <c:v>43.748657357679917</c:v>
                </c:pt>
                <c:pt idx="25">
                  <c:v>41.880482456140356</c:v>
                </c:pt>
                <c:pt idx="26">
                  <c:v>42.10526315789474</c:v>
                </c:pt>
                <c:pt idx="27">
                  <c:v>42.861276903599197</c:v>
                </c:pt>
                <c:pt idx="28">
                  <c:v>43.15789473684211</c:v>
                </c:pt>
                <c:pt idx="29">
                  <c:v>41.655136552722013</c:v>
                </c:pt>
                <c:pt idx="30">
                  <c:v>41.951754385964911</c:v>
                </c:pt>
                <c:pt idx="31">
                  <c:v>41.05263157894737</c:v>
                </c:pt>
                <c:pt idx="32">
                  <c:v>41.451841932094986</c:v>
                </c:pt>
                <c:pt idx="33">
                  <c:v>41.814109742441204</c:v>
                </c:pt>
                <c:pt idx="34">
                  <c:v>40.208333333333336</c:v>
                </c:pt>
                <c:pt idx="35">
                  <c:v>40.755879059350505</c:v>
                </c:pt>
                <c:pt idx="36">
                  <c:v>40.957446808510639</c:v>
                </c:pt>
                <c:pt idx="37">
                  <c:v>41.903142919813241</c:v>
                </c:pt>
                <c:pt idx="38">
                  <c:v>41.263440860215056</c:v>
                </c:pt>
                <c:pt idx="39">
                  <c:v>42.940834228428216</c:v>
                </c:pt>
                <c:pt idx="40">
                  <c:v>42.608599290780141</c:v>
                </c:pt>
                <c:pt idx="41">
                  <c:v>42.545010655437991</c:v>
                </c:pt>
                <c:pt idx="42">
                  <c:v>42.553191489361708</c:v>
                </c:pt>
                <c:pt idx="43">
                  <c:v>42.042701739150303</c:v>
                </c:pt>
                <c:pt idx="44">
                  <c:v>41.068262411347519</c:v>
                </c:pt>
                <c:pt idx="45">
                  <c:v>41.726986912334574</c:v>
                </c:pt>
                <c:pt idx="46">
                  <c:v>42.88973922902494</c:v>
                </c:pt>
                <c:pt idx="47">
                  <c:v>39.280228220320382</c:v>
                </c:pt>
                <c:pt idx="48">
                  <c:v>39.450354609929079</c:v>
                </c:pt>
                <c:pt idx="49">
                  <c:v>39.780701754385959</c:v>
                </c:pt>
                <c:pt idx="50">
                  <c:v>41.16629339305711</c:v>
                </c:pt>
                <c:pt idx="51">
                  <c:v>39.361702127659576</c:v>
                </c:pt>
                <c:pt idx="52">
                  <c:v>41.48936170212766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D-4B7C-A0E6-C082F647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87856"/>
        <c:axId val="602159088"/>
      </c:lineChart>
      <c:catAx>
        <c:axId val="6063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9088"/>
        <c:crosses val="autoZero"/>
        <c:auto val="1"/>
        <c:lblAlgn val="ctr"/>
        <c:lblOffset val="100"/>
        <c:noMultiLvlLbl val="0"/>
      </c:catAx>
      <c:valAx>
        <c:axId val="6021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Adj_approval</a:t>
                </a:r>
                <a:r>
                  <a:rPr lang="en-US" baseline="0"/>
                  <a:t>_rating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[Approval Ratings updated.xlsx]Descriptive Statistics!PivotTable1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Statistics'!$B$3:$B$4</c:f>
              <c:strCache>
                <c:ptCount val="1"/>
                <c:pt idx="0">
                  <c:v>High-educated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Statistics'!$A$5:$A$7</c:f>
              <c:strCache>
                <c:ptCount val="2"/>
                <c:pt idx="0">
                  <c:v>Democratic</c:v>
                </c:pt>
                <c:pt idx="1">
                  <c:v>Republican</c:v>
                </c:pt>
              </c:strCache>
            </c:strRef>
          </c:cat>
          <c:val>
            <c:numRef>
              <c:f>'Descriptive Statistics'!$B$5:$B$7</c:f>
              <c:numCache>
                <c:formatCode>0.00%</c:formatCode>
                <c:ptCount val="2"/>
                <c:pt idx="0">
                  <c:v>0.5357142857142857</c:v>
                </c:pt>
                <c:pt idx="1">
                  <c:v>0.4642857142857143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4C4D-A59A-E943E6F87FB3}"/>
            </c:ext>
          </c:extLst>
        </c:ser>
        <c:ser>
          <c:idx val="1"/>
          <c:order val="1"/>
          <c:tx>
            <c:strRef>
              <c:f>'Descriptive Statistics'!$C$3:$C$4</c:f>
              <c:strCache>
                <c:ptCount val="1"/>
                <c:pt idx="0">
                  <c:v>Low-educated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Statistics'!$A$5:$A$7</c:f>
              <c:strCache>
                <c:ptCount val="2"/>
                <c:pt idx="0">
                  <c:v>Democratic</c:v>
                </c:pt>
                <c:pt idx="1">
                  <c:v>Republican</c:v>
                </c:pt>
              </c:strCache>
            </c:strRef>
          </c:cat>
          <c:val>
            <c:numRef>
              <c:f>'Descriptive Statistics'!$C$5:$C$7</c:f>
              <c:numCache>
                <c:formatCode>0.00%</c:formatCode>
                <c:ptCount val="2"/>
                <c:pt idx="0">
                  <c:v>0.51194539249146753</c:v>
                </c:pt>
                <c:pt idx="1">
                  <c:v>0.48805460750853241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1-4C4D-A59A-E943E6F87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819084079"/>
        <c:axId val="1813427535"/>
      </c:barChart>
      <c:catAx>
        <c:axId val="1819084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7535"/>
        <c:crosses val="autoZero"/>
        <c:auto val="1"/>
        <c:lblAlgn val="ctr"/>
        <c:lblOffset val="100"/>
        <c:noMultiLvlLbl val="0"/>
      </c:catAx>
      <c:valAx>
        <c:axId val="1813427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[Approval Ratings updated.xlsx]Task 3B Education Level Across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3B Education Level Across '!$B$3:$B$4</c:f>
              <c:strCache>
                <c:ptCount val="1"/>
                <c:pt idx="0">
                  <c:v>High-educated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3B Education Level Across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3B Education Level Across '!$B$5:$B$7</c:f>
              <c:numCache>
                <c:formatCode>0.00%</c:formatCode>
                <c:ptCount val="2"/>
                <c:pt idx="0">
                  <c:v>0.53776435045317217</c:v>
                </c:pt>
                <c:pt idx="1">
                  <c:v>0.60451977401129942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9-48E9-9FDA-93416EA488BE}"/>
            </c:ext>
          </c:extLst>
        </c:ser>
        <c:ser>
          <c:idx val="1"/>
          <c:order val="1"/>
          <c:tx>
            <c:strRef>
              <c:f>'Task 3B Education Level Across '!$C$3:$C$4</c:f>
              <c:strCache>
                <c:ptCount val="1"/>
                <c:pt idx="0">
                  <c:v>Low-educated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3B Education Level Across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3B Education Level Across '!$C$5:$C$7</c:f>
              <c:numCache>
                <c:formatCode>0.00%</c:formatCode>
                <c:ptCount val="2"/>
                <c:pt idx="0">
                  <c:v>0.46223564954682778</c:v>
                </c:pt>
                <c:pt idx="1">
                  <c:v>0.39548022598870058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9-48E9-9FDA-93416EA48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9915647"/>
        <c:axId val="882337455"/>
      </c:barChart>
      <c:catAx>
        <c:axId val="5799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7455"/>
        <c:crosses val="autoZero"/>
        <c:auto val="1"/>
        <c:lblAlgn val="ctr"/>
        <c:lblOffset val="100"/>
        <c:noMultiLvlLbl val="0"/>
      </c:catAx>
      <c:valAx>
        <c:axId val="8823374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799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first 1000 days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histogram of first 1000 days</a:t>
          </a:r>
        </a:p>
      </cx:txPr>
    </cx:title>
    <cx:plotArea>
      <cx:plotAreaRegion>
        <cx:series layoutId="clusteredColumn" uniqueId="{2462F98D-FA03-457C-BFCE-F9A8B5535215}">
          <cx:tx>
            <cx:txData>
              <cx:f>_xlchart.v1.0</cx:f>
              <cx:v>First 1000 Days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9F46DC1-E037-4956-825F-EB01AAB5F710}">
          <cx:tx>
            <cx:txData>
              <cx:f>_xlchart.v1.2</cx:f>
              <cx:v>last  1000 Days approval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101202</xdr:colOff>
      <xdr:row>7</xdr:row>
      <xdr:rowOff>103981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1645779</xdr:colOff>
      <xdr:row>7</xdr:row>
      <xdr:rowOff>113083</xdr:rowOff>
    </xdr:from>
    <xdr:to>
      <xdr:col>16</xdr:col>
      <xdr:colOff>69589</xdr:colOff>
      <xdr:row>29</xdr:row>
      <xdr:rowOff>53758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691F2-22D0-4584-9B6B-1F5450B3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924890</xdr:colOff>
      <xdr:row>260</xdr:row>
      <xdr:rowOff>16565</xdr:rowOff>
    </xdr:from>
    <xdr:to>
      <xdr:col>8</xdr:col>
      <xdr:colOff>579782</xdr:colOff>
      <xdr:row>280</xdr:row>
      <xdr:rowOff>82274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29E49-690B-4357-B437-E39CD16C5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2273115</xdr:colOff>
      <xdr:row>16</xdr:row>
      <xdr:rowOff>0</xdr:rowOff>
    </xdr:from>
    <xdr:to>
      <xdr:col>14</xdr:col>
      <xdr:colOff>556846</xdr:colOff>
      <xdr:row>34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584B6-14E4-40B3-9B41-D291B2875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368</xdr:row>
      <xdr:rowOff>123825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130229</xdr:colOff>
      <xdr:row>10</xdr:row>
      <xdr:rowOff>107637</xdr:rowOff>
    </xdr:from>
    <xdr:to>
      <xdr:col>12</xdr:col>
      <xdr:colOff>935280</xdr:colOff>
      <xdr:row>25</xdr:row>
      <xdr:rowOff>99995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84717-FBD1-4058-8F08-695116C2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199422</xdr:colOff>
      <xdr:row>11</xdr:row>
      <xdr:rowOff>82449</xdr:rowOff>
    </xdr:from>
    <xdr:to>
      <xdr:col>35</xdr:col>
      <xdr:colOff>331264</xdr:colOff>
      <xdr:row>31</xdr:row>
      <xdr:rowOff>154806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D6160-6AAA-4D51-96C4-7DC9F0F8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425894</xdr:colOff>
      <xdr:row>27</xdr:row>
      <xdr:rowOff>123004</xdr:rowOff>
    </xdr:from>
    <xdr:to>
      <xdr:col>18</xdr:col>
      <xdr:colOff>975933</xdr:colOff>
      <xdr:row>42</xdr:row>
      <xdr:rowOff>79086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48F217-9DBC-47B4-A334-70160FAC4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76194" y="5190304"/>
              <a:ext cx="4588639" cy="2724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326013</xdr:colOff>
      <xdr:row>29</xdr:row>
      <xdr:rowOff>40666</xdr:rowOff>
    </xdr:from>
    <xdr:to>
      <xdr:col>21</xdr:col>
      <xdr:colOff>869744</xdr:colOff>
      <xdr:row>43</xdr:row>
      <xdr:rowOff>173484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E7DEFA-7001-4231-A604-CDA54AA4E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05263" y="5476266"/>
              <a:ext cx="4582331" cy="2717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185944</xdr:colOff>
      <xdr:row>2</xdr:row>
      <xdr:rowOff>9526</xdr:rowOff>
    </xdr:from>
    <xdr:to>
      <xdr:col>12</xdr:col>
      <xdr:colOff>490744</xdr:colOff>
      <xdr:row>16</xdr:row>
      <xdr:rowOff>176834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1BFC5-CB04-435A-9460-D1C9B866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75925</xdr:colOff>
      <xdr:row>8</xdr:row>
      <xdr:rowOff>41412</xdr:rowOff>
    </xdr:from>
    <xdr:to>
      <xdr:col>2</xdr:col>
      <xdr:colOff>405980</xdr:colOff>
      <xdr:row>12</xdr:row>
      <xdr:rowOff>3904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CAE42C-4F1A-4624-9FE6-8067BA6D9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25" y="1532282"/>
          <a:ext cx="2821058" cy="7079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928510</xdr:colOff>
      <xdr:row>13</xdr:row>
      <xdr:rowOff>106539</xdr:rowOff>
    </xdr:from>
    <xdr:to>
      <xdr:col>13</xdr:col>
      <xdr:colOff>184503</xdr:colOff>
      <xdr:row>29</xdr:row>
      <xdr:rowOff>23283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5BB00-FA9D-4C6B-8CCE-25538D85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ANO" refreshedDate="45609.32349490741" createdVersion="6" refreshedVersion="6" minRefreshableVersion="3" recordCount="685" xr:uid="{1BB6960A-973A-4A1B-B29F-074FCAF7DFD1}">
  <cacheSource type="worksheet">
    <worksheetSource ref="A1:E686" sheet="PEW"/>
  </cacheSource>
  <cacheFields count="5">
    <cacheField name="EDUCATION" numFmtId="0">
      <sharedItems count="2">
        <s v="High-educated"/>
        <s v="Low-educated"/>
      </sharedItems>
    </cacheField>
    <cacheField name="partyln" numFmtId="0">
      <sharedItems count="2">
        <s v="Democratic"/>
        <s v="Republican"/>
      </sharedItems>
    </cacheField>
    <cacheField name="sex" numFmtId="0">
      <sharedItems count="2">
        <s v="Female"/>
        <s v="Male"/>
      </sharedItems>
    </cacheField>
    <cacheField name="Q3a" numFmtId="0">
      <sharedItems/>
    </cacheField>
    <cacheField name="Q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ANO" refreshedDate="45616.381401041668" createdVersion="6" refreshedVersion="6" minRefreshableVersion="3" recordCount="885" xr:uid="{A2F0F360-E0E1-49BF-9F96-A17DF4C4CCEA}">
  <cacheSource type="worksheet">
    <worksheetSource ref="B1:D886" sheet="Time series plot"/>
  </cacheSource>
  <cacheFields count="3">
    <cacheField name="Weeks" numFmtId="2">
      <sharedItems containsSemiMixedTypes="0" containsString="0" containsNumber="1" containsInteger="1" minValue="1" maxValue="53" count="53">
        <n v="38"/>
        <n v="34"/>
        <n v="30"/>
        <n v="26"/>
        <n v="21"/>
        <n v="17"/>
        <n v="12"/>
        <n v="8"/>
        <n v="4"/>
        <n v="51"/>
        <n v="47"/>
        <n v="43"/>
        <n v="25"/>
        <n v="49"/>
        <n v="35"/>
        <n v="31"/>
        <n v="22"/>
        <n v="6"/>
        <n v="3"/>
        <n v="50"/>
        <n v="46"/>
        <n v="45"/>
        <n v="44"/>
        <n v="42"/>
        <n v="41"/>
        <n v="39"/>
        <n v="37"/>
        <n v="33"/>
        <n v="29"/>
        <n v="24"/>
        <n v="23"/>
        <n v="20"/>
        <n v="18"/>
        <n v="15"/>
        <n v="11"/>
        <n v="9"/>
        <n v="7"/>
        <n v="5"/>
        <n v="2"/>
        <n v="36"/>
        <n v="32"/>
        <n v="28"/>
        <n v="19"/>
        <n v="16"/>
        <n v="14"/>
        <n v="13"/>
        <n v="10"/>
        <n v="52"/>
        <n v="48"/>
        <n v="40"/>
        <n v="27"/>
        <n v="53"/>
        <n v="1"/>
      </sharedItems>
    </cacheField>
    <cacheField name="Approving_adj_Biden" numFmtId="2">
      <sharedItems containsSemiMixedTypes="0" containsString="0" containsNumber="1" minValue="26.041666666666668" maxValue="93.75" count="279">
        <n v="40.206185567010309"/>
        <n v="44.791666666666664"/>
        <n v="38.297872340425535"/>
        <n v="39.583333333333336"/>
        <n v="41.05263157894737"/>
        <n v="42.10526315789474"/>
        <n v="39.175257731958766"/>
        <n v="43.157894736842103"/>
        <n v="39.795918367346935"/>
        <n v="38.541666666666664"/>
        <n v="41.414141414141412"/>
        <n v="44.210526315789473"/>
        <n v="44.329896907216494"/>
        <n v="40.625"/>
        <n v="41.666666666666664"/>
        <n v="43.75"/>
        <n v="42.857142857142854"/>
        <n v="45.360824742268044"/>
        <n v="41.836734693877553"/>
        <n v="42.268041237113401"/>
        <n v="42.708333333333336"/>
        <n v="45.744680851063833"/>
        <n v="43.298969072164951"/>
        <n v="44.680851063829785"/>
        <n v="43.877551020408163"/>
        <n v="50.515463917525771"/>
        <n v="52.631578947368418"/>
        <n v="57.142857142857146"/>
        <n v="57.446808510638299"/>
        <n v="58.762886597938142"/>
        <n v="56.25"/>
        <n v="58.333333333333336"/>
        <n v="60.638297872340424"/>
        <n v="35.789473684210527"/>
        <n v="30.208333333333332"/>
        <n v="34.408602150537632"/>
        <n v="30.526315789473685"/>
        <n v="29.166666666666668"/>
        <n v="26.315789473684209"/>
        <n v="31.958762886597938"/>
        <n v="26.041666666666668"/>
        <n v="28.125"/>
        <n v="32.291666666666664"/>
        <n v="34.020618556701031"/>
        <n v="35.106382978723403"/>
        <n v="32.989690721649481"/>
        <n v="33.695652173913047"/>
        <n v="31.914893617021278"/>
        <n v="30.851063829787233"/>
        <n v="29.473684210526315"/>
        <n v="28.865979381443299"/>
        <n v="33.333333333333336"/>
        <n v="34.042553191489361"/>
        <n v="36.170212765957444"/>
        <n v="39.361702127659576"/>
        <n v="35.416666666666664"/>
        <n v="32.631578947368425"/>
        <n v="36.734693877551024"/>
        <n v="34.736842105263158"/>
        <n v="33.684210526315788"/>
        <n v="32.978723404255319"/>
        <n v="35.051546391752581"/>
        <n v="37.5"/>
        <n v="36.458333333333336"/>
        <n v="34.375"/>
        <n v="37.113402061855673"/>
        <n v="37.373737373737377"/>
        <n v="40.425531914893618"/>
        <n v="38.94736842105263"/>
        <n v="46.315789473684212"/>
        <n v="38.144329896907216"/>
        <n v="38.70967741935484"/>
        <n v="34.343434343434346"/>
        <n v="36.363636363636367"/>
        <n v="38.775510204081634"/>
        <n v="45.263157894736842"/>
        <n v="40"/>
        <n v="46.808510638297875"/>
        <n v="40.816326530612244"/>
        <n v="46.391752577319586"/>
        <n v="47.422680412371136"/>
        <n v="46.875"/>
        <n v="45.918367346938773"/>
        <n v="47.95918367346939"/>
        <n v="48.958333333333336"/>
        <n v="50.526315789473685"/>
        <n v="47.916666666666664"/>
        <n v="49.484536082474229"/>
        <n v="50"/>
        <n v="47.872340425531917"/>
        <n v="54.166666666666664"/>
        <n v="53.608247422680414"/>
        <n v="53.125"/>
        <n v="52.577319587628864"/>
        <n v="51.578947368421055"/>
        <n v="54.639175257731956"/>
        <n v="56.701030927835049"/>
        <n v="52.04081632653061"/>
        <n v="51.020408163265309"/>
        <n v="55.102040816326529"/>
        <n v="53.061224489795919"/>
        <n v="51.041666666666664"/>
        <n v="51.546391752577321"/>
        <n v="60.824742268041234"/>
        <n v="63.157894736842103"/>
        <n v="64.948453608247419"/>
        <n v="57.731958762886599"/>
        <n v="56.122448979591837"/>
        <n v="55.670103092783506"/>
        <n v="55.789473684210527"/>
        <n v="54.736842105263158"/>
        <n v="61.458333333333336"/>
        <n v="62.5"/>
        <n v="60.416666666666664"/>
        <n v="64.583333333333329"/>
        <n v="62.886597938144327"/>
        <n v="65.625"/>
        <n v="66.666666666666671"/>
        <n v="68.75"/>
        <n v="71.134020618556704"/>
        <n v="72.916666666666671"/>
        <n v="74.736842105263165"/>
        <n v="72.631578947368425"/>
        <n v="72.164948453608247"/>
        <n v="73.19587628865979"/>
        <n v="71.875"/>
        <n v="73.958333333333329"/>
        <n v="61.05263157894737"/>
        <n v="64.21052631578948"/>
        <n v="62.765957446808514"/>
        <n v="63.541666666666664"/>
        <n v="61.702127659574465"/>
        <n v="66.315789473684205"/>
        <n v="65.591397849462368"/>
        <n v="68.817204301075265"/>
        <n v="69.892473118279568"/>
        <n v="71.739130434782609"/>
        <n v="71.578947368421055"/>
        <n v="68.478260869565219"/>
        <n v="70.526315789473685"/>
        <n v="72.340425531914889"/>
        <n v="69.473684210526315"/>
        <n v="75.531914893617028"/>
        <n v="74.193548387096769"/>
        <n v="77.659574468085111"/>
        <n v="80.851063829787236"/>
        <n v="80"/>
        <n v="78.723404255319153"/>
        <n v="80.434782608695656"/>
        <n v="75.268817204301072"/>
        <n v="81.914893617021278"/>
        <n v="81.72043010752688"/>
        <n v="79.381443298969074"/>
        <n v="78.94736842105263"/>
        <n v="82.291666666666671"/>
        <n v="83.15789473684211"/>
        <n v="85.106382978723403"/>
        <n v="81.05263157894737"/>
        <n v="85.26315789473685"/>
        <n v="85.416666666666671"/>
        <n v="86.597938144329902"/>
        <n v="86.458333333333329"/>
        <n v="87.5"/>
        <n v="88.659793814432987"/>
        <n v="89.583333333333329"/>
        <n v="91.578947368421055"/>
        <n v="90.625"/>
        <n v="90.721649484536087"/>
        <n v="91.75257731958763"/>
        <n v="89.69072164948453"/>
        <n v="93.75"/>
        <n v="56.666666666666664"/>
        <n v="60.439560439560438"/>
        <n v="62.637362637362635"/>
        <n v="61.956521739130437"/>
        <n v="61.111111111111114"/>
        <n v="62.921348314606739"/>
        <n v="60.465116279069768"/>
        <n v="60.869565217391305"/>
        <n v="64.367816091954026"/>
        <n v="61.627906976744185"/>
        <n v="68.131868131868131"/>
        <n v="66.292134831460672"/>
        <n v="64.634146341463421"/>
        <n v="74.117647058823536"/>
        <n v="74.698795180722897"/>
        <n v="69.512195121951223"/>
        <n v="46.938775510204081"/>
        <n v="52.127659574468083"/>
        <n v="45.833333333333336"/>
        <n v="49.494949494949495"/>
        <n v="41.48936170212766"/>
        <n v="42.553191489361701"/>
        <n v="43.617021276595743"/>
        <n v="47.368421052631575"/>
        <n v="41.237113402061858"/>
        <n v="37.89473684210526"/>
        <n v="36.842105263157897"/>
        <n v="37.234042553191486"/>
        <n v="39.784946236559136"/>
        <n v="40.86021505376344"/>
        <n v="44.086021505376344"/>
        <n v="43.01075268817204"/>
        <n v="48.913043478260867"/>
        <n v="59.375"/>
        <n v="57.89473684210526"/>
        <n v="58.163265306122447"/>
        <n v="54.081632653061227"/>
        <n v="55.208333333333336"/>
        <n v="53.684210526315788"/>
        <n v="52.083333333333336"/>
        <n v="48.453608247422679"/>
        <n v="48.421052631578945"/>
        <n v="48.936170212765958"/>
        <n v="49.473684210526315"/>
        <n v="44.565217391304344"/>
        <n v="45.652173913043477"/>
        <n v="43.478260869565219"/>
        <n v="46.236559139784944"/>
        <n v="48.387096774193552"/>
        <n v="48.35164835164835"/>
        <n v="49.450549450549453"/>
        <n v="47.826086956521742"/>
        <n v="50.549450549450547"/>
        <n v="49.462365591397848"/>
        <n v="50.537634408602152"/>
        <n v="51.086956521739133"/>
        <n v="51.612903225806448"/>
        <n v="52.173913043478258"/>
        <n v="52.688172043010752"/>
        <n v="53.191489361702125"/>
        <n v="54.838709677419352"/>
        <n v="53.763440860215056"/>
        <n v="51.063829787234042"/>
        <n v="54.255319148936167"/>
        <n v="55.319148936170215"/>
        <n v="56.842105263157897"/>
        <n v="56.98924731182796"/>
        <n v="56.382978723404257"/>
        <n v="56.521739130434781"/>
        <n v="46.153846153846153"/>
        <n v="46.739130434782609"/>
        <n v="47.252747252747255"/>
        <n v="45.054945054945051"/>
        <n v="45.161290322580648"/>
        <n v="51.111111111111114"/>
        <n v="54.347826086956523"/>
        <n v="53.260869565217391"/>
        <n v="56.043956043956044"/>
        <n v="52.747252747252745"/>
        <n v="53.846153846153847"/>
        <n v="57.608695652173914"/>
        <n v="55.913978494623656"/>
        <n v="58.695652173913047"/>
        <n v="55.434782608695656"/>
        <n v="60.215053763440864"/>
        <n v="58.064516129032256"/>
        <n v="59.574468085106382"/>
        <n v="64.130434782608688"/>
        <n v="63.043478260869563"/>
        <n v="65.217391304347828"/>
        <n v="64.516129032258064"/>
        <n v="63.44086021505376"/>
        <n v="66.304347826086953"/>
        <n v="67.741935483870961"/>
        <n v="69.565217391304344"/>
        <n v="70.967741935483872"/>
        <n v="69.148936170212764"/>
        <n v="68.539325842696627"/>
        <n v="68.888888888888886"/>
        <n v="67.777777777777771"/>
        <n v="70.786516853932582"/>
        <n v="69.662921348314612"/>
        <n v="73.563218390804593"/>
        <n v="71.264367816091948"/>
        <n v="74.418604651162795"/>
        <n v="75.581395348837205"/>
        <n v="78.571428571428569"/>
        <n v="83.75"/>
      </sharedItems>
    </cacheField>
    <cacheField name="President" numFmtId="0">
      <sharedItems count="4">
        <s v="Biden"/>
        <s v="Bush"/>
        <s v="Trump"/>
        <s v="Ob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x v="0"/>
    <s v="Having a close relationship to Germany"/>
    <s v="Likely"/>
  </r>
  <r>
    <x v="1"/>
    <x v="0"/>
    <x v="0"/>
    <s v="Having a close relationship to Germany"/>
    <s v="Unlikely"/>
  </r>
  <r>
    <x v="1"/>
    <x v="1"/>
    <x v="0"/>
    <s v="Having a close relationship to Germany"/>
    <s v="Likely"/>
  </r>
  <r>
    <x v="1"/>
    <x v="0"/>
    <x v="0"/>
    <s v="Having a close relationship to Germany"/>
    <s v="Unlikely"/>
  </r>
  <r>
    <x v="1"/>
    <x v="1"/>
    <x v="0"/>
    <s v="Having a close relationship to Germany"/>
    <s v="Likely"/>
  </r>
  <r>
    <x v="1"/>
    <x v="1"/>
    <x v="1"/>
    <s v="Having a close relationship to Germany"/>
    <s v="Unlikely"/>
  </r>
  <r>
    <x v="1"/>
    <x v="0"/>
    <x v="0"/>
    <s v="Having a close relationship to Germany"/>
    <s v="Likely"/>
  </r>
  <r>
    <x v="1"/>
    <x v="1"/>
    <x v="0"/>
    <s v="Having a close relationship to Germany"/>
    <s v="Unlikely"/>
  </r>
  <r>
    <x v="0"/>
    <x v="0"/>
    <x v="1"/>
    <s v="Having a close relationship to Germany"/>
    <s v="Likely"/>
  </r>
  <r>
    <x v="0"/>
    <x v="1"/>
    <x v="1"/>
    <s v="Having a close relationship to Germany"/>
    <s v="Unlikely"/>
  </r>
  <r>
    <x v="1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0"/>
    <x v="1"/>
    <x v="0"/>
    <s v="Having a close relationship to Germany"/>
    <s v="Likely"/>
  </r>
  <r>
    <x v="0"/>
    <x v="1"/>
    <x v="0"/>
    <s v="Having a close relationship to Germany"/>
    <s v="Likely"/>
  </r>
  <r>
    <x v="1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1"/>
    <x v="0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1"/>
    <x v="1"/>
    <x v="0"/>
    <s v="Having a close relationship to Germany"/>
    <s v="Likely"/>
  </r>
  <r>
    <x v="1"/>
    <x v="0"/>
    <x v="0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0"/>
    <x v="1"/>
    <s v="Having a close relationship to Germany"/>
    <s v="Likely"/>
  </r>
  <r>
    <x v="1"/>
    <x v="1"/>
    <x v="1"/>
    <s v="Having a close relationship to Germany"/>
    <s v="Likely"/>
  </r>
  <r>
    <x v="1"/>
    <x v="0"/>
    <x v="0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1"/>
    <x v="0"/>
    <x v="1"/>
    <s v="Having a close relationship to Germany"/>
    <s v="Likely"/>
  </r>
  <r>
    <x v="1"/>
    <x v="0"/>
    <x v="0"/>
    <s v="Having a close relationship to Germany"/>
    <s v="Likely"/>
  </r>
  <r>
    <x v="1"/>
    <x v="1"/>
    <x v="1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0"/>
    <x v="0"/>
    <s v="Having a close relationship to Germany"/>
    <s v="Likely"/>
  </r>
  <r>
    <x v="1"/>
    <x v="0"/>
    <x v="0"/>
    <s v="Having a close relationship to Germany"/>
    <s v="Likely"/>
  </r>
  <r>
    <x v="1"/>
    <x v="1"/>
    <x v="0"/>
    <s v="Having a close relationship to Germany"/>
    <s v="Likely"/>
  </r>
  <r>
    <x v="1"/>
    <x v="0"/>
    <x v="0"/>
    <s v="Having a close relationship to Germany"/>
    <s v="Likely"/>
  </r>
  <r>
    <x v="1"/>
    <x v="1"/>
    <x v="0"/>
    <s v="Having a close relationship to Germany"/>
    <s v="Likely"/>
  </r>
  <r>
    <x v="1"/>
    <x v="0"/>
    <x v="1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0"/>
    <x v="0"/>
    <s v="Having a close relationship to Germany"/>
    <s v="Likely"/>
  </r>
  <r>
    <x v="1"/>
    <x v="0"/>
    <x v="1"/>
    <s v="Having a close relationship to Germany"/>
    <s v="Likely"/>
  </r>
  <r>
    <x v="1"/>
    <x v="1"/>
    <x v="0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0"/>
    <x v="1"/>
    <x v="0"/>
    <s v="Having a close relationship to Germany"/>
    <s v="Likely"/>
  </r>
  <r>
    <x v="0"/>
    <x v="0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0"/>
    <x v="0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0"/>
    <x v="1"/>
    <s v="Having a close relationship to Germany"/>
    <s v="Likely"/>
  </r>
  <r>
    <x v="0"/>
    <x v="0"/>
    <x v="0"/>
    <s v="Having a close relationship to Germany"/>
    <s v="Likely"/>
  </r>
  <r>
    <x v="1"/>
    <x v="1"/>
    <x v="0"/>
    <s v="Having a close relationship to Germany"/>
    <s v="Likely"/>
  </r>
  <r>
    <x v="1"/>
    <x v="0"/>
    <x v="0"/>
    <s v="Having a close relationship to Germany"/>
    <s v="Likely"/>
  </r>
  <r>
    <x v="1"/>
    <x v="1"/>
    <x v="0"/>
    <s v="Having a close relationship to Germany"/>
    <s v="Likely"/>
  </r>
  <r>
    <x v="1"/>
    <x v="1"/>
    <x v="1"/>
    <s v="Having a close relationship to Germany"/>
    <s v="Likely"/>
  </r>
  <r>
    <x v="1"/>
    <x v="0"/>
    <x v="1"/>
    <s v="Having a close relationship to Germany"/>
    <s v="Likely"/>
  </r>
  <r>
    <x v="1"/>
    <x v="1"/>
    <x v="0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1"/>
    <x v="1"/>
    <x v="0"/>
    <s v="Having a close relationship to Germany"/>
    <s v="Likely"/>
  </r>
  <r>
    <x v="0"/>
    <x v="0"/>
    <x v="1"/>
    <s v="Having a close relationship to Germany"/>
    <s v="Likely"/>
  </r>
  <r>
    <x v="0"/>
    <x v="1"/>
    <x v="0"/>
    <s v="Having a close relationship to Germany"/>
    <s v="Likely"/>
  </r>
  <r>
    <x v="0"/>
    <x v="0"/>
    <x v="0"/>
    <s v="Having a close relationship to Germany"/>
    <s v="Likely"/>
  </r>
  <r>
    <x v="1"/>
    <x v="1"/>
    <x v="0"/>
    <s v="Having a close relationship to Germany"/>
    <s v="Likely"/>
  </r>
  <r>
    <x v="1"/>
    <x v="0"/>
    <x v="1"/>
    <s v="Having a close relationship to Germany"/>
    <s v="Likely"/>
  </r>
  <r>
    <x v="1"/>
    <x v="0"/>
    <x v="1"/>
    <s v="Having a close relationship to Germany"/>
    <s v="Likely"/>
  </r>
  <r>
    <x v="0"/>
    <x v="1"/>
    <x v="0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0"/>
    <x v="1"/>
    <x v="0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1"/>
    <s v="Having a close relationship to Germany"/>
    <s v="Likely"/>
  </r>
  <r>
    <x v="0"/>
    <x v="1"/>
    <x v="0"/>
    <s v="Having a close relationship to Germany"/>
    <s v="Likely"/>
  </r>
  <r>
    <x v="1"/>
    <x v="1"/>
    <x v="0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1"/>
    <x v="1"/>
    <x v="0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1"/>
    <s v="Having a close relationship to Germany"/>
    <s v="Likely"/>
  </r>
  <r>
    <x v="1"/>
    <x v="1"/>
    <x v="0"/>
    <s v="Having a close relationship to Germany"/>
    <s v="Likely"/>
  </r>
  <r>
    <x v="0"/>
    <x v="0"/>
    <x v="0"/>
    <s v="Having a close relationship to Russia"/>
    <s v="Likely"/>
  </r>
  <r>
    <x v="0"/>
    <x v="0"/>
    <x v="0"/>
    <s v="Having a close relationship to Russia"/>
    <s v="Likely"/>
  </r>
  <r>
    <x v="0"/>
    <x v="0"/>
    <x v="0"/>
    <s v="Having a close relationship to Russia"/>
    <s v="Likely"/>
  </r>
  <r>
    <x v="0"/>
    <x v="0"/>
    <x v="1"/>
    <s v="Having a close relationship to Russia"/>
    <s v="Likely"/>
  </r>
  <r>
    <x v="0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1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0"/>
    <x v="0"/>
    <x v="1"/>
    <s v="Having a close relationship to Russia"/>
    <s v="Likely"/>
  </r>
  <r>
    <x v="0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0"/>
    <s v="Having a close relationship to Russia"/>
    <s v="Likely"/>
  </r>
  <r>
    <x v="1"/>
    <x v="0"/>
    <x v="1"/>
    <s v="Having a close relationship to Russia"/>
    <s v="Likely"/>
  </r>
  <r>
    <x v="0"/>
    <x v="0"/>
    <x v="1"/>
    <s v="Having a close relationship to Russia"/>
    <s v="Likely"/>
  </r>
  <r>
    <x v="1"/>
    <x v="1"/>
    <x v="0"/>
    <s v="Having a close relationship to Russia"/>
    <s v="Likely"/>
  </r>
  <r>
    <x v="0"/>
    <x v="1"/>
    <x v="0"/>
    <s v="Having a close relationship to Russia"/>
    <s v="Likely"/>
  </r>
  <r>
    <x v="0"/>
    <x v="1"/>
    <x v="1"/>
    <s v="Having a close relationship to Russia"/>
    <s v="Likely"/>
  </r>
  <r>
    <x v="0"/>
    <x v="0"/>
    <x v="0"/>
    <s v="Having a close relationship to Russia"/>
    <s v="Likely"/>
  </r>
  <r>
    <x v="0"/>
    <x v="1"/>
    <x v="0"/>
    <s v="Having a close relationship to Russia"/>
    <s v="Likely"/>
  </r>
  <r>
    <x v="0"/>
    <x v="0"/>
    <x v="0"/>
    <s v="Having a close relationship to Russia"/>
    <s v="Likely"/>
  </r>
  <r>
    <x v="0"/>
    <x v="1"/>
    <x v="0"/>
    <s v="Having a close relationship to Russia"/>
    <s v="Likely"/>
  </r>
  <r>
    <x v="0"/>
    <x v="0"/>
    <x v="1"/>
    <s v="Having a close relationship to Russia"/>
    <s v="Likely"/>
  </r>
  <r>
    <x v="0"/>
    <x v="0"/>
    <x v="1"/>
    <s v="Having a close relationship to Russia"/>
    <s v="Likely"/>
  </r>
  <r>
    <x v="0"/>
    <x v="1"/>
    <x v="1"/>
    <s v="Having a close relationship to Russia"/>
    <s v="Likely"/>
  </r>
  <r>
    <x v="0"/>
    <x v="1"/>
    <x v="1"/>
    <s v="Having a close relationship to Russia"/>
    <s v="Likely"/>
  </r>
  <r>
    <x v="0"/>
    <x v="1"/>
    <x v="0"/>
    <s v="Having a close relationship to Russia"/>
    <s v="Likely"/>
  </r>
  <r>
    <x v="1"/>
    <x v="0"/>
    <x v="0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1"/>
    <x v="0"/>
    <s v="Having a close relationship to Russia"/>
    <s v="Likely"/>
  </r>
  <r>
    <x v="1"/>
    <x v="0"/>
    <x v="1"/>
    <s v="Having a close relationship to Russia"/>
    <s v="Likely"/>
  </r>
  <r>
    <x v="1"/>
    <x v="0"/>
    <x v="0"/>
    <s v="Having a close relationship to Russia"/>
    <s v="Likely"/>
  </r>
  <r>
    <x v="1"/>
    <x v="1"/>
    <x v="1"/>
    <s v="Having a close relationship to Russia"/>
    <s v="Likely"/>
  </r>
  <r>
    <x v="1"/>
    <x v="0"/>
    <x v="0"/>
    <s v="Having a close relationship to Russia"/>
    <s v="Likely"/>
  </r>
  <r>
    <x v="1"/>
    <x v="1"/>
    <x v="1"/>
    <s v="Having a close relationship to Russia"/>
    <s v="Likely"/>
  </r>
  <r>
    <x v="1"/>
    <x v="0"/>
    <x v="0"/>
    <s v="Having a close relationship to Russia"/>
    <s v="Likely"/>
  </r>
  <r>
    <x v="1"/>
    <x v="0"/>
    <x v="1"/>
    <s v="Having a close relationship to Russia"/>
    <s v="Likely"/>
  </r>
  <r>
    <x v="1"/>
    <x v="1"/>
    <x v="1"/>
    <s v="Having a close relationship to Russia"/>
    <s v="Likely"/>
  </r>
  <r>
    <x v="1"/>
    <x v="0"/>
    <x v="1"/>
    <s v="Having a close relationship to Russia"/>
    <s v="Likely"/>
  </r>
  <r>
    <x v="1"/>
    <x v="1"/>
    <x v="1"/>
    <s v="Having a close relationship to Russia"/>
    <s v="Likely"/>
  </r>
  <r>
    <x v="1"/>
    <x v="0"/>
    <x v="1"/>
    <s v="Having a close relationship to Russia"/>
    <s v="Likely"/>
  </r>
  <r>
    <x v="1"/>
    <x v="1"/>
    <x v="0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1"/>
    <x v="0"/>
    <s v="Having a close relationship to Russia"/>
    <s v="Likely"/>
  </r>
  <r>
    <x v="1"/>
    <x v="0"/>
    <x v="1"/>
    <s v="Having a close relationship to Russia"/>
    <s v="Likely"/>
  </r>
  <r>
    <x v="1"/>
    <x v="1"/>
    <x v="1"/>
    <s v="Having a close relationship to Russia"/>
    <s v="Likely"/>
  </r>
  <r>
    <x v="1"/>
    <x v="1"/>
    <x v="1"/>
    <s v="Having a close relationship to Russia"/>
    <s v="Likely"/>
  </r>
  <r>
    <x v="0"/>
    <x v="0"/>
    <x v="0"/>
    <s v="Having a close relationship to Russia"/>
    <s v="Likely"/>
  </r>
  <r>
    <x v="0"/>
    <x v="1"/>
    <x v="0"/>
    <s v="Having a close relationship to Russia"/>
    <s v="Likely"/>
  </r>
  <r>
    <x v="0"/>
    <x v="1"/>
    <x v="1"/>
    <s v="Having a close relationship to Russia"/>
    <s v="Likely"/>
  </r>
  <r>
    <x v="0"/>
    <x v="1"/>
    <x v="0"/>
    <s v="Having a close relationship to Russia"/>
    <s v="Likely"/>
  </r>
  <r>
    <x v="0"/>
    <x v="1"/>
    <x v="1"/>
    <s v="Having a close relationship to Russia"/>
    <s v="Likely"/>
  </r>
  <r>
    <x v="0"/>
    <x v="0"/>
    <x v="1"/>
    <s v="Having a close relationship to Russia"/>
    <s v="Likely"/>
  </r>
  <r>
    <x v="0"/>
    <x v="0"/>
    <x v="1"/>
    <s v="Having a close relationship to Russia"/>
    <s v="Likely"/>
  </r>
  <r>
    <x v="0"/>
    <x v="1"/>
    <x v="0"/>
    <s v="Having a close relationship to Russia"/>
    <s v="Likely"/>
  </r>
  <r>
    <x v="0"/>
    <x v="0"/>
    <x v="0"/>
    <s v="Having a close relationship to Russia"/>
    <s v="Likely"/>
  </r>
  <r>
    <x v="0"/>
    <x v="1"/>
    <x v="1"/>
    <s v="Having a close relationship to Russia"/>
    <s v="Likely"/>
  </r>
  <r>
    <x v="1"/>
    <x v="1"/>
    <x v="0"/>
    <s v="Having a close relationship to Russia"/>
    <s v="Likely"/>
  </r>
  <r>
    <x v="1"/>
    <x v="0"/>
    <x v="0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0"/>
    <x v="0"/>
    <x v="0"/>
    <s v="Having a close relationship to Russia"/>
    <s v="Likely"/>
  </r>
  <r>
    <x v="0"/>
    <x v="1"/>
    <x v="1"/>
    <s v="Having a close relationship to Russia"/>
    <s v="Likely"/>
  </r>
  <r>
    <x v="0"/>
    <x v="1"/>
    <x v="1"/>
    <s v="Having a close relationship to Russia"/>
    <s v="Likely"/>
  </r>
  <r>
    <x v="1"/>
    <x v="0"/>
    <x v="1"/>
    <s v="Having a close relationship to Russia"/>
    <s v="Likely"/>
  </r>
  <r>
    <x v="1"/>
    <x v="0"/>
    <x v="1"/>
    <s v="Having a close relationship to Russia"/>
    <s v="Likely"/>
  </r>
  <r>
    <x v="0"/>
    <x v="1"/>
    <x v="1"/>
    <s v="Having a close relationship to Russia"/>
    <s v="Likely"/>
  </r>
  <r>
    <x v="0"/>
    <x v="1"/>
    <x v="0"/>
    <s v="Having a close relationship to Russia"/>
    <s v="Likely"/>
  </r>
  <r>
    <x v="0"/>
    <x v="1"/>
    <x v="1"/>
    <s v="Having a close relationship to Russia"/>
    <s v="Likely"/>
  </r>
  <r>
    <x v="0"/>
    <x v="1"/>
    <x v="1"/>
    <s v="Having a close relationship to Russia"/>
    <s v="Likely"/>
  </r>
  <r>
    <x v="0"/>
    <x v="1"/>
    <x v="1"/>
    <s v="Having a close relationship to Russia"/>
    <s v="Likely"/>
  </r>
  <r>
    <x v="1"/>
    <x v="1"/>
    <x v="0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1"/>
    <x v="1"/>
    <s v="Having a close relationship to Russia"/>
    <s v="Likely"/>
  </r>
  <r>
    <x v="1"/>
    <x v="1"/>
    <x v="0"/>
    <s v="Having a close relationship to Russia"/>
    <s v="Likely"/>
  </r>
  <r>
    <x v="1"/>
    <x v="1"/>
    <x v="0"/>
    <s v="Having a close relationship to Russia"/>
    <s v="Likely"/>
  </r>
  <r>
    <x v="0"/>
    <x v="1"/>
    <x v="0"/>
    <s v="Having a close relationship to Russia"/>
    <s v="Likely"/>
  </r>
  <r>
    <x v="0"/>
    <x v="1"/>
    <x v="1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1"/>
    <x v="1"/>
    <s v="Having a close relationship to Russia"/>
    <s v="Likely"/>
  </r>
  <r>
    <x v="1"/>
    <x v="1"/>
    <x v="1"/>
    <s v="Having a close relationship to Russia"/>
    <s v="Likely"/>
  </r>
  <r>
    <x v="1"/>
    <x v="1"/>
    <x v="0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1"/>
    <x v="0"/>
    <s v="Having a close relationship to Russia"/>
    <s v="Likely"/>
  </r>
  <r>
    <x v="1"/>
    <x v="1"/>
    <x v="1"/>
    <s v="Having a close relationship to Russia"/>
    <s v="Likely"/>
  </r>
  <r>
    <x v="1"/>
    <x v="1"/>
    <x v="0"/>
    <s v="Having a close relationship to Russia"/>
    <s v="Likely"/>
  </r>
  <r>
    <x v="1"/>
    <x v="0"/>
    <x v="0"/>
    <s v="Having a close relationship to Germany"/>
    <s v="Likely"/>
  </r>
  <r>
    <x v="0"/>
    <x v="0"/>
    <x v="0"/>
    <s v="Having a close relationship to Russia"/>
    <s v="Likely"/>
  </r>
  <r>
    <x v="1"/>
    <x v="1"/>
    <x v="1"/>
    <s v="Having a close relationship to Germany"/>
    <s v="Likely"/>
  </r>
  <r>
    <x v="0"/>
    <x v="1"/>
    <x v="1"/>
    <s v="Having a close relationship to Russia"/>
    <s v="Likely"/>
  </r>
  <r>
    <x v="0"/>
    <x v="0"/>
    <x v="1"/>
    <s v="Having a close relationship to Germany"/>
    <s v="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0"/>
    <x v="0"/>
    <x v="0"/>
    <s v="Having a close relationship to Germany"/>
    <s v="Unlikely"/>
  </r>
  <r>
    <x v="1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0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1"/>
    <x v="0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0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0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1"/>
    <x v="1"/>
    <x v="0"/>
    <s v="Having a close relationship to Germany"/>
    <s v="Unlikely"/>
  </r>
  <r>
    <x v="1"/>
    <x v="0"/>
    <x v="0"/>
    <s v="Having a close relationship to Germany"/>
    <s v="Unlikely"/>
  </r>
  <r>
    <x v="1"/>
    <x v="1"/>
    <x v="1"/>
    <s v="Having a close relationship to Germany"/>
    <s v="Unlikely"/>
  </r>
  <r>
    <x v="1"/>
    <x v="0"/>
    <x v="0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1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1"/>
    <x v="0"/>
    <x v="0"/>
    <s v="Having a close relationship to Germany"/>
    <s v="Unlikely"/>
  </r>
  <r>
    <x v="1"/>
    <x v="0"/>
    <x v="1"/>
    <s v="Having a close relationship to Germany"/>
    <s v="Unlikely"/>
  </r>
  <r>
    <x v="1"/>
    <x v="0"/>
    <x v="0"/>
    <s v="Having a close relationship to Germany"/>
    <s v="Unlikely"/>
  </r>
  <r>
    <x v="1"/>
    <x v="0"/>
    <x v="0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0"/>
    <x v="0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0"/>
    <x v="0"/>
    <s v="Having a close relationship to Germany"/>
    <s v="Unlikely"/>
  </r>
  <r>
    <x v="0"/>
    <x v="1"/>
    <x v="0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0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1"/>
    <x v="0"/>
    <s v="Having a close relationship to Germany"/>
    <s v="Unlikely"/>
  </r>
  <r>
    <x v="0"/>
    <x v="0"/>
    <x v="0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0"/>
    <x v="1"/>
    <s v="Having a close relationship to Germany"/>
    <s v="Unlikely"/>
  </r>
  <r>
    <x v="0"/>
    <x v="0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0"/>
    <x v="0"/>
    <s v="Having a close relationship to Germany"/>
    <s v="Unlikely"/>
  </r>
  <r>
    <x v="0"/>
    <x v="1"/>
    <x v="0"/>
    <s v="Having a close relationship to Germany"/>
    <s v="Unlikely"/>
  </r>
  <r>
    <x v="0"/>
    <x v="1"/>
    <x v="0"/>
    <s v="Having a close relationship to Germany"/>
    <s v="Unlikely"/>
  </r>
  <r>
    <x v="1"/>
    <x v="0"/>
    <x v="0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0"/>
    <x v="1"/>
    <x v="0"/>
    <s v="Having a close relationship to Germany"/>
    <s v="Unlikely"/>
  </r>
  <r>
    <x v="1"/>
    <x v="1"/>
    <x v="0"/>
    <s v="Having a close relationship to Germany"/>
    <s v="Unlikely"/>
  </r>
  <r>
    <x v="1"/>
    <x v="1"/>
    <x v="0"/>
    <s v="Having a close relationship to Germany"/>
    <s v="Unlikely"/>
  </r>
  <r>
    <x v="0"/>
    <x v="0"/>
    <x v="0"/>
    <s v="Having a close relationship to Germany"/>
    <s v="Unlikely"/>
  </r>
  <r>
    <x v="0"/>
    <x v="1"/>
    <x v="0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1"/>
    <x v="0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0"/>
    <x v="1"/>
    <x v="1"/>
    <s v="Having a close relationship to Germany"/>
    <s v="Unlikely"/>
  </r>
  <r>
    <x v="0"/>
    <x v="1"/>
    <x v="0"/>
    <s v="Having a close relationship to Germany"/>
    <s v="Unlikely"/>
  </r>
  <r>
    <x v="1"/>
    <x v="1"/>
    <x v="0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1"/>
    <x v="1"/>
    <x v="1"/>
    <s v="Having a close relationship to Germany"/>
    <s v="Unlikely"/>
  </r>
  <r>
    <x v="1"/>
    <x v="1"/>
    <x v="0"/>
    <s v="Having a close relationship to Germany"/>
    <s v="Unlikely"/>
  </r>
  <r>
    <x v="1"/>
    <x v="1"/>
    <x v="0"/>
    <s v="Having a close relationship to Germany"/>
    <s v="Unlikely"/>
  </r>
  <r>
    <x v="0"/>
    <x v="0"/>
    <x v="0"/>
    <s v="Having a close relationship to Russia"/>
    <s v="Unlikely"/>
  </r>
  <r>
    <x v="0"/>
    <x v="0"/>
    <x v="1"/>
    <s v="Having a close relationship to Russia"/>
    <s v="Unlikely"/>
  </r>
  <r>
    <x v="0"/>
    <x v="0"/>
    <x v="1"/>
    <s v="Having a close relationship to Russia"/>
    <s v="Unlikely"/>
  </r>
  <r>
    <x v="0"/>
    <x v="0"/>
    <x v="1"/>
    <s v="Having a close relationship to Russia"/>
    <s v="Unlikely"/>
  </r>
  <r>
    <x v="1"/>
    <x v="0"/>
    <x v="1"/>
    <s v="Having a close relationship to Russia"/>
    <s v="Unlikely"/>
  </r>
  <r>
    <x v="1"/>
    <x v="0"/>
    <x v="0"/>
    <s v="Having a close relationship to Russia"/>
    <s v="Unlikely"/>
  </r>
  <r>
    <x v="1"/>
    <x v="0"/>
    <x v="1"/>
    <s v="Having a close relationship to Russia"/>
    <s v="Unlikely"/>
  </r>
  <r>
    <x v="0"/>
    <x v="0"/>
    <x v="0"/>
    <s v="Having a close relationship to Russia"/>
    <s v="Unlikely"/>
  </r>
  <r>
    <x v="1"/>
    <x v="0"/>
    <x v="1"/>
    <s v="Having a close relationship to Russia"/>
    <s v="Unlikely"/>
  </r>
  <r>
    <x v="1"/>
    <x v="0"/>
    <x v="0"/>
    <s v="Having a close relationship to Russia"/>
    <s v="Unlikely"/>
  </r>
  <r>
    <x v="1"/>
    <x v="0"/>
    <x v="0"/>
    <s v="Having a close relationship to Russia"/>
    <s v="Unlikely"/>
  </r>
  <r>
    <x v="1"/>
    <x v="0"/>
    <x v="0"/>
    <s v="Having a close relationship to Russia"/>
    <s v="Unlikely"/>
  </r>
  <r>
    <x v="1"/>
    <x v="0"/>
    <x v="0"/>
    <s v="Having a close relationship to Russia"/>
    <s v="Unlikely"/>
  </r>
  <r>
    <x v="0"/>
    <x v="0"/>
    <x v="0"/>
    <s v="Having a close relationship to Russia"/>
    <s v="Unlikely"/>
  </r>
  <r>
    <x v="0"/>
    <x v="1"/>
    <x v="0"/>
    <s v="Having a close relationship to Russia"/>
    <s v="Unlikely"/>
  </r>
  <r>
    <x v="0"/>
    <x v="0"/>
    <x v="1"/>
    <s v="Having a close relationship to Russia"/>
    <s v="Unlikely"/>
  </r>
  <r>
    <x v="0"/>
    <x v="0"/>
    <x v="0"/>
    <s v="Having a close relationship to Russia"/>
    <s v="Unlikely"/>
  </r>
  <r>
    <x v="0"/>
    <x v="1"/>
    <x v="1"/>
    <s v="Having a close relationship to Russia"/>
    <s v="Unlikely"/>
  </r>
  <r>
    <x v="0"/>
    <x v="1"/>
    <x v="1"/>
    <s v="Having a close relationship to Russia"/>
    <s v="Unlikely"/>
  </r>
  <r>
    <x v="0"/>
    <x v="1"/>
    <x v="0"/>
    <s v="Having a close relationship to Russia"/>
    <s v="Unlikely"/>
  </r>
  <r>
    <x v="0"/>
    <x v="0"/>
    <x v="1"/>
    <s v="Having a close relationship to Russia"/>
    <s v="Unlikely"/>
  </r>
  <r>
    <x v="0"/>
    <x v="0"/>
    <x v="0"/>
    <s v="Having a close relationship to Russia"/>
    <s v="Unlikely"/>
  </r>
  <r>
    <x v="0"/>
    <x v="0"/>
    <x v="0"/>
    <s v="Having a close relationship to Russia"/>
    <s v="Unlikely"/>
  </r>
  <r>
    <x v="0"/>
    <x v="1"/>
    <x v="1"/>
    <s v="Having a close relationship to Russia"/>
    <s v="Unlikely"/>
  </r>
  <r>
    <x v="0"/>
    <x v="1"/>
    <x v="1"/>
    <s v="Having a close relationship to Russia"/>
    <s v="Unlikely"/>
  </r>
  <r>
    <x v="0"/>
    <x v="0"/>
    <x v="0"/>
    <s v="Having a close relationship to Russia"/>
    <s v="Unlikely"/>
  </r>
  <r>
    <x v="0"/>
    <x v="0"/>
    <x v="1"/>
    <s v="Having a close relationship to Russia"/>
    <s v="Unlikely"/>
  </r>
  <r>
    <x v="0"/>
    <x v="1"/>
    <x v="0"/>
    <s v="Having a close relationship to Russia"/>
    <s v="Unlikely"/>
  </r>
  <r>
    <x v="0"/>
    <x v="1"/>
    <x v="1"/>
    <s v="Having a close relationship to Russia"/>
    <s v="Unlikely"/>
  </r>
  <r>
    <x v="0"/>
    <x v="0"/>
    <x v="1"/>
    <s v="Having a close relationship to Russia"/>
    <s v="Unlikely"/>
  </r>
  <r>
    <x v="0"/>
    <x v="0"/>
    <x v="0"/>
    <s v="Having a close relationship to Russia"/>
    <s v="Unlikely"/>
  </r>
  <r>
    <x v="0"/>
    <x v="0"/>
    <x v="1"/>
    <s v="Having a close relationship to Russia"/>
    <s v="Unlikely"/>
  </r>
  <r>
    <x v="0"/>
    <x v="1"/>
    <x v="0"/>
    <s v="Having a close relationship to Russia"/>
    <s v="Unlikely"/>
  </r>
  <r>
    <x v="0"/>
    <x v="1"/>
    <x v="0"/>
    <s v="Having a close relationship to Russia"/>
    <s v="Unlikely"/>
  </r>
  <r>
    <x v="1"/>
    <x v="0"/>
    <x v="1"/>
    <s v="Having a close relationship to Russia"/>
    <s v="Unlikely"/>
  </r>
  <r>
    <x v="1"/>
    <x v="0"/>
    <x v="0"/>
    <s v="Having a close relationship to Russia"/>
    <s v="Unlikely"/>
  </r>
  <r>
    <x v="1"/>
    <x v="1"/>
    <x v="1"/>
    <s v="Having a close relationship to Russia"/>
    <s v="Unlikely"/>
  </r>
  <r>
    <x v="1"/>
    <x v="1"/>
    <x v="1"/>
    <s v="Having a close relationship to Russia"/>
    <s v="Unlikely"/>
  </r>
  <r>
    <x v="1"/>
    <x v="0"/>
    <x v="0"/>
    <s v="Having a close relationship to Russia"/>
    <s v="Unlikely"/>
  </r>
  <r>
    <x v="1"/>
    <x v="1"/>
    <x v="1"/>
    <s v="Having a close relationship to Russia"/>
    <s v="Unlikely"/>
  </r>
  <r>
    <x v="1"/>
    <x v="1"/>
    <x v="1"/>
    <s v="Having a close relationship to Russia"/>
    <s v="Unlikely"/>
  </r>
  <r>
    <x v="1"/>
    <x v="1"/>
    <x v="1"/>
    <s v="Having a close relationship to Russia"/>
    <s v="Unlikely"/>
  </r>
  <r>
    <x v="1"/>
    <x v="0"/>
    <x v="0"/>
    <s v="Having a close relationship to Russia"/>
    <s v="Unlikely"/>
  </r>
  <r>
    <x v="1"/>
    <x v="1"/>
    <x v="1"/>
    <s v="Having a close relationship to Russia"/>
    <s v="Unlikely"/>
  </r>
  <r>
    <x v="1"/>
    <x v="0"/>
    <x v="0"/>
    <s v="Having a close relationship to Russia"/>
    <s v="Unlikely"/>
  </r>
  <r>
    <x v="1"/>
    <x v="0"/>
    <x v="0"/>
    <s v="Having a close relationship to Russia"/>
    <s v="Unlikely"/>
  </r>
  <r>
    <x v="1"/>
    <x v="1"/>
    <x v="1"/>
    <s v="Having a close relationship to Russia"/>
    <s v="Unlikely"/>
  </r>
  <r>
    <x v="0"/>
    <x v="0"/>
    <x v="0"/>
    <s v="Having a close relationship to Russia"/>
    <s v="Unlikely"/>
  </r>
  <r>
    <x v="0"/>
    <x v="1"/>
    <x v="0"/>
    <s v="Having a close relationship to Russia"/>
    <s v="Unlikely"/>
  </r>
  <r>
    <x v="0"/>
    <x v="0"/>
    <x v="0"/>
    <s v="Having a close relationship to Russia"/>
    <s v="Unlikely"/>
  </r>
  <r>
    <x v="0"/>
    <x v="1"/>
    <x v="1"/>
    <s v="Having a close relationship to Russia"/>
    <s v="Unlikely"/>
  </r>
  <r>
    <x v="0"/>
    <x v="0"/>
    <x v="0"/>
    <s v="Having a close relationship to Russia"/>
    <s v="Unlikely"/>
  </r>
  <r>
    <x v="0"/>
    <x v="0"/>
    <x v="1"/>
    <s v="Having a close relationship to Russia"/>
    <s v="Unlikely"/>
  </r>
  <r>
    <x v="0"/>
    <x v="1"/>
    <x v="1"/>
    <s v="Having a close relationship to Russia"/>
    <s v="Unlikely"/>
  </r>
  <r>
    <x v="1"/>
    <x v="1"/>
    <x v="1"/>
    <s v="Having a close relationship to Russia"/>
    <s v="Unlikely"/>
  </r>
  <r>
    <x v="1"/>
    <x v="0"/>
    <x v="1"/>
    <s v="Having a close relationship to Russia"/>
    <s v="Unlikely"/>
  </r>
  <r>
    <x v="1"/>
    <x v="1"/>
    <x v="0"/>
    <s v="Having a close relationship to Russia"/>
    <s v="Unlikely"/>
  </r>
  <r>
    <x v="1"/>
    <x v="1"/>
    <x v="0"/>
    <s v="Having a close relationship to Russia"/>
    <s v="Unlikely"/>
  </r>
  <r>
    <x v="1"/>
    <x v="0"/>
    <x v="0"/>
    <s v="Having a close relationship to Russia"/>
    <s v="Unlikely"/>
  </r>
  <r>
    <x v="1"/>
    <x v="1"/>
    <x v="1"/>
    <s v="Having a close relationship to Russia"/>
    <s v="Unlikely"/>
  </r>
  <r>
    <x v="1"/>
    <x v="0"/>
    <x v="1"/>
    <s v="Having a close relationship to Russia"/>
    <s v="Unlikely"/>
  </r>
  <r>
    <x v="1"/>
    <x v="1"/>
    <x v="0"/>
    <s v="Having a close relationship to Russia"/>
    <s v="Unlikely"/>
  </r>
  <r>
    <x v="1"/>
    <x v="1"/>
    <x v="1"/>
    <s v="Having a close relationship to Russia"/>
    <s v="Unlikely"/>
  </r>
  <r>
    <x v="1"/>
    <x v="0"/>
    <x v="1"/>
    <s v="Having a close relationship to Russia"/>
    <s v="Unlikely"/>
  </r>
  <r>
    <x v="1"/>
    <x v="1"/>
    <x v="1"/>
    <s v="Having a close relationship to Russia"/>
    <s v="Unlikely"/>
  </r>
  <r>
    <x v="0"/>
    <x v="1"/>
    <x v="0"/>
    <s v="Having a close relationship to Russia"/>
    <s v="Unlikely"/>
  </r>
  <r>
    <x v="0"/>
    <x v="1"/>
    <x v="1"/>
    <s v="Having a close relationship to Russia"/>
    <s v="Unlikely"/>
  </r>
  <r>
    <x v="1"/>
    <x v="1"/>
    <x v="0"/>
    <s v="Having a close relationship to Russia"/>
    <s v="Unlikely"/>
  </r>
  <r>
    <x v="1"/>
    <x v="1"/>
    <x v="0"/>
    <s v="Having a close relationship to Russia"/>
    <s v="Unlikely"/>
  </r>
  <r>
    <x v="0"/>
    <x v="1"/>
    <x v="1"/>
    <s v="Having a close relationship to Russia"/>
    <s v="Unlikely"/>
  </r>
  <r>
    <x v="0"/>
    <x v="1"/>
    <x v="1"/>
    <s v="Having a close relationship to Russia"/>
    <s v="Unlikely"/>
  </r>
  <r>
    <x v="1"/>
    <x v="1"/>
    <x v="1"/>
    <s v="Having a close relationship to Russia"/>
    <s v="Unlikely"/>
  </r>
  <r>
    <x v="1"/>
    <x v="1"/>
    <x v="1"/>
    <s v="Having a close relationship to Russia"/>
    <s v="Unlikely"/>
  </r>
  <r>
    <x v="1"/>
    <x v="1"/>
    <x v="0"/>
    <s v="Having a close relationship to Russia"/>
    <s v="Unlikely"/>
  </r>
  <r>
    <x v="1"/>
    <x v="1"/>
    <x v="1"/>
    <s v="Having a close relationship to Russia"/>
    <s v="Unlikely"/>
  </r>
  <r>
    <x v="1"/>
    <x v="1"/>
    <x v="1"/>
    <s v="Having a close relationship to Russia"/>
    <s v="Unlikely"/>
  </r>
  <r>
    <x v="0"/>
    <x v="1"/>
    <x v="1"/>
    <s v="Having a close relationship to Russia"/>
    <s v="Unlikely"/>
  </r>
  <r>
    <x v="1"/>
    <x v="1"/>
    <x v="0"/>
    <s v="Having a close relationship to Russia"/>
    <s v="Unlikely"/>
  </r>
  <r>
    <x v="0"/>
    <x v="0"/>
    <x v="1"/>
    <s v="Having a close relationship to Russia"/>
    <s v="Unlikely"/>
  </r>
  <r>
    <x v="0"/>
    <x v="1"/>
    <x v="0"/>
    <s v="Having a close relationship to Germany"/>
    <s v="Unlikely"/>
  </r>
  <r>
    <x v="0"/>
    <x v="0"/>
    <x v="0"/>
    <s v="Having a close relationship to Russia"/>
    <s v="Unlikely"/>
  </r>
  <r>
    <x v="1"/>
    <x v="0"/>
    <x v="0"/>
    <s v="Having a close relationship to Russia"/>
    <s v="Unlikely"/>
  </r>
  <r>
    <x v="0"/>
    <x v="0"/>
    <x v="0"/>
    <s v="Having a close relationship to Germany"/>
    <s v="Unlikely"/>
  </r>
  <r>
    <x v="1"/>
    <x v="0"/>
    <x v="0"/>
    <s v="Having a close relationship to Russia"/>
    <s v="Unlikely"/>
  </r>
  <r>
    <x v="1"/>
    <x v="1"/>
    <x v="0"/>
    <s v="Having a close relationship to Germany"/>
    <s v="Unlikel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3"/>
    <x v="0"/>
  </r>
  <r>
    <x v="6"/>
    <x v="5"/>
    <x v="0"/>
  </r>
  <r>
    <x v="7"/>
    <x v="6"/>
    <x v="0"/>
  </r>
  <r>
    <x v="8"/>
    <x v="7"/>
    <x v="0"/>
  </r>
  <r>
    <x v="9"/>
    <x v="8"/>
    <x v="0"/>
  </r>
  <r>
    <x v="10"/>
    <x v="9"/>
    <x v="0"/>
  </r>
  <r>
    <x v="11"/>
    <x v="9"/>
    <x v="0"/>
  </r>
  <r>
    <x v="0"/>
    <x v="10"/>
    <x v="0"/>
  </r>
  <r>
    <x v="1"/>
    <x v="11"/>
    <x v="0"/>
  </r>
  <r>
    <x v="2"/>
    <x v="5"/>
    <x v="0"/>
  </r>
  <r>
    <x v="12"/>
    <x v="12"/>
    <x v="0"/>
  </r>
  <r>
    <x v="4"/>
    <x v="13"/>
    <x v="0"/>
  </r>
  <r>
    <x v="5"/>
    <x v="9"/>
    <x v="0"/>
  </r>
  <r>
    <x v="6"/>
    <x v="14"/>
    <x v="0"/>
  </r>
  <r>
    <x v="7"/>
    <x v="15"/>
    <x v="0"/>
  </r>
  <r>
    <x v="8"/>
    <x v="7"/>
    <x v="0"/>
  </r>
  <r>
    <x v="13"/>
    <x v="5"/>
    <x v="0"/>
  </r>
  <r>
    <x v="11"/>
    <x v="14"/>
    <x v="0"/>
  </r>
  <r>
    <x v="0"/>
    <x v="16"/>
    <x v="0"/>
  </r>
  <r>
    <x v="14"/>
    <x v="17"/>
    <x v="0"/>
  </r>
  <r>
    <x v="15"/>
    <x v="6"/>
    <x v="0"/>
  </r>
  <r>
    <x v="3"/>
    <x v="18"/>
    <x v="0"/>
  </r>
  <r>
    <x v="16"/>
    <x v="7"/>
    <x v="0"/>
  </r>
  <r>
    <x v="5"/>
    <x v="19"/>
    <x v="0"/>
  </r>
  <r>
    <x v="6"/>
    <x v="15"/>
    <x v="0"/>
  </r>
  <r>
    <x v="7"/>
    <x v="20"/>
    <x v="0"/>
  </r>
  <r>
    <x v="8"/>
    <x v="14"/>
    <x v="0"/>
  </r>
  <r>
    <x v="9"/>
    <x v="21"/>
    <x v="0"/>
  </r>
  <r>
    <x v="10"/>
    <x v="22"/>
    <x v="0"/>
  </r>
  <r>
    <x v="11"/>
    <x v="23"/>
    <x v="0"/>
  </r>
  <r>
    <x v="0"/>
    <x v="24"/>
    <x v="0"/>
  </r>
  <r>
    <x v="1"/>
    <x v="25"/>
    <x v="0"/>
  </r>
  <r>
    <x v="2"/>
    <x v="26"/>
    <x v="0"/>
  </r>
  <r>
    <x v="12"/>
    <x v="27"/>
    <x v="0"/>
  </r>
  <r>
    <x v="4"/>
    <x v="28"/>
    <x v="0"/>
  </r>
  <r>
    <x v="5"/>
    <x v="29"/>
    <x v="0"/>
  </r>
  <r>
    <x v="6"/>
    <x v="30"/>
    <x v="0"/>
  </r>
  <r>
    <x v="7"/>
    <x v="31"/>
    <x v="0"/>
  </r>
  <r>
    <x v="17"/>
    <x v="32"/>
    <x v="0"/>
  </r>
  <r>
    <x v="18"/>
    <x v="33"/>
    <x v="1"/>
  </r>
  <r>
    <x v="9"/>
    <x v="34"/>
    <x v="1"/>
  </r>
  <r>
    <x v="19"/>
    <x v="35"/>
    <x v="1"/>
  </r>
  <r>
    <x v="10"/>
    <x v="36"/>
    <x v="1"/>
  </r>
  <r>
    <x v="20"/>
    <x v="37"/>
    <x v="1"/>
  </r>
  <r>
    <x v="21"/>
    <x v="38"/>
    <x v="1"/>
  </r>
  <r>
    <x v="22"/>
    <x v="39"/>
    <x v="1"/>
  </r>
  <r>
    <x v="23"/>
    <x v="40"/>
    <x v="1"/>
  </r>
  <r>
    <x v="24"/>
    <x v="38"/>
    <x v="1"/>
  </r>
  <r>
    <x v="25"/>
    <x v="41"/>
    <x v="1"/>
  </r>
  <r>
    <x v="26"/>
    <x v="42"/>
    <x v="1"/>
  </r>
  <r>
    <x v="26"/>
    <x v="43"/>
    <x v="1"/>
  </r>
  <r>
    <x v="1"/>
    <x v="36"/>
    <x v="1"/>
  </r>
  <r>
    <x v="27"/>
    <x v="44"/>
    <x v="1"/>
  </r>
  <r>
    <x v="15"/>
    <x v="45"/>
    <x v="1"/>
  </r>
  <r>
    <x v="28"/>
    <x v="46"/>
    <x v="1"/>
  </r>
  <r>
    <x v="12"/>
    <x v="37"/>
    <x v="1"/>
  </r>
  <r>
    <x v="29"/>
    <x v="47"/>
    <x v="1"/>
  </r>
  <r>
    <x v="30"/>
    <x v="37"/>
    <x v="1"/>
  </r>
  <r>
    <x v="31"/>
    <x v="48"/>
    <x v="1"/>
  </r>
  <r>
    <x v="32"/>
    <x v="49"/>
    <x v="1"/>
  </r>
  <r>
    <x v="5"/>
    <x v="50"/>
    <x v="1"/>
  </r>
  <r>
    <x v="33"/>
    <x v="49"/>
    <x v="1"/>
  </r>
  <r>
    <x v="6"/>
    <x v="51"/>
    <x v="1"/>
  </r>
  <r>
    <x v="34"/>
    <x v="51"/>
    <x v="1"/>
  </r>
  <r>
    <x v="35"/>
    <x v="52"/>
    <x v="1"/>
  </r>
  <r>
    <x v="36"/>
    <x v="42"/>
    <x v="1"/>
  </r>
  <r>
    <x v="36"/>
    <x v="44"/>
    <x v="1"/>
  </r>
  <r>
    <x v="37"/>
    <x v="33"/>
    <x v="1"/>
  </r>
  <r>
    <x v="18"/>
    <x v="53"/>
    <x v="1"/>
  </r>
  <r>
    <x v="38"/>
    <x v="51"/>
    <x v="1"/>
  </r>
  <r>
    <x v="9"/>
    <x v="45"/>
    <x v="1"/>
  </r>
  <r>
    <x v="19"/>
    <x v="54"/>
    <x v="1"/>
  </r>
  <r>
    <x v="13"/>
    <x v="55"/>
    <x v="1"/>
  </r>
  <r>
    <x v="20"/>
    <x v="35"/>
    <x v="1"/>
  </r>
  <r>
    <x v="21"/>
    <x v="56"/>
    <x v="1"/>
  </r>
  <r>
    <x v="23"/>
    <x v="51"/>
    <x v="1"/>
  </r>
  <r>
    <x v="24"/>
    <x v="51"/>
    <x v="1"/>
  </r>
  <r>
    <x v="0"/>
    <x v="57"/>
    <x v="1"/>
  </r>
  <r>
    <x v="39"/>
    <x v="58"/>
    <x v="1"/>
  </r>
  <r>
    <x v="27"/>
    <x v="59"/>
    <x v="1"/>
  </r>
  <r>
    <x v="40"/>
    <x v="55"/>
    <x v="1"/>
  </r>
  <r>
    <x v="28"/>
    <x v="60"/>
    <x v="1"/>
  </r>
  <r>
    <x v="41"/>
    <x v="36"/>
    <x v="1"/>
  </r>
  <r>
    <x v="29"/>
    <x v="45"/>
    <x v="1"/>
  </r>
  <r>
    <x v="30"/>
    <x v="52"/>
    <x v="1"/>
  </r>
  <r>
    <x v="31"/>
    <x v="58"/>
    <x v="1"/>
  </r>
  <r>
    <x v="42"/>
    <x v="61"/>
    <x v="1"/>
  </r>
  <r>
    <x v="43"/>
    <x v="62"/>
    <x v="1"/>
  </r>
  <r>
    <x v="44"/>
    <x v="3"/>
    <x v="1"/>
  </r>
  <r>
    <x v="45"/>
    <x v="55"/>
    <x v="1"/>
  </r>
  <r>
    <x v="34"/>
    <x v="63"/>
    <x v="1"/>
  </r>
  <r>
    <x v="46"/>
    <x v="64"/>
    <x v="1"/>
  </r>
  <r>
    <x v="36"/>
    <x v="9"/>
    <x v="1"/>
  </r>
  <r>
    <x v="17"/>
    <x v="45"/>
    <x v="1"/>
  </r>
  <r>
    <x v="18"/>
    <x v="65"/>
    <x v="1"/>
  </r>
  <r>
    <x v="18"/>
    <x v="61"/>
    <x v="1"/>
  </r>
  <r>
    <x v="38"/>
    <x v="9"/>
    <x v="1"/>
  </r>
  <r>
    <x v="19"/>
    <x v="63"/>
    <x v="1"/>
  </r>
  <r>
    <x v="19"/>
    <x v="6"/>
    <x v="1"/>
  </r>
  <r>
    <x v="20"/>
    <x v="66"/>
    <x v="1"/>
  </r>
  <r>
    <x v="21"/>
    <x v="67"/>
    <x v="1"/>
  </r>
  <r>
    <x v="11"/>
    <x v="68"/>
    <x v="1"/>
  </r>
  <r>
    <x v="24"/>
    <x v="54"/>
    <x v="1"/>
  </r>
  <r>
    <x v="24"/>
    <x v="9"/>
    <x v="1"/>
  </r>
  <r>
    <x v="0"/>
    <x v="69"/>
    <x v="1"/>
  </r>
  <r>
    <x v="26"/>
    <x v="4"/>
    <x v="1"/>
  </r>
  <r>
    <x v="1"/>
    <x v="15"/>
    <x v="1"/>
  </r>
  <r>
    <x v="40"/>
    <x v="9"/>
    <x v="1"/>
  </r>
  <r>
    <x v="15"/>
    <x v="14"/>
    <x v="1"/>
  </r>
  <r>
    <x v="2"/>
    <x v="9"/>
    <x v="1"/>
  </r>
  <r>
    <x v="41"/>
    <x v="5"/>
    <x v="1"/>
  </r>
  <r>
    <x v="3"/>
    <x v="70"/>
    <x v="1"/>
  </r>
  <r>
    <x v="29"/>
    <x v="67"/>
    <x v="1"/>
  </r>
  <r>
    <x v="30"/>
    <x v="71"/>
    <x v="1"/>
  </r>
  <r>
    <x v="42"/>
    <x v="44"/>
    <x v="1"/>
  </r>
  <r>
    <x v="42"/>
    <x v="46"/>
    <x v="1"/>
  </r>
  <r>
    <x v="32"/>
    <x v="72"/>
    <x v="1"/>
  </r>
  <r>
    <x v="33"/>
    <x v="73"/>
    <x v="1"/>
  </r>
  <r>
    <x v="33"/>
    <x v="70"/>
    <x v="1"/>
  </r>
  <r>
    <x v="34"/>
    <x v="9"/>
    <x v="1"/>
  </r>
  <r>
    <x v="34"/>
    <x v="62"/>
    <x v="1"/>
  </r>
  <r>
    <x v="35"/>
    <x v="74"/>
    <x v="1"/>
  </r>
  <r>
    <x v="36"/>
    <x v="4"/>
    <x v="1"/>
  </r>
  <r>
    <x v="17"/>
    <x v="22"/>
    <x v="1"/>
  </r>
  <r>
    <x v="8"/>
    <x v="12"/>
    <x v="1"/>
  </r>
  <r>
    <x v="38"/>
    <x v="1"/>
    <x v="1"/>
  </r>
  <r>
    <x v="38"/>
    <x v="12"/>
    <x v="1"/>
  </r>
  <r>
    <x v="47"/>
    <x v="1"/>
    <x v="1"/>
  </r>
  <r>
    <x v="47"/>
    <x v="19"/>
    <x v="1"/>
  </r>
  <r>
    <x v="9"/>
    <x v="22"/>
    <x v="1"/>
  </r>
  <r>
    <x v="19"/>
    <x v="75"/>
    <x v="1"/>
  </r>
  <r>
    <x v="48"/>
    <x v="76"/>
    <x v="1"/>
  </r>
  <r>
    <x v="10"/>
    <x v="70"/>
    <x v="1"/>
  </r>
  <r>
    <x v="20"/>
    <x v="5"/>
    <x v="1"/>
  </r>
  <r>
    <x v="21"/>
    <x v="19"/>
    <x v="1"/>
  </r>
  <r>
    <x v="22"/>
    <x v="22"/>
    <x v="1"/>
  </r>
  <r>
    <x v="11"/>
    <x v="0"/>
    <x v="1"/>
  </r>
  <r>
    <x v="49"/>
    <x v="77"/>
    <x v="1"/>
  </r>
  <r>
    <x v="25"/>
    <x v="78"/>
    <x v="1"/>
  </r>
  <r>
    <x v="0"/>
    <x v="79"/>
    <x v="1"/>
  </r>
  <r>
    <x v="0"/>
    <x v="80"/>
    <x v="1"/>
  </r>
  <r>
    <x v="39"/>
    <x v="79"/>
    <x v="1"/>
  </r>
  <r>
    <x v="14"/>
    <x v="78"/>
    <x v="1"/>
  </r>
  <r>
    <x v="27"/>
    <x v="81"/>
    <x v="1"/>
  </r>
  <r>
    <x v="27"/>
    <x v="81"/>
    <x v="1"/>
  </r>
  <r>
    <x v="15"/>
    <x v="69"/>
    <x v="1"/>
  </r>
  <r>
    <x v="15"/>
    <x v="25"/>
    <x v="1"/>
  </r>
  <r>
    <x v="28"/>
    <x v="25"/>
    <x v="1"/>
  </r>
  <r>
    <x v="50"/>
    <x v="80"/>
    <x v="1"/>
  </r>
  <r>
    <x v="50"/>
    <x v="82"/>
    <x v="1"/>
  </r>
  <r>
    <x v="3"/>
    <x v="83"/>
    <x v="1"/>
  </r>
  <r>
    <x v="29"/>
    <x v="84"/>
    <x v="1"/>
  </r>
  <r>
    <x v="16"/>
    <x v="85"/>
    <x v="1"/>
  </r>
  <r>
    <x v="16"/>
    <x v="86"/>
    <x v="1"/>
  </r>
  <r>
    <x v="42"/>
    <x v="26"/>
    <x v="1"/>
  </r>
  <r>
    <x v="42"/>
    <x v="87"/>
    <x v="1"/>
  </r>
  <r>
    <x v="5"/>
    <x v="87"/>
    <x v="1"/>
  </r>
  <r>
    <x v="33"/>
    <x v="26"/>
    <x v="1"/>
  </r>
  <r>
    <x v="44"/>
    <x v="88"/>
    <x v="1"/>
  </r>
  <r>
    <x v="45"/>
    <x v="89"/>
    <x v="1"/>
  </r>
  <r>
    <x v="45"/>
    <x v="90"/>
    <x v="1"/>
  </r>
  <r>
    <x v="34"/>
    <x v="90"/>
    <x v="1"/>
  </r>
  <r>
    <x v="46"/>
    <x v="91"/>
    <x v="1"/>
  </r>
  <r>
    <x v="35"/>
    <x v="92"/>
    <x v="1"/>
  </r>
  <r>
    <x v="36"/>
    <x v="25"/>
    <x v="1"/>
  </r>
  <r>
    <x v="36"/>
    <x v="29"/>
    <x v="1"/>
  </r>
  <r>
    <x v="8"/>
    <x v="93"/>
    <x v="1"/>
  </r>
  <r>
    <x v="18"/>
    <x v="90"/>
    <x v="1"/>
  </r>
  <r>
    <x v="38"/>
    <x v="90"/>
    <x v="1"/>
  </r>
  <r>
    <x v="47"/>
    <x v="94"/>
    <x v="1"/>
  </r>
  <r>
    <x v="19"/>
    <x v="95"/>
    <x v="1"/>
  </r>
  <r>
    <x v="48"/>
    <x v="96"/>
    <x v="1"/>
  </r>
  <r>
    <x v="20"/>
    <x v="95"/>
    <x v="1"/>
  </r>
  <r>
    <x v="21"/>
    <x v="85"/>
    <x v="1"/>
  </r>
  <r>
    <x v="22"/>
    <x v="93"/>
    <x v="1"/>
  </r>
  <r>
    <x v="23"/>
    <x v="97"/>
    <x v="1"/>
  </r>
  <r>
    <x v="23"/>
    <x v="87"/>
    <x v="1"/>
  </r>
  <r>
    <x v="23"/>
    <x v="84"/>
    <x v="1"/>
  </r>
  <r>
    <x v="24"/>
    <x v="98"/>
    <x v="1"/>
  </r>
  <r>
    <x v="49"/>
    <x v="99"/>
    <x v="1"/>
  </r>
  <r>
    <x v="0"/>
    <x v="91"/>
    <x v="1"/>
  </r>
  <r>
    <x v="26"/>
    <x v="100"/>
    <x v="1"/>
  </r>
  <r>
    <x v="14"/>
    <x v="101"/>
    <x v="1"/>
  </r>
  <r>
    <x v="27"/>
    <x v="93"/>
    <x v="1"/>
  </r>
  <r>
    <x v="40"/>
    <x v="87"/>
    <x v="1"/>
  </r>
  <r>
    <x v="2"/>
    <x v="101"/>
    <x v="1"/>
  </r>
  <r>
    <x v="28"/>
    <x v="84"/>
    <x v="1"/>
  </r>
  <r>
    <x v="3"/>
    <x v="87"/>
    <x v="1"/>
  </r>
  <r>
    <x v="29"/>
    <x v="88"/>
    <x v="1"/>
  </r>
  <r>
    <x v="16"/>
    <x v="84"/>
    <x v="1"/>
  </r>
  <r>
    <x v="31"/>
    <x v="80"/>
    <x v="1"/>
  </r>
  <r>
    <x v="42"/>
    <x v="25"/>
    <x v="1"/>
  </r>
  <r>
    <x v="5"/>
    <x v="91"/>
    <x v="1"/>
  </r>
  <r>
    <x v="33"/>
    <x v="91"/>
    <x v="1"/>
  </r>
  <r>
    <x v="44"/>
    <x v="95"/>
    <x v="1"/>
  </r>
  <r>
    <x v="34"/>
    <x v="102"/>
    <x v="1"/>
  </r>
  <r>
    <x v="34"/>
    <x v="25"/>
    <x v="1"/>
  </r>
  <r>
    <x v="7"/>
    <x v="93"/>
    <x v="1"/>
  </r>
  <r>
    <x v="36"/>
    <x v="93"/>
    <x v="1"/>
  </r>
  <r>
    <x v="36"/>
    <x v="90"/>
    <x v="1"/>
  </r>
  <r>
    <x v="17"/>
    <x v="25"/>
    <x v="1"/>
  </r>
  <r>
    <x v="18"/>
    <x v="95"/>
    <x v="1"/>
  </r>
  <r>
    <x v="18"/>
    <x v="103"/>
    <x v="1"/>
  </r>
  <r>
    <x v="38"/>
    <x v="104"/>
    <x v="1"/>
  </r>
  <r>
    <x v="9"/>
    <x v="105"/>
    <x v="1"/>
  </r>
  <r>
    <x v="9"/>
    <x v="106"/>
    <x v="1"/>
  </r>
  <r>
    <x v="19"/>
    <x v="107"/>
    <x v="1"/>
  </r>
  <r>
    <x v="10"/>
    <x v="102"/>
    <x v="1"/>
  </r>
  <r>
    <x v="20"/>
    <x v="92"/>
    <x v="1"/>
  </r>
  <r>
    <x v="21"/>
    <x v="108"/>
    <x v="1"/>
  </r>
  <r>
    <x v="22"/>
    <x v="109"/>
    <x v="1"/>
  </r>
  <r>
    <x v="23"/>
    <x v="31"/>
    <x v="1"/>
  </r>
  <r>
    <x v="24"/>
    <x v="96"/>
    <x v="1"/>
  </r>
  <r>
    <x v="25"/>
    <x v="102"/>
    <x v="1"/>
  </r>
  <r>
    <x v="26"/>
    <x v="110"/>
    <x v="1"/>
  </r>
  <r>
    <x v="14"/>
    <x v="111"/>
    <x v="1"/>
  </r>
  <r>
    <x v="40"/>
    <x v="112"/>
    <x v="1"/>
  </r>
  <r>
    <x v="15"/>
    <x v="113"/>
    <x v="1"/>
  </r>
  <r>
    <x v="2"/>
    <x v="103"/>
    <x v="1"/>
  </r>
  <r>
    <x v="41"/>
    <x v="114"/>
    <x v="1"/>
  </r>
  <r>
    <x v="50"/>
    <x v="115"/>
    <x v="1"/>
  </r>
  <r>
    <x v="12"/>
    <x v="116"/>
    <x v="1"/>
  </r>
  <r>
    <x v="29"/>
    <x v="114"/>
    <x v="1"/>
  </r>
  <r>
    <x v="30"/>
    <x v="117"/>
    <x v="1"/>
  </r>
  <r>
    <x v="4"/>
    <x v="118"/>
    <x v="1"/>
  </r>
  <r>
    <x v="42"/>
    <x v="119"/>
    <x v="1"/>
  </r>
  <r>
    <x v="5"/>
    <x v="120"/>
    <x v="1"/>
  </r>
  <r>
    <x v="43"/>
    <x v="121"/>
    <x v="1"/>
  </r>
  <r>
    <x v="33"/>
    <x v="122"/>
    <x v="1"/>
  </r>
  <r>
    <x v="33"/>
    <x v="123"/>
    <x v="1"/>
  </r>
  <r>
    <x v="44"/>
    <x v="124"/>
    <x v="1"/>
  </r>
  <r>
    <x v="45"/>
    <x v="125"/>
    <x v="1"/>
  </r>
  <r>
    <x v="45"/>
    <x v="126"/>
    <x v="1"/>
  </r>
  <r>
    <x v="34"/>
    <x v="113"/>
    <x v="1"/>
  </r>
  <r>
    <x v="46"/>
    <x v="32"/>
    <x v="1"/>
  </r>
  <r>
    <x v="35"/>
    <x v="32"/>
    <x v="1"/>
  </r>
  <r>
    <x v="7"/>
    <x v="127"/>
    <x v="1"/>
  </r>
  <r>
    <x v="36"/>
    <x v="128"/>
    <x v="1"/>
  </r>
  <r>
    <x v="17"/>
    <x v="129"/>
    <x v="1"/>
  </r>
  <r>
    <x v="17"/>
    <x v="130"/>
    <x v="1"/>
  </r>
  <r>
    <x v="8"/>
    <x v="112"/>
    <x v="1"/>
  </r>
  <r>
    <x v="8"/>
    <x v="131"/>
    <x v="1"/>
  </r>
  <r>
    <x v="18"/>
    <x v="128"/>
    <x v="1"/>
  </r>
  <r>
    <x v="18"/>
    <x v="127"/>
    <x v="1"/>
  </r>
  <r>
    <x v="38"/>
    <x v="132"/>
    <x v="1"/>
  </r>
  <r>
    <x v="47"/>
    <x v="133"/>
    <x v="1"/>
  </r>
  <r>
    <x v="9"/>
    <x v="116"/>
    <x v="1"/>
  </r>
  <r>
    <x v="19"/>
    <x v="132"/>
    <x v="1"/>
  </r>
  <r>
    <x v="19"/>
    <x v="134"/>
    <x v="1"/>
  </r>
  <r>
    <x v="48"/>
    <x v="135"/>
    <x v="1"/>
  </r>
  <r>
    <x v="20"/>
    <x v="136"/>
    <x v="1"/>
  </r>
  <r>
    <x v="20"/>
    <x v="137"/>
    <x v="1"/>
  </r>
  <r>
    <x v="21"/>
    <x v="138"/>
    <x v="1"/>
  </r>
  <r>
    <x v="11"/>
    <x v="139"/>
    <x v="1"/>
  </r>
  <r>
    <x v="23"/>
    <x v="117"/>
    <x v="1"/>
  </r>
  <r>
    <x v="24"/>
    <x v="139"/>
    <x v="1"/>
  </r>
  <r>
    <x v="25"/>
    <x v="140"/>
    <x v="1"/>
  </r>
  <r>
    <x v="25"/>
    <x v="118"/>
    <x v="1"/>
  </r>
  <r>
    <x v="0"/>
    <x v="120"/>
    <x v="1"/>
  </r>
  <r>
    <x v="26"/>
    <x v="118"/>
    <x v="1"/>
  </r>
  <r>
    <x v="39"/>
    <x v="141"/>
    <x v="1"/>
  </r>
  <r>
    <x v="1"/>
    <x v="135"/>
    <x v="1"/>
  </r>
  <r>
    <x v="40"/>
    <x v="140"/>
    <x v="1"/>
  </r>
  <r>
    <x v="15"/>
    <x v="142"/>
    <x v="1"/>
  </r>
  <r>
    <x v="15"/>
    <x v="122"/>
    <x v="1"/>
  </r>
  <r>
    <x v="2"/>
    <x v="143"/>
    <x v="1"/>
  </r>
  <r>
    <x v="41"/>
    <x v="144"/>
    <x v="1"/>
  </r>
  <r>
    <x v="41"/>
    <x v="145"/>
    <x v="1"/>
  </r>
  <r>
    <x v="50"/>
    <x v="146"/>
    <x v="1"/>
  </r>
  <r>
    <x v="3"/>
    <x v="144"/>
    <x v="1"/>
  </r>
  <r>
    <x v="12"/>
    <x v="147"/>
    <x v="1"/>
  </r>
  <r>
    <x v="30"/>
    <x v="148"/>
    <x v="1"/>
  </r>
  <r>
    <x v="30"/>
    <x v="149"/>
    <x v="1"/>
  </r>
  <r>
    <x v="16"/>
    <x v="150"/>
    <x v="1"/>
  </r>
  <r>
    <x v="4"/>
    <x v="151"/>
    <x v="1"/>
  </r>
  <r>
    <x v="42"/>
    <x v="146"/>
    <x v="1"/>
  </r>
  <r>
    <x v="32"/>
    <x v="152"/>
    <x v="1"/>
  </r>
  <r>
    <x v="5"/>
    <x v="150"/>
    <x v="1"/>
  </r>
  <r>
    <x v="33"/>
    <x v="153"/>
    <x v="1"/>
  </r>
  <r>
    <x v="33"/>
    <x v="146"/>
    <x v="1"/>
  </r>
  <r>
    <x v="45"/>
    <x v="154"/>
    <x v="1"/>
  </r>
  <r>
    <x v="6"/>
    <x v="155"/>
    <x v="1"/>
  </r>
  <r>
    <x v="46"/>
    <x v="156"/>
    <x v="1"/>
  </r>
  <r>
    <x v="46"/>
    <x v="157"/>
    <x v="1"/>
  </r>
  <r>
    <x v="46"/>
    <x v="158"/>
    <x v="1"/>
  </r>
  <r>
    <x v="36"/>
    <x v="159"/>
    <x v="1"/>
  </r>
  <r>
    <x v="17"/>
    <x v="159"/>
    <x v="1"/>
  </r>
  <r>
    <x v="37"/>
    <x v="160"/>
    <x v="1"/>
  </r>
  <r>
    <x v="18"/>
    <x v="161"/>
    <x v="1"/>
  </r>
  <r>
    <x v="38"/>
    <x v="162"/>
    <x v="1"/>
  </r>
  <r>
    <x v="9"/>
    <x v="163"/>
    <x v="1"/>
  </r>
  <r>
    <x v="19"/>
    <x v="164"/>
    <x v="1"/>
  </r>
  <r>
    <x v="48"/>
    <x v="165"/>
    <x v="1"/>
  </r>
  <r>
    <x v="20"/>
    <x v="166"/>
    <x v="1"/>
  </r>
  <r>
    <x v="21"/>
    <x v="166"/>
    <x v="1"/>
  </r>
  <r>
    <x v="11"/>
    <x v="167"/>
    <x v="1"/>
  </r>
  <r>
    <x v="23"/>
    <x v="168"/>
    <x v="1"/>
  </r>
  <r>
    <x v="49"/>
    <x v="169"/>
    <x v="1"/>
  </r>
  <r>
    <x v="0"/>
    <x v="170"/>
    <x v="1"/>
  </r>
  <r>
    <x v="26"/>
    <x v="164"/>
    <x v="1"/>
  </r>
  <r>
    <x v="26"/>
    <x v="171"/>
    <x v="1"/>
  </r>
  <r>
    <x v="14"/>
    <x v="172"/>
    <x v="1"/>
  </r>
  <r>
    <x v="1"/>
    <x v="173"/>
    <x v="1"/>
  </r>
  <r>
    <x v="27"/>
    <x v="174"/>
    <x v="1"/>
  </r>
  <r>
    <x v="40"/>
    <x v="175"/>
    <x v="1"/>
  </r>
  <r>
    <x v="2"/>
    <x v="176"/>
    <x v="1"/>
  </r>
  <r>
    <x v="41"/>
    <x v="174"/>
    <x v="1"/>
  </r>
  <r>
    <x v="50"/>
    <x v="177"/>
    <x v="1"/>
  </r>
  <r>
    <x v="12"/>
    <x v="112"/>
    <x v="1"/>
  </r>
  <r>
    <x v="29"/>
    <x v="175"/>
    <x v="1"/>
  </r>
  <r>
    <x v="4"/>
    <x v="178"/>
    <x v="1"/>
  </r>
  <r>
    <x v="31"/>
    <x v="179"/>
    <x v="1"/>
  </r>
  <r>
    <x v="42"/>
    <x v="180"/>
    <x v="1"/>
  </r>
  <r>
    <x v="5"/>
    <x v="181"/>
    <x v="1"/>
  </r>
  <r>
    <x v="33"/>
    <x v="182"/>
    <x v="1"/>
  </r>
  <r>
    <x v="45"/>
    <x v="183"/>
    <x v="1"/>
  </r>
  <r>
    <x v="34"/>
    <x v="117"/>
    <x v="1"/>
  </r>
  <r>
    <x v="46"/>
    <x v="184"/>
    <x v="1"/>
  </r>
  <r>
    <x v="7"/>
    <x v="185"/>
    <x v="1"/>
  </r>
  <r>
    <x v="36"/>
    <x v="186"/>
    <x v="1"/>
  </r>
  <r>
    <x v="17"/>
    <x v="186"/>
    <x v="1"/>
  </r>
  <r>
    <x v="18"/>
    <x v="55"/>
    <x v="2"/>
  </r>
  <r>
    <x v="9"/>
    <x v="13"/>
    <x v="2"/>
  </r>
  <r>
    <x v="10"/>
    <x v="24"/>
    <x v="2"/>
  </r>
  <r>
    <x v="22"/>
    <x v="187"/>
    <x v="2"/>
  </r>
  <r>
    <x v="23"/>
    <x v="24"/>
    <x v="2"/>
  </r>
  <r>
    <x v="49"/>
    <x v="187"/>
    <x v="2"/>
  </r>
  <r>
    <x v="0"/>
    <x v="16"/>
    <x v="2"/>
  </r>
  <r>
    <x v="27"/>
    <x v="22"/>
    <x v="2"/>
  </r>
  <r>
    <x v="2"/>
    <x v="19"/>
    <x v="2"/>
  </r>
  <r>
    <x v="50"/>
    <x v="76"/>
    <x v="2"/>
  </r>
  <r>
    <x v="30"/>
    <x v="13"/>
    <x v="2"/>
  </r>
  <r>
    <x v="31"/>
    <x v="25"/>
    <x v="2"/>
  </r>
  <r>
    <x v="32"/>
    <x v="101"/>
    <x v="2"/>
  </r>
  <r>
    <x v="43"/>
    <x v="12"/>
    <x v="2"/>
  </r>
  <r>
    <x v="45"/>
    <x v="188"/>
    <x v="2"/>
  </r>
  <r>
    <x v="34"/>
    <x v="189"/>
    <x v="2"/>
  </r>
  <r>
    <x v="35"/>
    <x v="83"/>
    <x v="2"/>
  </r>
  <r>
    <x v="7"/>
    <x v="25"/>
    <x v="2"/>
  </r>
  <r>
    <x v="37"/>
    <x v="190"/>
    <x v="2"/>
  </r>
  <r>
    <x v="18"/>
    <x v="17"/>
    <x v="2"/>
  </r>
  <r>
    <x v="9"/>
    <x v="81"/>
    <x v="2"/>
  </r>
  <r>
    <x v="20"/>
    <x v="12"/>
    <x v="2"/>
  </r>
  <r>
    <x v="22"/>
    <x v="18"/>
    <x v="2"/>
  </r>
  <r>
    <x v="23"/>
    <x v="13"/>
    <x v="2"/>
  </r>
  <r>
    <x v="49"/>
    <x v="14"/>
    <x v="2"/>
  </r>
  <r>
    <x v="0"/>
    <x v="12"/>
    <x v="2"/>
  </r>
  <r>
    <x v="14"/>
    <x v="13"/>
    <x v="2"/>
  </r>
  <r>
    <x v="27"/>
    <x v="7"/>
    <x v="2"/>
  </r>
  <r>
    <x v="15"/>
    <x v="15"/>
    <x v="2"/>
  </r>
  <r>
    <x v="41"/>
    <x v="69"/>
    <x v="2"/>
  </r>
  <r>
    <x v="50"/>
    <x v="7"/>
    <x v="2"/>
  </r>
  <r>
    <x v="12"/>
    <x v="24"/>
    <x v="2"/>
  </r>
  <r>
    <x v="16"/>
    <x v="5"/>
    <x v="2"/>
  </r>
  <r>
    <x v="31"/>
    <x v="23"/>
    <x v="2"/>
  </r>
  <r>
    <x v="32"/>
    <x v="86"/>
    <x v="2"/>
  </r>
  <r>
    <x v="33"/>
    <x v="81"/>
    <x v="2"/>
  </r>
  <r>
    <x v="34"/>
    <x v="13"/>
    <x v="2"/>
  </r>
  <r>
    <x v="35"/>
    <x v="12"/>
    <x v="2"/>
  </r>
  <r>
    <x v="36"/>
    <x v="189"/>
    <x v="2"/>
  </r>
  <r>
    <x v="37"/>
    <x v="9"/>
    <x v="2"/>
  </r>
  <r>
    <x v="38"/>
    <x v="9"/>
    <x v="2"/>
  </r>
  <r>
    <x v="9"/>
    <x v="191"/>
    <x v="2"/>
  </r>
  <r>
    <x v="9"/>
    <x v="76"/>
    <x v="2"/>
  </r>
  <r>
    <x v="19"/>
    <x v="14"/>
    <x v="2"/>
  </r>
  <r>
    <x v="13"/>
    <x v="14"/>
    <x v="2"/>
  </r>
  <r>
    <x v="48"/>
    <x v="74"/>
    <x v="2"/>
  </r>
  <r>
    <x v="10"/>
    <x v="1"/>
    <x v="2"/>
  </r>
  <r>
    <x v="20"/>
    <x v="67"/>
    <x v="2"/>
  </r>
  <r>
    <x v="21"/>
    <x v="192"/>
    <x v="2"/>
  </r>
  <r>
    <x v="22"/>
    <x v="192"/>
    <x v="2"/>
  </r>
  <r>
    <x v="11"/>
    <x v="77"/>
    <x v="2"/>
  </r>
  <r>
    <x v="23"/>
    <x v="69"/>
    <x v="2"/>
  </r>
  <r>
    <x v="24"/>
    <x v="1"/>
    <x v="2"/>
  </r>
  <r>
    <x v="49"/>
    <x v="11"/>
    <x v="2"/>
  </r>
  <r>
    <x v="25"/>
    <x v="14"/>
    <x v="2"/>
  </r>
  <r>
    <x v="0"/>
    <x v="67"/>
    <x v="2"/>
  </r>
  <r>
    <x v="26"/>
    <x v="192"/>
    <x v="2"/>
  </r>
  <r>
    <x v="39"/>
    <x v="193"/>
    <x v="2"/>
  </r>
  <r>
    <x v="14"/>
    <x v="7"/>
    <x v="2"/>
  </r>
  <r>
    <x v="1"/>
    <x v="23"/>
    <x v="2"/>
  </r>
  <r>
    <x v="27"/>
    <x v="4"/>
    <x v="2"/>
  </r>
  <r>
    <x v="40"/>
    <x v="7"/>
    <x v="2"/>
  </r>
  <r>
    <x v="15"/>
    <x v="5"/>
    <x v="2"/>
  </r>
  <r>
    <x v="2"/>
    <x v="15"/>
    <x v="2"/>
  </r>
  <r>
    <x v="28"/>
    <x v="75"/>
    <x v="2"/>
  </r>
  <r>
    <x v="41"/>
    <x v="19"/>
    <x v="2"/>
  </r>
  <r>
    <x v="50"/>
    <x v="11"/>
    <x v="2"/>
  </r>
  <r>
    <x v="3"/>
    <x v="20"/>
    <x v="2"/>
  </r>
  <r>
    <x v="12"/>
    <x v="194"/>
    <x v="2"/>
  </r>
  <r>
    <x v="29"/>
    <x v="15"/>
    <x v="2"/>
  </r>
  <r>
    <x v="30"/>
    <x v="20"/>
    <x v="2"/>
  </r>
  <r>
    <x v="16"/>
    <x v="5"/>
    <x v="2"/>
  </r>
  <r>
    <x v="4"/>
    <x v="15"/>
    <x v="2"/>
  </r>
  <r>
    <x v="31"/>
    <x v="75"/>
    <x v="2"/>
  </r>
  <r>
    <x v="42"/>
    <x v="23"/>
    <x v="2"/>
  </r>
  <r>
    <x v="32"/>
    <x v="11"/>
    <x v="2"/>
  </r>
  <r>
    <x v="5"/>
    <x v="191"/>
    <x v="2"/>
  </r>
  <r>
    <x v="43"/>
    <x v="191"/>
    <x v="2"/>
  </r>
  <r>
    <x v="33"/>
    <x v="7"/>
    <x v="2"/>
  </r>
  <r>
    <x v="44"/>
    <x v="4"/>
    <x v="2"/>
  </r>
  <r>
    <x v="45"/>
    <x v="191"/>
    <x v="2"/>
  </r>
  <r>
    <x v="6"/>
    <x v="14"/>
    <x v="2"/>
  </r>
  <r>
    <x v="34"/>
    <x v="4"/>
    <x v="2"/>
  </r>
  <r>
    <x v="46"/>
    <x v="191"/>
    <x v="2"/>
  </r>
  <r>
    <x v="35"/>
    <x v="4"/>
    <x v="2"/>
  </r>
  <r>
    <x v="7"/>
    <x v="9"/>
    <x v="2"/>
  </r>
  <r>
    <x v="36"/>
    <x v="195"/>
    <x v="2"/>
  </r>
  <r>
    <x v="17"/>
    <x v="195"/>
    <x v="2"/>
  </r>
  <r>
    <x v="37"/>
    <x v="3"/>
    <x v="2"/>
  </r>
  <r>
    <x v="8"/>
    <x v="196"/>
    <x v="2"/>
  </r>
  <r>
    <x v="18"/>
    <x v="76"/>
    <x v="2"/>
  </r>
  <r>
    <x v="38"/>
    <x v="68"/>
    <x v="2"/>
  </r>
  <r>
    <x v="51"/>
    <x v="191"/>
    <x v="2"/>
  </r>
  <r>
    <x v="47"/>
    <x v="54"/>
    <x v="2"/>
  </r>
  <r>
    <x v="9"/>
    <x v="197"/>
    <x v="2"/>
  </r>
  <r>
    <x v="19"/>
    <x v="196"/>
    <x v="2"/>
  </r>
  <r>
    <x v="13"/>
    <x v="198"/>
    <x v="2"/>
  </r>
  <r>
    <x v="48"/>
    <x v="199"/>
    <x v="2"/>
  </r>
  <r>
    <x v="10"/>
    <x v="76"/>
    <x v="2"/>
  </r>
  <r>
    <x v="20"/>
    <x v="67"/>
    <x v="2"/>
  </r>
  <r>
    <x v="21"/>
    <x v="3"/>
    <x v="2"/>
  </r>
  <r>
    <x v="22"/>
    <x v="197"/>
    <x v="2"/>
  </r>
  <r>
    <x v="11"/>
    <x v="2"/>
    <x v="2"/>
  </r>
  <r>
    <x v="23"/>
    <x v="54"/>
    <x v="2"/>
  </r>
  <r>
    <x v="24"/>
    <x v="67"/>
    <x v="2"/>
  </r>
  <r>
    <x v="49"/>
    <x v="68"/>
    <x v="2"/>
  </r>
  <r>
    <x v="25"/>
    <x v="200"/>
    <x v="2"/>
  </r>
  <r>
    <x v="0"/>
    <x v="76"/>
    <x v="2"/>
  </r>
  <r>
    <x v="26"/>
    <x v="54"/>
    <x v="2"/>
  </r>
  <r>
    <x v="39"/>
    <x v="196"/>
    <x v="2"/>
  </r>
  <r>
    <x v="14"/>
    <x v="197"/>
    <x v="2"/>
  </r>
  <r>
    <x v="1"/>
    <x v="68"/>
    <x v="2"/>
  </r>
  <r>
    <x v="27"/>
    <x v="2"/>
    <x v="2"/>
  </r>
  <r>
    <x v="40"/>
    <x v="68"/>
    <x v="2"/>
  </r>
  <r>
    <x v="15"/>
    <x v="76"/>
    <x v="2"/>
  </r>
  <r>
    <x v="2"/>
    <x v="68"/>
    <x v="2"/>
  </r>
  <r>
    <x v="28"/>
    <x v="4"/>
    <x v="2"/>
  </r>
  <r>
    <x v="41"/>
    <x v="76"/>
    <x v="2"/>
  </r>
  <r>
    <x v="50"/>
    <x v="4"/>
    <x v="2"/>
  </r>
  <r>
    <x v="3"/>
    <x v="4"/>
    <x v="2"/>
  </r>
  <r>
    <x v="12"/>
    <x v="76"/>
    <x v="2"/>
  </r>
  <r>
    <x v="29"/>
    <x v="68"/>
    <x v="2"/>
  </r>
  <r>
    <x v="30"/>
    <x v="67"/>
    <x v="2"/>
  </r>
  <r>
    <x v="16"/>
    <x v="7"/>
    <x v="2"/>
  </r>
  <r>
    <x v="4"/>
    <x v="67"/>
    <x v="2"/>
  </r>
  <r>
    <x v="31"/>
    <x v="67"/>
    <x v="2"/>
  </r>
  <r>
    <x v="42"/>
    <x v="11"/>
    <x v="2"/>
  </r>
  <r>
    <x v="32"/>
    <x v="7"/>
    <x v="2"/>
  </r>
  <r>
    <x v="5"/>
    <x v="201"/>
    <x v="2"/>
  </r>
  <r>
    <x v="43"/>
    <x v="192"/>
    <x v="2"/>
  </r>
  <r>
    <x v="33"/>
    <x v="202"/>
    <x v="2"/>
  </r>
  <r>
    <x v="44"/>
    <x v="76"/>
    <x v="2"/>
  </r>
  <r>
    <x v="45"/>
    <x v="4"/>
    <x v="2"/>
  </r>
  <r>
    <x v="6"/>
    <x v="5"/>
    <x v="2"/>
  </r>
  <r>
    <x v="34"/>
    <x v="23"/>
    <x v="2"/>
  </r>
  <r>
    <x v="46"/>
    <x v="21"/>
    <x v="2"/>
  </r>
  <r>
    <x v="35"/>
    <x v="11"/>
    <x v="2"/>
  </r>
  <r>
    <x v="7"/>
    <x v="192"/>
    <x v="2"/>
  </r>
  <r>
    <x v="36"/>
    <x v="193"/>
    <x v="2"/>
  </r>
  <r>
    <x v="17"/>
    <x v="75"/>
    <x v="2"/>
  </r>
  <r>
    <x v="37"/>
    <x v="203"/>
    <x v="2"/>
  </r>
  <r>
    <x v="18"/>
    <x v="111"/>
    <x v="3"/>
  </r>
  <r>
    <x v="18"/>
    <x v="204"/>
    <x v="3"/>
  </r>
  <r>
    <x v="38"/>
    <x v="96"/>
    <x v="3"/>
  </r>
  <r>
    <x v="52"/>
    <x v="205"/>
    <x v="3"/>
  </r>
  <r>
    <x v="51"/>
    <x v="31"/>
    <x v="3"/>
  </r>
  <r>
    <x v="47"/>
    <x v="31"/>
    <x v="3"/>
  </r>
  <r>
    <x v="9"/>
    <x v="29"/>
    <x v="3"/>
  </r>
  <r>
    <x v="19"/>
    <x v="108"/>
    <x v="3"/>
  </r>
  <r>
    <x v="13"/>
    <x v="31"/>
    <x v="3"/>
  </r>
  <r>
    <x v="48"/>
    <x v="106"/>
    <x v="3"/>
  </r>
  <r>
    <x v="10"/>
    <x v="206"/>
    <x v="3"/>
  </r>
  <r>
    <x v="20"/>
    <x v="207"/>
    <x v="3"/>
  </r>
  <r>
    <x v="21"/>
    <x v="99"/>
    <x v="3"/>
  </r>
  <r>
    <x v="22"/>
    <x v="96"/>
    <x v="3"/>
  </r>
  <r>
    <x v="11"/>
    <x v="108"/>
    <x v="3"/>
  </r>
  <r>
    <x v="23"/>
    <x v="91"/>
    <x v="3"/>
  </r>
  <r>
    <x v="24"/>
    <x v="95"/>
    <x v="3"/>
  </r>
  <r>
    <x v="49"/>
    <x v="208"/>
    <x v="3"/>
  </r>
  <r>
    <x v="25"/>
    <x v="90"/>
    <x v="3"/>
  </r>
  <r>
    <x v="0"/>
    <x v="92"/>
    <x v="3"/>
  </r>
  <r>
    <x v="26"/>
    <x v="90"/>
    <x v="3"/>
  </r>
  <r>
    <x v="39"/>
    <x v="92"/>
    <x v="3"/>
  </r>
  <r>
    <x v="14"/>
    <x v="209"/>
    <x v="3"/>
  </r>
  <r>
    <x v="1"/>
    <x v="90"/>
    <x v="3"/>
  </r>
  <r>
    <x v="27"/>
    <x v="91"/>
    <x v="3"/>
  </r>
  <r>
    <x v="40"/>
    <x v="95"/>
    <x v="3"/>
  </r>
  <r>
    <x v="15"/>
    <x v="101"/>
    <x v="3"/>
  </r>
  <r>
    <x v="2"/>
    <x v="94"/>
    <x v="3"/>
  </r>
  <r>
    <x v="28"/>
    <x v="92"/>
    <x v="3"/>
  </r>
  <r>
    <x v="41"/>
    <x v="92"/>
    <x v="3"/>
  </r>
  <r>
    <x v="50"/>
    <x v="210"/>
    <x v="3"/>
  </r>
  <r>
    <x v="3"/>
    <x v="95"/>
    <x v="3"/>
  </r>
  <r>
    <x v="12"/>
    <x v="208"/>
    <x v="3"/>
  </r>
  <r>
    <x v="29"/>
    <x v="209"/>
    <x v="3"/>
  </r>
  <r>
    <x v="30"/>
    <x v="90"/>
    <x v="3"/>
  </r>
  <r>
    <x v="16"/>
    <x v="92"/>
    <x v="3"/>
  </r>
  <r>
    <x v="4"/>
    <x v="92"/>
    <x v="3"/>
  </r>
  <r>
    <x v="31"/>
    <x v="90"/>
    <x v="3"/>
  </r>
  <r>
    <x v="42"/>
    <x v="93"/>
    <x v="3"/>
  </r>
  <r>
    <x v="32"/>
    <x v="92"/>
    <x v="3"/>
  </r>
  <r>
    <x v="5"/>
    <x v="85"/>
    <x v="3"/>
  </r>
  <r>
    <x v="43"/>
    <x v="92"/>
    <x v="3"/>
  </r>
  <r>
    <x v="33"/>
    <x v="92"/>
    <x v="3"/>
  </r>
  <r>
    <x v="44"/>
    <x v="95"/>
    <x v="3"/>
  </r>
  <r>
    <x v="45"/>
    <x v="210"/>
    <x v="3"/>
  </r>
  <r>
    <x v="6"/>
    <x v="92"/>
    <x v="3"/>
  </r>
  <r>
    <x v="34"/>
    <x v="210"/>
    <x v="3"/>
  </r>
  <r>
    <x v="46"/>
    <x v="85"/>
    <x v="3"/>
  </r>
  <r>
    <x v="35"/>
    <x v="88"/>
    <x v="3"/>
  </r>
  <r>
    <x v="7"/>
    <x v="88"/>
    <x v="3"/>
  </r>
  <r>
    <x v="36"/>
    <x v="211"/>
    <x v="3"/>
  </r>
  <r>
    <x v="17"/>
    <x v="88"/>
    <x v="3"/>
  </r>
  <r>
    <x v="37"/>
    <x v="85"/>
    <x v="3"/>
  </r>
  <r>
    <x v="8"/>
    <x v="85"/>
    <x v="3"/>
  </r>
  <r>
    <x v="18"/>
    <x v="84"/>
    <x v="3"/>
  </r>
  <r>
    <x v="38"/>
    <x v="79"/>
    <x v="3"/>
  </r>
  <r>
    <x v="51"/>
    <x v="87"/>
    <x v="3"/>
  </r>
  <r>
    <x v="47"/>
    <x v="81"/>
    <x v="3"/>
  </r>
  <r>
    <x v="9"/>
    <x v="194"/>
    <x v="3"/>
  </r>
  <r>
    <x v="19"/>
    <x v="84"/>
    <x v="3"/>
  </r>
  <r>
    <x v="13"/>
    <x v="212"/>
    <x v="3"/>
  </r>
  <r>
    <x v="48"/>
    <x v="189"/>
    <x v="3"/>
  </r>
  <r>
    <x v="10"/>
    <x v="101"/>
    <x v="3"/>
  </r>
  <r>
    <x v="20"/>
    <x v="25"/>
    <x v="3"/>
  </r>
  <r>
    <x v="21"/>
    <x v="84"/>
    <x v="3"/>
  </r>
  <r>
    <x v="22"/>
    <x v="86"/>
    <x v="3"/>
  </r>
  <r>
    <x v="11"/>
    <x v="86"/>
    <x v="3"/>
  </r>
  <r>
    <x v="23"/>
    <x v="86"/>
    <x v="3"/>
  </r>
  <r>
    <x v="24"/>
    <x v="84"/>
    <x v="3"/>
  </r>
  <r>
    <x v="49"/>
    <x v="87"/>
    <x v="3"/>
  </r>
  <r>
    <x v="25"/>
    <x v="80"/>
    <x v="3"/>
  </r>
  <r>
    <x v="0"/>
    <x v="212"/>
    <x v="3"/>
  </r>
  <r>
    <x v="26"/>
    <x v="86"/>
    <x v="3"/>
  </r>
  <r>
    <x v="39"/>
    <x v="86"/>
    <x v="3"/>
  </r>
  <r>
    <x v="14"/>
    <x v="69"/>
    <x v="3"/>
  </r>
  <r>
    <x v="1"/>
    <x v="212"/>
    <x v="3"/>
  </r>
  <r>
    <x v="27"/>
    <x v="86"/>
    <x v="3"/>
  </r>
  <r>
    <x v="40"/>
    <x v="212"/>
    <x v="3"/>
  </r>
  <r>
    <x v="15"/>
    <x v="86"/>
    <x v="3"/>
  </r>
  <r>
    <x v="2"/>
    <x v="213"/>
    <x v="3"/>
  </r>
  <r>
    <x v="28"/>
    <x v="212"/>
    <x v="3"/>
  </r>
  <r>
    <x v="41"/>
    <x v="212"/>
    <x v="3"/>
  </r>
  <r>
    <x v="50"/>
    <x v="84"/>
    <x v="3"/>
  </r>
  <r>
    <x v="3"/>
    <x v="194"/>
    <x v="3"/>
  </r>
  <r>
    <x v="12"/>
    <x v="89"/>
    <x v="3"/>
  </r>
  <r>
    <x v="29"/>
    <x v="212"/>
    <x v="3"/>
  </r>
  <r>
    <x v="30"/>
    <x v="84"/>
    <x v="3"/>
  </r>
  <r>
    <x v="16"/>
    <x v="212"/>
    <x v="3"/>
  </r>
  <r>
    <x v="4"/>
    <x v="84"/>
    <x v="3"/>
  </r>
  <r>
    <x v="31"/>
    <x v="214"/>
    <x v="3"/>
  </r>
  <r>
    <x v="42"/>
    <x v="88"/>
    <x v="3"/>
  </r>
  <r>
    <x v="32"/>
    <x v="89"/>
    <x v="3"/>
  </r>
  <r>
    <x v="5"/>
    <x v="86"/>
    <x v="3"/>
  </r>
  <r>
    <x v="43"/>
    <x v="88"/>
    <x v="3"/>
  </r>
  <r>
    <x v="33"/>
    <x v="214"/>
    <x v="3"/>
  </r>
  <r>
    <x v="44"/>
    <x v="212"/>
    <x v="3"/>
  </r>
  <r>
    <x v="45"/>
    <x v="194"/>
    <x v="3"/>
  </r>
  <r>
    <x v="6"/>
    <x v="214"/>
    <x v="3"/>
  </r>
  <r>
    <x v="34"/>
    <x v="212"/>
    <x v="3"/>
  </r>
  <r>
    <x v="46"/>
    <x v="194"/>
    <x v="3"/>
  </r>
  <r>
    <x v="35"/>
    <x v="212"/>
    <x v="3"/>
  </r>
  <r>
    <x v="7"/>
    <x v="214"/>
    <x v="3"/>
  </r>
  <r>
    <x v="36"/>
    <x v="212"/>
    <x v="3"/>
  </r>
  <r>
    <x v="17"/>
    <x v="214"/>
    <x v="3"/>
  </r>
  <r>
    <x v="37"/>
    <x v="101"/>
    <x v="3"/>
  </r>
  <r>
    <x v="8"/>
    <x v="212"/>
    <x v="3"/>
  </r>
  <r>
    <x v="18"/>
    <x v="213"/>
    <x v="3"/>
  </r>
  <r>
    <x v="38"/>
    <x v="213"/>
    <x v="3"/>
  </r>
  <r>
    <x v="51"/>
    <x v="77"/>
    <x v="3"/>
  </r>
  <r>
    <x v="47"/>
    <x v="81"/>
    <x v="3"/>
  </r>
  <r>
    <x v="9"/>
    <x v="75"/>
    <x v="3"/>
  </r>
  <r>
    <x v="19"/>
    <x v="75"/>
    <x v="3"/>
  </r>
  <r>
    <x v="13"/>
    <x v="75"/>
    <x v="3"/>
  </r>
  <r>
    <x v="48"/>
    <x v="11"/>
    <x v="3"/>
  </r>
  <r>
    <x v="10"/>
    <x v="23"/>
    <x v="3"/>
  </r>
  <r>
    <x v="20"/>
    <x v="192"/>
    <x v="3"/>
  </r>
  <r>
    <x v="21"/>
    <x v="11"/>
    <x v="3"/>
  </r>
  <r>
    <x v="22"/>
    <x v="11"/>
    <x v="3"/>
  </r>
  <r>
    <x v="11"/>
    <x v="7"/>
    <x v="3"/>
  </r>
  <r>
    <x v="23"/>
    <x v="20"/>
    <x v="3"/>
  </r>
  <r>
    <x v="24"/>
    <x v="1"/>
    <x v="3"/>
  </r>
  <r>
    <x v="49"/>
    <x v="23"/>
    <x v="3"/>
  </r>
  <r>
    <x v="25"/>
    <x v="75"/>
    <x v="3"/>
  </r>
  <r>
    <x v="0"/>
    <x v="7"/>
    <x v="3"/>
  </r>
  <r>
    <x v="26"/>
    <x v="202"/>
    <x v="3"/>
  </r>
  <r>
    <x v="39"/>
    <x v="193"/>
    <x v="3"/>
  </r>
  <r>
    <x v="14"/>
    <x v="21"/>
    <x v="3"/>
  </r>
  <r>
    <x v="1"/>
    <x v="193"/>
    <x v="3"/>
  </r>
  <r>
    <x v="27"/>
    <x v="11"/>
    <x v="3"/>
  </r>
  <r>
    <x v="40"/>
    <x v="15"/>
    <x v="3"/>
  </r>
  <r>
    <x v="15"/>
    <x v="193"/>
    <x v="3"/>
  </r>
  <r>
    <x v="2"/>
    <x v="21"/>
    <x v="3"/>
  </r>
  <r>
    <x v="28"/>
    <x v="11"/>
    <x v="3"/>
  </r>
  <r>
    <x v="41"/>
    <x v="75"/>
    <x v="3"/>
  </r>
  <r>
    <x v="50"/>
    <x v="23"/>
    <x v="3"/>
  </r>
  <r>
    <x v="3"/>
    <x v="20"/>
    <x v="3"/>
  </r>
  <r>
    <x v="12"/>
    <x v="23"/>
    <x v="3"/>
  </r>
  <r>
    <x v="29"/>
    <x v="77"/>
    <x v="3"/>
  </r>
  <r>
    <x v="30"/>
    <x v="69"/>
    <x v="3"/>
  </r>
  <r>
    <x v="16"/>
    <x v="75"/>
    <x v="3"/>
  </r>
  <r>
    <x v="4"/>
    <x v="69"/>
    <x v="3"/>
  </r>
  <r>
    <x v="31"/>
    <x v="194"/>
    <x v="3"/>
  </r>
  <r>
    <x v="42"/>
    <x v="77"/>
    <x v="3"/>
  </r>
  <r>
    <x v="32"/>
    <x v="77"/>
    <x v="3"/>
  </r>
  <r>
    <x v="5"/>
    <x v="77"/>
    <x v="3"/>
  </r>
  <r>
    <x v="43"/>
    <x v="21"/>
    <x v="3"/>
  </r>
  <r>
    <x v="33"/>
    <x v="69"/>
    <x v="3"/>
  </r>
  <r>
    <x v="44"/>
    <x v="75"/>
    <x v="3"/>
  </r>
  <r>
    <x v="45"/>
    <x v="69"/>
    <x v="3"/>
  </r>
  <r>
    <x v="6"/>
    <x v="192"/>
    <x v="3"/>
  </r>
  <r>
    <x v="34"/>
    <x v="1"/>
    <x v="3"/>
  </r>
  <r>
    <x v="46"/>
    <x v="15"/>
    <x v="3"/>
  </r>
  <r>
    <x v="35"/>
    <x v="81"/>
    <x v="3"/>
  </r>
  <r>
    <x v="7"/>
    <x v="202"/>
    <x v="3"/>
  </r>
  <r>
    <x v="36"/>
    <x v="215"/>
    <x v="3"/>
  </r>
  <r>
    <x v="17"/>
    <x v="216"/>
    <x v="3"/>
  </r>
  <r>
    <x v="37"/>
    <x v="216"/>
    <x v="3"/>
  </r>
  <r>
    <x v="8"/>
    <x v="217"/>
    <x v="3"/>
  </r>
  <r>
    <x v="18"/>
    <x v="215"/>
    <x v="3"/>
  </r>
  <r>
    <x v="38"/>
    <x v="193"/>
    <x v="3"/>
  </r>
  <r>
    <x v="51"/>
    <x v="21"/>
    <x v="3"/>
  </r>
  <r>
    <x v="47"/>
    <x v="217"/>
    <x v="3"/>
  </r>
  <r>
    <x v="9"/>
    <x v="216"/>
    <x v="3"/>
  </r>
  <r>
    <x v="19"/>
    <x v="215"/>
    <x v="3"/>
  </r>
  <r>
    <x v="13"/>
    <x v="23"/>
    <x v="3"/>
  </r>
  <r>
    <x v="48"/>
    <x v="202"/>
    <x v="3"/>
  </r>
  <r>
    <x v="10"/>
    <x v="201"/>
    <x v="3"/>
  </r>
  <r>
    <x v="20"/>
    <x v="201"/>
    <x v="3"/>
  </r>
  <r>
    <x v="21"/>
    <x v="201"/>
    <x v="3"/>
  </r>
  <r>
    <x v="22"/>
    <x v="218"/>
    <x v="3"/>
  </r>
  <r>
    <x v="11"/>
    <x v="21"/>
    <x v="3"/>
  </r>
  <r>
    <x v="23"/>
    <x v="23"/>
    <x v="3"/>
  </r>
  <r>
    <x v="24"/>
    <x v="77"/>
    <x v="3"/>
  </r>
  <r>
    <x v="49"/>
    <x v="219"/>
    <x v="3"/>
  </r>
  <r>
    <x v="25"/>
    <x v="220"/>
    <x v="3"/>
  </r>
  <r>
    <x v="0"/>
    <x v="221"/>
    <x v="3"/>
  </r>
  <r>
    <x v="26"/>
    <x v="222"/>
    <x v="3"/>
  </r>
  <r>
    <x v="39"/>
    <x v="222"/>
    <x v="3"/>
  </r>
  <r>
    <x v="14"/>
    <x v="88"/>
    <x v="3"/>
  </r>
  <r>
    <x v="1"/>
    <x v="223"/>
    <x v="3"/>
  </r>
  <r>
    <x v="27"/>
    <x v="222"/>
    <x v="3"/>
  </r>
  <r>
    <x v="40"/>
    <x v="219"/>
    <x v="3"/>
  </r>
  <r>
    <x v="15"/>
    <x v="224"/>
    <x v="3"/>
  </r>
  <r>
    <x v="2"/>
    <x v="225"/>
    <x v="3"/>
  </r>
  <r>
    <x v="28"/>
    <x v="224"/>
    <x v="3"/>
  </r>
  <r>
    <x v="41"/>
    <x v="88"/>
    <x v="3"/>
  </r>
  <r>
    <x v="50"/>
    <x v="226"/>
    <x v="3"/>
  </r>
  <r>
    <x v="3"/>
    <x v="88"/>
    <x v="3"/>
  </r>
  <r>
    <x v="12"/>
    <x v="225"/>
    <x v="3"/>
  </r>
  <r>
    <x v="29"/>
    <x v="227"/>
    <x v="3"/>
  </r>
  <r>
    <x v="30"/>
    <x v="228"/>
    <x v="3"/>
  </r>
  <r>
    <x v="16"/>
    <x v="229"/>
    <x v="3"/>
  </r>
  <r>
    <x v="4"/>
    <x v="229"/>
    <x v="3"/>
  </r>
  <r>
    <x v="31"/>
    <x v="229"/>
    <x v="3"/>
  </r>
  <r>
    <x v="42"/>
    <x v="230"/>
    <x v="3"/>
  </r>
  <r>
    <x v="32"/>
    <x v="231"/>
    <x v="3"/>
  </r>
  <r>
    <x v="5"/>
    <x v="232"/>
    <x v="3"/>
  </r>
  <r>
    <x v="43"/>
    <x v="188"/>
    <x v="3"/>
  </r>
  <r>
    <x v="33"/>
    <x v="227"/>
    <x v="3"/>
  </r>
  <r>
    <x v="45"/>
    <x v="227"/>
    <x v="3"/>
  </r>
  <r>
    <x v="45"/>
    <x v="226"/>
    <x v="3"/>
  </r>
  <r>
    <x v="6"/>
    <x v="233"/>
    <x v="3"/>
  </r>
  <r>
    <x v="34"/>
    <x v="229"/>
    <x v="3"/>
  </r>
  <r>
    <x v="46"/>
    <x v="229"/>
    <x v="3"/>
  </r>
  <r>
    <x v="35"/>
    <x v="231"/>
    <x v="3"/>
  </r>
  <r>
    <x v="7"/>
    <x v="234"/>
    <x v="3"/>
  </r>
  <r>
    <x v="36"/>
    <x v="235"/>
    <x v="3"/>
  </r>
  <r>
    <x v="17"/>
    <x v="109"/>
    <x v="3"/>
  </r>
  <r>
    <x v="37"/>
    <x v="110"/>
    <x v="3"/>
  </r>
  <r>
    <x v="8"/>
    <x v="232"/>
    <x v="3"/>
  </r>
  <r>
    <x v="18"/>
    <x v="236"/>
    <x v="3"/>
  </r>
  <r>
    <x v="38"/>
    <x v="237"/>
    <x v="3"/>
  </r>
  <r>
    <x v="51"/>
    <x v="238"/>
    <x v="3"/>
  </r>
  <r>
    <x v="47"/>
    <x v="32"/>
    <x v="3"/>
  </r>
  <r>
    <x v="9"/>
    <x v="239"/>
    <x v="3"/>
  </r>
  <r>
    <x v="19"/>
    <x v="230"/>
    <x v="3"/>
  </r>
  <r>
    <x v="13"/>
    <x v="231"/>
    <x v="3"/>
  </r>
  <r>
    <x v="48"/>
    <x v="239"/>
    <x v="3"/>
  </r>
  <r>
    <x v="10"/>
    <x v="238"/>
    <x v="3"/>
  </r>
  <r>
    <x v="20"/>
    <x v="234"/>
    <x v="3"/>
  </r>
  <r>
    <x v="21"/>
    <x v="91"/>
    <x v="3"/>
  </r>
  <r>
    <x v="22"/>
    <x v="26"/>
    <x v="3"/>
  </r>
  <r>
    <x v="11"/>
    <x v="26"/>
    <x v="3"/>
  </r>
  <r>
    <x v="23"/>
    <x v="26"/>
    <x v="3"/>
  </r>
  <r>
    <x v="24"/>
    <x v="110"/>
    <x v="3"/>
  </r>
  <r>
    <x v="49"/>
    <x v="227"/>
    <x v="3"/>
  </r>
  <r>
    <x v="25"/>
    <x v="188"/>
    <x v="3"/>
  </r>
  <r>
    <x v="0"/>
    <x v="230"/>
    <x v="3"/>
  </r>
  <r>
    <x v="26"/>
    <x v="230"/>
    <x v="3"/>
  </r>
  <r>
    <x v="39"/>
    <x v="220"/>
    <x v="3"/>
  </r>
  <r>
    <x v="14"/>
    <x v="224"/>
    <x v="3"/>
  </r>
  <r>
    <x v="1"/>
    <x v="89"/>
    <x v="3"/>
  </r>
  <r>
    <x v="27"/>
    <x v="89"/>
    <x v="3"/>
  </r>
  <r>
    <x v="40"/>
    <x v="219"/>
    <x v="3"/>
  </r>
  <r>
    <x v="15"/>
    <x v="88"/>
    <x v="3"/>
  </r>
  <r>
    <x v="2"/>
    <x v="219"/>
    <x v="3"/>
  </r>
  <r>
    <x v="28"/>
    <x v="224"/>
    <x v="3"/>
  </r>
  <r>
    <x v="41"/>
    <x v="221"/>
    <x v="3"/>
  </r>
  <r>
    <x v="50"/>
    <x v="225"/>
    <x v="3"/>
  </r>
  <r>
    <x v="3"/>
    <x v="213"/>
    <x v="3"/>
  </r>
  <r>
    <x v="12"/>
    <x v="213"/>
    <x v="3"/>
  </r>
  <r>
    <x v="29"/>
    <x v="225"/>
    <x v="3"/>
  </r>
  <r>
    <x v="30"/>
    <x v="88"/>
    <x v="3"/>
  </r>
  <r>
    <x v="16"/>
    <x v="233"/>
    <x v="3"/>
  </r>
  <r>
    <x v="4"/>
    <x v="225"/>
    <x v="3"/>
  </r>
  <r>
    <x v="31"/>
    <x v="88"/>
    <x v="3"/>
  </r>
  <r>
    <x v="42"/>
    <x v="233"/>
    <x v="3"/>
  </r>
  <r>
    <x v="32"/>
    <x v="233"/>
    <x v="3"/>
  </r>
  <r>
    <x v="5"/>
    <x v="233"/>
    <x v="3"/>
  </r>
  <r>
    <x v="43"/>
    <x v="225"/>
    <x v="3"/>
  </r>
  <r>
    <x v="33"/>
    <x v="225"/>
    <x v="3"/>
  </r>
  <r>
    <x v="44"/>
    <x v="223"/>
    <x v="3"/>
  </r>
  <r>
    <x v="45"/>
    <x v="223"/>
    <x v="3"/>
  </r>
  <r>
    <x v="6"/>
    <x v="224"/>
    <x v="3"/>
  </r>
  <r>
    <x v="34"/>
    <x v="228"/>
    <x v="3"/>
  </r>
  <r>
    <x v="46"/>
    <x v="219"/>
    <x v="3"/>
  </r>
  <r>
    <x v="35"/>
    <x v="203"/>
    <x v="3"/>
  </r>
  <r>
    <x v="7"/>
    <x v="203"/>
    <x v="3"/>
  </r>
  <r>
    <x v="36"/>
    <x v="88"/>
    <x v="3"/>
  </r>
  <r>
    <x v="17"/>
    <x v="224"/>
    <x v="3"/>
  </r>
  <r>
    <x v="37"/>
    <x v="219"/>
    <x v="3"/>
  </r>
  <r>
    <x v="8"/>
    <x v="221"/>
    <x v="3"/>
  </r>
  <r>
    <x v="18"/>
    <x v="203"/>
    <x v="3"/>
  </r>
  <r>
    <x v="38"/>
    <x v="224"/>
    <x v="3"/>
  </r>
  <r>
    <x v="52"/>
    <x v="240"/>
    <x v="3"/>
  </r>
  <r>
    <x v="51"/>
    <x v="203"/>
    <x v="3"/>
  </r>
  <r>
    <x v="47"/>
    <x v="216"/>
    <x v="3"/>
  </r>
  <r>
    <x v="9"/>
    <x v="218"/>
    <x v="3"/>
  </r>
  <r>
    <x v="19"/>
    <x v="216"/>
    <x v="3"/>
  </r>
  <r>
    <x v="13"/>
    <x v="241"/>
    <x v="3"/>
  </r>
  <r>
    <x v="48"/>
    <x v="241"/>
    <x v="3"/>
  </r>
  <r>
    <x v="10"/>
    <x v="242"/>
    <x v="3"/>
  </r>
  <r>
    <x v="20"/>
    <x v="218"/>
    <x v="3"/>
  </r>
  <r>
    <x v="21"/>
    <x v="241"/>
    <x v="3"/>
  </r>
  <r>
    <x v="22"/>
    <x v="215"/>
    <x v="3"/>
  </r>
  <r>
    <x v="11"/>
    <x v="201"/>
    <x v="3"/>
  </r>
  <r>
    <x v="23"/>
    <x v="202"/>
    <x v="3"/>
  </r>
  <r>
    <x v="24"/>
    <x v="243"/>
    <x v="3"/>
  </r>
  <r>
    <x v="49"/>
    <x v="215"/>
    <x v="3"/>
  </r>
  <r>
    <x v="25"/>
    <x v="217"/>
    <x v="3"/>
  </r>
  <r>
    <x v="0"/>
    <x v="241"/>
    <x v="3"/>
  </r>
  <r>
    <x v="26"/>
    <x v="244"/>
    <x v="3"/>
  </r>
  <r>
    <x v="39"/>
    <x v="202"/>
    <x v="3"/>
  </r>
  <r>
    <x v="14"/>
    <x v="202"/>
    <x v="3"/>
  </r>
  <r>
    <x v="1"/>
    <x v="217"/>
    <x v="3"/>
  </r>
  <r>
    <x v="27"/>
    <x v="216"/>
    <x v="3"/>
  </r>
  <r>
    <x v="40"/>
    <x v="240"/>
    <x v="3"/>
  </r>
  <r>
    <x v="15"/>
    <x v="242"/>
    <x v="3"/>
  </r>
  <r>
    <x v="2"/>
    <x v="222"/>
    <x v="3"/>
  </r>
  <r>
    <x v="28"/>
    <x v="223"/>
    <x v="3"/>
  </r>
  <r>
    <x v="41"/>
    <x v="224"/>
    <x v="3"/>
  </r>
  <r>
    <x v="50"/>
    <x v="241"/>
    <x v="3"/>
  </r>
  <r>
    <x v="3"/>
    <x v="226"/>
    <x v="3"/>
  </r>
  <r>
    <x v="12"/>
    <x v="245"/>
    <x v="3"/>
  </r>
  <r>
    <x v="29"/>
    <x v="246"/>
    <x v="3"/>
  </r>
  <r>
    <x v="30"/>
    <x v="247"/>
    <x v="3"/>
  </r>
  <r>
    <x v="16"/>
    <x v="232"/>
    <x v="3"/>
  </r>
  <r>
    <x v="4"/>
    <x v="247"/>
    <x v="3"/>
  </r>
  <r>
    <x v="31"/>
    <x v="248"/>
    <x v="3"/>
  </r>
  <r>
    <x v="42"/>
    <x v="220"/>
    <x v="3"/>
  </r>
  <r>
    <x v="32"/>
    <x v="242"/>
    <x v="3"/>
  </r>
  <r>
    <x v="5"/>
    <x v="242"/>
    <x v="3"/>
  </r>
  <r>
    <x v="43"/>
    <x v="221"/>
    <x v="3"/>
  </r>
  <r>
    <x v="33"/>
    <x v="228"/>
    <x v="3"/>
  </r>
  <r>
    <x v="44"/>
    <x v="203"/>
    <x v="3"/>
  </r>
  <r>
    <x v="45"/>
    <x v="228"/>
    <x v="3"/>
  </r>
  <r>
    <x v="6"/>
    <x v="226"/>
    <x v="3"/>
  </r>
  <r>
    <x v="34"/>
    <x v="88"/>
    <x v="3"/>
  </r>
  <r>
    <x v="46"/>
    <x v="228"/>
    <x v="3"/>
  </r>
  <r>
    <x v="35"/>
    <x v="249"/>
    <x v="3"/>
  </r>
  <r>
    <x v="7"/>
    <x v="249"/>
    <x v="3"/>
  </r>
  <r>
    <x v="36"/>
    <x v="226"/>
    <x v="3"/>
  </r>
  <r>
    <x v="17"/>
    <x v="246"/>
    <x v="3"/>
  </r>
  <r>
    <x v="37"/>
    <x v="246"/>
    <x v="3"/>
  </r>
  <r>
    <x v="8"/>
    <x v="250"/>
    <x v="3"/>
  </r>
  <r>
    <x v="18"/>
    <x v="227"/>
    <x v="3"/>
  </r>
  <r>
    <x v="38"/>
    <x v="228"/>
    <x v="3"/>
  </r>
  <r>
    <x v="51"/>
    <x v="225"/>
    <x v="3"/>
  </r>
  <r>
    <x v="47"/>
    <x v="88"/>
    <x v="3"/>
  </r>
  <r>
    <x v="9"/>
    <x v="219"/>
    <x v="3"/>
  </r>
  <r>
    <x v="19"/>
    <x v="88"/>
    <x v="3"/>
  </r>
  <r>
    <x v="13"/>
    <x v="203"/>
    <x v="3"/>
  </r>
  <r>
    <x v="48"/>
    <x v="88"/>
    <x v="3"/>
  </r>
  <r>
    <x v="10"/>
    <x v="222"/>
    <x v="3"/>
  </r>
  <r>
    <x v="20"/>
    <x v="203"/>
    <x v="3"/>
  </r>
  <r>
    <x v="21"/>
    <x v="219"/>
    <x v="3"/>
  </r>
  <r>
    <x v="22"/>
    <x v="222"/>
    <x v="3"/>
  </r>
  <r>
    <x v="11"/>
    <x v="203"/>
    <x v="3"/>
  </r>
  <r>
    <x v="23"/>
    <x v="213"/>
    <x v="3"/>
  </r>
  <r>
    <x v="24"/>
    <x v="224"/>
    <x v="3"/>
  </r>
  <r>
    <x v="49"/>
    <x v="222"/>
    <x v="3"/>
  </r>
  <r>
    <x v="25"/>
    <x v="224"/>
    <x v="3"/>
  </r>
  <r>
    <x v="0"/>
    <x v="88"/>
    <x v="3"/>
  </r>
  <r>
    <x v="26"/>
    <x v="203"/>
    <x v="3"/>
  </r>
  <r>
    <x v="39"/>
    <x v="241"/>
    <x v="3"/>
  </r>
  <r>
    <x v="14"/>
    <x v="218"/>
    <x v="3"/>
  </r>
  <r>
    <x v="1"/>
    <x v="222"/>
    <x v="3"/>
  </r>
  <r>
    <x v="27"/>
    <x v="219"/>
    <x v="3"/>
  </r>
  <r>
    <x v="40"/>
    <x v="203"/>
    <x v="3"/>
  </r>
  <r>
    <x v="15"/>
    <x v="203"/>
    <x v="3"/>
  </r>
  <r>
    <x v="2"/>
    <x v="88"/>
    <x v="3"/>
  </r>
  <r>
    <x v="28"/>
    <x v="224"/>
    <x v="3"/>
  </r>
  <r>
    <x v="41"/>
    <x v="223"/>
    <x v="3"/>
  </r>
  <r>
    <x v="50"/>
    <x v="221"/>
    <x v="3"/>
  </r>
  <r>
    <x v="3"/>
    <x v="226"/>
    <x v="3"/>
  </r>
  <r>
    <x v="12"/>
    <x v="88"/>
    <x v="3"/>
  </r>
  <r>
    <x v="29"/>
    <x v="226"/>
    <x v="3"/>
  </r>
  <r>
    <x v="30"/>
    <x v="88"/>
    <x v="3"/>
  </r>
  <r>
    <x v="16"/>
    <x v="227"/>
    <x v="3"/>
  </r>
  <r>
    <x v="4"/>
    <x v="247"/>
    <x v="3"/>
  </r>
  <r>
    <x v="31"/>
    <x v="232"/>
    <x v="3"/>
  </r>
  <r>
    <x v="42"/>
    <x v="227"/>
    <x v="3"/>
  </r>
  <r>
    <x v="32"/>
    <x v="232"/>
    <x v="3"/>
  </r>
  <r>
    <x v="5"/>
    <x v="227"/>
    <x v="3"/>
  </r>
  <r>
    <x v="43"/>
    <x v="225"/>
    <x v="3"/>
  </r>
  <r>
    <x v="33"/>
    <x v="229"/>
    <x v="3"/>
  </r>
  <r>
    <x v="44"/>
    <x v="229"/>
    <x v="3"/>
  </r>
  <r>
    <x v="45"/>
    <x v="227"/>
    <x v="3"/>
  </r>
  <r>
    <x v="6"/>
    <x v="227"/>
    <x v="3"/>
  </r>
  <r>
    <x v="34"/>
    <x v="229"/>
    <x v="3"/>
  </r>
  <r>
    <x v="46"/>
    <x v="232"/>
    <x v="3"/>
  </r>
  <r>
    <x v="35"/>
    <x v="247"/>
    <x v="3"/>
  </r>
  <r>
    <x v="7"/>
    <x v="231"/>
    <x v="3"/>
  </r>
  <r>
    <x v="36"/>
    <x v="232"/>
    <x v="3"/>
  </r>
  <r>
    <x v="17"/>
    <x v="227"/>
    <x v="3"/>
  </r>
  <r>
    <x v="37"/>
    <x v="94"/>
    <x v="3"/>
  </r>
  <r>
    <x v="8"/>
    <x v="232"/>
    <x v="3"/>
  </r>
  <r>
    <x v="18"/>
    <x v="234"/>
    <x v="3"/>
  </r>
  <r>
    <x v="38"/>
    <x v="234"/>
    <x v="3"/>
  </r>
  <r>
    <x v="51"/>
    <x v="234"/>
    <x v="3"/>
  </r>
  <r>
    <x v="47"/>
    <x v="232"/>
    <x v="3"/>
  </r>
  <r>
    <x v="9"/>
    <x v="250"/>
    <x v="3"/>
  </r>
  <r>
    <x v="19"/>
    <x v="230"/>
    <x v="3"/>
  </r>
  <r>
    <x v="13"/>
    <x v="246"/>
    <x v="3"/>
  </r>
  <r>
    <x v="48"/>
    <x v="229"/>
    <x v="3"/>
  </r>
  <r>
    <x v="10"/>
    <x v="251"/>
    <x v="3"/>
  </r>
  <r>
    <x v="20"/>
    <x v="235"/>
    <x v="3"/>
  </r>
  <r>
    <x v="21"/>
    <x v="238"/>
    <x v="3"/>
  </r>
  <r>
    <x v="22"/>
    <x v="251"/>
    <x v="3"/>
  </r>
  <r>
    <x v="11"/>
    <x v="252"/>
    <x v="3"/>
  </r>
  <r>
    <x v="23"/>
    <x v="253"/>
    <x v="3"/>
  </r>
  <r>
    <x v="24"/>
    <x v="239"/>
    <x v="3"/>
  </r>
  <r>
    <x v="49"/>
    <x v="254"/>
    <x v="3"/>
  </r>
  <r>
    <x v="25"/>
    <x v="252"/>
    <x v="3"/>
  </r>
  <r>
    <x v="0"/>
    <x v="252"/>
    <x v="3"/>
  </r>
  <r>
    <x v="26"/>
    <x v="237"/>
    <x v="3"/>
  </r>
  <r>
    <x v="39"/>
    <x v="232"/>
    <x v="3"/>
  </r>
  <r>
    <x v="14"/>
    <x v="252"/>
    <x v="3"/>
  </r>
  <r>
    <x v="1"/>
    <x v="28"/>
    <x v="3"/>
  </r>
  <r>
    <x v="27"/>
    <x v="255"/>
    <x v="3"/>
  </r>
  <r>
    <x v="40"/>
    <x v="256"/>
    <x v="3"/>
  </r>
  <r>
    <x v="15"/>
    <x v="257"/>
    <x v="3"/>
  </r>
  <r>
    <x v="2"/>
    <x v="258"/>
    <x v="3"/>
  </r>
  <r>
    <x v="28"/>
    <x v="259"/>
    <x v="3"/>
  </r>
  <r>
    <x v="41"/>
    <x v="260"/>
    <x v="3"/>
  </r>
  <r>
    <x v="50"/>
    <x v="261"/>
    <x v="3"/>
  </r>
  <r>
    <x v="3"/>
    <x v="262"/>
    <x v="3"/>
  </r>
  <r>
    <x v="12"/>
    <x v="263"/>
    <x v="3"/>
  </r>
  <r>
    <x v="29"/>
    <x v="117"/>
    <x v="3"/>
  </r>
  <r>
    <x v="30"/>
    <x v="264"/>
    <x v="3"/>
  </r>
  <r>
    <x v="16"/>
    <x v="265"/>
    <x v="3"/>
  </r>
  <r>
    <x v="4"/>
    <x v="134"/>
    <x v="3"/>
  </r>
  <r>
    <x v="31"/>
    <x v="266"/>
    <x v="3"/>
  </r>
  <r>
    <x v="42"/>
    <x v="267"/>
    <x v="3"/>
  </r>
  <r>
    <x v="32"/>
    <x v="267"/>
    <x v="3"/>
  </r>
  <r>
    <x v="5"/>
    <x v="181"/>
    <x v="3"/>
  </r>
  <r>
    <x v="43"/>
    <x v="268"/>
    <x v="3"/>
  </r>
  <r>
    <x v="33"/>
    <x v="269"/>
    <x v="3"/>
  </r>
  <r>
    <x v="44"/>
    <x v="270"/>
    <x v="3"/>
  </r>
  <r>
    <x v="45"/>
    <x v="271"/>
    <x v="3"/>
  </r>
  <r>
    <x v="6"/>
    <x v="269"/>
    <x v="3"/>
  </r>
  <r>
    <x v="34"/>
    <x v="272"/>
    <x v="3"/>
  </r>
  <r>
    <x v="46"/>
    <x v="273"/>
    <x v="3"/>
  </r>
  <r>
    <x v="35"/>
    <x v="274"/>
    <x v="3"/>
  </r>
  <r>
    <x v="7"/>
    <x v="275"/>
    <x v="3"/>
  </r>
  <r>
    <x v="36"/>
    <x v="276"/>
    <x v="3"/>
  </r>
  <r>
    <x v="17"/>
    <x v="277"/>
    <x v="3"/>
  </r>
  <r>
    <x v="37"/>
    <x v="27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5F5C4-9F31-4B50-82B6-A7295CA8E57E}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I3:N58" firstHeaderRow="1" firstDataRow="2" firstDataCol="1"/>
  <pivotFields count="3">
    <pivotField axis="axisRow" numFmtId="2" showAll="0">
      <items count="54">
        <item x="52"/>
        <item x="38"/>
        <item x="18"/>
        <item x="8"/>
        <item x="37"/>
        <item x="17"/>
        <item x="36"/>
        <item x="7"/>
        <item x="35"/>
        <item x="46"/>
        <item x="34"/>
        <item x="6"/>
        <item x="45"/>
        <item x="44"/>
        <item x="33"/>
        <item x="43"/>
        <item x="5"/>
        <item x="32"/>
        <item x="42"/>
        <item x="31"/>
        <item x="4"/>
        <item x="16"/>
        <item x="30"/>
        <item x="29"/>
        <item x="12"/>
        <item x="3"/>
        <item x="50"/>
        <item x="41"/>
        <item x="28"/>
        <item x="2"/>
        <item x="15"/>
        <item x="40"/>
        <item x="27"/>
        <item x="1"/>
        <item x="14"/>
        <item x="39"/>
        <item x="26"/>
        <item x="0"/>
        <item x="25"/>
        <item x="49"/>
        <item x="24"/>
        <item x="23"/>
        <item x="11"/>
        <item x="22"/>
        <item x="21"/>
        <item x="20"/>
        <item x="10"/>
        <item x="48"/>
        <item x="13"/>
        <item x="19"/>
        <item x="9"/>
        <item x="47"/>
        <item x="51"/>
        <item t="default"/>
      </items>
    </pivotField>
    <pivotField dataField="1" numFmtId="2" showAll="0">
      <items count="280">
        <item x="40"/>
        <item x="38"/>
        <item x="41"/>
        <item x="50"/>
        <item x="37"/>
        <item x="49"/>
        <item x="34"/>
        <item x="36"/>
        <item x="48"/>
        <item x="47"/>
        <item x="39"/>
        <item x="42"/>
        <item x="56"/>
        <item x="60"/>
        <item x="45"/>
        <item x="51"/>
        <item x="59"/>
        <item x="46"/>
        <item x="43"/>
        <item x="52"/>
        <item x="72"/>
        <item x="64"/>
        <item x="35"/>
        <item x="58"/>
        <item x="61"/>
        <item x="44"/>
        <item x="55"/>
        <item x="33"/>
        <item x="53"/>
        <item x="73"/>
        <item x="63"/>
        <item x="57"/>
        <item x="197"/>
        <item x="65"/>
        <item x="198"/>
        <item x="66"/>
        <item x="62"/>
        <item x="196"/>
        <item x="70"/>
        <item x="2"/>
        <item x="9"/>
        <item x="71"/>
        <item x="74"/>
        <item x="68"/>
        <item x="6"/>
        <item x="54"/>
        <item x="3"/>
        <item x="199"/>
        <item x="8"/>
        <item x="76"/>
        <item x="0"/>
        <item x="67"/>
        <item x="13"/>
        <item x="78"/>
        <item x="200"/>
        <item x="4"/>
        <item x="195"/>
        <item x="10"/>
        <item x="191"/>
        <item x="14"/>
        <item x="18"/>
        <item x="5"/>
        <item x="19"/>
        <item x="192"/>
        <item x="20"/>
        <item x="16"/>
        <item x="202"/>
        <item x="7"/>
        <item x="22"/>
        <item x="217"/>
        <item x="193"/>
        <item x="15"/>
        <item x="24"/>
        <item x="201"/>
        <item x="11"/>
        <item x="12"/>
        <item x="215"/>
        <item x="23"/>
        <item x="1"/>
        <item x="243"/>
        <item x="244"/>
        <item x="75"/>
        <item x="17"/>
        <item x="216"/>
        <item x="21"/>
        <item x="189"/>
        <item x="82"/>
        <item x="240"/>
        <item x="218"/>
        <item x="69"/>
        <item x="79"/>
        <item x="241"/>
        <item x="77"/>
        <item x="81"/>
        <item x="187"/>
        <item x="242"/>
        <item x="194"/>
        <item x="80"/>
        <item x="222"/>
        <item x="89"/>
        <item x="86"/>
        <item x="83"/>
        <item x="220"/>
        <item x="219"/>
        <item x="212"/>
        <item x="211"/>
        <item x="203"/>
        <item x="213"/>
        <item x="84"/>
        <item x="221"/>
        <item x="224"/>
        <item x="214"/>
        <item x="87"/>
        <item x="190"/>
        <item x="88"/>
        <item x="25"/>
        <item x="85"/>
        <item x="225"/>
        <item x="223"/>
        <item x="98"/>
        <item x="101"/>
        <item x="233"/>
        <item x="226"/>
        <item x="245"/>
        <item x="102"/>
        <item x="94"/>
        <item x="227"/>
        <item x="97"/>
        <item x="210"/>
        <item x="188"/>
        <item x="228"/>
        <item x="93"/>
        <item x="26"/>
        <item x="229"/>
        <item x="249"/>
        <item x="100"/>
        <item x="92"/>
        <item x="230"/>
        <item x="247"/>
        <item x="91"/>
        <item x="209"/>
        <item x="232"/>
        <item x="250"/>
        <item x="207"/>
        <item x="90"/>
        <item x="234"/>
        <item x="246"/>
        <item x="95"/>
        <item x="110"/>
        <item x="231"/>
        <item x="99"/>
        <item x="208"/>
        <item x="235"/>
        <item x="254"/>
        <item x="108"/>
        <item x="109"/>
        <item x="252"/>
        <item x="248"/>
        <item x="107"/>
        <item x="30"/>
        <item x="238"/>
        <item x="239"/>
        <item x="171"/>
        <item x="96"/>
        <item x="236"/>
        <item x="237"/>
        <item x="27"/>
        <item x="28"/>
        <item x="251"/>
        <item x="106"/>
        <item x="205"/>
        <item x="256"/>
        <item x="206"/>
        <item x="31"/>
        <item x="253"/>
        <item x="29"/>
        <item x="204"/>
        <item x="257"/>
        <item x="255"/>
        <item x="113"/>
        <item x="172"/>
        <item x="177"/>
        <item x="32"/>
        <item x="103"/>
        <item x="178"/>
        <item x="127"/>
        <item x="175"/>
        <item x="111"/>
        <item x="180"/>
        <item x="131"/>
        <item x="174"/>
        <item x="112"/>
        <item x="173"/>
        <item x="129"/>
        <item x="115"/>
        <item x="176"/>
        <item x="259"/>
        <item x="104"/>
        <item x="262"/>
        <item x="130"/>
        <item x="258"/>
        <item x="128"/>
        <item x="179"/>
        <item x="261"/>
        <item x="114"/>
        <item x="183"/>
        <item x="105"/>
        <item x="260"/>
        <item x="133"/>
        <item x="116"/>
        <item x="182"/>
        <item x="263"/>
        <item x="132"/>
        <item x="117"/>
        <item x="264"/>
        <item x="270"/>
        <item x="181"/>
        <item x="138"/>
        <item x="268"/>
        <item x="118"/>
        <item x="134"/>
        <item x="269"/>
        <item x="267"/>
        <item x="141"/>
        <item x="186"/>
        <item x="265"/>
        <item x="272"/>
        <item x="135"/>
        <item x="139"/>
        <item x="271"/>
        <item x="266"/>
        <item x="119"/>
        <item x="274"/>
        <item x="137"/>
        <item x="136"/>
        <item x="125"/>
        <item x="123"/>
        <item x="140"/>
        <item x="122"/>
        <item x="120"/>
        <item x="124"/>
        <item x="273"/>
        <item x="126"/>
        <item x="184"/>
        <item x="143"/>
        <item x="275"/>
        <item x="185"/>
        <item x="121"/>
        <item x="149"/>
        <item x="142"/>
        <item x="276"/>
        <item x="144"/>
        <item x="277"/>
        <item x="147"/>
        <item x="153"/>
        <item x="152"/>
        <item x="146"/>
        <item x="148"/>
        <item x="145"/>
        <item x="157"/>
        <item x="151"/>
        <item x="150"/>
        <item x="154"/>
        <item x="155"/>
        <item x="278"/>
        <item x="156"/>
        <item x="158"/>
        <item x="159"/>
        <item x="161"/>
        <item x="160"/>
        <item x="162"/>
        <item x="163"/>
        <item x="164"/>
        <item x="169"/>
        <item x="166"/>
        <item x="167"/>
        <item x="165"/>
        <item x="168"/>
        <item x="170"/>
        <item t="default"/>
      </items>
    </pivotField>
    <pivotField axis="axisCol" multipleItemSelectionAllowe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pproving_adj_Biden" fld="1" subtotal="average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F58CF-FF68-447C-8A01-31C7149A69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7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DUCATION" fld="0" subtotal="count" showDataAs="percentOfCol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4F7D4-C051-43B4-B1EC-CDCA84CFF80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DU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EE7B2-7C54-48FB-AF57-5A50CF3AA7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7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DUCATION" fld="0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A5FFA-D925-407D-9A08-999B098396D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I8" firstHeaderRow="1" firstDataRow="2" firstDataCol="1"/>
  <pivotFields count="5"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EDU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A17" zoomScale="53" workbookViewId="0">
      <selection activeCell="A46" sqref="A46"/>
    </sheetView>
  </sheetViews>
  <sheetFormatPr defaultColWidth="14.453125" defaultRowHeight="15" customHeight="1"/>
  <cols>
    <col min="1" max="2" width="8.7265625" customWidth="1"/>
    <col min="3" max="4" width="19.08984375" style="54" customWidth="1"/>
    <col min="5" max="5" width="18.81640625" customWidth="1"/>
    <col min="6" max="6" width="21.26953125" customWidth="1"/>
    <col min="7" max="7" width="8.7265625" customWidth="1"/>
    <col min="8" max="8" width="11.81640625" customWidth="1"/>
    <col min="9" max="9" width="18.7265625" customWidth="1"/>
    <col min="10" max="10" width="18.81640625" customWidth="1"/>
    <col min="11" max="11" width="8.08984375" customWidth="1"/>
    <col min="12" max="13" width="30.453125" customWidth="1"/>
    <col min="14" max="14" width="31.54296875" customWidth="1"/>
    <col min="15" max="30" width="8.7265625" customWidth="1"/>
  </cols>
  <sheetData>
    <row r="1" spans="1:14" ht="14.25" customHeight="1">
      <c r="A1" s="1" t="s">
        <v>0</v>
      </c>
      <c r="B1" s="1" t="s">
        <v>1</v>
      </c>
      <c r="C1" s="3" t="s">
        <v>520</v>
      </c>
      <c r="D1" s="3" t="s">
        <v>521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/>
      <c r="L1" s="5"/>
      <c r="N1" s="6" t="s">
        <v>9</v>
      </c>
    </row>
    <row r="2" spans="1:14" ht="14.25" customHeight="1">
      <c r="A2" s="7">
        <v>45538</v>
      </c>
      <c r="B2" s="7">
        <v>45550</v>
      </c>
      <c r="C2" s="2">
        <f>WEEKNUM(A2,1)</f>
        <v>36</v>
      </c>
      <c r="D2" s="2"/>
      <c r="E2" s="2">
        <f t="shared" ref="E2:E45" si="0">G2+(I2*(G2/(G2+H2)))</f>
        <v>40.206185567010309</v>
      </c>
      <c r="F2" s="2">
        <f t="shared" ref="F2:F45" si="1">H2+(I2*(H2/(H2+G2)))</f>
        <v>59.793814432989691</v>
      </c>
      <c r="G2" s="8">
        <v>39</v>
      </c>
      <c r="H2" s="8">
        <v>58</v>
      </c>
      <c r="I2" s="8">
        <v>3</v>
      </c>
      <c r="J2" s="2">
        <f t="shared" ref="J2:J45" si="2">SUM(G2:I2)</f>
        <v>100</v>
      </c>
      <c r="L2" s="5" t="s">
        <v>10</v>
      </c>
      <c r="M2" s="9">
        <f>AVERAGE(E2:E45)</f>
        <v>44.557042049216861</v>
      </c>
      <c r="N2" s="9">
        <f>AVERAGE(F2:F45)</f>
        <v>55.442957950783125</v>
      </c>
    </row>
    <row r="3" spans="1:14" ht="14.25" customHeight="1">
      <c r="A3" s="7">
        <v>45505</v>
      </c>
      <c r="B3" s="7">
        <v>45524</v>
      </c>
      <c r="C3" s="2">
        <f>WEEKNUM(A3,1)</f>
        <v>31</v>
      </c>
      <c r="D3" s="2"/>
      <c r="E3" s="2">
        <f t="shared" si="0"/>
        <v>44.791666666666664</v>
      </c>
      <c r="F3" s="2">
        <f t="shared" si="1"/>
        <v>55.208333333333336</v>
      </c>
      <c r="G3" s="8">
        <v>43</v>
      </c>
      <c r="H3" s="8">
        <v>53</v>
      </c>
      <c r="I3" s="8">
        <v>4</v>
      </c>
      <c r="J3" s="2">
        <f t="shared" si="2"/>
        <v>100</v>
      </c>
      <c r="L3" s="5" t="s">
        <v>11</v>
      </c>
      <c r="M3" s="10">
        <f>COUNT(E2:E45)</f>
        <v>44</v>
      </c>
    </row>
    <row r="4" spans="1:14" ht="14.25" customHeight="1">
      <c r="A4" s="7">
        <v>45474</v>
      </c>
      <c r="B4" s="7">
        <v>45494</v>
      </c>
      <c r="C4" s="2">
        <f>WEEKNUM(A4,1)</f>
        <v>27</v>
      </c>
      <c r="D4" s="2"/>
      <c r="E4" s="2">
        <f t="shared" si="0"/>
        <v>38.297872340425535</v>
      </c>
      <c r="F4" s="2">
        <f t="shared" si="1"/>
        <v>61.702127659574465</v>
      </c>
      <c r="G4" s="8">
        <v>36</v>
      </c>
      <c r="H4" s="8">
        <v>58</v>
      </c>
      <c r="I4" s="8">
        <v>6</v>
      </c>
      <c r="J4" s="2">
        <f t="shared" si="2"/>
        <v>100</v>
      </c>
      <c r="L4" s="5" t="s">
        <v>12</v>
      </c>
      <c r="M4" s="10">
        <f>_xlfn.STDEV.S(E2:E45)</f>
        <v>6.1381159903415661</v>
      </c>
    </row>
    <row r="5" spans="1:14" ht="14.25" customHeight="1">
      <c r="A5" s="7">
        <v>45446</v>
      </c>
      <c r="B5" s="7">
        <v>45466</v>
      </c>
      <c r="C5" s="2">
        <f t="shared" ref="C5:C45" si="3">WEEKNUM(A5,1)</f>
        <v>23</v>
      </c>
      <c r="D5" s="2"/>
      <c r="E5" s="2">
        <f t="shared" si="0"/>
        <v>39.583333333333336</v>
      </c>
      <c r="F5" s="2">
        <f t="shared" si="1"/>
        <v>60.416666666666664</v>
      </c>
      <c r="G5" s="8">
        <v>38</v>
      </c>
      <c r="H5" s="8">
        <v>58</v>
      </c>
      <c r="I5" s="8">
        <v>4</v>
      </c>
      <c r="J5" s="2">
        <f t="shared" si="2"/>
        <v>100</v>
      </c>
      <c r="L5" s="5" t="s">
        <v>13</v>
      </c>
      <c r="M5" s="5">
        <v>1.96</v>
      </c>
    </row>
    <row r="6" spans="1:14" ht="14.25" customHeight="1">
      <c r="A6" s="7">
        <v>45413</v>
      </c>
      <c r="B6" s="7">
        <v>45435</v>
      </c>
      <c r="C6" s="2">
        <f t="shared" si="3"/>
        <v>18</v>
      </c>
      <c r="D6" s="2"/>
      <c r="E6" s="2">
        <f t="shared" si="0"/>
        <v>41.05263157894737</v>
      </c>
      <c r="F6" s="2">
        <f t="shared" si="1"/>
        <v>58.94736842105263</v>
      </c>
      <c r="G6" s="8">
        <v>39</v>
      </c>
      <c r="H6" s="8">
        <v>56</v>
      </c>
      <c r="I6" s="8">
        <v>5</v>
      </c>
      <c r="J6" s="2">
        <f t="shared" si="2"/>
        <v>100</v>
      </c>
    </row>
    <row r="7" spans="1:14" ht="14.25" customHeight="1">
      <c r="A7" s="7">
        <v>45383</v>
      </c>
      <c r="B7" s="7">
        <v>45404</v>
      </c>
      <c r="C7" s="2">
        <f>WEEKNUM(A7,1)</f>
        <v>14</v>
      </c>
      <c r="D7" s="2"/>
      <c r="E7" s="2">
        <f t="shared" si="0"/>
        <v>39.583333333333336</v>
      </c>
      <c r="F7" s="2">
        <f t="shared" si="1"/>
        <v>60.416666666666664</v>
      </c>
      <c r="G7" s="8">
        <v>38</v>
      </c>
      <c r="H7" s="8">
        <v>58</v>
      </c>
      <c r="I7" s="8">
        <v>4</v>
      </c>
      <c r="J7" s="2">
        <f t="shared" si="2"/>
        <v>100</v>
      </c>
      <c r="L7" s="5" t="s">
        <v>14</v>
      </c>
      <c r="M7" s="10">
        <f>1.96 * (M4/ SQRT(M3))</f>
        <v>1.8136973733137136</v>
      </c>
    </row>
    <row r="8" spans="1:14" ht="14.25" customHeight="1">
      <c r="A8" s="7">
        <v>45352</v>
      </c>
      <c r="B8" s="7">
        <v>45371</v>
      </c>
      <c r="C8" s="2">
        <f>WEEKNUM(A8,1)</f>
        <v>9</v>
      </c>
      <c r="D8" s="2"/>
      <c r="E8" s="2">
        <f t="shared" si="0"/>
        <v>42.10526315789474</v>
      </c>
      <c r="F8" s="2">
        <f t="shared" si="1"/>
        <v>57.89473684210526</v>
      </c>
      <c r="G8" s="8">
        <v>40</v>
      </c>
      <c r="H8" s="8">
        <v>55</v>
      </c>
      <c r="I8" s="8">
        <v>5</v>
      </c>
      <c r="J8" s="2">
        <f t="shared" si="2"/>
        <v>100</v>
      </c>
      <c r="L8" s="5" t="s">
        <v>15</v>
      </c>
      <c r="M8" s="9">
        <f>M2-M7</f>
        <v>42.743344675903145</v>
      </c>
    </row>
    <row r="9" spans="1:14" ht="14.25" customHeight="1">
      <c r="A9" s="7">
        <v>45323</v>
      </c>
      <c r="B9" s="7">
        <v>45342</v>
      </c>
      <c r="C9" s="2">
        <f>WEEKNUM(A9,1)</f>
        <v>5</v>
      </c>
      <c r="D9" s="2"/>
      <c r="E9" s="2">
        <f t="shared" si="0"/>
        <v>39.175257731958766</v>
      </c>
      <c r="F9" s="2">
        <f t="shared" si="1"/>
        <v>60.824742268041234</v>
      </c>
      <c r="G9" s="8">
        <v>38</v>
      </c>
      <c r="H9" s="8">
        <v>59</v>
      </c>
      <c r="I9" s="8">
        <v>3</v>
      </c>
      <c r="J9" s="2">
        <f t="shared" si="2"/>
        <v>100</v>
      </c>
      <c r="L9" s="5" t="s">
        <v>16</v>
      </c>
      <c r="M9" s="9">
        <f>M2+M7</f>
        <v>46.370739422530576</v>
      </c>
    </row>
    <row r="10" spans="1:14" ht="14.25" customHeight="1">
      <c r="A10" s="7">
        <v>45293</v>
      </c>
      <c r="B10" s="7">
        <v>45313</v>
      </c>
      <c r="C10" s="2">
        <f t="shared" si="3"/>
        <v>1</v>
      </c>
      <c r="D10" s="2"/>
      <c r="E10" s="2">
        <f t="shared" si="0"/>
        <v>43.157894736842103</v>
      </c>
      <c r="F10" s="2">
        <f t="shared" si="1"/>
        <v>56.842105263157897</v>
      </c>
      <c r="G10" s="8">
        <v>41</v>
      </c>
      <c r="H10" s="8">
        <v>54</v>
      </c>
      <c r="I10" s="8">
        <v>5</v>
      </c>
      <c r="J10" s="2">
        <f t="shared" si="2"/>
        <v>100</v>
      </c>
    </row>
    <row r="11" spans="1:14" ht="14.25" customHeight="1">
      <c r="A11" s="7">
        <v>45261</v>
      </c>
      <c r="B11" s="7">
        <v>45280</v>
      </c>
      <c r="C11" s="2">
        <f t="shared" si="3"/>
        <v>48</v>
      </c>
      <c r="D11" s="2"/>
      <c r="E11" s="2">
        <f t="shared" si="0"/>
        <v>39.795918367346935</v>
      </c>
      <c r="F11" s="2">
        <f t="shared" si="1"/>
        <v>60.204081632653065</v>
      </c>
      <c r="G11" s="8">
        <v>39</v>
      </c>
      <c r="H11" s="8">
        <v>59</v>
      </c>
      <c r="I11" s="8">
        <v>2</v>
      </c>
      <c r="J11" s="2">
        <f t="shared" si="2"/>
        <v>100</v>
      </c>
    </row>
    <row r="12" spans="1:14" ht="14.25" customHeight="1">
      <c r="A12" s="7">
        <v>45231</v>
      </c>
      <c r="B12" s="7">
        <v>45250</v>
      </c>
      <c r="C12" s="2">
        <f t="shared" si="3"/>
        <v>44</v>
      </c>
      <c r="D12" s="2"/>
      <c r="E12" s="2">
        <f t="shared" si="0"/>
        <v>38.541666666666664</v>
      </c>
      <c r="F12" s="2">
        <f t="shared" si="1"/>
        <v>61.458333333333336</v>
      </c>
      <c r="G12" s="8">
        <v>37</v>
      </c>
      <c r="H12" s="8">
        <v>59</v>
      </c>
      <c r="I12" s="8">
        <v>4</v>
      </c>
      <c r="J12" s="2">
        <f t="shared" si="2"/>
        <v>100</v>
      </c>
    </row>
    <row r="13" spans="1:14" ht="14.25" customHeight="1">
      <c r="A13" s="7">
        <v>45201</v>
      </c>
      <c r="B13" s="7">
        <v>45222</v>
      </c>
      <c r="C13" s="2">
        <f t="shared" si="3"/>
        <v>40</v>
      </c>
      <c r="D13" s="2"/>
      <c r="E13" s="2">
        <f t="shared" si="0"/>
        <v>38.541666666666664</v>
      </c>
      <c r="F13" s="2">
        <f t="shared" si="1"/>
        <v>61.458333333333336</v>
      </c>
      <c r="G13" s="8">
        <v>37</v>
      </c>
      <c r="H13" s="8">
        <v>59</v>
      </c>
      <c r="I13" s="8">
        <v>4</v>
      </c>
      <c r="J13" s="2">
        <f t="shared" si="2"/>
        <v>100</v>
      </c>
    </row>
    <row r="14" spans="1:14" ht="14.25" customHeight="1">
      <c r="A14" s="7">
        <v>45170</v>
      </c>
      <c r="B14" s="7">
        <v>45192</v>
      </c>
      <c r="C14" s="2">
        <f t="shared" si="3"/>
        <v>35</v>
      </c>
      <c r="D14" s="2"/>
      <c r="E14" s="2">
        <f t="shared" si="0"/>
        <v>41.414141414141412</v>
      </c>
      <c r="F14" s="2">
        <f t="shared" si="1"/>
        <v>58.585858585858588</v>
      </c>
      <c r="G14" s="8">
        <v>41</v>
      </c>
      <c r="H14" s="8">
        <v>58</v>
      </c>
      <c r="I14" s="8">
        <v>1</v>
      </c>
      <c r="J14" s="2">
        <f t="shared" si="2"/>
        <v>100</v>
      </c>
    </row>
    <row r="15" spans="1:14" ht="14.25" customHeight="1">
      <c r="A15" s="7">
        <v>45139</v>
      </c>
      <c r="B15" s="7">
        <v>45161</v>
      </c>
      <c r="C15" s="2">
        <f t="shared" si="3"/>
        <v>31</v>
      </c>
      <c r="D15" s="2"/>
      <c r="E15" s="2">
        <f t="shared" si="0"/>
        <v>44.210526315789473</v>
      </c>
      <c r="F15" s="2">
        <f t="shared" si="1"/>
        <v>55.789473684210527</v>
      </c>
      <c r="G15" s="8">
        <v>42</v>
      </c>
      <c r="H15" s="8">
        <v>53</v>
      </c>
      <c r="I15" s="8">
        <v>5</v>
      </c>
      <c r="J15" s="2">
        <f t="shared" si="2"/>
        <v>100</v>
      </c>
    </row>
    <row r="16" spans="1:14" ht="14.25" customHeight="1">
      <c r="A16" s="7">
        <v>45110</v>
      </c>
      <c r="B16" s="7">
        <v>45134</v>
      </c>
      <c r="C16" s="2">
        <f t="shared" si="3"/>
        <v>27</v>
      </c>
      <c r="D16" s="2"/>
      <c r="E16" s="2">
        <f t="shared" si="0"/>
        <v>42.10526315789474</v>
      </c>
      <c r="F16" s="2">
        <f t="shared" si="1"/>
        <v>57.89473684210526</v>
      </c>
      <c r="G16" s="8">
        <v>40</v>
      </c>
      <c r="H16" s="8">
        <v>55</v>
      </c>
      <c r="I16" s="8">
        <v>5</v>
      </c>
      <c r="J16" s="2">
        <f t="shared" si="2"/>
        <v>100</v>
      </c>
    </row>
    <row r="17" spans="1:10" ht="14.25" customHeight="1">
      <c r="A17" s="7">
        <v>45078</v>
      </c>
      <c r="B17" s="7">
        <v>45099</v>
      </c>
      <c r="C17" s="2">
        <f t="shared" si="3"/>
        <v>22</v>
      </c>
      <c r="D17" s="2"/>
      <c r="E17" s="2">
        <f t="shared" si="0"/>
        <v>44.329896907216494</v>
      </c>
      <c r="F17" s="2">
        <f t="shared" si="1"/>
        <v>55.670103092783506</v>
      </c>
      <c r="G17" s="8">
        <v>43</v>
      </c>
      <c r="H17" s="8">
        <v>54</v>
      </c>
      <c r="I17" s="8">
        <v>3</v>
      </c>
      <c r="J17" s="2">
        <f t="shared" si="2"/>
        <v>100</v>
      </c>
    </row>
    <row r="18" spans="1:10" ht="14.25" customHeight="1">
      <c r="A18" s="7">
        <v>45047</v>
      </c>
      <c r="B18" s="7">
        <v>45070</v>
      </c>
      <c r="C18" s="2">
        <f t="shared" si="3"/>
        <v>18</v>
      </c>
      <c r="D18" s="2"/>
      <c r="E18" s="2">
        <f t="shared" si="0"/>
        <v>40.625</v>
      </c>
      <c r="F18" s="2">
        <f t="shared" si="1"/>
        <v>59.375</v>
      </c>
      <c r="G18" s="8">
        <v>39</v>
      </c>
      <c r="H18" s="8">
        <v>57</v>
      </c>
      <c r="I18" s="8">
        <v>4</v>
      </c>
      <c r="J18" s="2">
        <f t="shared" si="2"/>
        <v>100</v>
      </c>
    </row>
    <row r="19" spans="1:10" ht="14.25" customHeight="1">
      <c r="A19" s="7">
        <v>45019</v>
      </c>
      <c r="B19" s="7">
        <v>45041</v>
      </c>
      <c r="C19" s="2">
        <f t="shared" si="3"/>
        <v>14</v>
      </c>
      <c r="D19" s="2"/>
      <c r="E19" s="2">
        <f t="shared" si="0"/>
        <v>38.541666666666664</v>
      </c>
      <c r="F19" s="2">
        <f t="shared" si="1"/>
        <v>61.458333333333336</v>
      </c>
      <c r="G19" s="8">
        <v>37</v>
      </c>
      <c r="H19" s="8">
        <v>59</v>
      </c>
      <c r="I19" s="8">
        <v>4</v>
      </c>
      <c r="J19" s="2">
        <f t="shared" si="2"/>
        <v>100</v>
      </c>
    </row>
    <row r="20" spans="1:10" ht="14.25" customHeight="1">
      <c r="A20" s="7">
        <v>44986</v>
      </c>
      <c r="B20" s="7">
        <v>45008</v>
      </c>
      <c r="C20" s="2">
        <f t="shared" si="3"/>
        <v>9</v>
      </c>
      <c r="D20" s="2"/>
      <c r="E20" s="2">
        <f t="shared" si="0"/>
        <v>41.666666666666664</v>
      </c>
      <c r="F20" s="2">
        <f t="shared" si="1"/>
        <v>58.333333333333336</v>
      </c>
      <c r="G20" s="8">
        <v>40</v>
      </c>
      <c r="H20" s="8">
        <v>56</v>
      </c>
      <c r="I20" s="8">
        <v>4</v>
      </c>
      <c r="J20" s="2">
        <f t="shared" si="2"/>
        <v>100</v>
      </c>
    </row>
    <row r="21" spans="1:10" ht="14.25" customHeight="1">
      <c r="A21" s="7">
        <v>44958</v>
      </c>
      <c r="B21" s="7">
        <v>44980</v>
      </c>
      <c r="C21" s="2">
        <f t="shared" si="3"/>
        <v>5</v>
      </c>
      <c r="D21" s="2"/>
      <c r="E21" s="2">
        <f t="shared" si="0"/>
        <v>43.75</v>
      </c>
      <c r="F21" s="2">
        <f t="shared" si="1"/>
        <v>56.25</v>
      </c>
      <c r="G21" s="8">
        <v>42</v>
      </c>
      <c r="H21" s="8">
        <v>54</v>
      </c>
      <c r="I21" s="8">
        <v>4</v>
      </c>
      <c r="J21" s="2">
        <f t="shared" si="2"/>
        <v>100</v>
      </c>
    </row>
    <row r="22" spans="1:10" ht="14.25" customHeight="1">
      <c r="A22" s="7">
        <v>44928</v>
      </c>
      <c r="B22" s="7">
        <v>44948</v>
      </c>
      <c r="C22" s="2">
        <f t="shared" si="3"/>
        <v>1</v>
      </c>
      <c r="D22" s="2"/>
      <c r="E22" s="2">
        <f t="shared" si="0"/>
        <v>43.157894736842103</v>
      </c>
      <c r="F22" s="2">
        <f t="shared" si="1"/>
        <v>56.842105263157897</v>
      </c>
      <c r="G22" s="8">
        <v>41</v>
      </c>
      <c r="H22" s="8">
        <v>54</v>
      </c>
      <c r="I22" s="8">
        <v>5</v>
      </c>
      <c r="J22" s="2">
        <f t="shared" si="2"/>
        <v>100</v>
      </c>
    </row>
    <row r="23" spans="1:10" ht="14.25" customHeight="1">
      <c r="A23" s="7">
        <v>44874</v>
      </c>
      <c r="B23" s="7">
        <v>44897</v>
      </c>
      <c r="C23" s="2">
        <f t="shared" si="3"/>
        <v>46</v>
      </c>
      <c r="D23" s="2"/>
      <c r="E23" s="2">
        <f t="shared" si="0"/>
        <v>42.10526315789474</v>
      </c>
      <c r="F23" s="2">
        <f t="shared" si="1"/>
        <v>57.89473684210526</v>
      </c>
      <c r="G23" s="8">
        <v>40</v>
      </c>
      <c r="H23" s="8">
        <v>55</v>
      </c>
      <c r="I23" s="8">
        <v>5</v>
      </c>
      <c r="J23" s="2">
        <f t="shared" si="2"/>
        <v>100</v>
      </c>
    </row>
    <row r="24" spans="1:10" ht="14.25" customHeight="1">
      <c r="A24" s="7">
        <v>44837</v>
      </c>
      <c r="B24" s="7">
        <v>44854</v>
      </c>
      <c r="C24" s="2">
        <f t="shared" si="3"/>
        <v>41</v>
      </c>
      <c r="D24" s="2"/>
      <c r="E24" s="2">
        <f t="shared" si="0"/>
        <v>41.666666666666664</v>
      </c>
      <c r="F24" s="2">
        <f t="shared" si="1"/>
        <v>58.333333333333336</v>
      </c>
      <c r="G24" s="8">
        <v>40</v>
      </c>
      <c r="H24" s="8">
        <v>56</v>
      </c>
      <c r="I24" s="8">
        <v>4</v>
      </c>
      <c r="J24" s="2">
        <f t="shared" si="2"/>
        <v>100</v>
      </c>
    </row>
    <row r="25" spans="1:10" ht="14.25" customHeight="1">
      <c r="A25" s="7">
        <v>44805</v>
      </c>
      <c r="B25" s="7">
        <v>44820</v>
      </c>
      <c r="C25" s="2">
        <f t="shared" si="3"/>
        <v>36</v>
      </c>
      <c r="D25" s="2"/>
      <c r="E25" s="2">
        <f t="shared" si="0"/>
        <v>42.857142857142854</v>
      </c>
      <c r="F25" s="2">
        <f t="shared" si="1"/>
        <v>57.142857142857146</v>
      </c>
      <c r="G25" s="8">
        <v>42</v>
      </c>
      <c r="H25" s="8">
        <v>56</v>
      </c>
      <c r="I25" s="8">
        <v>2</v>
      </c>
      <c r="J25" s="2">
        <f t="shared" si="2"/>
        <v>100</v>
      </c>
    </row>
    <row r="26" spans="1:10" ht="14.25" customHeight="1">
      <c r="A26" s="7">
        <v>44774</v>
      </c>
      <c r="B26" s="7">
        <v>44796</v>
      </c>
      <c r="C26" s="2">
        <f t="shared" si="3"/>
        <v>32</v>
      </c>
      <c r="D26" s="2"/>
      <c r="E26" s="2">
        <f t="shared" si="0"/>
        <v>45.360824742268044</v>
      </c>
      <c r="F26" s="2">
        <f t="shared" si="1"/>
        <v>54.639175257731956</v>
      </c>
      <c r="G26" s="8">
        <v>44</v>
      </c>
      <c r="H26" s="8">
        <v>53</v>
      </c>
      <c r="I26" s="8">
        <v>3</v>
      </c>
      <c r="J26" s="2">
        <f t="shared" si="2"/>
        <v>100</v>
      </c>
    </row>
    <row r="27" spans="1:10" ht="14.25" customHeight="1">
      <c r="A27" s="7">
        <v>44747</v>
      </c>
      <c r="B27" s="7">
        <v>44768</v>
      </c>
      <c r="C27" s="2">
        <f t="shared" si="3"/>
        <v>28</v>
      </c>
      <c r="D27" s="2"/>
      <c r="E27" s="2">
        <f t="shared" si="0"/>
        <v>39.175257731958766</v>
      </c>
      <c r="F27" s="2">
        <f t="shared" si="1"/>
        <v>60.824742268041234</v>
      </c>
      <c r="G27" s="8">
        <v>38</v>
      </c>
      <c r="H27" s="8">
        <v>59</v>
      </c>
      <c r="I27" s="8">
        <v>3</v>
      </c>
      <c r="J27" s="2">
        <f t="shared" si="2"/>
        <v>100</v>
      </c>
    </row>
    <row r="28" spans="1:10" ht="14.25" customHeight="1">
      <c r="A28" s="7">
        <v>44713</v>
      </c>
      <c r="B28" s="7">
        <v>44732</v>
      </c>
      <c r="C28" s="2">
        <f t="shared" si="3"/>
        <v>23</v>
      </c>
      <c r="D28" s="2"/>
      <c r="E28" s="2">
        <f t="shared" si="0"/>
        <v>41.836734693877553</v>
      </c>
      <c r="F28" s="2">
        <f t="shared" si="1"/>
        <v>58.163265306122447</v>
      </c>
      <c r="G28" s="8">
        <v>41</v>
      </c>
      <c r="H28" s="8">
        <v>57</v>
      </c>
      <c r="I28" s="8">
        <v>2</v>
      </c>
      <c r="J28" s="2">
        <f t="shared" si="2"/>
        <v>100</v>
      </c>
    </row>
    <row r="29" spans="1:10" ht="14.25" customHeight="1">
      <c r="A29" s="7">
        <v>44683</v>
      </c>
      <c r="B29" s="7">
        <v>44703</v>
      </c>
      <c r="C29" s="2">
        <f t="shared" si="3"/>
        <v>19</v>
      </c>
      <c r="D29" s="2"/>
      <c r="E29" s="2">
        <f t="shared" si="0"/>
        <v>43.157894736842103</v>
      </c>
      <c r="F29" s="2">
        <f t="shared" si="1"/>
        <v>56.842105263157897</v>
      </c>
      <c r="G29" s="8">
        <v>41</v>
      </c>
      <c r="H29" s="8">
        <v>54</v>
      </c>
      <c r="I29" s="8">
        <v>5</v>
      </c>
      <c r="J29" s="2">
        <f t="shared" si="2"/>
        <v>100</v>
      </c>
    </row>
    <row r="30" spans="1:10" ht="14.25" customHeight="1">
      <c r="A30" s="7">
        <v>44652</v>
      </c>
      <c r="B30" s="7">
        <v>44670</v>
      </c>
      <c r="C30" s="2">
        <f t="shared" si="3"/>
        <v>14</v>
      </c>
      <c r="D30" s="2"/>
      <c r="E30" s="2">
        <f t="shared" si="0"/>
        <v>42.268041237113401</v>
      </c>
      <c r="F30" s="2">
        <f t="shared" si="1"/>
        <v>57.731958762886599</v>
      </c>
      <c r="G30" s="8">
        <v>41</v>
      </c>
      <c r="H30" s="8">
        <v>56</v>
      </c>
      <c r="I30" s="8">
        <v>3</v>
      </c>
      <c r="J30" s="2">
        <f t="shared" si="2"/>
        <v>100</v>
      </c>
    </row>
    <row r="31" spans="1:10" ht="14.25" customHeight="1">
      <c r="A31" s="7">
        <v>44621</v>
      </c>
      <c r="B31" s="7">
        <v>44638</v>
      </c>
      <c r="C31" s="2">
        <f t="shared" si="3"/>
        <v>10</v>
      </c>
      <c r="D31" s="2"/>
      <c r="E31" s="2">
        <f t="shared" si="0"/>
        <v>43.75</v>
      </c>
      <c r="F31" s="2">
        <f t="shared" si="1"/>
        <v>56.25</v>
      </c>
      <c r="G31" s="8">
        <v>42</v>
      </c>
      <c r="H31" s="8">
        <v>54</v>
      </c>
      <c r="I31" s="8">
        <v>4</v>
      </c>
      <c r="J31" s="2">
        <f t="shared" si="2"/>
        <v>100</v>
      </c>
    </row>
    <row r="32" spans="1:10" ht="14.25" customHeight="1">
      <c r="A32" s="7">
        <v>44593</v>
      </c>
      <c r="B32" s="7">
        <v>44609</v>
      </c>
      <c r="C32" s="2">
        <f t="shared" si="3"/>
        <v>6</v>
      </c>
      <c r="D32" s="2"/>
      <c r="E32" s="2">
        <f t="shared" si="0"/>
        <v>42.708333333333336</v>
      </c>
      <c r="F32" s="2">
        <f t="shared" si="1"/>
        <v>57.291666666666664</v>
      </c>
      <c r="G32" s="8">
        <v>41</v>
      </c>
      <c r="H32" s="8">
        <v>55</v>
      </c>
      <c r="I32" s="8">
        <v>4</v>
      </c>
      <c r="J32" s="2">
        <f t="shared" si="2"/>
        <v>100</v>
      </c>
    </row>
    <row r="33" spans="1:10" ht="14.25" customHeight="1">
      <c r="A33" s="7">
        <v>44564</v>
      </c>
      <c r="B33" s="7">
        <v>44577</v>
      </c>
      <c r="C33" s="2">
        <f>WEEKNUM(A33,1)</f>
        <v>2</v>
      </c>
      <c r="D33" s="2"/>
      <c r="E33" s="2">
        <f t="shared" si="0"/>
        <v>41.666666666666664</v>
      </c>
      <c r="F33" s="2">
        <f t="shared" si="1"/>
        <v>58.333333333333336</v>
      </c>
      <c r="G33" s="8">
        <v>40</v>
      </c>
      <c r="H33" s="8">
        <v>56</v>
      </c>
      <c r="I33" s="8">
        <v>4</v>
      </c>
      <c r="J33" s="2">
        <f t="shared" si="2"/>
        <v>100</v>
      </c>
    </row>
    <row r="34" spans="1:10" ht="14.25" customHeight="1">
      <c r="A34" s="11">
        <v>44531</v>
      </c>
      <c r="B34" s="7">
        <v>44546</v>
      </c>
      <c r="C34" s="2">
        <f t="shared" si="3"/>
        <v>49</v>
      </c>
      <c r="D34" s="2"/>
      <c r="E34" s="2">
        <f t="shared" si="0"/>
        <v>45.744680851063833</v>
      </c>
      <c r="F34" s="2">
        <f t="shared" si="1"/>
        <v>54.255319148936167</v>
      </c>
      <c r="G34" s="8">
        <v>43</v>
      </c>
      <c r="H34" s="8">
        <v>51</v>
      </c>
      <c r="I34" s="8">
        <v>6</v>
      </c>
      <c r="J34" s="2">
        <f t="shared" si="2"/>
        <v>100</v>
      </c>
    </row>
    <row r="35" spans="1:10" ht="14.25" customHeight="1">
      <c r="A35" s="7">
        <v>44501</v>
      </c>
      <c r="B35" s="7">
        <v>44516</v>
      </c>
      <c r="C35" s="2">
        <f t="shared" si="3"/>
        <v>45</v>
      </c>
      <c r="D35" s="2"/>
      <c r="E35" s="2">
        <f t="shared" si="0"/>
        <v>43.298969072164951</v>
      </c>
      <c r="F35" s="2">
        <f t="shared" si="1"/>
        <v>56.701030927835049</v>
      </c>
      <c r="G35" s="8">
        <v>42</v>
      </c>
      <c r="H35" s="8">
        <v>55</v>
      </c>
      <c r="I35" s="8">
        <v>3</v>
      </c>
      <c r="J35" s="2">
        <f t="shared" si="2"/>
        <v>100</v>
      </c>
    </row>
    <row r="36" spans="1:10" ht="14.25" customHeight="1">
      <c r="A36" s="7">
        <v>44470</v>
      </c>
      <c r="B36" s="7">
        <v>44488</v>
      </c>
      <c r="C36" s="2">
        <f t="shared" si="3"/>
        <v>40</v>
      </c>
      <c r="D36" s="2"/>
      <c r="E36" s="2">
        <f t="shared" si="0"/>
        <v>44.680851063829785</v>
      </c>
      <c r="F36" s="2">
        <f t="shared" si="1"/>
        <v>55.319148936170215</v>
      </c>
      <c r="G36" s="8">
        <v>42</v>
      </c>
      <c r="H36" s="8">
        <v>52</v>
      </c>
      <c r="I36" s="8">
        <v>6</v>
      </c>
      <c r="J36" s="2">
        <f t="shared" si="2"/>
        <v>100</v>
      </c>
    </row>
    <row r="37" spans="1:10" ht="14.25" customHeight="1">
      <c r="A37" s="7">
        <v>44440</v>
      </c>
      <c r="B37" s="7">
        <v>44456</v>
      </c>
      <c r="C37" s="2">
        <f t="shared" si="3"/>
        <v>36</v>
      </c>
      <c r="D37" s="2"/>
      <c r="E37" s="2">
        <f t="shared" si="0"/>
        <v>43.877551020408163</v>
      </c>
      <c r="F37" s="2">
        <f t="shared" si="1"/>
        <v>56.122448979591837</v>
      </c>
      <c r="G37" s="8">
        <v>43</v>
      </c>
      <c r="H37" s="8">
        <v>55</v>
      </c>
      <c r="I37" s="8">
        <v>2</v>
      </c>
      <c r="J37" s="2">
        <f t="shared" si="2"/>
        <v>100</v>
      </c>
    </row>
    <row r="38" spans="1:10" ht="14.25" customHeight="1">
      <c r="A38" s="7">
        <v>44410</v>
      </c>
      <c r="B38" s="7">
        <v>44425</v>
      </c>
      <c r="C38" s="2">
        <f t="shared" si="3"/>
        <v>32</v>
      </c>
      <c r="D38" s="2"/>
      <c r="E38" s="2">
        <f t="shared" si="0"/>
        <v>50.515463917525771</v>
      </c>
      <c r="F38" s="2">
        <f t="shared" si="1"/>
        <v>49.484536082474229</v>
      </c>
      <c r="G38" s="8">
        <v>49</v>
      </c>
      <c r="H38" s="8">
        <v>48</v>
      </c>
      <c r="I38" s="8">
        <v>3</v>
      </c>
      <c r="J38" s="2">
        <f t="shared" si="2"/>
        <v>100</v>
      </c>
    </row>
    <row r="39" spans="1:10" ht="14.25" customHeight="1">
      <c r="A39" s="7">
        <v>44383</v>
      </c>
      <c r="B39" s="7">
        <v>44398</v>
      </c>
      <c r="C39" s="2">
        <f t="shared" si="3"/>
        <v>28</v>
      </c>
      <c r="D39" s="2"/>
      <c r="E39" s="2">
        <f t="shared" si="0"/>
        <v>52.631578947368418</v>
      </c>
      <c r="F39" s="2">
        <f t="shared" si="1"/>
        <v>47.368421052631575</v>
      </c>
      <c r="G39" s="8">
        <v>50</v>
      </c>
      <c r="H39" s="8">
        <v>45</v>
      </c>
      <c r="I39" s="8">
        <v>5</v>
      </c>
      <c r="J39" s="2">
        <f t="shared" si="2"/>
        <v>100</v>
      </c>
    </row>
    <row r="40" spans="1:10" ht="14.25" customHeight="1">
      <c r="A40" s="7">
        <v>44348</v>
      </c>
      <c r="B40" s="7">
        <v>44365</v>
      </c>
      <c r="C40" s="2">
        <f t="shared" si="3"/>
        <v>23</v>
      </c>
      <c r="D40" s="2"/>
      <c r="E40" s="2">
        <f t="shared" si="0"/>
        <v>57.142857142857146</v>
      </c>
      <c r="F40" s="2">
        <f t="shared" si="1"/>
        <v>42.857142857142854</v>
      </c>
      <c r="G40" s="8">
        <v>56</v>
      </c>
      <c r="H40" s="8">
        <v>42</v>
      </c>
      <c r="I40" s="8">
        <v>2</v>
      </c>
      <c r="J40" s="2">
        <f t="shared" si="2"/>
        <v>100</v>
      </c>
    </row>
    <row r="41" spans="1:10" ht="14.25" customHeight="1">
      <c r="A41" s="7">
        <v>44319</v>
      </c>
      <c r="B41" s="7">
        <v>44334</v>
      </c>
      <c r="C41" s="2">
        <f t="shared" si="3"/>
        <v>19</v>
      </c>
      <c r="D41" s="2"/>
      <c r="E41" s="2">
        <f t="shared" si="0"/>
        <v>57.446808510638299</v>
      </c>
      <c r="F41" s="2">
        <f t="shared" si="1"/>
        <v>42.553191489361701</v>
      </c>
      <c r="G41" s="8">
        <v>54</v>
      </c>
      <c r="H41" s="8">
        <v>40</v>
      </c>
      <c r="I41" s="8">
        <v>6</v>
      </c>
      <c r="J41" s="2">
        <f t="shared" si="2"/>
        <v>100</v>
      </c>
    </row>
    <row r="42" spans="1:10" ht="14.25" customHeight="1">
      <c r="A42" s="7">
        <v>44287</v>
      </c>
      <c r="B42" s="7">
        <v>44307</v>
      </c>
      <c r="C42" s="2">
        <f t="shared" si="3"/>
        <v>14</v>
      </c>
      <c r="D42" s="2"/>
      <c r="E42" s="2">
        <f t="shared" si="0"/>
        <v>58.762886597938142</v>
      </c>
      <c r="F42" s="2">
        <f t="shared" si="1"/>
        <v>41.237113402061858</v>
      </c>
      <c r="G42" s="8">
        <v>57</v>
      </c>
      <c r="H42" s="8">
        <v>40</v>
      </c>
      <c r="I42" s="8">
        <v>3</v>
      </c>
      <c r="J42" s="2">
        <f t="shared" si="2"/>
        <v>100</v>
      </c>
    </row>
    <row r="43" spans="1:10" ht="14.25" customHeight="1">
      <c r="A43" s="7">
        <v>44256</v>
      </c>
      <c r="B43" s="7">
        <v>44270</v>
      </c>
      <c r="C43" s="2">
        <f t="shared" si="3"/>
        <v>10</v>
      </c>
      <c r="D43" s="2"/>
      <c r="E43" s="2">
        <f t="shared" si="0"/>
        <v>56.25</v>
      </c>
      <c r="F43" s="2">
        <f t="shared" si="1"/>
        <v>43.75</v>
      </c>
      <c r="G43" s="8">
        <v>54</v>
      </c>
      <c r="H43" s="8">
        <v>42</v>
      </c>
      <c r="I43" s="8">
        <v>4</v>
      </c>
      <c r="J43" s="2">
        <f t="shared" si="2"/>
        <v>100</v>
      </c>
    </row>
    <row r="44" spans="1:10" ht="14.25" customHeight="1">
      <c r="A44" s="7">
        <v>44230</v>
      </c>
      <c r="B44" s="7">
        <v>44245</v>
      </c>
      <c r="C44" s="2">
        <f t="shared" si="3"/>
        <v>6</v>
      </c>
      <c r="D44" s="2"/>
      <c r="E44" s="2">
        <f t="shared" si="0"/>
        <v>58.333333333333336</v>
      </c>
      <c r="F44" s="2">
        <f t="shared" si="1"/>
        <v>41.666666666666664</v>
      </c>
      <c r="G44" s="8">
        <v>56</v>
      </c>
      <c r="H44" s="8">
        <v>40</v>
      </c>
      <c r="I44" s="8">
        <v>4</v>
      </c>
      <c r="J44" s="2">
        <f t="shared" si="2"/>
        <v>100</v>
      </c>
    </row>
    <row r="45" spans="1:10" ht="14.25" customHeight="1">
      <c r="A45" s="7">
        <v>44217</v>
      </c>
      <c r="B45" s="7">
        <v>44229</v>
      </c>
      <c r="C45" s="2">
        <f t="shared" si="3"/>
        <v>4</v>
      </c>
      <c r="D45" s="2"/>
      <c r="E45" s="2">
        <f t="shared" si="0"/>
        <v>60.638297872340424</v>
      </c>
      <c r="F45" s="2">
        <f t="shared" si="1"/>
        <v>39.361702127659576</v>
      </c>
      <c r="G45" s="8">
        <v>57</v>
      </c>
      <c r="H45" s="8">
        <v>37</v>
      </c>
      <c r="I45" s="8">
        <v>6</v>
      </c>
      <c r="J45" s="2">
        <f t="shared" si="2"/>
        <v>100</v>
      </c>
    </row>
    <row r="46" spans="1:10" ht="14.25" customHeight="1">
      <c r="C46" s="13"/>
      <c r="D46" s="13"/>
      <c r="E46" s="12"/>
      <c r="F46" s="9"/>
      <c r="J46" s="13"/>
    </row>
    <row r="47" spans="1:10" ht="14.25" customHeight="1">
      <c r="C47" s="9"/>
      <c r="D47" s="9"/>
      <c r="E47" s="9"/>
      <c r="F47" s="9"/>
      <c r="J47" s="9"/>
    </row>
    <row r="48" spans="1:10" ht="14.25" customHeight="1">
      <c r="C48" s="9"/>
      <c r="D48" s="9"/>
      <c r="E48" s="9"/>
      <c r="F48" s="9"/>
      <c r="J48" s="9"/>
    </row>
    <row r="49" spans="3:10" ht="14.25" customHeight="1">
      <c r="C49" s="9"/>
      <c r="D49" s="9"/>
      <c r="E49" s="9"/>
      <c r="F49" s="9"/>
      <c r="J49" s="9"/>
    </row>
    <row r="50" spans="3:10" ht="14.25" customHeight="1">
      <c r="C50" s="9"/>
      <c r="D50" s="9"/>
      <c r="E50" s="9"/>
      <c r="F50" s="9"/>
      <c r="J50" s="9"/>
    </row>
    <row r="51" spans="3:10" ht="14.25" customHeight="1">
      <c r="C51" s="9"/>
      <c r="D51" s="9"/>
      <c r="E51" s="9"/>
      <c r="F51" s="9"/>
      <c r="J51" s="9"/>
    </row>
    <row r="52" spans="3:10" ht="14.25" customHeight="1">
      <c r="C52" s="9"/>
      <c r="D52" s="9"/>
      <c r="E52" s="9"/>
      <c r="F52" s="9"/>
      <c r="J52" s="9"/>
    </row>
    <row r="53" spans="3:10" ht="14.25" customHeight="1">
      <c r="C53" s="9"/>
      <c r="D53" s="9"/>
      <c r="E53" s="9"/>
      <c r="F53" s="9"/>
      <c r="J53" s="9"/>
    </row>
    <row r="54" spans="3:10" ht="14.25" customHeight="1">
      <c r="C54" s="9"/>
      <c r="D54" s="9"/>
      <c r="E54" s="9"/>
      <c r="F54" s="9"/>
      <c r="J54" s="9"/>
    </row>
    <row r="55" spans="3:10" ht="14.25" customHeight="1">
      <c r="C55" s="9"/>
      <c r="D55" s="9"/>
      <c r="E55" s="9"/>
      <c r="F55" s="9"/>
      <c r="J55" s="9"/>
    </row>
    <row r="56" spans="3:10" ht="14.25" customHeight="1">
      <c r="C56" s="9"/>
      <c r="D56" s="9"/>
      <c r="E56" s="9"/>
      <c r="F56" s="9"/>
      <c r="J56" s="9"/>
    </row>
    <row r="57" spans="3:10" ht="14.25" customHeight="1">
      <c r="C57" s="9"/>
      <c r="D57" s="9"/>
      <c r="E57" s="9"/>
      <c r="F57" s="9"/>
      <c r="J57" s="9"/>
    </row>
    <row r="58" spans="3:10" ht="14.25" customHeight="1">
      <c r="C58" s="9"/>
      <c r="D58" s="9"/>
      <c r="E58" s="9"/>
      <c r="F58" s="9"/>
      <c r="J58" s="9"/>
    </row>
    <row r="59" spans="3:10" ht="14.25" customHeight="1">
      <c r="C59" s="9"/>
      <c r="D59" s="9"/>
      <c r="E59" s="9"/>
      <c r="F59" s="9"/>
      <c r="J59" s="9"/>
    </row>
    <row r="60" spans="3:10" ht="14.25" customHeight="1">
      <c r="C60" s="9"/>
      <c r="D60" s="9"/>
      <c r="E60" s="9"/>
      <c r="F60" s="9"/>
      <c r="J60" s="9"/>
    </row>
    <row r="61" spans="3:10" ht="14.25" customHeight="1">
      <c r="C61" s="9"/>
      <c r="D61" s="9"/>
      <c r="E61" s="9"/>
      <c r="F61" s="9"/>
      <c r="J61" s="9"/>
    </row>
    <row r="62" spans="3:10" ht="14.25" customHeight="1">
      <c r="C62" s="9"/>
      <c r="D62" s="9"/>
      <c r="E62" s="9"/>
      <c r="F62" s="9"/>
      <c r="J62" s="9"/>
    </row>
    <row r="63" spans="3:10" ht="14.25" customHeight="1">
      <c r="C63" s="9"/>
      <c r="D63" s="9"/>
      <c r="E63" s="9"/>
      <c r="F63" s="9"/>
      <c r="J63" s="9"/>
    </row>
    <row r="64" spans="3:10" ht="14.25" customHeight="1">
      <c r="C64" s="9"/>
      <c r="D64" s="9"/>
      <c r="E64" s="9"/>
      <c r="F64" s="9"/>
      <c r="J64" s="9"/>
    </row>
    <row r="65" spans="3:10" ht="14.25" customHeight="1">
      <c r="C65" s="9"/>
      <c r="D65" s="9"/>
      <c r="E65" s="9"/>
      <c r="F65" s="9"/>
      <c r="J65" s="9"/>
    </row>
    <row r="66" spans="3:10" ht="14.25" customHeight="1">
      <c r="C66" s="9"/>
      <c r="D66" s="9"/>
      <c r="E66" s="9"/>
      <c r="F66" s="9"/>
      <c r="J66" s="9"/>
    </row>
    <row r="67" spans="3:10" ht="14.25" customHeight="1">
      <c r="C67" s="9"/>
      <c r="D67" s="9"/>
      <c r="E67" s="9"/>
      <c r="F67" s="9"/>
      <c r="J67" s="9"/>
    </row>
    <row r="68" spans="3:10" ht="14.25" customHeight="1">
      <c r="C68" s="9"/>
      <c r="D68" s="9"/>
      <c r="E68" s="9"/>
      <c r="F68" s="9"/>
      <c r="J68" s="9"/>
    </row>
    <row r="69" spans="3:10" ht="14.25" customHeight="1">
      <c r="C69" s="9"/>
      <c r="D69" s="9"/>
      <c r="E69" s="9"/>
      <c r="F69" s="9"/>
      <c r="J69" s="9"/>
    </row>
    <row r="70" spans="3:10" ht="14.25" customHeight="1">
      <c r="C70" s="9"/>
      <c r="D70" s="9"/>
      <c r="E70" s="9"/>
      <c r="F70" s="9"/>
      <c r="J70" s="9"/>
    </row>
    <row r="71" spans="3:10" ht="14.25" customHeight="1">
      <c r="C71" s="9"/>
      <c r="D71" s="9"/>
      <c r="E71" s="9"/>
      <c r="F71" s="9"/>
      <c r="J71" s="9"/>
    </row>
    <row r="72" spans="3:10" ht="14.25" customHeight="1">
      <c r="C72" s="9"/>
      <c r="D72" s="9"/>
      <c r="E72" s="9"/>
      <c r="F72" s="9"/>
      <c r="J72" s="9"/>
    </row>
    <row r="73" spans="3:10" ht="14.25" customHeight="1">
      <c r="C73" s="9"/>
      <c r="D73" s="9"/>
      <c r="E73" s="9"/>
      <c r="F73" s="9"/>
      <c r="J73" s="9"/>
    </row>
    <row r="74" spans="3:10" ht="14.25" customHeight="1">
      <c r="C74" s="9"/>
      <c r="D74" s="9"/>
      <c r="E74" s="9"/>
      <c r="F74" s="9"/>
      <c r="J74" s="9"/>
    </row>
    <row r="75" spans="3:10" ht="14.25" customHeight="1">
      <c r="C75" s="9"/>
      <c r="D75" s="9"/>
      <c r="E75" s="9"/>
      <c r="F75" s="9"/>
      <c r="J75" s="9"/>
    </row>
    <row r="76" spans="3:10" ht="14.25" customHeight="1">
      <c r="C76" s="9"/>
      <c r="D76" s="9"/>
      <c r="E76" s="9"/>
      <c r="F76" s="9"/>
      <c r="J76" s="9"/>
    </row>
    <row r="77" spans="3:10" ht="14.25" customHeight="1">
      <c r="C77" s="9"/>
      <c r="D77" s="9"/>
      <c r="E77" s="9"/>
      <c r="F77" s="9"/>
      <c r="J77" s="9"/>
    </row>
    <row r="78" spans="3:10" ht="14.25" customHeight="1">
      <c r="C78" s="9"/>
      <c r="D78" s="9"/>
      <c r="E78" s="9"/>
      <c r="F78" s="9"/>
      <c r="J78" s="9"/>
    </row>
    <row r="79" spans="3:10" ht="14.25" customHeight="1">
      <c r="C79" s="9"/>
      <c r="D79" s="9"/>
      <c r="E79" s="9"/>
      <c r="F79" s="9"/>
      <c r="J79" s="9"/>
    </row>
    <row r="80" spans="3:10" ht="14.25" customHeight="1">
      <c r="C80" s="9"/>
      <c r="D80" s="9"/>
      <c r="E80" s="9"/>
      <c r="F80" s="9"/>
      <c r="J80" s="9"/>
    </row>
    <row r="81" spans="3:10" ht="14.25" customHeight="1">
      <c r="C81" s="9"/>
      <c r="D81" s="9"/>
      <c r="E81" s="9"/>
      <c r="F81" s="9"/>
      <c r="J81" s="9"/>
    </row>
    <row r="82" spans="3:10" ht="14.25" customHeight="1">
      <c r="C82" s="9"/>
      <c r="D82" s="9"/>
      <c r="E82" s="9"/>
      <c r="F82" s="9"/>
      <c r="J82" s="9"/>
    </row>
    <row r="83" spans="3:10" ht="14.25" customHeight="1">
      <c r="C83" s="9"/>
      <c r="D83" s="9"/>
      <c r="E83" s="9"/>
      <c r="F83" s="9"/>
      <c r="J83" s="9"/>
    </row>
    <row r="84" spans="3:10" ht="14.25" customHeight="1">
      <c r="C84" s="9"/>
      <c r="D84" s="9"/>
      <c r="E84" s="9"/>
      <c r="F84" s="9"/>
      <c r="J84" s="9"/>
    </row>
    <row r="85" spans="3:10" ht="14.25" customHeight="1">
      <c r="C85" s="9"/>
      <c r="D85" s="9"/>
      <c r="E85" s="9"/>
      <c r="F85" s="9"/>
      <c r="J85" s="9"/>
    </row>
    <row r="86" spans="3:10" ht="14.25" customHeight="1">
      <c r="C86" s="9"/>
      <c r="D86" s="9"/>
      <c r="E86" s="9"/>
      <c r="F86" s="9"/>
      <c r="J86" s="9"/>
    </row>
    <row r="87" spans="3:10" ht="14.25" customHeight="1">
      <c r="C87" s="9"/>
      <c r="D87" s="9"/>
      <c r="E87" s="9"/>
      <c r="F87" s="9"/>
      <c r="J87" s="9"/>
    </row>
    <row r="88" spans="3:10" ht="14.25" customHeight="1">
      <c r="C88" s="9"/>
      <c r="D88" s="9"/>
      <c r="E88" s="9"/>
      <c r="F88" s="9"/>
      <c r="J88" s="9"/>
    </row>
    <row r="89" spans="3:10" ht="14.25" customHeight="1">
      <c r="C89" s="9"/>
      <c r="D89" s="9"/>
      <c r="E89" s="9"/>
      <c r="F89" s="9"/>
      <c r="J89" s="9"/>
    </row>
    <row r="90" spans="3:10" ht="14.25" customHeight="1">
      <c r="C90" s="9"/>
      <c r="D90" s="9"/>
      <c r="E90" s="9"/>
      <c r="F90" s="9"/>
      <c r="J90" s="9"/>
    </row>
    <row r="91" spans="3:10" ht="14.25" customHeight="1">
      <c r="C91" s="9"/>
      <c r="D91" s="9"/>
      <c r="E91" s="9"/>
      <c r="F91" s="9"/>
      <c r="J91" s="9"/>
    </row>
    <row r="92" spans="3:10" ht="14.25" customHeight="1">
      <c r="C92" s="9"/>
      <c r="D92" s="9"/>
      <c r="E92" s="9"/>
      <c r="F92" s="9"/>
      <c r="J92" s="9"/>
    </row>
    <row r="93" spans="3:10" ht="14.25" customHeight="1">
      <c r="C93" s="9"/>
      <c r="D93" s="9"/>
      <c r="E93" s="9"/>
      <c r="F93" s="9"/>
      <c r="J93" s="9"/>
    </row>
    <row r="94" spans="3:10" ht="14.25" customHeight="1">
      <c r="C94" s="9"/>
      <c r="D94" s="9"/>
      <c r="E94" s="9"/>
      <c r="F94" s="9"/>
      <c r="J94" s="9"/>
    </row>
    <row r="95" spans="3:10" ht="14.25" customHeight="1">
      <c r="C95" s="9"/>
      <c r="D95" s="9"/>
      <c r="E95" s="9"/>
      <c r="F95" s="9"/>
      <c r="J95" s="9"/>
    </row>
    <row r="96" spans="3:10" ht="14.25" customHeight="1">
      <c r="C96" s="9"/>
      <c r="D96" s="9"/>
      <c r="E96" s="9"/>
      <c r="F96" s="9"/>
      <c r="J96" s="9"/>
    </row>
    <row r="97" spans="3:10" ht="14.25" customHeight="1">
      <c r="C97" s="9"/>
      <c r="D97" s="9"/>
      <c r="E97" s="9"/>
      <c r="F97" s="9"/>
      <c r="J97" s="9"/>
    </row>
    <row r="98" spans="3:10" ht="14.25" customHeight="1">
      <c r="C98" s="9"/>
      <c r="D98" s="9"/>
      <c r="E98" s="9"/>
      <c r="F98" s="9"/>
      <c r="J98" s="9"/>
    </row>
    <row r="99" spans="3:10" ht="14.25" customHeight="1">
      <c r="C99" s="9"/>
      <c r="D99" s="9"/>
      <c r="E99" s="9"/>
      <c r="F99" s="9"/>
      <c r="J99" s="9"/>
    </row>
    <row r="100" spans="3:10" ht="14.25" customHeight="1">
      <c r="C100" s="9"/>
      <c r="D100" s="9"/>
      <c r="E100" s="9"/>
      <c r="F100" s="9"/>
      <c r="J100" s="9"/>
    </row>
    <row r="101" spans="3:10" ht="14.25" customHeight="1">
      <c r="C101" s="9"/>
      <c r="D101" s="9"/>
      <c r="E101" s="9"/>
      <c r="F101" s="9"/>
      <c r="J101" s="9"/>
    </row>
    <row r="102" spans="3:10" ht="14.25" customHeight="1">
      <c r="C102" s="9"/>
      <c r="D102" s="9"/>
      <c r="E102" s="9"/>
      <c r="F102" s="9"/>
      <c r="J102" s="9"/>
    </row>
    <row r="103" spans="3:10" ht="14.25" customHeight="1">
      <c r="C103" s="9"/>
      <c r="D103" s="9"/>
      <c r="E103" s="9"/>
      <c r="F103" s="9"/>
      <c r="J103" s="9"/>
    </row>
    <row r="104" spans="3:10" ht="14.25" customHeight="1">
      <c r="C104" s="9"/>
      <c r="D104" s="9"/>
      <c r="E104" s="9"/>
      <c r="F104" s="9"/>
      <c r="J104" s="9"/>
    </row>
    <row r="105" spans="3:10" ht="14.25" customHeight="1">
      <c r="C105" s="9"/>
      <c r="D105" s="9"/>
      <c r="E105" s="9"/>
      <c r="F105" s="9"/>
      <c r="J105" s="9"/>
    </row>
    <row r="106" spans="3:10" ht="14.25" customHeight="1">
      <c r="C106" s="9"/>
      <c r="D106" s="9"/>
      <c r="E106" s="9"/>
      <c r="F106" s="9"/>
      <c r="J106" s="9"/>
    </row>
    <row r="107" spans="3:10" ht="14.25" customHeight="1">
      <c r="C107" s="9"/>
      <c r="D107" s="9"/>
      <c r="E107" s="9"/>
      <c r="F107" s="9"/>
      <c r="J107" s="9"/>
    </row>
    <row r="108" spans="3:10" ht="14.25" customHeight="1">
      <c r="C108" s="9"/>
      <c r="D108" s="9"/>
      <c r="E108" s="9"/>
      <c r="F108" s="9"/>
      <c r="J108" s="9"/>
    </row>
    <row r="109" spans="3:10" ht="14.25" customHeight="1">
      <c r="C109" s="9"/>
      <c r="D109" s="9"/>
      <c r="E109" s="9"/>
      <c r="F109" s="9"/>
      <c r="J109" s="9"/>
    </row>
    <row r="110" spans="3:10" ht="14.25" customHeight="1">
      <c r="C110" s="9"/>
      <c r="D110" s="9"/>
      <c r="E110" s="9"/>
      <c r="F110" s="9"/>
      <c r="J110" s="9"/>
    </row>
    <row r="111" spans="3:10" ht="14.25" customHeight="1">
      <c r="C111" s="9"/>
      <c r="D111" s="9"/>
      <c r="E111" s="9"/>
      <c r="F111" s="9"/>
      <c r="J111" s="9"/>
    </row>
    <row r="112" spans="3:10" ht="14.25" customHeight="1">
      <c r="C112" s="9"/>
      <c r="D112" s="9"/>
      <c r="E112" s="9"/>
      <c r="F112" s="9"/>
      <c r="J112" s="9"/>
    </row>
    <row r="113" spans="3:10" ht="14.25" customHeight="1">
      <c r="C113" s="9"/>
      <c r="D113" s="9"/>
      <c r="E113" s="9"/>
      <c r="F113" s="9"/>
      <c r="J113" s="9"/>
    </row>
    <row r="114" spans="3:10" ht="14.25" customHeight="1">
      <c r="C114" s="9"/>
      <c r="D114" s="9"/>
      <c r="E114" s="9"/>
      <c r="F114" s="9"/>
      <c r="J114" s="9"/>
    </row>
    <row r="115" spans="3:10" ht="14.25" customHeight="1">
      <c r="C115" s="9"/>
      <c r="D115" s="9"/>
      <c r="E115" s="9"/>
      <c r="F115" s="9"/>
      <c r="J115" s="9"/>
    </row>
    <row r="116" spans="3:10" ht="14.25" customHeight="1">
      <c r="C116" s="9"/>
      <c r="D116" s="9"/>
      <c r="E116" s="9"/>
      <c r="F116" s="9"/>
      <c r="J116" s="9"/>
    </row>
    <row r="117" spans="3:10" ht="14.25" customHeight="1">
      <c r="C117" s="9"/>
      <c r="D117" s="9"/>
      <c r="E117" s="9"/>
      <c r="F117" s="9"/>
      <c r="J117" s="9"/>
    </row>
    <row r="118" spans="3:10" ht="14.25" customHeight="1">
      <c r="C118" s="9"/>
      <c r="D118" s="9"/>
      <c r="E118" s="9"/>
      <c r="F118" s="9"/>
      <c r="J118" s="9"/>
    </row>
    <row r="119" spans="3:10" ht="14.25" customHeight="1">
      <c r="C119" s="9"/>
      <c r="D119" s="9"/>
      <c r="E119" s="9"/>
      <c r="F119" s="9"/>
      <c r="J119" s="9"/>
    </row>
    <row r="120" spans="3:10" ht="14.25" customHeight="1">
      <c r="C120" s="9"/>
      <c r="D120" s="9"/>
      <c r="E120" s="9"/>
      <c r="F120" s="9"/>
      <c r="J120" s="9"/>
    </row>
    <row r="121" spans="3:10" ht="14.25" customHeight="1">
      <c r="C121" s="9"/>
      <c r="D121" s="9"/>
      <c r="E121" s="9"/>
      <c r="F121" s="9"/>
      <c r="J121" s="9"/>
    </row>
    <row r="122" spans="3:10" ht="14.25" customHeight="1">
      <c r="C122" s="9"/>
      <c r="D122" s="9"/>
      <c r="E122" s="9"/>
      <c r="F122" s="9"/>
      <c r="J122" s="9"/>
    </row>
    <row r="123" spans="3:10" ht="14.25" customHeight="1">
      <c r="C123" s="9"/>
      <c r="D123" s="9"/>
      <c r="E123" s="9"/>
      <c r="F123" s="9"/>
      <c r="J123" s="9"/>
    </row>
    <row r="124" spans="3:10" ht="14.25" customHeight="1">
      <c r="C124" s="9"/>
      <c r="D124" s="9"/>
      <c r="E124" s="9"/>
      <c r="F124" s="9"/>
      <c r="J124" s="9"/>
    </row>
    <row r="125" spans="3:10" ht="14.25" customHeight="1">
      <c r="C125" s="9"/>
      <c r="D125" s="9"/>
      <c r="E125" s="9"/>
      <c r="F125" s="9"/>
      <c r="J125" s="9"/>
    </row>
    <row r="126" spans="3:10" ht="14.25" customHeight="1">
      <c r="C126" s="9"/>
      <c r="D126" s="9"/>
      <c r="E126" s="9"/>
      <c r="F126" s="9"/>
      <c r="J126" s="9"/>
    </row>
    <row r="127" spans="3:10" ht="14.25" customHeight="1">
      <c r="C127" s="9"/>
      <c r="D127" s="9"/>
      <c r="E127" s="9"/>
      <c r="F127" s="9"/>
      <c r="J127" s="9"/>
    </row>
    <row r="128" spans="3:10" ht="14.25" customHeight="1">
      <c r="C128" s="9"/>
      <c r="D128" s="9"/>
      <c r="E128" s="9"/>
      <c r="F128" s="9"/>
      <c r="J128" s="9"/>
    </row>
    <row r="129" spans="3:10" ht="14.25" customHeight="1">
      <c r="C129" s="9"/>
      <c r="D129" s="9"/>
      <c r="E129" s="9"/>
      <c r="F129" s="9"/>
      <c r="J129" s="9"/>
    </row>
    <row r="130" spans="3:10" ht="14.25" customHeight="1">
      <c r="C130" s="9"/>
      <c r="D130" s="9"/>
      <c r="E130" s="9"/>
      <c r="F130" s="9"/>
      <c r="J130" s="9"/>
    </row>
    <row r="131" spans="3:10" ht="14.25" customHeight="1">
      <c r="C131" s="9"/>
      <c r="D131" s="9"/>
      <c r="E131" s="9"/>
      <c r="F131" s="9"/>
      <c r="J131" s="9"/>
    </row>
    <row r="132" spans="3:10" ht="14.25" customHeight="1">
      <c r="C132" s="9"/>
      <c r="D132" s="9"/>
      <c r="E132" s="9"/>
      <c r="F132" s="9"/>
      <c r="J132" s="9"/>
    </row>
    <row r="133" spans="3:10" ht="14.25" customHeight="1">
      <c r="C133" s="9"/>
      <c r="D133" s="9"/>
      <c r="E133" s="9"/>
      <c r="F133" s="9"/>
      <c r="J133" s="9"/>
    </row>
    <row r="134" spans="3:10" ht="14.25" customHeight="1">
      <c r="C134" s="9"/>
      <c r="D134" s="9"/>
      <c r="E134" s="9"/>
      <c r="F134" s="9"/>
      <c r="J134" s="9"/>
    </row>
    <row r="135" spans="3:10" ht="14.25" customHeight="1">
      <c r="C135" s="9"/>
      <c r="D135" s="9"/>
      <c r="E135" s="9"/>
      <c r="F135" s="9"/>
      <c r="J135" s="9"/>
    </row>
    <row r="136" spans="3:10" ht="14.25" customHeight="1">
      <c r="C136" s="9"/>
      <c r="D136" s="9"/>
      <c r="E136" s="9"/>
      <c r="F136" s="9"/>
      <c r="J136" s="9"/>
    </row>
    <row r="137" spans="3:10" ht="14.25" customHeight="1">
      <c r="C137" s="9"/>
      <c r="D137" s="9"/>
      <c r="E137" s="9"/>
      <c r="F137" s="9"/>
      <c r="J137" s="9"/>
    </row>
    <row r="138" spans="3:10" ht="14.25" customHeight="1">
      <c r="C138" s="9"/>
      <c r="D138" s="9"/>
      <c r="E138" s="9"/>
      <c r="F138" s="9"/>
      <c r="J138" s="9"/>
    </row>
    <row r="139" spans="3:10" ht="14.25" customHeight="1">
      <c r="C139" s="9"/>
      <c r="D139" s="9"/>
      <c r="E139" s="9"/>
      <c r="F139" s="9"/>
      <c r="J139" s="9"/>
    </row>
    <row r="140" spans="3:10" ht="14.25" customHeight="1">
      <c r="C140" s="9"/>
      <c r="D140" s="9"/>
      <c r="E140" s="9"/>
      <c r="F140" s="9"/>
      <c r="J140" s="9"/>
    </row>
    <row r="141" spans="3:10" ht="14.25" customHeight="1">
      <c r="C141" s="9"/>
      <c r="D141" s="9"/>
      <c r="E141" s="9"/>
      <c r="F141" s="9"/>
      <c r="J141" s="9"/>
    </row>
    <row r="142" spans="3:10" ht="14.25" customHeight="1">
      <c r="C142" s="9"/>
      <c r="D142" s="9"/>
      <c r="E142" s="9"/>
      <c r="F142" s="9"/>
      <c r="J142" s="9"/>
    </row>
    <row r="143" spans="3:10" ht="14.25" customHeight="1">
      <c r="C143" s="9"/>
      <c r="D143" s="9"/>
      <c r="E143" s="9"/>
      <c r="F143" s="9"/>
      <c r="J143" s="9"/>
    </row>
    <row r="144" spans="3:10" ht="14.25" customHeight="1">
      <c r="C144" s="9"/>
      <c r="D144" s="9"/>
      <c r="E144" s="9"/>
      <c r="F144" s="9"/>
      <c r="J144" s="9"/>
    </row>
    <row r="145" spans="3:10" ht="14.25" customHeight="1">
      <c r="C145" s="9"/>
      <c r="D145" s="9"/>
      <c r="E145" s="9"/>
      <c r="F145" s="9"/>
      <c r="J145" s="9"/>
    </row>
    <row r="146" spans="3:10" ht="14.25" customHeight="1">
      <c r="C146" s="9"/>
      <c r="D146" s="9"/>
      <c r="E146" s="9"/>
      <c r="F146" s="9"/>
      <c r="J146" s="9"/>
    </row>
    <row r="147" spans="3:10" ht="14.25" customHeight="1">
      <c r="C147" s="9"/>
      <c r="D147" s="9"/>
      <c r="E147" s="9"/>
      <c r="F147" s="9"/>
      <c r="J147" s="9"/>
    </row>
    <row r="148" spans="3:10" ht="14.25" customHeight="1">
      <c r="C148" s="9"/>
      <c r="D148" s="9"/>
      <c r="E148" s="9"/>
      <c r="F148" s="9"/>
      <c r="J148" s="9"/>
    </row>
    <row r="149" spans="3:10" ht="14.25" customHeight="1">
      <c r="C149" s="9"/>
      <c r="D149" s="9"/>
      <c r="E149" s="9"/>
      <c r="F149" s="9"/>
      <c r="J149" s="9"/>
    </row>
    <row r="150" spans="3:10" ht="14.25" customHeight="1">
      <c r="C150" s="9"/>
      <c r="D150" s="9"/>
      <c r="E150" s="9"/>
      <c r="F150" s="9"/>
      <c r="J150" s="9"/>
    </row>
    <row r="151" spans="3:10" ht="14.25" customHeight="1">
      <c r="C151" s="9"/>
      <c r="D151" s="9"/>
      <c r="E151" s="9"/>
      <c r="F151" s="9"/>
      <c r="J151" s="9"/>
    </row>
    <row r="152" spans="3:10" ht="14.25" customHeight="1">
      <c r="C152" s="9"/>
      <c r="D152" s="9"/>
      <c r="E152" s="9"/>
      <c r="F152" s="9"/>
      <c r="J152" s="9"/>
    </row>
    <row r="153" spans="3:10" ht="14.25" customHeight="1">
      <c r="C153" s="9"/>
      <c r="D153" s="9"/>
      <c r="E153" s="9"/>
      <c r="F153" s="9"/>
      <c r="J153" s="9"/>
    </row>
    <row r="154" spans="3:10" ht="14.25" customHeight="1">
      <c r="C154" s="9"/>
      <c r="D154" s="9"/>
      <c r="E154" s="9"/>
      <c r="F154" s="9"/>
      <c r="J154" s="9"/>
    </row>
    <row r="155" spans="3:10" ht="14.25" customHeight="1">
      <c r="C155" s="9"/>
      <c r="D155" s="9"/>
      <c r="E155" s="9"/>
      <c r="F155" s="9"/>
      <c r="J155" s="9"/>
    </row>
    <row r="156" spans="3:10" ht="14.25" customHeight="1">
      <c r="C156" s="9"/>
      <c r="D156" s="9"/>
      <c r="E156" s="9"/>
      <c r="F156" s="9"/>
      <c r="J156" s="9"/>
    </row>
    <row r="157" spans="3:10" ht="14.25" customHeight="1">
      <c r="C157" s="9"/>
      <c r="D157" s="9"/>
      <c r="E157" s="9"/>
      <c r="F157" s="9"/>
      <c r="J157" s="9"/>
    </row>
    <row r="158" spans="3:10" ht="14.25" customHeight="1">
      <c r="C158" s="9"/>
      <c r="D158" s="9"/>
      <c r="E158" s="9"/>
      <c r="F158" s="9"/>
      <c r="J158" s="9"/>
    </row>
    <row r="159" spans="3:10" ht="14.25" customHeight="1">
      <c r="C159" s="9"/>
      <c r="D159" s="9"/>
      <c r="E159" s="9"/>
      <c r="F159" s="9"/>
      <c r="J159" s="9"/>
    </row>
    <row r="160" spans="3:10" ht="14.25" customHeight="1">
      <c r="C160" s="9"/>
      <c r="D160" s="9"/>
      <c r="E160" s="9"/>
      <c r="F160" s="9"/>
      <c r="J160" s="9"/>
    </row>
    <row r="161" spans="3:10" ht="14.25" customHeight="1">
      <c r="C161" s="9"/>
      <c r="D161" s="9"/>
      <c r="E161" s="9"/>
      <c r="F161" s="9"/>
      <c r="J161" s="9"/>
    </row>
    <row r="162" spans="3:10" ht="14.25" customHeight="1">
      <c r="C162" s="9"/>
      <c r="D162" s="9"/>
      <c r="E162" s="9"/>
      <c r="F162" s="9"/>
      <c r="J162" s="9"/>
    </row>
    <row r="163" spans="3:10" ht="14.25" customHeight="1">
      <c r="C163" s="9"/>
      <c r="D163" s="9"/>
      <c r="E163" s="9"/>
      <c r="F163" s="9"/>
      <c r="J163" s="9"/>
    </row>
    <row r="164" spans="3:10" ht="14.25" customHeight="1">
      <c r="C164" s="9"/>
      <c r="D164" s="9"/>
      <c r="E164" s="9"/>
      <c r="F164" s="9"/>
      <c r="J164" s="9"/>
    </row>
    <row r="165" spans="3:10" ht="14.25" customHeight="1">
      <c r="C165" s="9"/>
      <c r="D165" s="9"/>
      <c r="E165" s="9"/>
      <c r="F165" s="9"/>
      <c r="J165" s="9"/>
    </row>
    <row r="166" spans="3:10" ht="14.25" customHeight="1">
      <c r="C166" s="9"/>
      <c r="D166" s="9"/>
      <c r="E166" s="9"/>
      <c r="F166" s="9"/>
      <c r="J166" s="9"/>
    </row>
    <row r="167" spans="3:10" ht="14.25" customHeight="1">
      <c r="C167" s="9"/>
      <c r="D167" s="9"/>
      <c r="E167" s="9"/>
      <c r="F167" s="9"/>
      <c r="J167" s="9"/>
    </row>
    <row r="168" spans="3:10" ht="14.25" customHeight="1">
      <c r="C168" s="9"/>
      <c r="D168" s="9"/>
      <c r="E168" s="9"/>
      <c r="F168" s="9"/>
      <c r="J168" s="9"/>
    </row>
    <row r="169" spans="3:10" ht="14.25" customHeight="1">
      <c r="C169" s="9"/>
      <c r="D169" s="9"/>
      <c r="E169" s="9"/>
      <c r="F169" s="9"/>
      <c r="J169" s="9"/>
    </row>
    <row r="170" spans="3:10" ht="14.25" customHeight="1">
      <c r="C170" s="9"/>
      <c r="D170" s="9"/>
      <c r="E170" s="9"/>
      <c r="F170" s="9"/>
      <c r="J170" s="9"/>
    </row>
    <row r="171" spans="3:10" ht="14.25" customHeight="1">
      <c r="C171" s="9"/>
      <c r="D171" s="9"/>
      <c r="E171" s="9"/>
      <c r="F171" s="9"/>
      <c r="J171" s="9"/>
    </row>
    <row r="172" spans="3:10" ht="14.25" customHeight="1">
      <c r="C172" s="9"/>
      <c r="D172" s="9"/>
      <c r="E172" s="9"/>
      <c r="F172" s="9"/>
      <c r="J172" s="9"/>
    </row>
    <row r="173" spans="3:10" ht="14.25" customHeight="1">
      <c r="C173" s="9"/>
      <c r="D173" s="9"/>
      <c r="E173" s="9"/>
      <c r="F173" s="9"/>
      <c r="J173" s="9"/>
    </row>
    <row r="174" spans="3:10" ht="14.25" customHeight="1">
      <c r="C174" s="9"/>
      <c r="D174" s="9"/>
      <c r="E174" s="9"/>
      <c r="F174" s="9"/>
      <c r="J174" s="9"/>
    </row>
    <row r="175" spans="3:10" ht="14.25" customHeight="1">
      <c r="C175" s="9"/>
      <c r="D175" s="9"/>
      <c r="E175" s="9"/>
      <c r="F175" s="9"/>
      <c r="J175" s="9"/>
    </row>
    <row r="176" spans="3:10" ht="14.25" customHeight="1">
      <c r="C176" s="9"/>
      <c r="D176" s="9"/>
      <c r="E176" s="9"/>
      <c r="F176" s="9"/>
      <c r="J176" s="9"/>
    </row>
    <row r="177" spans="3:10" ht="14.25" customHeight="1">
      <c r="C177" s="9"/>
      <c r="D177" s="9"/>
      <c r="E177" s="9"/>
      <c r="F177" s="9"/>
      <c r="J177" s="9"/>
    </row>
    <row r="178" spans="3:10" ht="14.25" customHeight="1">
      <c r="C178" s="9"/>
      <c r="D178" s="9"/>
      <c r="E178" s="9"/>
      <c r="F178" s="9"/>
      <c r="J178" s="9"/>
    </row>
    <row r="179" spans="3:10" ht="14.25" customHeight="1">
      <c r="C179" s="9"/>
      <c r="D179" s="9"/>
      <c r="E179" s="9"/>
      <c r="F179" s="9"/>
      <c r="J179" s="9"/>
    </row>
    <row r="180" spans="3:10" ht="14.25" customHeight="1">
      <c r="C180" s="9"/>
      <c r="D180" s="9"/>
      <c r="E180" s="9"/>
      <c r="F180" s="9"/>
      <c r="J180" s="9"/>
    </row>
    <row r="181" spans="3:10" ht="14.25" customHeight="1">
      <c r="C181" s="9"/>
      <c r="D181" s="9"/>
      <c r="E181" s="9"/>
      <c r="F181" s="9"/>
      <c r="J181" s="9"/>
    </row>
    <row r="182" spans="3:10" ht="14.25" customHeight="1">
      <c r="C182" s="9"/>
      <c r="D182" s="9"/>
      <c r="E182" s="9"/>
      <c r="F182" s="9"/>
      <c r="J182" s="9"/>
    </row>
    <row r="183" spans="3:10" ht="14.25" customHeight="1">
      <c r="C183" s="9"/>
      <c r="D183" s="9"/>
      <c r="E183" s="9"/>
      <c r="F183" s="9"/>
      <c r="J183" s="9"/>
    </row>
    <row r="184" spans="3:10" ht="14.25" customHeight="1">
      <c r="C184" s="9"/>
      <c r="D184" s="9"/>
      <c r="E184" s="9"/>
      <c r="F184" s="9"/>
      <c r="J184" s="9"/>
    </row>
    <row r="185" spans="3:10" ht="14.25" customHeight="1">
      <c r="C185" s="9"/>
      <c r="D185" s="9"/>
      <c r="E185" s="9"/>
      <c r="F185" s="9"/>
      <c r="J185" s="9"/>
    </row>
    <row r="186" spans="3:10" ht="14.25" customHeight="1">
      <c r="C186" s="9"/>
      <c r="D186" s="9"/>
      <c r="E186" s="9"/>
      <c r="F186" s="9"/>
      <c r="J186" s="9"/>
    </row>
    <row r="187" spans="3:10" ht="14.25" customHeight="1">
      <c r="C187" s="9"/>
      <c r="D187" s="9"/>
      <c r="E187" s="9"/>
      <c r="F187" s="9"/>
      <c r="J187" s="9"/>
    </row>
    <row r="188" spans="3:10" ht="14.25" customHeight="1">
      <c r="C188" s="9"/>
      <c r="D188" s="9"/>
      <c r="E188" s="9"/>
      <c r="F188" s="9"/>
      <c r="J188" s="9"/>
    </row>
    <row r="189" spans="3:10" ht="14.25" customHeight="1">
      <c r="C189" s="9"/>
      <c r="D189" s="9"/>
      <c r="E189" s="9"/>
      <c r="F189" s="9"/>
      <c r="J189" s="9"/>
    </row>
    <row r="190" spans="3:10" ht="14.25" customHeight="1">
      <c r="C190" s="9"/>
      <c r="D190" s="9"/>
      <c r="E190" s="9"/>
      <c r="F190" s="9"/>
      <c r="J190" s="9"/>
    </row>
    <row r="191" spans="3:10" ht="14.25" customHeight="1">
      <c r="C191" s="9"/>
      <c r="D191" s="9"/>
      <c r="E191" s="9"/>
      <c r="F191" s="9"/>
      <c r="J191" s="9"/>
    </row>
    <row r="192" spans="3:10" ht="14.25" customHeight="1">
      <c r="C192" s="9"/>
      <c r="D192" s="9"/>
      <c r="E192" s="9"/>
      <c r="F192" s="9"/>
      <c r="J192" s="9"/>
    </row>
    <row r="193" spans="3:10" ht="14.25" customHeight="1">
      <c r="C193" s="9"/>
      <c r="D193" s="9"/>
      <c r="E193" s="9"/>
      <c r="F193" s="9"/>
      <c r="J193" s="9"/>
    </row>
    <row r="194" spans="3:10" ht="14.25" customHeight="1">
      <c r="C194" s="9"/>
      <c r="D194" s="9"/>
      <c r="E194" s="9"/>
      <c r="F194" s="9"/>
      <c r="J194" s="9"/>
    </row>
    <row r="195" spans="3:10" ht="14.25" customHeight="1">
      <c r="C195" s="9"/>
      <c r="D195" s="9"/>
      <c r="E195" s="9"/>
      <c r="F195" s="9"/>
      <c r="J195" s="9"/>
    </row>
    <row r="196" spans="3:10" ht="14.25" customHeight="1">
      <c r="C196" s="9"/>
      <c r="D196" s="9"/>
      <c r="E196" s="9"/>
      <c r="F196" s="9"/>
      <c r="J196" s="9"/>
    </row>
    <row r="197" spans="3:10" ht="14.25" customHeight="1">
      <c r="C197" s="9"/>
      <c r="D197" s="9"/>
      <c r="E197" s="9"/>
      <c r="F197" s="9"/>
      <c r="J197" s="9"/>
    </row>
    <row r="198" spans="3:10" ht="14.25" customHeight="1">
      <c r="C198" s="9"/>
      <c r="D198" s="9"/>
      <c r="E198" s="9"/>
      <c r="F198" s="9"/>
      <c r="J198" s="9"/>
    </row>
    <row r="199" spans="3:10" ht="14.25" customHeight="1">
      <c r="C199" s="9"/>
      <c r="D199" s="9"/>
      <c r="E199" s="9"/>
      <c r="F199" s="9"/>
      <c r="J199" s="9"/>
    </row>
    <row r="200" spans="3:10" ht="14.25" customHeight="1">
      <c r="C200" s="9"/>
      <c r="D200" s="9"/>
      <c r="E200" s="9"/>
      <c r="F200" s="9"/>
      <c r="J200" s="9"/>
    </row>
    <row r="201" spans="3:10" ht="14.25" customHeight="1">
      <c r="C201" s="9"/>
      <c r="D201" s="9"/>
      <c r="E201" s="9"/>
      <c r="F201" s="9"/>
      <c r="J201" s="9"/>
    </row>
    <row r="202" spans="3:10" ht="14.25" customHeight="1">
      <c r="C202" s="9"/>
      <c r="D202" s="9"/>
      <c r="E202" s="9"/>
      <c r="F202" s="9"/>
      <c r="J202" s="9"/>
    </row>
    <row r="203" spans="3:10" ht="14.25" customHeight="1">
      <c r="C203" s="9"/>
      <c r="D203" s="9"/>
      <c r="E203" s="9"/>
      <c r="F203" s="9"/>
      <c r="J203" s="9"/>
    </row>
    <row r="204" spans="3:10" ht="14.25" customHeight="1">
      <c r="C204" s="9"/>
      <c r="D204" s="9"/>
      <c r="E204" s="9"/>
      <c r="F204" s="9"/>
      <c r="J204" s="9"/>
    </row>
    <row r="205" spans="3:10" ht="14.25" customHeight="1">
      <c r="C205" s="9"/>
      <c r="D205" s="9"/>
      <c r="E205" s="9"/>
      <c r="F205" s="9"/>
      <c r="J205" s="9"/>
    </row>
    <row r="206" spans="3:10" ht="14.25" customHeight="1">
      <c r="C206" s="9"/>
      <c r="D206" s="9"/>
      <c r="E206" s="9"/>
      <c r="F206" s="9"/>
      <c r="J206" s="9"/>
    </row>
    <row r="207" spans="3:10" ht="14.25" customHeight="1">
      <c r="C207" s="9"/>
      <c r="D207" s="9"/>
      <c r="E207" s="9"/>
      <c r="F207" s="9"/>
      <c r="J207" s="9"/>
    </row>
    <row r="208" spans="3:10" ht="14.25" customHeight="1">
      <c r="C208" s="9"/>
      <c r="D208" s="9"/>
      <c r="E208" s="9"/>
      <c r="F208" s="9"/>
      <c r="J208" s="9"/>
    </row>
    <row r="209" spans="3:10" ht="14.25" customHeight="1">
      <c r="C209" s="9"/>
      <c r="D209" s="9"/>
      <c r="E209" s="9"/>
      <c r="F209" s="9"/>
      <c r="J209" s="9"/>
    </row>
    <row r="210" spans="3:10" ht="14.25" customHeight="1">
      <c r="C210" s="9"/>
      <c r="D210" s="9"/>
      <c r="E210" s="9"/>
      <c r="F210" s="9"/>
      <c r="J210" s="9"/>
    </row>
    <row r="211" spans="3:10" ht="14.25" customHeight="1">
      <c r="C211" s="9"/>
      <c r="D211" s="9"/>
      <c r="E211" s="9"/>
      <c r="F211" s="9"/>
      <c r="J211" s="9"/>
    </row>
    <row r="212" spans="3:10" ht="14.25" customHeight="1">
      <c r="C212" s="9"/>
      <c r="D212" s="9"/>
      <c r="E212" s="9"/>
      <c r="F212" s="9"/>
      <c r="J212" s="9"/>
    </row>
    <row r="213" spans="3:10" ht="14.25" customHeight="1">
      <c r="C213" s="9"/>
      <c r="D213" s="9"/>
      <c r="E213" s="9"/>
      <c r="F213" s="9"/>
      <c r="J213" s="9"/>
    </row>
    <row r="214" spans="3:10" ht="14.25" customHeight="1">
      <c r="C214" s="9"/>
      <c r="D214" s="9"/>
      <c r="E214" s="9"/>
      <c r="F214" s="9"/>
      <c r="J214" s="9"/>
    </row>
    <row r="215" spans="3:10" ht="14.25" customHeight="1">
      <c r="C215" s="9"/>
      <c r="D215" s="9"/>
      <c r="E215" s="9"/>
      <c r="F215" s="9"/>
      <c r="J215" s="9"/>
    </row>
    <row r="216" spans="3:10" ht="14.25" customHeight="1">
      <c r="C216" s="9"/>
      <c r="D216" s="9"/>
      <c r="E216" s="9"/>
      <c r="F216" s="9"/>
      <c r="J216" s="9"/>
    </row>
    <row r="217" spans="3:10" ht="14.25" customHeight="1">
      <c r="C217" s="9"/>
      <c r="D217" s="9"/>
      <c r="E217" s="9"/>
      <c r="F217" s="9"/>
      <c r="J217" s="9"/>
    </row>
    <row r="218" spans="3:10" ht="14.25" customHeight="1">
      <c r="C218" s="9"/>
      <c r="D218" s="9"/>
      <c r="E218" s="9"/>
      <c r="F218" s="9"/>
      <c r="J218" s="9"/>
    </row>
    <row r="219" spans="3:10" ht="14.25" customHeight="1">
      <c r="C219" s="9"/>
      <c r="D219" s="9"/>
      <c r="E219" s="9"/>
      <c r="F219" s="9"/>
      <c r="J219" s="9"/>
    </row>
    <row r="220" spans="3:10" ht="14.25" customHeight="1">
      <c r="C220" s="9"/>
      <c r="D220" s="9"/>
      <c r="E220" s="9"/>
      <c r="F220" s="9"/>
      <c r="J220" s="9"/>
    </row>
    <row r="221" spans="3:10" ht="14.25" customHeight="1">
      <c r="C221" s="9"/>
      <c r="D221" s="9"/>
      <c r="E221" s="9"/>
      <c r="F221" s="9"/>
      <c r="J221" s="9"/>
    </row>
    <row r="222" spans="3:10" ht="14.25" customHeight="1">
      <c r="C222" s="9"/>
      <c r="D222" s="9"/>
      <c r="E222" s="9"/>
      <c r="F222" s="9"/>
      <c r="J222" s="9"/>
    </row>
    <row r="223" spans="3:10" ht="14.25" customHeight="1">
      <c r="C223" s="9"/>
      <c r="D223" s="9"/>
      <c r="E223" s="9"/>
      <c r="F223" s="9"/>
      <c r="J223" s="9"/>
    </row>
    <row r="224" spans="3:10" ht="14.25" customHeight="1">
      <c r="C224" s="9"/>
      <c r="D224" s="9"/>
      <c r="E224" s="9"/>
      <c r="F224" s="9"/>
      <c r="J224" s="9"/>
    </row>
    <row r="225" spans="3:10" ht="14.25" customHeight="1">
      <c r="C225" s="9"/>
      <c r="D225" s="9"/>
      <c r="E225" s="9"/>
      <c r="F225" s="9"/>
      <c r="J225" s="9"/>
    </row>
    <row r="226" spans="3:10" ht="14.25" customHeight="1">
      <c r="C226" s="9"/>
      <c r="D226" s="9"/>
      <c r="E226" s="9"/>
      <c r="F226" s="9"/>
      <c r="J226" s="9"/>
    </row>
    <row r="227" spans="3:10" ht="14.25" customHeight="1">
      <c r="C227" s="9"/>
      <c r="D227" s="9"/>
      <c r="E227" s="9"/>
      <c r="F227" s="9"/>
      <c r="J227" s="9"/>
    </row>
    <row r="228" spans="3:10" ht="14.25" customHeight="1">
      <c r="C228" s="9"/>
      <c r="D228" s="9"/>
      <c r="E228" s="9"/>
      <c r="F228" s="9"/>
      <c r="J228" s="9"/>
    </row>
    <row r="229" spans="3:10" ht="14.25" customHeight="1">
      <c r="C229" s="9"/>
      <c r="D229" s="9"/>
      <c r="E229" s="9"/>
      <c r="F229" s="9"/>
      <c r="J229" s="9"/>
    </row>
    <row r="230" spans="3:10" ht="14.25" customHeight="1">
      <c r="C230" s="9"/>
      <c r="D230" s="9"/>
      <c r="E230" s="9"/>
      <c r="F230" s="9"/>
      <c r="J230" s="9"/>
    </row>
    <row r="231" spans="3:10" ht="14.25" customHeight="1">
      <c r="C231" s="9"/>
      <c r="D231" s="9"/>
      <c r="E231" s="9"/>
      <c r="F231" s="9"/>
      <c r="J231" s="9"/>
    </row>
    <row r="232" spans="3:10" ht="14.25" customHeight="1">
      <c r="C232" s="9"/>
      <c r="D232" s="9"/>
      <c r="E232" s="9"/>
      <c r="F232" s="9"/>
      <c r="J232" s="9"/>
    </row>
    <row r="233" spans="3:10" ht="14.25" customHeight="1">
      <c r="C233" s="9"/>
      <c r="D233" s="9"/>
      <c r="E233" s="9"/>
      <c r="F233" s="9"/>
      <c r="J233" s="9"/>
    </row>
    <row r="234" spans="3:10" ht="14.25" customHeight="1">
      <c r="C234" s="9"/>
      <c r="D234" s="9"/>
      <c r="E234" s="9"/>
      <c r="F234" s="9"/>
      <c r="J234" s="9"/>
    </row>
    <row r="235" spans="3:10" ht="14.25" customHeight="1">
      <c r="C235" s="9"/>
      <c r="D235" s="9"/>
      <c r="E235" s="9"/>
      <c r="F235" s="9"/>
      <c r="J235" s="9"/>
    </row>
    <row r="236" spans="3:10" ht="14.25" customHeight="1">
      <c r="C236" s="9"/>
      <c r="D236" s="9"/>
      <c r="E236" s="9"/>
      <c r="F236" s="9"/>
      <c r="J236" s="9"/>
    </row>
    <row r="237" spans="3:10" ht="14.25" customHeight="1">
      <c r="C237" s="9"/>
      <c r="D237" s="9"/>
      <c r="E237" s="9"/>
      <c r="F237" s="9"/>
      <c r="J237" s="9"/>
    </row>
    <row r="238" spans="3:10" ht="14.25" customHeight="1">
      <c r="C238" s="9"/>
      <c r="D238" s="9"/>
      <c r="E238" s="9"/>
      <c r="F238" s="9"/>
      <c r="J238" s="9"/>
    </row>
    <row r="239" spans="3:10" ht="14.25" customHeight="1">
      <c r="C239" s="9"/>
      <c r="D239" s="9"/>
      <c r="E239" s="9"/>
      <c r="F239" s="9"/>
      <c r="J239" s="9"/>
    </row>
    <row r="240" spans="3:10" ht="14.25" customHeight="1">
      <c r="C240" s="9"/>
      <c r="D240" s="9"/>
      <c r="E240" s="9"/>
      <c r="F240" s="9"/>
      <c r="J240" s="9"/>
    </row>
    <row r="241" spans="3:10" ht="14.25" customHeight="1">
      <c r="C241" s="9"/>
      <c r="D241" s="9"/>
      <c r="E241" s="9"/>
      <c r="F241" s="9"/>
      <c r="J241" s="9"/>
    </row>
    <row r="242" spans="3:10" ht="14.25" customHeight="1">
      <c r="C242" s="9"/>
      <c r="D242" s="9"/>
      <c r="E242" s="9"/>
      <c r="F242" s="9"/>
      <c r="J242" s="9"/>
    </row>
    <row r="243" spans="3:10" ht="14.25" customHeight="1">
      <c r="C243" s="9"/>
      <c r="D243" s="9"/>
      <c r="E243" s="9"/>
      <c r="F243" s="9"/>
      <c r="J243" s="9"/>
    </row>
    <row r="244" spans="3:10" ht="14.25" customHeight="1">
      <c r="C244" s="9"/>
      <c r="D244" s="9"/>
      <c r="E244" s="9"/>
      <c r="F244" s="9"/>
      <c r="J244" s="9"/>
    </row>
    <row r="245" spans="3:10" ht="14.25" customHeight="1">
      <c r="C245" s="9"/>
      <c r="D245" s="9"/>
      <c r="E245" s="9"/>
      <c r="F245" s="9"/>
      <c r="J245" s="9"/>
    </row>
    <row r="246" spans="3:10" ht="14.25" customHeight="1">
      <c r="C246" s="9"/>
      <c r="D246" s="9"/>
      <c r="E246" s="9"/>
      <c r="F246" s="9"/>
      <c r="J246" s="9"/>
    </row>
    <row r="247" spans="3:10" ht="14.25" customHeight="1">
      <c r="C247" s="9"/>
      <c r="D247" s="9"/>
      <c r="E247" s="9"/>
      <c r="F247" s="9"/>
      <c r="J247" s="9"/>
    </row>
    <row r="248" spans="3:10" ht="14.25" customHeight="1">
      <c r="C248" s="9"/>
      <c r="D248" s="9"/>
      <c r="E248" s="9"/>
      <c r="F248" s="9"/>
      <c r="J248" s="9"/>
    </row>
    <row r="249" spans="3:10" ht="14.25" customHeight="1">
      <c r="C249" s="9"/>
      <c r="D249" s="9"/>
      <c r="E249" s="9"/>
      <c r="F249" s="9"/>
      <c r="J249" s="9"/>
    </row>
    <row r="250" spans="3:10" ht="14.25" customHeight="1">
      <c r="C250" s="9"/>
      <c r="D250" s="9"/>
      <c r="E250" s="9"/>
      <c r="F250" s="9"/>
      <c r="J250" s="9"/>
    </row>
    <row r="251" spans="3:10" ht="14.25" customHeight="1">
      <c r="C251" s="9"/>
      <c r="D251" s="9"/>
      <c r="E251" s="9"/>
      <c r="F251" s="9"/>
      <c r="J251" s="9"/>
    </row>
    <row r="252" spans="3:10" ht="14.25" customHeight="1">
      <c r="C252" s="9"/>
      <c r="D252" s="9"/>
      <c r="E252" s="9"/>
      <c r="F252" s="9"/>
      <c r="J252" s="9"/>
    </row>
    <row r="253" spans="3:10" ht="14.25" customHeight="1">
      <c r="C253" s="9"/>
      <c r="D253" s="9"/>
      <c r="E253" s="9"/>
      <c r="F253" s="9"/>
      <c r="J253" s="9"/>
    </row>
    <row r="254" spans="3:10" ht="14.25" customHeight="1">
      <c r="C254" s="9"/>
      <c r="D254" s="9"/>
      <c r="E254" s="9"/>
      <c r="F254" s="9"/>
      <c r="J254" s="9"/>
    </row>
    <row r="255" spans="3:10" ht="14.25" customHeight="1">
      <c r="C255" s="9"/>
      <c r="D255" s="9"/>
      <c r="E255" s="9"/>
      <c r="F255" s="9"/>
      <c r="J255" s="9"/>
    </row>
    <row r="256" spans="3:10" ht="14.25" customHeight="1">
      <c r="C256" s="9"/>
      <c r="D256" s="9"/>
      <c r="E256" s="9"/>
      <c r="F256" s="9"/>
      <c r="J256" s="9"/>
    </row>
    <row r="257" spans="3:10" ht="14.25" customHeight="1">
      <c r="C257" s="9"/>
      <c r="D257" s="9"/>
      <c r="E257" s="9"/>
      <c r="F257" s="9"/>
      <c r="J257" s="9"/>
    </row>
    <row r="258" spans="3:10" ht="14.25" customHeight="1">
      <c r="C258" s="9"/>
      <c r="D258" s="9"/>
      <c r="E258" s="9"/>
      <c r="F258" s="9"/>
      <c r="J258" s="9"/>
    </row>
    <row r="259" spans="3:10" ht="14.25" customHeight="1">
      <c r="C259" s="9"/>
      <c r="D259" s="9"/>
      <c r="E259" s="9"/>
      <c r="F259" s="9"/>
      <c r="J259" s="9"/>
    </row>
    <row r="260" spans="3:10" ht="14.25" customHeight="1">
      <c r="C260" s="9"/>
      <c r="D260" s="9"/>
      <c r="E260" s="9"/>
      <c r="F260" s="9"/>
      <c r="J260" s="9"/>
    </row>
    <row r="261" spans="3:10" ht="14.25" customHeight="1">
      <c r="C261" s="9"/>
      <c r="D261" s="9"/>
      <c r="E261" s="9"/>
      <c r="F261" s="9"/>
      <c r="J261" s="9"/>
    </row>
    <row r="262" spans="3:10" ht="14.25" customHeight="1">
      <c r="C262" s="9"/>
      <c r="D262" s="9"/>
      <c r="E262" s="9"/>
      <c r="F262" s="9"/>
      <c r="J262" s="9"/>
    </row>
    <row r="263" spans="3:10" ht="14.25" customHeight="1">
      <c r="C263" s="9"/>
      <c r="D263" s="9"/>
      <c r="E263" s="9"/>
      <c r="F263" s="9"/>
      <c r="J263" s="9"/>
    </row>
    <row r="264" spans="3:10" ht="14.25" customHeight="1">
      <c r="C264" s="9"/>
      <c r="D264" s="9"/>
      <c r="E264" s="9"/>
      <c r="F264" s="9"/>
      <c r="J264" s="9"/>
    </row>
    <row r="265" spans="3:10" ht="14.25" customHeight="1">
      <c r="C265" s="9"/>
      <c r="D265" s="9"/>
      <c r="E265" s="9"/>
      <c r="F265" s="9"/>
      <c r="J265" s="9"/>
    </row>
    <row r="266" spans="3:10" ht="14.25" customHeight="1">
      <c r="C266" s="9"/>
      <c r="D266" s="9"/>
      <c r="E266" s="9"/>
      <c r="F266" s="9"/>
      <c r="J266" s="9"/>
    </row>
    <row r="267" spans="3:10" ht="14.25" customHeight="1">
      <c r="C267" s="9"/>
      <c r="D267" s="9"/>
      <c r="E267" s="9"/>
      <c r="F267" s="9"/>
      <c r="J267" s="9"/>
    </row>
    <row r="268" spans="3:10" ht="14.25" customHeight="1">
      <c r="C268" s="9"/>
      <c r="D268" s="9"/>
      <c r="E268" s="9"/>
      <c r="F268" s="9"/>
      <c r="J268" s="9"/>
    </row>
    <row r="269" spans="3:10" ht="14.25" customHeight="1">
      <c r="C269" s="9"/>
      <c r="D269" s="9"/>
      <c r="E269" s="9"/>
      <c r="F269" s="9"/>
      <c r="J269" s="9"/>
    </row>
    <row r="270" spans="3:10" ht="14.25" customHeight="1">
      <c r="C270" s="9"/>
      <c r="D270" s="9"/>
      <c r="E270" s="9"/>
      <c r="F270" s="9"/>
      <c r="J270" s="9"/>
    </row>
    <row r="271" spans="3:10" ht="14.25" customHeight="1">
      <c r="C271" s="9"/>
      <c r="D271" s="9"/>
      <c r="E271" s="9"/>
      <c r="F271" s="9"/>
      <c r="J271" s="9"/>
    </row>
    <row r="272" spans="3:10" ht="14.25" customHeight="1">
      <c r="C272" s="9"/>
      <c r="D272" s="9"/>
      <c r="E272" s="9"/>
      <c r="F272" s="9"/>
      <c r="J272" s="9"/>
    </row>
    <row r="273" spans="3:10" ht="14.25" customHeight="1">
      <c r="C273" s="9"/>
      <c r="D273" s="9"/>
      <c r="E273" s="9"/>
      <c r="F273" s="9"/>
      <c r="J273" s="9"/>
    </row>
    <row r="274" spans="3:10" ht="14.25" customHeight="1">
      <c r="C274" s="9"/>
      <c r="D274" s="9"/>
      <c r="E274" s="9"/>
      <c r="F274" s="9"/>
      <c r="J274" s="9"/>
    </row>
    <row r="275" spans="3:10" ht="14.25" customHeight="1">
      <c r="C275" s="9"/>
      <c r="D275" s="9"/>
      <c r="E275" s="9"/>
      <c r="F275" s="9"/>
      <c r="J275" s="9"/>
    </row>
    <row r="276" spans="3:10" ht="14.25" customHeight="1">
      <c r="C276" s="9"/>
      <c r="D276" s="9"/>
      <c r="E276" s="9"/>
      <c r="F276" s="9"/>
      <c r="J276" s="9"/>
    </row>
    <row r="277" spans="3:10" ht="14.25" customHeight="1">
      <c r="C277" s="9"/>
      <c r="D277" s="9"/>
      <c r="E277" s="9"/>
      <c r="F277" s="9"/>
      <c r="J277" s="9"/>
    </row>
    <row r="278" spans="3:10" ht="14.25" customHeight="1">
      <c r="C278" s="9"/>
      <c r="D278" s="9"/>
      <c r="E278" s="9"/>
      <c r="F278" s="9"/>
      <c r="J278" s="9"/>
    </row>
    <row r="279" spans="3:10" ht="14.25" customHeight="1">
      <c r="C279" s="9"/>
      <c r="D279" s="9"/>
      <c r="E279" s="9"/>
      <c r="F279" s="9"/>
      <c r="J279" s="9"/>
    </row>
    <row r="280" spans="3:10" ht="14.25" customHeight="1">
      <c r="C280" s="9"/>
      <c r="D280" s="9"/>
      <c r="E280" s="9"/>
      <c r="F280" s="9"/>
      <c r="J280" s="9"/>
    </row>
    <row r="281" spans="3:10" ht="14.25" customHeight="1">
      <c r="C281" s="9"/>
      <c r="D281" s="9"/>
      <c r="E281" s="9"/>
      <c r="F281" s="9"/>
      <c r="J281" s="9"/>
    </row>
    <row r="282" spans="3:10" ht="14.25" customHeight="1">
      <c r="C282" s="9"/>
      <c r="D282" s="9"/>
      <c r="E282" s="9"/>
      <c r="F282" s="9"/>
      <c r="J282" s="9"/>
    </row>
    <row r="283" spans="3:10" ht="14.25" customHeight="1">
      <c r="C283" s="9"/>
      <c r="D283" s="9"/>
      <c r="E283" s="9"/>
      <c r="F283" s="9"/>
      <c r="J283" s="9"/>
    </row>
    <row r="284" spans="3:10" ht="14.25" customHeight="1">
      <c r="C284" s="9"/>
      <c r="D284" s="9"/>
      <c r="E284" s="9"/>
      <c r="F284" s="9"/>
      <c r="J284" s="9"/>
    </row>
    <row r="285" spans="3:10" ht="14.25" customHeight="1">
      <c r="C285" s="9"/>
      <c r="D285" s="9"/>
      <c r="E285" s="9"/>
      <c r="F285" s="9"/>
      <c r="J285" s="9"/>
    </row>
    <row r="286" spans="3:10" ht="14.25" customHeight="1">
      <c r="C286" s="9"/>
      <c r="D286" s="9"/>
      <c r="E286" s="9"/>
      <c r="F286" s="9"/>
      <c r="J286" s="9"/>
    </row>
    <row r="287" spans="3:10" ht="14.25" customHeight="1">
      <c r="C287" s="9"/>
      <c r="D287" s="9"/>
      <c r="E287" s="9"/>
      <c r="F287" s="9"/>
      <c r="J287" s="9"/>
    </row>
    <row r="288" spans="3:10" ht="14.25" customHeight="1">
      <c r="C288" s="9"/>
      <c r="D288" s="9"/>
      <c r="E288" s="9"/>
      <c r="F288" s="9"/>
      <c r="J288" s="9"/>
    </row>
    <row r="289" spans="3:10" ht="14.25" customHeight="1">
      <c r="C289" s="9"/>
      <c r="D289" s="9"/>
      <c r="E289" s="9"/>
      <c r="F289" s="9"/>
      <c r="J289" s="9"/>
    </row>
    <row r="290" spans="3:10" ht="14.25" customHeight="1">
      <c r="C290" s="9"/>
      <c r="D290" s="9"/>
      <c r="E290" s="9"/>
      <c r="F290" s="9"/>
      <c r="J290" s="9"/>
    </row>
    <row r="291" spans="3:10" ht="14.25" customHeight="1">
      <c r="C291" s="9"/>
      <c r="D291" s="9"/>
      <c r="E291" s="9"/>
      <c r="F291" s="9"/>
      <c r="J291" s="9"/>
    </row>
    <row r="292" spans="3:10" ht="14.25" customHeight="1">
      <c r="C292" s="9"/>
      <c r="D292" s="9"/>
      <c r="E292" s="9"/>
      <c r="F292" s="9"/>
      <c r="J292" s="9"/>
    </row>
    <row r="293" spans="3:10" ht="14.25" customHeight="1">
      <c r="C293" s="9"/>
      <c r="D293" s="9"/>
      <c r="E293" s="9"/>
      <c r="F293" s="9"/>
      <c r="J293" s="9"/>
    </row>
    <row r="294" spans="3:10" ht="14.25" customHeight="1">
      <c r="C294" s="9"/>
      <c r="D294" s="9"/>
      <c r="E294" s="9"/>
      <c r="F294" s="9"/>
      <c r="J294" s="9"/>
    </row>
    <row r="295" spans="3:10" ht="14.25" customHeight="1">
      <c r="C295" s="9"/>
      <c r="D295" s="9"/>
      <c r="E295" s="9"/>
      <c r="F295" s="9"/>
      <c r="J295" s="9"/>
    </row>
    <row r="296" spans="3:10" ht="14.25" customHeight="1">
      <c r="C296" s="9"/>
      <c r="D296" s="9"/>
      <c r="E296" s="9"/>
      <c r="F296" s="9"/>
      <c r="J296" s="9"/>
    </row>
    <row r="297" spans="3:10" ht="14.25" customHeight="1">
      <c r="C297" s="9"/>
      <c r="D297" s="9"/>
      <c r="E297" s="9"/>
      <c r="F297" s="9"/>
      <c r="J297" s="9"/>
    </row>
    <row r="298" spans="3:10" ht="14.25" customHeight="1">
      <c r="C298" s="9"/>
      <c r="D298" s="9"/>
      <c r="E298" s="9"/>
      <c r="F298" s="9"/>
      <c r="J298" s="9"/>
    </row>
    <row r="299" spans="3:10" ht="14.25" customHeight="1">
      <c r="C299" s="9"/>
      <c r="D299" s="9"/>
      <c r="E299" s="9"/>
      <c r="F299" s="9"/>
      <c r="J299" s="9"/>
    </row>
    <row r="300" spans="3:10" ht="14.25" customHeight="1">
      <c r="C300" s="9"/>
      <c r="D300" s="9"/>
      <c r="E300" s="9"/>
      <c r="F300" s="9"/>
      <c r="J300" s="9"/>
    </row>
    <row r="301" spans="3:10" ht="14.25" customHeight="1">
      <c r="C301" s="9"/>
      <c r="D301" s="9"/>
      <c r="E301" s="9"/>
      <c r="F301" s="9"/>
      <c r="J301" s="9"/>
    </row>
    <row r="302" spans="3:10" ht="14.25" customHeight="1">
      <c r="C302" s="9"/>
      <c r="D302" s="9"/>
      <c r="E302" s="9"/>
      <c r="F302" s="9"/>
      <c r="J302" s="9"/>
    </row>
    <row r="303" spans="3:10" ht="14.25" customHeight="1">
      <c r="C303" s="9"/>
      <c r="D303" s="9"/>
      <c r="E303" s="9"/>
      <c r="F303" s="9"/>
      <c r="J303" s="9"/>
    </row>
    <row r="304" spans="3:10" ht="14.25" customHeight="1">
      <c r="C304" s="9"/>
      <c r="D304" s="9"/>
      <c r="E304" s="9"/>
      <c r="F304" s="9"/>
      <c r="J304" s="9"/>
    </row>
    <row r="305" spans="3:10" ht="14.25" customHeight="1">
      <c r="C305" s="9"/>
      <c r="D305" s="9"/>
      <c r="E305" s="9"/>
      <c r="F305" s="9"/>
      <c r="J305" s="9"/>
    </row>
    <row r="306" spans="3:10" ht="14.25" customHeight="1">
      <c r="C306" s="9"/>
      <c r="D306" s="9"/>
      <c r="E306" s="9"/>
      <c r="F306" s="9"/>
      <c r="J306" s="9"/>
    </row>
    <row r="307" spans="3:10" ht="14.25" customHeight="1">
      <c r="C307" s="9"/>
      <c r="D307" s="9"/>
      <c r="E307" s="9"/>
      <c r="F307" s="9"/>
      <c r="J307" s="9"/>
    </row>
    <row r="308" spans="3:10" ht="14.25" customHeight="1">
      <c r="C308" s="9"/>
      <c r="D308" s="9"/>
      <c r="E308" s="9"/>
      <c r="F308" s="9"/>
      <c r="J308" s="9"/>
    </row>
    <row r="309" spans="3:10" ht="14.25" customHeight="1">
      <c r="C309" s="9"/>
      <c r="D309" s="9"/>
      <c r="E309" s="9"/>
      <c r="F309" s="9"/>
      <c r="J309" s="9"/>
    </row>
    <row r="310" spans="3:10" ht="14.25" customHeight="1">
      <c r="C310" s="9"/>
      <c r="D310" s="9"/>
      <c r="E310" s="9"/>
      <c r="F310" s="9"/>
      <c r="J310" s="9"/>
    </row>
    <row r="311" spans="3:10" ht="14.25" customHeight="1">
      <c r="C311" s="9"/>
      <c r="D311" s="9"/>
      <c r="E311" s="9"/>
      <c r="F311" s="9"/>
      <c r="J311" s="9"/>
    </row>
    <row r="312" spans="3:10" ht="14.25" customHeight="1">
      <c r="C312" s="9"/>
      <c r="D312" s="9"/>
      <c r="E312" s="9"/>
      <c r="F312" s="9"/>
      <c r="J312" s="9"/>
    </row>
    <row r="313" spans="3:10" ht="14.25" customHeight="1">
      <c r="C313" s="9"/>
      <c r="D313" s="9"/>
      <c r="E313" s="9"/>
      <c r="F313" s="9"/>
      <c r="J313" s="9"/>
    </row>
    <row r="314" spans="3:10" ht="14.25" customHeight="1">
      <c r="C314" s="9"/>
      <c r="D314" s="9"/>
      <c r="E314" s="9"/>
      <c r="F314" s="9"/>
      <c r="J314" s="9"/>
    </row>
    <row r="315" spans="3:10" ht="14.25" customHeight="1">
      <c r="C315" s="9"/>
      <c r="D315" s="9"/>
      <c r="E315" s="9"/>
      <c r="F315" s="9"/>
      <c r="J315" s="9"/>
    </row>
    <row r="316" spans="3:10" ht="14.25" customHeight="1">
      <c r="C316" s="9"/>
      <c r="D316" s="9"/>
      <c r="E316" s="9"/>
      <c r="F316" s="9"/>
      <c r="J316" s="9"/>
    </row>
    <row r="317" spans="3:10" ht="14.25" customHeight="1">
      <c r="C317" s="9"/>
      <c r="D317" s="9"/>
      <c r="E317" s="9"/>
      <c r="F317" s="9"/>
      <c r="J317" s="9"/>
    </row>
    <row r="318" spans="3:10" ht="14.25" customHeight="1">
      <c r="C318" s="9"/>
      <c r="D318" s="9"/>
      <c r="E318" s="9"/>
      <c r="F318" s="9"/>
      <c r="J318" s="9"/>
    </row>
    <row r="319" spans="3:10" ht="14.25" customHeight="1">
      <c r="C319" s="9"/>
      <c r="D319" s="9"/>
      <c r="E319" s="9"/>
      <c r="F319" s="9"/>
      <c r="J319" s="9"/>
    </row>
    <row r="320" spans="3:10" ht="14.25" customHeight="1">
      <c r="C320" s="9"/>
      <c r="D320" s="9"/>
      <c r="E320" s="9"/>
      <c r="F320" s="9"/>
      <c r="J320" s="9"/>
    </row>
    <row r="321" spans="3:10" ht="14.25" customHeight="1">
      <c r="C321" s="9"/>
      <c r="D321" s="9"/>
      <c r="E321" s="9"/>
      <c r="F321" s="9"/>
      <c r="J321" s="9"/>
    </row>
    <row r="322" spans="3:10" ht="14.25" customHeight="1">
      <c r="C322" s="9"/>
      <c r="D322" s="9"/>
      <c r="E322" s="9"/>
      <c r="F322" s="9"/>
      <c r="J322" s="9"/>
    </row>
    <row r="323" spans="3:10" ht="14.25" customHeight="1">
      <c r="C323" s="9"/>
      <c r="D323" s="9"/>
      <c r="E323" s="9"/>
      <c r="F323" s="9"/>
      <c r="J323" s="9"/>
    </row>
    <row r="324" spans="3:10" ht="14.25" customHeight="1">
      <c r="C324" s="9"/>
      <c r="D324" s="9"/>
      <c r="E324" s="9"/>
      <c r="F324" s="9"/>
      <c r="J324" s="9"/>
    </row>
    <row r="325" spans="3:10" ht="14.25" customHeight="1">
      <c r="C325" s="9"/>
      <c r="D325" s="9"/>
      <c r="E325" s="9"/>
      <c r="F325" s="9"/>
      <c r="J325" s="9"/>
    </row>
    <row r="326" spans="3:10" ht="14.25" customHeight="1">
      <c r="C326" s="9"/>
      <c r="D326" s="9"/>
      <c r="E326" s="9"/>
      <c r="F326" s="9"/>
      <c r="J326" s="9"/>
    </row>
    <row r="327" spans="3:10" ht="14.25" customHeight="1">
      <c r="C327" s="9"/>
      <c r="D327" s="9"/>
      <c r="E327" s="9"/>
      <c r="F327" s="9"/>
      <c r="J327" s="9"/>
    </row>
    <row r="328" spans="3:10" ht="14.25" customHeight="1">
      <c r="C328" s="9"/>
      <c r="D328" s="9"/>
      <c r="E328" s="9"/>
      <c r="F328" s="9"/>
      <c r="J328" s="9"/>
    </row>
    <row r="329" spans="3:10" ht="14.25" customHeight="1">
      <c r="C329" s="9"/>
      <c r="D329" s="9"/>
      <c r="E329" s="9"/>
      <c r="F329" s="9"/>
      <c r="J329" s="9"/>
    </row>
    <row r="330" spans="3:10" ht="14.25" customHeight="1">
      <c r="C330" s="9"/>
      <c r="D330" s="9"/>
      <c r="E330" s="9"/>
      <c r="F330" s="9"/>
      <c r="J330" s="9"/>
    </row>
    <row r="331" spans="3:10" ht="14.25" customHeight="1">
      <c r="C331" s="9"/>
      <c r="D331" s="9"/>
      <c r="E331" s="9"/>
      <c r="F331" s="9"/>
      <c r="J331" s="9"/>
    </row>
    <row r="332" spans="3:10" ht="14.25" customHeight="1">
      <c r="C332" s="9"/>
      <c r="D332" s="9"/>
      <c r="E332" s="9"/>
      <c r="F332" s="9"/>
      <c r="J332" s="9"/>
    </row>
    <row r="333" spans="3:10" ht="14.25" customHeight="1">
      <c r="C333" s="9"/>
      <c r="D333" s="9"/>
      <c r="E333" s="9"/>
      <c r="F333" s="9"/>
      <c r="J333" s="9"/>
    </row>
    <row r="334" spans="3:10" ht="14.25" customHeight="1">
      <c r="C334" s="9"/>
      <c r="D334" s="9"/>
      <c r="E334" s="9"/>
      <c r="F334" s="9"/>
      <c r="J334" s="9"/>
    </row>
    <row r="335" spans="3:10" ht="14.25" customHeight="1">
      <c r="C335" s="9"/>
      <c r="D335" s="9"/>
      <c r="E335" s="9"/>
      <c r="F335" s="9"/>
      <c r="J335" s="9"/>
    </row>
    <row r="336" spans="3:10" ht="14.25" customHeight="1">
      <c r="C336" s="9"/>
      <c r="D336" s="9"/>
      <c r="E336" s="9"/>
      <c r="F336" s="9"/>
      <c r="J336" s="9"/>
    </row>
    <row r="337" spans="3:10" ht="14.25" customHeight="1">
      <c r="C337" s="9"/>
      <c r="D337" s="9"/>
      <c r="E337" s="9"/>
      <c r="F337" s="9"/>
      <c r="J337" s="9"/>
    </row>
    <row r="338" spans="3:10" ht="14.25" customHeight="1">
      <c r="C338" s="9"/>
      <c r="D338" s="9"/>
      <c r="E338" s="9"/>
      <c r="F338" s="9"/>
      <c r="J338" s="9"/>
    </row>
    <row r="339" spans="3:10" ht="14.25" customHeight="1">
      <c r="C339" s="9"/>
      <c r="D339" s="9"/>
      <c r="E339" s="9"/>
      <c r="F339" s="9"/>
      <c r="J339" s="9"/>
    </row>
    <row r="340" spans="3:10" ht="14.25" customHeight="1">
      <c r="C340" s="9"/>
      <c r="D340" s="9"/>
      <c r="E340" s="9"/>
      <c r="F340" s="9"/>
      <c r="J340" s="9"/>
    </row>
    <row r="341" spans="3:10" ht="14.25" customHeight="1">
      <c r="C341" s="9"/>
      <c r="D341" s="9"/>
      <c r="E341" s="9"/>
      <c r="F341" s="9"/>
      <c r="J341" s="9"/>
    </row>
    <row r="342" spans="3:10" ht="14.25" customHeight="1">
      <c r="C342" s="9"/>
      <c r="D342" s="9"/>
      <c r="E342" s="9"/>
      <c r="F342" s="9"/>
      <c r="J342" s="9"/>
    </row>
    <row r="343" spans="3:10" ht="14.25" customHeight="1">
      <c r="C343" s="9"/>
      <c r="D343" s="9"/>
      <c r="E343" s="9"/>
      <c r="F343" s="9"/>
      <c r="J343" s="9"/>
    </row>
    <row r="344" spans="3:10" ht="14.25" customHeight="1">
      <c r="C344" s="9"/>
      <c r="D344" s="9"/>
      <c r="E344" s="9"/>
      <c r="F344" s="9"/>
      <c r="J344" s="9"/>
    </row>
    <row r="345" spans="3:10" ht="14.25" customHeight="1">
      <c r="C345" s="9"/>
      <c r="D345" s="9"/>
      <c r="E345" s="9"/>
      <c r="F345" s="9"/>
      <c r="J345" s="9"/>
    </row>
    <row r="346" spans="3:10" ht="14.25" customHeight="1">
      <c r="C346" s="9"/>
      <c r="D346" s="9"/>
      <c r="E346" s="9"/>
      <c r="F346" s="9"/>
      <c r="J346" s="9"/>
    </row>
    <row r="347" spans="3:10" ht="14.25" customHeight="1">
      <c r="C347" s="9"/>
      <c r="D347" s="9"/>
      <c r="E347" s="9"/>
      <c r="F347" s="9"/>
      <c r="J347" s="9"/>
    </row>
    <row r="348" spans="3:10" ht="14.25" customHeight="1">
      <c r="C348" s="9"/>
      <c r="D348" s="9"/>
      <c r="E348" s="9"/>
      <c r="F348" s="9"/>
      <c r="J348" s="9"/>
    </row>
    <row r="349" spans="3:10" ht="14.25" customHeight="1">
      <c r="C349" s="9"/>
      <c r="D349" s="9"/>
      <c r="E349" s="9"/>
      <c r="F349" s="9"/>
      <c r="J349" s="9"/>
    </row>
    <row r="350" spans="3:10" ht="14.25" customHeight="1">
      <c r="C350" s="9"/>
      <c r="D350" s="9"/>
      <c r="E350" s="9"/>
      <c r="F350" s="9"/>
      <c r="J350" s="9"/>
    </row>
    <row r="351" spans="3:10" ht="14.25" customHeight="1">
      <c r="C351" s="9"/>
      <c r="D351" s="9"/>
      <c r="E351" s="9"/>
      <c r="F351" s="9"/>
      <c r="J351" s="9"/>
    </row>
    <row r="352" spans="3:10" ht="14.25" customHeight="1">
      <c r="C352" s="9"/>
      <c r="D352" s="9"/>
      <c r="E352" s="9"/>
      <c r="F352" s="9"/>
      <c r="J352" s="9"/>
    </row>
    <row r="353" spans="3:10" ht="14.25" customHeight="1">
      <c r="C353" s="9"/>
      <c r="D353" s="9"/>
      <c r="E353" s="9"/>
      <c r="F353" s="9"/>
      <c r="J353" s="9"/>
    </row>
    <row r="354" spans="3:10" ht="14.25" customHeight="1">
      <c r="C354" s="9"/>
      <c r="D354" s="9"/>
      <c r="E354" s="9"/>
      <c r="F354" s="9"/>
      <c r="J354" s="9"/>
    </row>
    <row r="355" spans="3:10" ht="14.25" customHeight="1">
      <c r="C355" s="9"/>
      <c r="D355" s="9"/>
      <c r="E355" s="9"/>
      <c r="F355" s="9"/>
      <c r="J355" s="9"/>
    </row>
    <row r="356" spans="3:10" ht="14.25" customHeight="1">
      <c r="C356" s="9"/>
      <c r="D356" s="9"/>
      <c r="E356" s="9"/>
      <c r="F356" s="9"/>
      <c r="J356" s="9"/>
    </row>
    <row r="357" spans="3:10" ht="14.25" customHeight="1">
      <c r="C357" s="9"/>
      <c r="D357" s="9"/>
      <c r="E357" s="9"/>
      <c r="F357" s="9"/>
      <c r="J357" s="9"/>
    </row>
    <row r="358" spans="3:10" ht="14.25" customHeight="1">
      <c r="C358" s="9"/>
      <c r="D358" s="9"/>
      <c r="E358" s="9"/>
      <c r="F358" s="9"/>
      <c r="J358" s="9"/>
    </row>
    <row r="359" spans="3:10" ht="14.25" customHeight="1">
      <c r="C359" s="9"/>
      <c r="D359" s="9"/>
      <c r="E359" s="9"/>
      <c r="F359" s="9"/>
      <c r="J359" s="9"/>
    </row>
    <row r="360" spans="3:10" ht="14.25" customHeight="1">
      <c r="C360" s="9"/>
      <c r="D360" s="9"/>
      <c r="E360" s="9"/>
      <c r="F360" s="9"/>
      <c r="J360" s="9"/>
    </row>
    <row r="361" spans="3:10" ht="14.25" customHeight="1">
      <c r="C361" s="9"/>
      <c r="D361" s="9"/>
      <c r="E361" s="9"/>
      <c r="F361" s="9"/>
      <c r="J361" s="9"/>
    </row>
    <row r="362" spans="3:10" ht="14.25" customHeight="1">
      <c r="C362" s="9"/>
      <c r="D362" s="9"/>
      <c r="E362" s="9"/>
      <c r="F362" s="9"/>
      <c r="J362" s="9"/>
    </row>
    <row r="363" spans="3:10" ht="14.25" customHeight="1">
      <c r="C363" s="9"/>
      <c r="D363" s="9"/>
      <c r="E363" s="9"/>
      <c r="F363" s="9"/>
      <c r="J363" s="9"/>
    </row>
    <row r="364" spans="3:10" ht="14.25" customHeight="1">
      <c r="C364" s="9"/>
      <c r="D364" s="9"/>
      <c r="E364" s="9"/>
      <c r="F364" s="9"/>
      <c r="J364" s="9"/>
    </row>
    <row r="365" spans="3:10" ht="14.25" customHeight="1">
      <c r="C365" s="9"/>
      <c r="D365" s="9"/>
      <c r="E365" s="9"/>
      <c r="F365" s="9"/>
      <c r="J365" s="9"/>
    </row>
    <row r="366" spans="3:10" ht="14.25" customHeight="1">
      <c r="C366" s="9"/>
      <c r="D366" s="9"/>
      <c r="E366" s="9"/>
      <c r="F366" s="9"/>
      <c r="J366" s="9"/>
    </row>
    <row r="367" spans="3:10" ht="14.25" customHeight="1">
      <c r="C367" s="9"/>
      <c r="D367" s="9"/>
      <c r="E367" s="9"/>
      <c r="F367" s="9"/>
      <c r="J367" s="9"/>
    </row>
    <row r="368" spans="3:10" ht="14.25" customHeight="1">
      <c r="C368" s="9"/>
      <c r="D368" s="9"/>
      <c r="E368" s="9"/>
      <c r="F368" s="9"/>
      <c r="J368" s="9"/>
    </row>
    <row r="369" spans="3:10" ht="14.25" customHeight="1">
      <c r="C369" s="9"/>
      <c r="D369" s="9"/>
      <c r="E369" s="9"/>
      <c r="F369" s="9"/>
      <c r="J369" s="9"/>
    </row>
    <row r="370" spans="3:10" ht="14.25" customHeight="1">
      <c r="C370" s="9"/>
      <c r="D370" s="9"/>
      <c r="E370" s="9"/>
      <c r="F370" s="9"/>
      <c r="J370" s="9"/>
    </row>
    <row r="371" spans="3:10" ht="14.25" customHeight="1">
      <c r="C371" s="9"/>
      <c r="D371" s="9"/>
      <c r="E371" s="9"/>
      <c r="F371" s="9"/>
      <c r="J371" s="9"/>
    </row>
    <row r="372" spans="3:10" ht="14.25" customHeight="1">
      <c r="C372" s="9"/>
      <c r="D372" s="9"/>
      <c r="E372" s="9"/>
      <c r="F372" s="9"/>
      <c r="J372" s="9"/>
    </row>
    <row r="373" spans="3:10" ht="14.25" customHeight="1">
      <c r="C373" s="9"/>
      <c r="D373" s="9"/>
      <c r="E373" s="9"/>
      <c r="F373" s="9"/>
      <c r="J373" s="9"/>
    </row>
    <row r="374" spans="3:10" ht="14.25" customHeight="1">
      <c r="C374" s="9"/>
      <c r="D374" s="9"/>
      <c r="E374" s="9"/>
      <c r="F374" s="9"/>
      <c r="J374" s="9"/>
    </row>
    <row r="375" spans="3:10" ht="14.25" customHeight="1">
      <c r="C375" s="9"/>
      <c r="D375" s="9"/>
      <c r="E375" s="9"/>
      <c r="F375" s="9"/>
      <c r="J375" s="9"/>
    </row>
    <row r="376" spans="3:10" ht="14.25" customHeight="1">
      <c r="C376" s="9"/>
      <c r="D376" s="9"/>
      <c r="E376" s="9"/>
      <c r="F376" s="9"/>
      <c r="J376" s="9"/>
    </row>
    <row r="377" spans="3:10" ht="14.25" customHeight="1">
      <c r="C377" s="9"/>
      <c r="D377" s="9"/>
      <c r="E377" s="9"/>
      <c r="F377" s="9"/>
      <c r="J377" s="9"/>
    </row>
    <row r="378" spans="3:10" ht="14.25" customHeight="1">
      <c r="C378" s="9"/>
      <c r="D378" s="9"/>
      <c r="E378" s="9"/>
      <c r="F378" s="9"/>
      <c r="J378" s="9"/>
    </row>
    <row r="379" spans="3:10" ht="14.25" customHeight="1">
      <c r="C379" s="9"/>
      <c r="D379" s="9"/>
      <c r="E379" s="9"/>
      <c r="F379" s="9"/>
      <c r="J379" s="9"/>
    </row>
    <row r="380" spans="3:10" ht="14.25" customHeight="1">
      <c r="C380" s="9"/>
      <c r="D380" s="9"/>
      <c r="E380" s="9"/>
      <c r="F380" s="9"/>
      <c r="J380" s="9"/>
    </row>
    <row r="381" spans="3:10" ht="14.25" customHeight="1">
      <c r="C381" s="9"/>
      <c r="D381" s="9"/>
      <c r="E381" s="9"/>
      <c r="F381" s="9"/>
      <c r="J381" s="9"/>
    </row>
    <row r="382" spans="3:10" ht="14.25" customHeight="1">
      <c r="C382" s="9"/>
      <c r="D382" s="9"/>
      <c r="E382" s="9"/>
      <c r="F382" s="9"/>
      <c r="J382" s="9"/>
    </row>
    <row r="383" spans="3:10" ht="14.25" customHeight="1">
      <c r="C383" s="9"/>
      <c r="D383" s="9"/>
      <c r="E383" s="9"/>
      <c r="F383" s="9"/>
      <c r="J383" s="9"/>
    </row>
    <row r="384" spans="3:10" ht="14.25" customHeight="1">
      <c r="C384" s="9"/>
      <c r="D384" s="9"/>
      <c r="E384" s="9"/>
      <c r="F384" s="9"/>
      <c r="J384" s="9"/>
    </row>
    <row r="385" spans="3:10" ht="14.25" customHeight="1">
      <c r="C385" s="9"/>
      <c r="D385" s="9"/>
      <c r="E385" s="9"/>
      <c r="F385" s="9"/>
      <c r="J385" s="9"/>
    </row>
    <row r="386" spans="3:10" ht="14.25" customHeight="1">
      <c r="C386" s="9"/>
      <c r="D386" s="9"/>
      <c r="E386" s="9"/>
      <c r="F386" s="9"/>
      <c r="J386" s="9"/>
    </row>
    <row r="387" spans="3:10" ht="14.25" customHeight="1">
      <c r="C387" s="9"/>
      <c r="D387" s="9"/>
      <c r="E387" s="9"/>
      <c r="F387" s="9"/>
      <c r="J387" s="9"/>
    </row>
    <row r="388" spans="3:10" ht="14.25" customHeight="1">
      <c r="C388" s="9"/>
      <c r="D388" s="9"/>
      <c r="E388" s="9"/>
      <c r="F388" s="9"/>
      <c r="J388" s="9"/>
    </row>
    <row r="389" spans="3:10" ht="14.25" customHeight="1">
      <c r="C389" s="9"/>
      <c r="D389" s="9"/>
      <c r="E389" s="9"/>
      <c r="F389" s="9"/>
      <c r="J389" s="9"/>
    </row>
    <row r="390" spans="3:10" ht="14.25" customHeight="1">
      <c r="C390" s="9"/>
      <c r="D390" s="9"/>
      <c r="E390" s="9"/>
      <c r="F390" s="9"/>
      <c r="J390" s="9"/>
    </row>
    <row r="391" spans="3:10" ht="14.25" customHeight="1">
      <c r="C391" s="9"/>
      <c r="D391" s="9"/>
      <c r="E391" s="9"/>
      <c r="F391" s="9"/>
      <c r="J391" s="9"/>
    </row>
    <row r="392" spans="3:10" ht="14.25" customHeight="1">
      <c r="C392" s="9"/>
      <c r="D392" s="9"/>
      <c r="E392" s="9"/>
      <c r="F392" s="9"/>
      <c r="J392" s="9"/>
    </row>
    <row r="393" spans="3:10" ht="14.25" customHeight="1">
      <c r="C393" s="9"/>
      <c r="D393" s="9"/>
      <c r="E393" s="9"/>
      <c r="F393" s="9"/>
      <c r="J393" s="9"/>
    </row>
    <row r="394" spans="3:10" ht="14.25" customHeight="1">
      <c r="C394" s="9"/>
      <c r="D394" s="9"/>
      <c r="E394" s="9"/>
      <c r="F394" s="9"/>
      <c r="J394" s="9"/>
    </row>
    <row r="395" spans="3:10" ht="14.25" customHeight="1">
      <c r="C395" s="9"/>
      <c r="D395" s="9"/>
      <c r="E395" s="9"/>
      <c r="F395" s="9"/>
      <c r="J395" s="9"/>
    </row>
    <row r="396" spans="3:10" ht="14.25" customHeight="1">
      <c r="C396" s="9"/>
      <c r="D396" s="9"/>
      <c r="E396" s="9"/>
      <c r="F396" s="9"/>
      <c r="J396" s="9"/>
    </row>
    <row r="397" spans="3:10" ht="14.25" customHeight="1">
      <c r="C397" s="9"/>
      <c r="D397" s="9"/>
      <c r="E397" s="9"/>
      <c r="F397" s="9"/>
      <c r="J397" s="9"/>
    </row>
    <row r="398" spans="3:10" ht="14.25" customHeight="1">
      <c r="C398" s="9"/>
      <c r="D398" s="9"/>
      <c r="E398" s="9"/>
      <c r="F398" s="9"/>
      <c r="J398" s="9"/>
    </row>
    <row r="399" spans="3:10" ht="14.25" customHeight="1">
      <c r="C399" s="9"/>
      <c r="D399" s="9"/>
      <c r="E399" s="9"/>
      <c r="F399" s="9"/>
      <c r="J399" s="9"/>
    </row>
    <row r="400" spans="3:10" ht="14.25" customHeight="1">
      <c r="C400" s="9"/>
      <c r="D400" s="9"/>
      <c r="E400" s="9"/>
      <c r="F400" s="9"/>
      <c r="J400" s="9"/>
    </row>
    <row r="401" spans="3:10" ht="14.25" customHeight="1">
      <c r="C401" s="9"/>
      <c r="D401" s="9"/>
      <c r="E401" s="9"/>
      <c r="F401" s="9"/>
      <c r="J401" s="9"/>
    </row>
    <row r="402" spans="3:10" ht="14.25" customHeight="1">
      <c r="C402" s="9"/>
      <c r="D402" s="9"/>
      <c r="E402" s="9"/>
      <c r="F402" s="9"/>
      <c r="J402" s="9"/>
    </row>
    <row r="403" spans="3:10" ht="14.25" customHeight="1">
      <c r="C403" s="9"/>
      <c r="D403" s="9"/>
      <c r="E403" s="9"/>
      <c r="F403" s="9"/>
      <c r="J403" s="9"/>
    </row>
    <row r="404" spans="3:10" ht="14.25" customHeight="1">
      <c r="C404" s="9"/>
      <c r="D404" s="9"/>
      <c r="E404" s="9"/>
      <c r="F404" s="9"/>
      <c r="J404" s="9"/>
    </row>
    <row r="405" spans="3:10" ht="14.25" customHeight="1">
      <c r="C405" s="9"/>
      <c r="D405" s="9"/>
      <c r="E405" s="9"/>
      <c r="F405" s="9"/>
      <c r="J405" s="9"/>
    </row>
    <row r="406" spans="3:10" ht="14.25" customHeight="1">
      <c r="C406" s="9"/>
      <c r="D406" s="9"/>
      <c r="E406" s="9"/>
      <c r="F406" s="9"/>
      <c r="J406" s="9"/>
    </row>
    <row r="407" spans="3:10" ht="14.25" customHeight="1">
      <c r="C407" s="9"/>
      <c r="D407" s="9"/>
      <c r="E407" s="9"/>
      <c r="F407" s="9"/>
      <c r="J407" s="9"/>
    </row>
    <row r="408" spans="3:10" ht="14.25" customHeight="1">
      <c r="C408" s="9"/>
      <c r="D408" s="9"/>
      <c r="E408" s="9"/>
      <c r="F408" s="9"/>
      <c r="J408" s="9"/>
    </row>
    <row r="409" spans="3:10" ht="14.25" customHeight="1">
      <c r="C409" s="9"/>
      <c r="D409" s="9"/>
      <c r="E409" s="9"/>
      <c r="F409" s="9"/>
      <c r="J409" s="9"/>
    </row>
    <row r="410" spans="3:10" ht="14.25" customHeight="1">
      <c r="C410" s="9"/>
      <c r="D410" s="9"/>
      <c r="E410" s="9"/>
      <c r="F410" s="9"/>
      <c r="J410" s="9"/>
    </row>
    <row r="411" spans="3:10" ht="14.25" customHeight="1">
      <c r="C411" s="9"/>
      <c r="D411" s="9"/>
      <c r="E411" s="9"/>
      <c r="F411" s="9"/>
      <c r="J411" s="9"/>
    </row>
    <row r="412" spans="3:10" ht="14.25" customHeight="1">
      <c r="C412" s="9"/>
      <c r="D412" s="9"/>
      <c r="E412" s="9"/>
      <c r="F412" s="9"/>
      <c r="J412" s="9"/>
    </row>
    <row r="413" spans="3:10" ht="14.25" customHeight="1">
      <c r="C413" s="9"/>
      <c r="D413" s="9"/>
      <c r="E413" s="9"/>
      <c r="F413" s="9"/>
      <c r="J413" s="9"/>
    </row>
    <row r="414" spans="3:10" ht="14.25" customHeight="1">
      <c r="C414" s="9"/>
      <c r="D414" s="9"/>
      <c r="E414" s="9"/>
      <c r="F414" s="9"/>
      <c r="J414" s="9"/>
    </row>
    <row r="415" spans="3:10" ht="14.25" customHeight="1">
      <c r="C415" s="9"/>
      <c r="D415" s="9"/>
      <c r="E415" s="9"/>
      <c r="F415" s="9"/>
      <c r="J415" s="9"/>
    </row>
    <row r="416" spans="3:10" ht="14.25" customHeight="1">
      <c r="C416" s="9"/>
      <c r="D416" s="9"/>
      <c r="E416" s="9"/>
      <c r="F416" s="9"/>
      <c r="J416" s="9"/>
    </row>
    <row r="417" spans="3:10" ht="14.25" customHeight="1">
      <c r="C417" s="9"/>
      <c r="D417" s="9"/>
      <c r="E417" s="9"/>
      <c r="F417" s="9"/>
      <c r="J417" s="9"/>
    </row>
    <row r="418" spans="3:10" ht="14.25" customHeight="1">
      <c r="C418" s="9"/>
      <c r="D418" s="9"/>
      <c r="E418" s="9"/>
      <c r="F418" s="9"/>
      <c r="J418" s="9"/>
    </row>
    <row r="419" spans="3:10" ht="14.25" customHeight="1">
      <c r="C419" s="9"/>
      <c r="D419" s="9"/>
      <c r="E419" s="9"/>
      <c r="F419" s="9"/>
      <c r="J419" s="9"/>
    </row>
    <row r="420" spans="3:10" ht="14.25" customHeight="1">
      <c r="C420" s="9"/>
      <c r="D420" s="9"/>
      <c r="E420" s="9"/>
      <c r="F420" s="9"/>
      <c r="J420" s="9"/>
    </row>
    <row r="421" spans="3:10" ht="14.25" customHeight="1">
      <c r="C421" s="9"/>
      <c r="D421" s="9"/>
      <c r="E421" s="9"/>
      <c r="F421" s="9"/>
      <c r="J421" s="9"/>
    </row>
    <row r="422" spans="3:10" ht="14.25" customHeight="1">
      <c r="C422" s="9"/>
      <c r="D422" s="9"/>
      <c r="E422" s="9"/>
      <c r="F422" s="9"/>
      <c r="J422" s="9"/>
    </row>
    <row r="423" spans="3:10" ht="14.25" customHeight="1">
      <c r="C423" s="9"/>
      <c r="D423" s="9"/>
      <c r="E423" s="9"/>
      <c r="F423" s="9"/>
      <c r="J423" s="9"/>
    </row>
    <row r="424" spans="3:10" ht="14.25" customHeight="1">
      <c r="C424" s="9"/>
      <c r="D424" s="9"/>
      <c r="E424" s="9"/>
      <c r="F424" s="9"/>
      <c r="J424" s="9"/>
    </row>
    <row r="425" spans="3:10" ht="14.25" customHeight="1">
      <c r="C425" s="9"/>
      <c r="D425" s="9"/>
      <c r="E425" s="9"/>
      <c r="F425" s="9"/>
      <c r="J425" s="9"/>
    </row>
    <row r="426" spans="3:10" ht="14.25" customHeight="1">
      <c r="C426" s="9"/>
      <c r="D426" s="9"/>
      <c r="E426" s="9"/>
      <c r="F426" s="9"/>
      <c r="J426" s="9"/>
    </row>
    <row r="427" spans="3:10" ht="14.25" customHeight="1">
      <c r="C427" s="9"/>
      <c r="D427" s="9"/>
      <c r="E427" s="9"/>
      <c r="F427" s="9"/>
      <c r="J427" s="9"/>
    </row>
    <row r="428" spans="3:10" ht="14.25" customHeight="1">
      <c r="C428" s="9"/>
      <c r="D428" s="9"/>
      <c r="E428" s="9"/>
      <c r="F428" s="9"/>
      <c r="J428" s="9"/>
    </row>
    <row r="429" spans="3:10" ht="14.25" customHeight="1">
      <c r="C429" s="9"/>
      <c r="D429" s="9"/>
      <c r="E429" s="9"/>
      <c r="F429" s="9"/>
      <c r="J429" s="9"/>
    </row>
    <row r="430" spans="3:10" ht="14.25" customHeight="1">
      <c r="C430" s="9"/>
      <c r="D430" s="9"/>
      <c r="E430" s="9"/>
      <c r="F430" s="9"/>
      <c r="J430" s="9"/>
    </row>
    <row r="431" spans="3:10" ht="14.25" customHeight="1">
      <c r="C431" s="9"/>
      <c r="D431" s="9"/>
      <c r="E431" s="9"/>
      <c r="F431" s="9"/>
      <c r="J431" s="9"/>
    </row>
    <row r="432" spans="3:10" ht="14.25" customHeight="1">
      <c r="C432" s="9"/>
      <c r="D432" s="9"/>
      <c r="E432" s="9"/>
      <c r="F432" s="9"/>
      <c r="J432" s="9"/>
    </row>
    <row r="433" spans="3:10" ht="14.25" customHeight="1">
      <c r="C433" s="9"/>
      <c r="D433" s="9"/>
      <c r="E433" s="9"/>
      <c r="F433" s="9"/>
      <c r="J433" s="9"/>
    </row>
    <row r="434" spans="3:10" ht="14.25" customHeight="1">
      <c r="C434" s="9"/>
      <c r="D434" s="9"/>
      <c r="E434" s="9"/>
      <c r="F434" s="9"/>
      <c r="J434" s="9"/>
    </row>
    <row r="435" spans="3:10" ht="14.25" customHeight="1">
      <c r="C435" s="9"/>
      <c r="D435" s="9"/>
      <c r="E435" s="9"/>
      <c r="F435" s="9"/>
      <c r="J435" s="9"/>
    </row>
    <row r="436" spans="3:10" ht="14.25" customHeight="1">
      <c r="C436" s="9"/>
      <c r="D436" s="9"/>
      <c r="E436" s="9"/>
      <c r="F436" s="9"/>
      <c r="J436" s="9"/>
    </row>
    <row r="437" spans="3:10" ht="14.25" customHeight="1">
      <c r="C437" s="9"/>
      <c r="D437" s="9"/>
      <c r="E437" s="9"/>
      <c r="F437" s="9"/>
      <c r="J437" s="9"/>
    </row>
    <row r="438" spans="3:10" ht="14.25" customHeight="1">
      <c r="C438" s="9"/>
      <c r="D438" s="9"/>
      <c r="E438" s="9"/>
      <c r="F438" s="9"/>
      <c r="J438" s="9"/>
    </row>
    <row r="439" spans="3:10" ht="14.25" customHeight="1">
      <c r="C439" s="9"/>
      <c r="D439" s="9"/>
      <c r="E439" s="9"/>
      <c r="F439" s="9"/>
      <c r="J439" s="9"/>
    </row>
    <row r="440" spans="3:10" ht="14.25" customHeight="1">
      <c r="C440" s="9"/>
      <c r="D440" s="9"/>
      <c r="E440" s="9"/>
      <c r="F440" s="9"/>
      <c r="J440" s="9"/>
    </row>
    <row r="441" spans="3:10" ht="14.25" customHeight="1">
      <c r="C441" s="9"/>
      <c r="D441" s="9"/>
      <c r="E441" s="9"/>
      <c r="F441" s="9"/>
      <c r="J441" s="9"/>
    </row>
    <row r="442" spans="3:10" ht="14.25" customHeight="1">
      <c r="C442" s="9"/>
      <c r="D442" s="9"/>
      <c r="E442" s="9"/>
      <c r="F442" s="9"/>
      <c r="J442" s="9"/>
    </row>
    <row r="443" spans="3:10" ht="14.25" customHeight="1">
      <c r="C443" s="9"/>
      <c r="D443" s="9"/>
      <c r="E443" s="9"/>
      <c r="F443" s="9"/>
      <c r="J443" s="9"/>
    </row>
    <row r="444" spans="3:10" ht="14.25" customHeight="1">
      <c r="C444" s="9"/>
      <c r="D444" s="9"/>
      <c r="E444" s="9"/>
      <c r="F444" s="9"/>
      <c r="J444" s="9"/>
    </row>
    <row r="445" spans="3:10" ht="14.25" customHeight="1">
      <c r="C445" s="9"/>
      <c r="D445" s="9"/>
      <c r="E445" s="9"/>
      <c r="F445" s="9"/>
      <c r="J445" s="9"/>
    </row>
    <row r="446" spans="3:10" ht="14.25" customHeight="1">
      <c r="C446" s="9"/>
      <c r="D446" s="9"/>
      <c r="E446" s="9"/>
      <c r="F446" s="9"/>
      <c r="J446" s="9"/>
    </row>
    <row r="447" spans="3:10" ht="14.25" customHeight="1">
      <c r="C447" s="9"/>
      <c r="D447" s="9"/>
      <c r="E447" s="9"/>
      <c r="F447" s="9"/>
      <c r="J447" s="9"/>
    </row>
    <row r="448" spans="3:10" ht="14.25" customHeight="1">
      <c r="C448" s="9"/>
      <c r="D448" s="9"/>
      <c r="E448" s="9"/>
      <c r="F448" s="9"/>
      <c r="J448" s="9"/>
    </row>
    <row r="449" spans="3:10" ht="14.25" customHeight="1">
      <c r="C449" s="9"/>
      <c r="D449" s="9"/>
      <c r="E449" s="9"/>
      <c r="F449" s="9"/>
      <c r="J449" s="9"/>
    </row>
    <row r="450" spans="3:10" ht="14.25" customHeight="1">
      <c r="C450" s="9"/>
      <c r="D450" s="9"/>
      <c r="E450" s="9"/>
      <c r="F450" s="9"/>
      <c r="J450" s="9"/>
    </row>
    <row r="451" spans="3:10" ht="14.25" customHeight="1">
      <c r="C451" s="9"/>
      <c r="D451" s="9"/>
      <c r="E451" s="9"/>
      <c r="F451" s="9"/>
      <c r="J451" s="9"/>
    </row>
    <row r="452" spans="3:10" ht="14.25" customHeight="1">
      <c r="C452" s="9"/>
      <c r="D452" s="9"/>
      <c r="E452" s="9"/>
      <c r="F452" s="9"/>
      <c r="J452" s="9"/>
    </row>
    <row r="453" spans="3:10" ht="14.25" customHeight="1">
      <c r="C453" s="9"/>
      <c r="D453" s="9"/>
      <c r="E453" s="9"/>
      <c r="F453" s="9"/>
      <c r="J453" s="9"/>
    </row>
    <row r="454" spans="3:10" ht="14.25" customHeight="1">
      <c r="C454" s="9"/>
      <c r="D454" s="9"/>
      <c r="E454" s="9"/>
      <c r="F454" s="9"/>
      <c r="J454" s="9"/>
    </row>
    <row r="455" spans="3:10" ht="14.25" customHeight="1">
      <c r="C455" s="9"/>
      <c r="D455" s="9"/>
      <c r="E455" s="9"/>
      <c r="F455" s="9"/>
      <c r="J455" s="9"/>
    </row>
    <row r="456" spans="3:10" ht="14.25" customHeight="1">
      <c r="C456" s="9"/>
      <c r="D456" s="9"/>
      <c r="E456" s="9"/>
      <c r="F456" s="9"/>
      <c r="J456" s="9"/>
    </row>
    <row r="457" spans="3:10" ht="14.25" customHeight="1">
      <c r="C457" s="9"/>
      <c r="D457" s="9"/>
      <c r="E457" s="9"/>
      <c r="F457" s="9"/>
      <c r="J457" s="9"/>
    </row>
    <row r="458" spans="3:10" ht="14.25" customHeight="1">
      <c r="C458" s="9"/>
      <c r="D458" s="9"/>
      <c r="E458" s="9"/>
      <c r="F458" s="9"/>
      <c r="J458" s="9"/>
    </row>
    <row r="459" spans="3:10" ht="14.25" customHeight="1">
      <c r="C459" s="9"/>
      <c r="D459" s="9"/>
      <c r="E459" s="9"/>
      <c r="F459" s="9"/>
      <c r="J459" s="9"/>
    </row>
    <row r="460" spans="3:10" ht="14.25" customHeight="1">
      <c r="C460" s="9"/>
      <c r="D460" s="9"/>
      <c r="E460" s="9"/>
      <c r="F460" s="9"/>
      <c r="J460" s="9"/>
    </row>
    <row r="461" spans="3:10" ht="14.25" customHeight="1">
      <c r="C461" s="9"/>
      <c r="D461" s="9"/>
      <c r="E461" s="9"/>
      <c r="F461" s="9"/>
      <c r="J461" s="9"/>
    </row>
    <row r="462" spans="3:10" ht="14.25" customHeight="1">
      <c r="C462" s="9"/>
      <c r="D462" s="9"/>
      <c r="E462" s="9"/>
      <c r="F462" s="9"/>
      <c r="J462" s="9"/>
    </row>
    <row r="463" spans="3:10" ht="14.25" customHeight="1">
      <c r="C463" s="9"/>
      <c r="D463" s="9"/>
      <c r="E463" s="9"/>
      <c r="F463" s="9"/>
      <c r="J463" s="9"/>
    </row>
    <row r="464" spans="3:10" ht="14.25" customHeight="1">
      <c r="C464" s="9"/>
      <c r="D464" s="9"/>
      <c r="E464" s="9"/>
      <c r="F464" s="9"/>
      <c r="J464" s="9"/>
    </row>
    <row r="465" spans="3:10" ht="14.25" customHeight="1">
      <c r="C465" s="9"/>
      <c r="D465" s="9"/>
      <c r="E465" s="9"/>
      <c r="F465" s="9"/>
      <c r="J465" s="9"/>
    </row>
    <row r="466" spans="3:10" ht="14.25" customHeight="1">
      <c r="C466" s="9"/>
      <c r="D466" s="9"/>
      <c r="E466" s="9"/>
      <c r="F466" s="9"/>
      <c r="J466" s="9"/>
    </row>
    <row r="467" spans="3:10" ht="14.25" customHeight="1">
      <c r="C467" s="9"/>
      <c r="D467" s="9"/>
      <c r="E467" s="9"/>
      <c r="F467" s="9"/>
      <c r="J467" s="9"/>
    </row>
    <row r="468" spans="3:10" ht="14.25" customHeight="1">
      <c r="C468" s="9"/>
      <c r="D468" s="9"/>
      <c r="E468" s="9"/>
      <c r="F468" s="9"/>
      <c r="J468" s="9"/>
    </row>
    <row r="469" spans="3:10" ht="14.25" customHeight="1">
      <c r="C469" s="9"/>
      <c r="D469" s="9"/>
      <c r="E469" s="9"/>
      <c r="F469" s="9"/>
      <c r="J469" s="9"/>
    </row>
    <row r="470" spans="3:10" ht="14.25" customHeight="1">
      <c r="C470" s="9"/>
      <c r="D470" s="9"/>
      <c r="E470" s="9"/>
      <c r="F470" s="9"/>
      <c r="J470" s="9"/>
    </row>
    <row r="471" spans="3:10" ht="14.25" customHeight="1">
      <c r="C471" s="9"/>
      <c r="D471" s="9"/>
      <c r="E471" s="9"/>
      <c r="F471" s="9"/>
      <c r="J471" s="9"/>
    </row>
    <row r="472" spans="3:10" ht="14.25" customHeight="1">
      <c r="C472" s="9"/>
      <c r="D472" s="9"/>
      <c r="E472" s="9"/>
      <c r="F472" s="9"/>
      <c r="J472" s="9"/>
    </row>
    <row r="473" spans="3:10" ht="14.25" customHeight="1">
      <c r="C473" s="9"/>
      <c r="D473" s="9"/>
      <c r="E473" s="9"/>
      <c r="F473" s="9"/>
      <c r="J473" s="9"/>
    </row>
    <row r="474" spans="3:10" ht="14.25" customHeight="1">
      <c r="C474" s="9"/>
      <c r="D474" s="9"/>
      <c r="E474" s="9"/>
      <c r="F474" s="9"/>
      <c r="J474" s="9"/>
    </row>
    <row r="475" spans="3:10" ht="14.25" customHeight="1">
      <c r="C475" s="9"/>
      <c r="D475" s="9"/>
      <c r="E475" s="9"/>
      <c r="F475" s="9"/>
      <c r="J475" s="9"/>
    </row>
    <row r="476" spans="3:10" ht="14.25" customHeight="1">
      <c r="C476" s="9"/>
      <c r="D476" s="9"/>
      <c r="E476" s="9"/>
      <c r="F476" s="9"/>
      <c r="J476" s="9"/>
    </row>
    <row r="477" spans="3:10" ht="14.25" customHeight="1">
      <c r="C477" s="9"/>
      <c r="D477" s="9"/>
      <c r="E477" s="9"/>
      <c r="F477" s="9"/>
      <c r="J477" s="9"/>
    </row>
    <row r="478" spans="3:10" ht="14.25" customHeight="1">
      <c r="C478" s="9"/>
      <c r="D478" s="9"/>
      <c r="E478" s="9"/>
      <c r="F478" s="9"/>
      <c r="J478" s="9"/>
    </row>
    <row r="479" spans="3:10" ht="14.25" customHeight="1">
      <c r="C479" s="9"/>
      <c r="D479" s="9"/>
      <c r="E479" s="9"/>
      <c r="F479" s="9"/>
      <c r="J479" s="9"/>
    </row>
    <row r="480" spans="3:10" ht="14.25" customHeight="1">
      <c r="C480" s="9"/>
      <c r="D480" s="9"/>
      <c r="E480" s="9"/>
      <c r="F480" s="9"/>
      <c r="J480" s="9"/>
    </row>
    <row r="481" spans="3:10" ht="14.25" customHeight="1">
      <c r="C481" s="9"/>
      <c r="D481" s="9"/>
      <c r="E481" s="9"/>
      <c r="F481" s="9"/>
      <c r="J481" s="9"/>
    </row>
    <row r="482" spans="3:10" ht="14.25" customHeight="1">
      <c r="C482" s="9"/>
      <c r="D482" s="9"/>
      <c r="E482" s="9"/>
      <c r="F482" s="9"/>
      <c r="J482" s="9"/>
    </row>
    <row r="483" spans="3:10" ht="14.25" customHeight="1">
      <c r="C483" s="9"/>
      <c r="D483" s="9"/>
      <c r="E483" s="9"/>
      <c r="F483" s="9"/>
      <c r="J483" s="9"/>
    </row>
    <row r="484" spans="3:10" ht="14.25" customHeight="1">
      <c r="C484" s="9"/>
      <c r="D484" s="9"/>
      <c r="E484" s="9"/>
      <c r="F484" s="9"/>
      <c r="J484" s="9"/>
    </row>
    <row r="485" spans="3:10" ht="14.25" customHeight="1">
      <c r="C485" s="9"/>
      <c r="D485" s="9"/>
      <c r="E485" s="9"/>
      <c r="F485" s="9"/>
      <c r="J485" s="9"/>
    </row>
    <row r="486" spans="3:10" ht="14.25" customHeight="1">
      <c r="C486" s="9"/>
      <c r="D486" s="9"/>
      <c r="E486" s="9"/>
      <c r="F486" s="9"/>
      <c r="J486" s="9"/>
    </row>
    <row r="487" spans="3:10" ht="14.25" customHeight="1">
      <c r="C487" s="9"/>
      <c r="D487" s="9"/>
      <c r="E487" s="9"/>
      <c r="F487" s="9"/>
      <c r="J487" s="9"/>
    </row>
    <row r="488" spans="3:10" ht="14.25" customHeight="1">
      <c r="C488" s="9"/>
      <c r="D488" s="9"/>
      <c r="E488" s="9"/>
      <c r="F488" s="9"/>
      <c r="J488" s="9"/>
    </row>
    <row r="489" spans="3:10" ht="14.25" customHeight="1">
      <c r="C489" s="9"/>
      <c r="D489" s="9"/>
      <c r="E489" s="9"/>
      <c r="F489" s="9"/>
      <c r="J489" s="9"/>
    </row>
    <row r="490" spans="3:10" ht="14.25" customHeight="1">
      <c r="C490" s="9"/>
      <c r="D490" s="9"/>
      <c r="E490" s="9"/>
      <c r="F490" s="9"/>
      <c r="J490" s="9"/>
    </row>
    <row r="491" spans="3:10" ht="14.25" customHeight="1">
      <c r="C491" s="9"/>
      <c r="D491" s="9"/>
      <c r="E491" s="9"/>
      <c r="F491" s="9"/>
      <c r="J491" s="9"/>
    </row>
    <row r="492" spans="3:10" ht="14.25" customHeight="1">
      <c r="C492" s="9"/>
      <c r="D492" s="9"/>
      <c r="E492" s="9"/>
      <c r="F492" s="9"/>
      <c r="J492" s="9"/>
    </row>
    <row r="493" spans="3:10" ht="14.25" customHeight="1">
      <c r="C493" s="9"/>
      <c r="D493" s="9"/>
      <c r="E493" s="9"/>
      <c r="F493" s="9"/>
      <c r="J493" s="9"/>
    </row>
    <row r="494" spans="3:10" ht="14.25" customHeight="1">
      <c r="C494" s="9"/>
      <c r="D494" s="9"/>
      <c r="E494" s="9"/>
      <c r="F494" s="9"/>
      <c r="J494" s="9"/>
    </row>
    <row r="495" spans="3:10" ht="14.25" customHeight="1">
      <c r="C495" s="9"/>
      <c r="D495" s="9"/>
      <c r="E495" s="9"/>
      <c r="F495" s="9"/>
      <c r="J495" s="9"/>
    </row>
    <row r="496" spans="3:10" ht="14.25" customHeight="1">
      <c r="C496" s="9"/>
      <c r="D496" s="9"/>
      <c r="E496" s="9"/>
      <c r="F496" s="9"/>
      <c r="J496" s="9"/>
    </row>
    <row r="497" spans="3:10" ht="14.25" customHeight="1">
      <c r="C497" s="9"/>
      <c r="D497" s="9"/>
      <c r="E497" s="9"/>
      <c r="F497" s="9"/>
      <c r="J497" s="9"/>
    </row>
    <row r="498" spans="3:10" ht="14.25" customHeight="1">
      <c r="C498" s="9"/>
      <c r="D498" s="9"/>
      <c r="E498" s="9"/>
      <c r="F498" s="9"/>
      <c r="J498" s="9"/>
    </row>
    <row r="499" spans="3:10" ht="14.25" customHeight="1">
      <c r="C499" s="9"/>
      <c r="D499" s="9"/>
      <c r="E499" s="9"/>
      <c r="F499" s="9"/>
      <c r="J499" s="9"/>
    </row>
    <row r="500" spans="3:10" ht="14.25" customHeight="1">
      <c r="C500" s="9"/>
      <c r="D500" s="9"/>
      <c r="E500" s="9"/>
      <c r="F500" s="9"/>
      <c r="J500" s="9"/>
    </row>
    <row r="501" spans="3:10" ht="14.25" customHeight="1">
      <c r="C501" s="9"/>
      <c r="D501" s="9"/>
      <c r="E501" s="9"/>
      <c r="F501" s="9"/>
      <c r="J501" s="9"/>
    </row>
    <row r="502" spans="3:10" ht="14.25" customHeight="1">
      <c r="C502" s="9"/>
      <c r="D502" s="9"/>
      <c r="E502" s="9"/>
      <c r="F502" s="9"/>
      <c r="J502" s="9"/>
    </row>
    <row r="503" spans="3:10" ht="14.25" customHeight="1">
      <c r="C503" s="9"/>
      <c r="D503" s="9"/>
      <c r="E503" s="9"/>
      <c r="F503" s="9"/>
      <c r="J503" s="9"/>
    </row>
    <row r="504" spans="3:10" ht="14.25" customHeight="1">
      <c r="C504" s="9"/>
      <c r="D504" s="9"/>
      <c r="E504" s="9"/>
      <c r="F504" s="9"/>
      <c r="J504" s="9"/>
    </row>
    <row r="505" spans="3:10" ht="14.25" customHeight="1">
      <c r="C505" s="9"/>
      <c r="D505" s="9"/>
      <c r="E505" s="9"/>
      <c r="F505" s="9"/>
      <c r="J505" s="9"/>
    </row>
    <row r="506" spans="3:10" ht="14.25" customHeight="1">
      <c r="C506" s="9"/>
      <c r="D506" s="9"/>
      <c r="E506" s="9"/>
      <c r="F506" s="9"/>
      <c r="J506" s="9"/>
    </row>
    <row r="507" spans="3:10" ht="14.25" customHeight="1">
      <c r="C507" s="9"/>
      <c r="D507" s="9"/>
      <c r="E507" s="9"/>
      <c r="F507" s="9"/>
      <c r="J507" s="9"/>
    </row>
    <row r="508" spans="3:10" ht="14.25" customHeight="1">
      <c r="C508" s="9"/>
      <c r="D508" s="9"/>
      <c r="E508" s="9"/>
      <c r="F508" s="9"/>
      <c r="J508" s="9"/>
    </row>
    <row r="509" spans="3:10" ht="14.25" customHeight="1">
      <c r="C509" s="9"/>
      <c r="D509" s="9"/>
      <c r="E509" s="9"/>
      <c r="F509" s="9"/>
      <c r="J509" s="9"/>
    </row>
    <row r="510" spans="3:10" ht="14.25" customHeight="1">
      <c r="C510" s="9"/>
      <c r="D510" s="9"/>
      <c r="E510" s="9"/>
      <c r="F510" s="9"/>
      <c r="J510" s="9"/>
    </row>
    <row r="511" spans="3:10" ht="14.25" customHeight="1">
      <c r="C511" s="9"/>
      <c r="D511" s="9"/>
      <c r="E511" s="9"/>
      <c r="F511" s="9"/>
      <c r="J511" s="9"/>
    </row>
    <row r="512" spans="3:10" ht="14.25" customHeight="1">
      <c r="C512" s="9"/>
      <c r="D512" s="9"/>
      <c r="E512" s="9"/>
      <c r="F512" s="9"/>
      <c r="J512" s="9"/>
    </row>
    <row r="513" spans="3:10" ht="14.25" customHeight="1">
      <c r="C513" s="9"/>
      <c r="D513" s="9"/>
      <c r="E513" s="9"/>
      <c r="F513" s="9"/>
      <c r="J513" s="9"/>
    </row>
    <row r="514" spans="3:10" ht="14.25" customHeight="1">
      <c r="C514" s="9"/>
      <c r="D514" s="9"/>
      <c r="E514" s="9"/>
      <c r="F514" s="9"/>
      <c r="J514" s="9"/>
    </row>
    <row r="515" spans="3:10" ht="14.25" customHeight="1">
      <c r="C515" s="9"/>
      <c r="D515" s="9"/>
      <c r="E515" s="9"/>
      <c r="F515" s="9"/>
      <c r="J515" s="9"/>
    </row>
    <row r="516" spans="3:10" ht="14.25" customHeight="1">
      <c r="C516" s="9"/>
      <c r="D516" s="9"/>
      <c r="E516" s="9"/>
      <c r="F516" s="9"/>
      <c r="J516" s="9"/>
    </row>
    <row r="517" spans="3:10" ht="14.25" customHeight="1">
      <c r="C517" s="9"/>
      <c r="D517" s="9"/>
      <c r="E517" s="9"/>
      <c r="F517" s="9"/>
      <c r="J517" s="9"/>
    </row>
    <row r="518" spans="3:10" ht="14.25" customHeight="1">
      <c r="C518" s="9"/>
      <c r="D518" s="9"/>
      <c r="E518" s="9"/>
      <c r="F518" s="9"/>
      <c r="J518" s="9"/>
    </row>
    <row r="519" spans="3:10" ht="14.25" customHeight="1">
      <c r="C519" s="9"/>
      <c r="D519" s="9"/>
      <c r="E519" s="9"/>
      <c r="F519" s="9"/>
      <c r="J519" s="9"/>
    </row>
    <row r="520" spans="3:10" ht="14.25" customHeight="1">
      <c r="C520" s="9"/>
      <c r="D520" s="9"/>
      <c r="E520" s="9"/>
      <c r="F520" s="9"/>
      <c r="J520" s="9"/>
    </row>
    <row r="521" spans="3:10" ht="14.25" customHeight="1">
      <c r="C521" s="9"/>
      <c r="D521" s="9"/>
      <c r="E521" s="9"/>
      <c r="F521" s="9"/>
      <c r="J521" s="9"/>
    </row>
    <row r="522" spans="3:10" ht="14.25" customHeight="1">
      <c r="C522" s="9"/>
      <c r="D522" s="9"/>
      <c r="E522" s="9"/>
      <c r="F522" s="9"/>
      <c r="J522" s="9"/>
    </row>
    <row r="523" spans="3:10" ht="14.25" customHeight="1">
      <c r="C523" s="9"/>
      <c r="D523" s="9"/>
      <c r="E523" s="9"/>
      <c r="F523" s="9"/>
      <c r="J523" s="9"/>
    </row>
    <row r="524" spans="3:10" ht="14.25" customHeight="1">
      <c r="C524" s="9"/>
      <c r="D524" s="9"/>
      <c r="E524" s="9"/>
      <c r="F524" s="9"/>
      <c r="J524" s="9"/>
    </row>
    <row r="525" spans="3:10" ht="14.25" customHeight="1">
      <c r="C525" s="9"/>
      <c r="D525" s="9"/>
      <c r="E525" s="9"/>
      <c r="F525" s="9"/>
      <c r="J525" s="9"/>
    </row>
    <row r="526" spans="3:10" ht="14.25" customHeight="1">
      <c r="C526" s="9"/>
      <c r="D526" s="9"/>
      <c r="E526" s="9"/>
      <c r="F526" s="9"/>
      <c r="J526" s="9"/>
    </row>
    <row r="527" spans="3:10" ht="14.25" customHeight="1">
      <c r="C527" s="9"/>
      <c r="D527" s="9"/>
      <c r="E527" s="9"/>
      <c r="F527" s="9"/>
      <c r="J527" s="9"/>
    </row>
    <row r="528" spans="3:10" ht="14.25" customHeight="1">
      <c r="C528" s="9"/>
      <c r="D528" s="9"/>
      <c r="E528" s="9"/>
      <c r="F528" s="9"/>
      <c r="J528" s="9"/>
    </row>
    <row r="529" spans="3:10" ht="14.25" customHeight="1">
      <c r="C529" s="9"/>
      <c r="D529" s="9"/>
      <c r="E529" s="9"/>
      <c r="F529" s="9"/>
      <c r="J529" s="9"/>
    </row>
    <row r="530" spans="3:10" ht="14.25" customHeight="1">
      <c r="C530" s="9"/>
      <c r="D530" s="9"/>
      <c r="E530" s="9"/>
      <c r="F530" s="9"/>
      <c r="J530" s="9"/>
    </row>
    <row r="531" spans="3:10" ht="14.25" customHeight="1">
      <c r="C531" s="9"/>
      <c r="D531" s="9"/>
      <c r="E531" s="9"/>
      <c r="F531" s="9"/>
      <c r="J531" s="9"/>
    </row>
    <row r="532" spans="3:10" ht="14.25" customHeight="1">
      <c r="C532" s="9"/>
      <c r="D532" s="9"/>
      <c r="E532" s="9"/>
      <c r="F532" s="9"/>
      <c r="J532" s="9"/>
    </row>
    <row r="533" spans="3:10" ht="14.25" customHeight="1">
      <c r="C533" s="9"/>
      <c r="D533" s="9"/>
      <c r="E533" s="9"/>
      <c r="F533" s="9"/>
      <c r="J533" s="9"/>
    </row>
    <row r="534" spans="3:10" ht="14.25" customHeight="1">
      <c r="C534" s="9"/>
      <c r="D534" s="9"/>
      <c r="E534" s="9"/>
      <c r="F534" s="9"/>
      <c r="J534" s="9"/>
    </row>
    <row r="535" spans="3:10" ht="14.25" customHeight="1">
      <c r="C535" s="9"/>
      <c r="D535" s="9"/>
      <c r="E535" s="9"/>
      <c r="F535" s="9"/>
      <c r="J535" s="9"/>
    </row>
    <row r="536" spans="3:10" ht="14.25" customHeight="1">
      <c r="C536" s="9"/>
      <c r="D536" s="9"/>
      <c r="E536" s="9"/>
      <c r="F536" s="9"/>
      <c r="J536" s="9"/>
    </row>
    <row r="537" spans="3:10" ht="14.25" customHeight="1">
      <c r="C537" s="9"/>
      <c r="D537" s="9"/>
      <c r="E537" s="9"/>
      <c r="F537" s="9"/>
      <c r="J537" s="9"/>
    </row>
    <row r="538" spans="3:10" ht="14.25" customHeight="1">
      <c r="C538" s="9"/>
      <c r="D538" s="9"/>
      <c r="E538" s="9"/>
      <c r="F538" s="9"/>
      <c r="J538" s="9"/>
    </row>
    <row r="539" spans="3:10" ht="14.25" customHeight="1">
      <c r="C539" s="9"/>
      <c r="D539" s="9"/>
      <c r="E539" s="9"/>
      <c r="F539" s="9"/>
      <c r="J539" s="9"/>
    </row>
    <row r="540" spans="3:10" ht="14.25" customHeight="1">
      <c r="C540" s="9"/>
      <c r="D540" s="9"/>
      <c r="E540" s="9"/>
      <c r="F540" s="9"/>
      <c r="J540" s="9"/>
    </row>
    <row r="541" spans="3:10" ht="14.25" customHeight="1">
      <c r="C541" s="9"/>
      <c r="D541" s="9"/>
      <c r="E541" s="9"/>
      <c r="F541" s="9"/>
      <c r="J541" s="9"/>
    </row>
    <row r="542" spans="3:10" ht="14.25" customHeight="1">
      <c r="C542" s="9"/>
      <c r="D542" s="9"/>
      <c r="E542" s="9"/>
      <c r="F542" s="9"/>
      <c r="J542" s="9"/>
    </row>
    <row r="543" spans="3:10" ht="14.25" customHeight="1">
      <c r="C543" s="9"/>
      <c r="D543" s="9"/>
      <c r="E543" s="9"/>
      <c r="F543" s="9"/>
      <c r="J543" s="9"/>
    </row>
    <row r="544" spans="3:10" ht="14.25" customHeight="1">
      <c r="C544" s="9"/>
      <c r="D544" s="9"/>
      <c r="E544" s="9"/>
      <c r="F544" s="9"/>
      <c r="J544" s="9"/>
    </row>
    <row r="545" spans="3:10" ht="14.25" customHeight="1">
      <c r="C545" s="9"/>
      <c r="D545" s="9"/>
      <c r="E545" s="9"/>
      <c r="F545" s="9"/>
      <c r="J545" s="9"/>
    </row>
    <row r="546" spans="3:10" ht="14.25" customHeight="1">
      <c r="C546" s="9"/>
      <c r="D546" s="9"/>
      <c r="E546" s="9"/>
      <c r="F546" s="9"/>
      <c r="J546" s="9"/>
    </row>
    <row r="547" spans="3:10" ht="14.25" customHeight="1">
      <c r="C547" s="9"/>
      <c r="D547" s="9"/>
      <c r="E547" s="9"/>
      <c r="F547" s="9"/>
      <c r="J547" s="9"/>
    </row>
    <row r="548" spans="3:10" ht="14.25" customHeight="1">
      <c r="C548" s="9"/>
      <c r="D548" s="9"/>
      <c r="E548" s="9"/>
      <c r="F548" s="9"/>
      <c r="J548" s="9"/>
    </row>
    <row r="549" spans="3:10" ht="14.25" customHeight="1">
      <c r="C549" s="9"/>
      <c r="D549" s="9"/>
      <c r="E549" s="9"/>
      <c r="F549" s="9"/>
      <c r="J549" s="9"/>
    </row>
    <row r="550" spans="3:10" ht="14.25" customHeight="1">
      <c r="C550" s="9"/>
      <c r="D550" s="9"/>
      <c r="E550" s="9"/>
      <c r="F550" s="9"/>
      <c r="J550" s="9"/>
    </row>
    <row r="551" spans="3:10" ht="14.25" customHeight="1">
      <c r="C551" s="9"/>
      <c r="D551" s="9"/>
      <c r="E551" s="9"/>
      <c r="F551" s="9"/>
      <c r="J551" s="9"/>
    </row>
    <row r="552" spans="3:10" ht="14.25" customHeight="1">
      <c r="C552" s="9"/>
      <c r="D552" s="9"/>
      <c r="E552" s="9"/>
      <c r="F552" s="9"/>
      <c r="J552" s="9"/>
    </row>
    <row r="553" spans="3:10" ht="14.25" customHeight="1">
      <c r="C553" s="9"/>
      <c r="D553" s="9"/>
      <c r="E553" s="9"/>
      <c r="F553" s="9"/>
      <c r="J553" s="9"/>
    </row>
    <row r="554" spans="3:10" ht="14.25" customHeight="1">
      <c r="C554" s="9"/>
      <c r="D554" s="9"/>
      <c r="E554" s="9"/>
      <c r="F554" s="9"/>
      <c r="J554" s="9"/>
    </row>
    <row r="555" spans="3:10" ht="14.25" customHeight="1">
      <c r="C555" s="9"/>
      <c r="D555" s="9"/>
      <c r="E555" s="9"/>
      <c r="F555" s="9"/>
      <c r="J555" s="9"/>
    </row>
    <row r="556" spans="3:10" ht="14.25" customHeight="1">
      <c r="C556" s="9"/>
      <c r="D556" s="9"/>
      <c r="E556" s="9"/>
      <c r="F556" s="9"/>
      <c r="J556" s="9"/>
    </row>
    <row r="557" spans="3:10" ht="14.25" customHeight="1">
      <c r="C557" s="9"/>
      <c r="D557" s="9"/>
      <c r="E557" s="9"/>
      <c r="F557" s="9"/>
      <c r="J557" s="9"/>
    </row>
    <row r="558" spans="3:10" ht="14.25" customHeight="1">
      <c r="C558" s="9"/>
      <c r="D558" s="9"/>
      <c r="E558" s="9"/>
      <c r="F558" s="9"/>
      <c r="J558" s="9"/>
    </row>
    <row r="559" spans="3:10" ht="14.25" customHeight="1">
      <c r="C559" s="9"/>
      <c r="D559" s="9"/>
      <c r="E559" s="9"/>
      <c r="F559" s="9"/>
      <c r="J559" s="9"/>
    </row>
    <row r="560" spans="3:10" ht="14.25" customHeight="1">
      <c r="C560" s="9"/>
      <c r="D560" s="9"/>
      <c r="E560" s="9"/>
      <c r="F560" s="9"/>
      <c r="J560" s="9"/>
    </row>
    <row r="561" spans="3:10" ht="14.25" customHeight="1">
      <c r="C561" s="9"/>
      <c r="D561" s="9"/>
      <c r="E561" s="9"/>
      <c r="F561" s="9"/>
      <c r="J561" s="9"/>
    </row>
    <row r="562" spans="3:10" ht="14.25" customHeight="1">
      <c r="C562" s="9"/>
      <c r="D562" s="9"/>
      <c r="E562" s="9"/>
      <c r="F562" s="9"/>
      <c r="J562" s="9"/>
    </row>
    <row r="563" spans="3:10" ht="14.25" customHeight="1">
      <c r="C563" s="9"/>
      <c r="D563" s="9"/>
      <c r="E563" s="9"/>
      <c r="F563" s="9"/>
      <c r="J563" s="9"/>
    </row>
    <row r="564" spans="3:10" ht="14.25" customHeight="1">
      <c r="C564" s="9"/>
      <c r="D564" s="9"/>
      <c r="E564" s="9"/>
      <c r="F564" s="9"/>
      <c r="J564" s="9"/>
    </row>
    <row r="565" spans="3:10" ht="14.25" customHeight="1">
      <c r="C565" s="9"/>
      <c r="D565" s="9"/>
      <c r="E565" s="9"/>
      <c r="F565" s="9"/>
      <c r="J565" s="9"/>
    </row>
    <row r="566" spans="3:10" ht="14.25" customHeight="1">
      <c r="C566" s="9"/>
      <c r="D566" s="9"/>
      <c r="E566" s="9"/>
      <c r="F566" s="9"/>
      <c r="J566" s="9"/>
    </row>
    <row r="567" spans="3:10" ht="14.25" customHeight="1">
      <c r="C567" s="9"/>
      <c r="D567" s="9"/>
      <c r="E567" s="9"/>
      <c r="F567" s="9"/>
      <c r="J567" s="9"/>
    </row>
    <row r="568" spans="3:10" ht="14.25" customHeight="1">
      <c r="C568" s="9"/>
      <c r="D568" s="9"/>
      <c r="E568" s="9"/>
      <c r="F568" s="9"/>
      <c r="J568" s="9"/>
    </row>
    <row r="569" spans="3:10" ht="14.25" customHeight="1">
      <c r="C569" s="9"/>
      <c r="D569" s="9"/>
      <c r="E569" s="9"/>
      <c r="F569" s="9"/>
      <c r="J569" s="9"/>
    </row>
    <row r="570" spans="3:10" ht="14.25" customHeight="1">
      <c r="C570" s="9"/>
      <c r="D570" s="9"/>
      <c r="E570" s="9"/>
      <c r="F570" s="9"/>
      <c r="J570" s="9"/>
    </row>
    <row r="571" spans="3:10" ht="14.25" customHeight="1">
      <c r="C571" s="9"/>
      <c r="D571" s="9"/>
      <c r="E571" s="9"/>
      <c r="F571" s="9"/>
      <c r="J571" s="9"/>
    </row>
    <row r="572" spans="3:10" ht="14.25" customHeight="1">
      <c r="C572" s="9"/>
      <c r="D572" s="9"/>
      <c r="E572" s="9"/>
      <c r="F572" s="9"/>
      <c r="J572" s="9"/>
    </row>
    <row r="573" spans="3:10" ht="14.25" customHeight="1">
      <c r="C573" s="9"/>
      <c r="D573" s="9"/>
      <c r="E573" s="9"/>
      <c r="F573" s="9"/>
      <c r="J573" s="9"/>
    </row>
    <row r="574" spans="3:10" ht="14.25" customHeight="1">
      <c r="C574" s="9"/>
      <c r="D574" s="9"/>
      <c r="E574" s="9"/>
      <c r="F574" s="9"/>
      <c r="J574" s="9"/>
    </row>
    <row r="575" spans="3:10" ht="14.25" customHeight="1">
      <c r="C575" s="9"/>
      <c r="D575" s="9"/>
      <c r="E575" s="9"/>
      <c r="F575" s="9"/>
      <c r="J575" s="9"/>
    </row>
    <row r="576" spans="3:10" ht="14.25" customHeight="1">
      <c r="C576" s="9"/>
      <c r="D576" s="9"/>
      <c r="E576" s="9"/>
      <c r="F576" s="9"/>
      <c r="J576" s="9"/>
    </row>
    <row r="577" spans="3:10" ht="14.25" customHeight="1">
      <c r="C577" s="9"/>
      <c r="D577" s="9"/>
      <c r="E577" s="9"/>
      <c r="F577" s="9"/>
      <c r="J577" s="9"/>
    </row>
    <row r="578" spans="3:10" ht="14.25" customHeight="1">
      <c r="C578" s="9"/>
      <c r="D578" s="9"/>
      <c r="E578" s="9"/>
      <c r="F578" s="9"/>
      <c r="J578" s="9"/>
    </row>
    <row r="579" spans="3:10" ht="14.25" customHeight="1">
      <c r="C579" s="9"/>
      <c r="D579" s="9"/>
      <c r="E579" s="9"/>
      <c r="F579" s="9"/>
      <c r="J579" s="9"/>
    </row>
    <row r="580" spans="3:10" ht="14.25" customHeight="1">
      <c r="C580" s="9"/>
      <c r="D580" s="9"/>
      <c r="E580" s="9"/>
      <c r="F580" s="9"/>
      <c r="J580" s="9"/>
    </row>
    <row r="581" spans="3:10" ht="14.25" customHeight="1">
      <c r="C581" s="9"/>
      <c r="D581" s="9"/>
      <c r="E581" s="9"/>
      <c r="F581" s="9"/>
      <c r="J581" s="9"/>
    </row>
    <row r="582" spans="3:10" ht="14.25" customHeight="1">
      <c r="C582" s="9"/>
      <c r="D582" s="9"/>
      <c r="E582" s="9"/>
      <c r="F582" s="9"/>
      <c r="J582" s="9"/>
    </row>
    <row r="583" spans="3:10" ht="14.25" customHeight="1">
      <c r="C583" s="9"/>
      <c r="D583" s="9"/>
      <c r="E583" s="9"/>
      <c r="F583" s="9"/>
      <c r="J583" s="9"/>
    </row>
    <row r="584" spans="3:10" ht="14.25" customHeight="1">
      <c r="C584" s="9"/>
      <c r="D584" s="9"/>
      <c r="E584" s="9"/>
      <c r="F584" s="9"/>
      <c r="J584" s="9"/>
    </row>
    <row r="585" spans="3:10" ht="14.25" customHeight="1">
      <c r="C585" s="9"/>
      <c r="D585" s="9"/>
      <c r="E585" s="9"/>
      <c r="F585" s="9"/>
      <c r="J585" s="9"/>
    </row>
    <row r="586" spans="3:10" ht="14.25" customHeight="1">
      <c r="C586" s="9"/>
      <c r="D586" s="9"/>
      <c r="E586" s="9"/>
      <c r="F586" s="9"/>
      <c r="J586" s="9"/>
    </row>
    <row r="587" spans="3:10" ht="14.25" customHeight="1">
      <c r="C587" s="9"/>
      <c r="D587" s="9"/>
      <c r="E587" s="9"/>
      <c r="F587" s="9"/>
      <c r="J587" s="9"/>
    </row>
    <row r="588" spans="3:10" ht="14.25" customHeight="1">
      <c r="C588" s="9"/>
      <c r="D588" s="9"/>
      <c r="E588" s="9"/>
      <c r="F588" s="9"/>
      <c r="J588" s="9"/>
    </row>
    <row r="589" spans="3:10" ht="14.25" customHeight="1">
      <c r="C589" s="9"/>
      <c r="D589" s="9"/>
      <c r="E589" s="9"/>
      <c r="F589" s="9"/>
      <c r="J589" s="9"/>
    </row>
    <row r="590" spans="3:10" ht="14.25" customHeight="1">
      <c r="C590" s="9"/>
      <c r="D590" s="9"/>
      <c r="E590" s="9"/>
      <c r="F590" s="9"/>
      <c r="J590" s="9"/>
    </row>
    <row r="591" spans="3:10" ht="14.25" customHeight="1">
      <c r="C591" s="9"/>
      <c r="D591" s="9"/>
      <c r="E591" s="9"/>
      <c r="F591" s="9"/>
      <c r="J591" s="9"/>
    </row>
    <row r="592" spans="3:10" ht="14.25" customHeight="1">
      <c r="C592" s="9"/>
      <c r="D592" s="9"/>
      <c r="E592" s="9"/>
      <c r="F592" s="9"/>
      <c r="J592" s="9"/>
    </row>
    <row r="593" spans="3:10" ht="14.25" customHeight="1">
      <c r="C593" s="9"/>
      <c r="D593" s="9"/>
      <c r="E593" s="9"/>
      <c r="F593" s="9"/>
      <c r="J593" s="9"/>
    </row>
    <row r="594" spans="3:10" ht="14.25" customHeight="1">
      <c r="C594" s="9"/>
      <c r="D594" s="9"/>
      <c r="E594" s="9"/>
      <c r="F594" s="9"/>
      <c r="J594" s="9"/>
    </row>
    <row r="595" spans="3:10" ht="14.25" customHeight="1">
      <c r="C595" s="9"/>
      <c r="D595" s="9"/>
      <c r="E595" s="9"/>
      <c r="F595" s="9"/>
      <c r="J595" s="9"/>
    </row>
    <row r="596" spans="3:10" ht="14.25" customHeight="1">
      <c r="C596" s="9"/>
      <c r="D596" s="9"/>
      <c r="E596" s="9"/>
      <c r="F596" s="9"/>
      <c r="J596" s="9"/>
    </row>
    <row r="597" spans="3:10" ht="14.25" customHeight="1">
      <c r="C597" s="9"/>
      <c r="D597" s="9"/>
      <c r="E597" s="9"/>
      <c r="F597" s="9"/>
      <c r="J597" s="9"/>
    </row>
    <row r="598" spans="3:10" ht="14.25" customHeight="1">
      <c r="C598" s="9"/>
      <c r="D598" s="9"/>
      <c r="E598" s="9"/>
      <c r="F598" s="9"/>
      <c r="J598" s="9"/>
    </row>
    <row r="599" spans="3:10" ht="14.25" customHeight="1">
      <c r="C599" s="9"/>
      <c r="D599" s="9"/>
      <c r="E599" s="9"/>
      <c r="F599" s="9"/>
      <c r="J599" s="9"/>
    </row>
    <row r="600" spans="3:10" ht="14.25" customHeight="1">
      <c r="C600" s="9"/>
      <c r="D600" s="9"/>
      <c r="E600" s="9"/>
      <c r="F600" s="9"/>
      <c r="J600" s="9"/>
    </row>
    <row r="601" spans="3:10" ht="14.25" customHeight="1">
      <c r="C601" s="9"/>
      <c r="D601" s="9"/>
      <c r="E601" s="9"/>
      <c r="F601" s="9"/>
      <c r="J601" s="9"/>
    </row>
    <row r="602" spans="3:10" ht="14.25" customHeight="1">
      <c r="C602" s="9"/>
      <c r="D602" s="9"/>
      <c r="E602" s="9"/>
      <c r="F602" s="9"/>
      <c r="J602" s="9"/>
    </row>
    <row r="603" spans="3:10" ht="14.25" customHeight="1">
      <c r="C603" s="9"/>
      <c r="D603" s="9"/>
      <c r="E603" s="9"/>
      <c r="F603" s="9"/>
      <c r="J603" s="9"/>
    </row>
    <row r="604" spans="3:10" ht="14.25" customHeight="1">
      <c r="C604" s="9"/>
      <c r="D604" s="9"/>
      <c r="E604" s="9"/>
      <c r="F604" s="9"/>
      <c r="J604" s="9"/>
    </row>
    <row r="605" spans="3:10" ht="14.25" customHeight="1">
      <c r="C605" s="9"/>
      <c r="D605" s="9"/>
      <c r="E605" s="9"/>
      <c r="F605" s="9"/>
      <c r="J605" s="9"/>
    </row>
    <row r="606" spans="3:10" ht="14.25" customHeight="1">
      <c r="C606" s="9"/>
      <c r="D606" s="9"/>
      <c r="E606" s="9"/>
      <c r="F606" s="9"/>
      <c r="J606" s="9"/>
    </row>
    <row r="607" spans="3:10" ht="14.25" customHeight="1">
      <c r="C607" s="9"/>
      <c r="D607" s="9"/>
      <c r="E607" s="9"/>
      <c r="F607" s="9"/>
      <c r="J607" s="9"/>
    </row>
    <row r="608" spans="3:10" ht="14.25" customHeight="1">
      <c r="C608" s="9"/>
      <c r="D608" s="9"/>
      <c r="E608" s="9"/>
      <c r="F608" s="9"/>
      <c r="J608" s="9"/>
    </row>
    <row r="609" spans="3:10" ht="14.25" customHeight="1">
      <c r="C609" s="9"/>
      <c r="D609" s="9"/>
      <c r="E609" s="9"/>
      <c r="F609" s="9"/>
      <c r="J609" s="9"/>
    </row>
    <row r="610" spans="3:10" ht="14.25" customHeight="1">
      <c r="C610" s="9"/>
      <c r="D610" s="9"/>
      <c r="E610" s="9"/>
      <c r="F610" s="9"/>
      <c r="J610" s="9"/>
    </row>
    <row r="611" spans="3:10" ht="14.25" customHeight="1">
      <c r="C611" s="9"/>
      <c r="D611" s="9"/>
      <c r="E611" s="9"/>
      <c r="F611" s="9"/>
      <c r="J611" s="9"/>
    </row>
    <row r="612" spans="3:10" ht="14.25" customHeight="1">
      <c r="C612" s="9"/>
      <c r="D612" s="9"/>
      <c r="E612" s="9"/>
      <c r="F612" s="9"/>
      <c r="J612" s="9"/>
    </row>
    <row r="613" spans="3:10" ht="14.25" customHeight="1">
      <c r="C613" s="9"/>
      <c r="D613" s="9"/>
      <c r="E613" s="9"/>
      <c r="F613" s="9"/>
      <c r="J613" s="9"/>
    </row>
    <row r="614" spans="3:10" ht="14.25" customHeight="1">
      <c r="C614" s="9"/>
      <c r="D614" s="9"/>
      <c r="E614" s="9"/>
      <c r="F614" s="9"/>
      <c r="J614" s="9"/>
    </row>
    <row r="615" spans="3:10" ht="14.25" customHeight="1">
      <c r="C615" s="9"/>
      <c r="D615" s="9"/>
      <c r="E615" s="9"/>
      <c r="F615" s="9"/>
      <c r="J615" s="9"/>
    </row>
    <row r="616" spans="3:10" ht="14.25" customHeight="1">
      <c r="C616" s="9"/>
      <c r="D616" s="9"/>
      <c r="E616" s="9"/>
      <c r="F616" s="9"/>
      <c r="J616" s="9"/>
    </row>
    <row r="617" spans="3:10" ht="14.25" customHeight="1">
      <c r="C617" s="9"/>
      <c r="D617" s="9"/>
      <c r="E617" s="9"/>
      <c r="F617" s="9"/>
      <c r="J617" s="9"/>
    </row>
    <row r="618" spans="3:10" ht="14.25" customHeight="1">
      <c r="C618" s="9"/>
      <c r="D618" s="9"/>
      <c r="E618" s="9"/>
      <c r="F618" s="9"/>
      <c r="J618" s="9"/>
    </row>
    <row r="619" spans="3:10" ht="14.25" customHeight="1">
      <c r="C619" s="9"/>
      <c r="D619" s="9"/>
      <c r="E619" s="9"/>
      <c r="F619" s="9"/>
      <c r="J619" s="9"/>
    </row>
    <row r="620" spans="3:10" ht="14.25" customHeight="1">
      <c r="C620" s="9"/>
      <c r="D620" s="9"/>
      <c r="E620" s="9"/>
      <c r="F620" s="9"/>
      <c r="J620" s="9"/>
    </row>
    <row r="621" spans="3:10" ht="14.25" customHeight="1">
      <c r="C621" s="9"/>
      <c r="D621" s="9"/>
      <c r="E621" s="9"/>
      <c r="F621" s="9"/>
      <c r="J621" s="9"/>
    </row>
    <row r="622" spans="3:10" ht="14.25" customHeight="1">
      <c r="C622" s="9"/>
      <c r="D622" s="9"/>
      <c r="E622" s="9"/>
      <c r="F622" s="9"/>
      <c r="J622" s="9"/>
    </row>
    <row r="623" spans="3:10" ht="14.25" customHeight="1">
      <c r="C623" s="9"/>
      <c r="D623" s="9"/>
      <c r="E623" s="9"/>
      <c r="F623" s="9"/>
      <c r="J623" s="9"/>
    </row>
    <row r="624" spans="3:10" ht="14.25" customHeight="1">
      <c r="C624" s="9"/>
      <c r="D624" s="9"/>
      <c r="E624" s="9"/>
      <c r="F624" s="9"/>
      <c r="J624" s="9"/>
    </row>
    <row r="625" spans="3:10" ht="14.25" customHeight="1">
      <c r="C625" s="9"/>
      <c r="D625" s="9"/>
      <c r="E625" s="9"/>
      <c r="F625" s="9"/>
      <c r="J625" s="9"/>
    </row>
    <row r="626" spans="3:10" ht="14.25" customHeight="1">
      <c r="C626" s="9"/>
      <c r="D626" s="9"/>
      <c r="E626" s="9"/>
      <c r="F626" s="9"/>
      <c r="J626" s="9"/>
    </row>
    <row r="627" spans="3:10" ht="14.25" customHeight="1">
      <c r="C627" s="9"/>
      <c r="D627" s="9"/>
      <c r="E627" s="9"/>
      <c r="F627" s="9"/>
      <c r="J627" s="9"/>
    </row>
    <row r="628" spans="3:10" ht="14.25" customHeight="1">
      <c r="C628" s="9"/>
      <c r="D628" s="9"/>
      <c r="E628" s="9"/>
      <c r="F628" s="9"/>
      <c r="J628" s="9"/>
    </row>
    <row r="629" spans="3:10" ht="14.25" customHeight="1">
      <c r="C629" s="9"/>
      <c r="D629" s="9"/>
      <c r="E629" s="9"/>
      <c r="F629" s="9"/>
      <c r="J629" s="9"/>
    </row>
    <row r="630" spans="3:10" ht="14.25" customHeight="1">
      <c r="C630" s="9"/>
      <c r="D630" s="9"/>
      <c r="E630" s="9"/>
      <c r="F630" s="9"/>
      <c r="J630" s="9"/>
    </row>
    <row r="631" spans="3:10" ht="14.25" customHeight="1">
      <c r="C631" s="9"/>
      <c r="D631" s="9"/>
      <c r="E631" s="9"/>
      <c r="F631" s="9"/>
      <c r="J631" s="9"/>
    </row>
    <row r="632" spans="3:10" ht="14.25" customHeight="1">
      <c r="C632" s="9"/>
      <c r="D632" s="9"/>
      <c r="E632" s="9"/>
      <c r="F632" s="9"/>
      <c r="J632" s="9"/>
    </row>
    <row r="633" spans="3:10" ht="14.25" customHeight="1">
      <c r="C633" s="9"/>
      <c r="D633" s="9"/>
      <c r="E633" s="9"/>
      <c r="F633" s="9"/>
      <c r="J633" s="9"/>
    </row>
    <row r="634" spans="3:10" ht="14.25" customHeight="1">
      <c r="C634" s="9"/>
      <c r="D634" s="9"/>
      <c r="E634" s="9"/>
      <c r="F634" s="9"/>
      <c r="J634" s="9"/>
    </row>
    <row r="635" spans="3:10" ht="14.25" customHeight="1">
      <c r="C635" s="9"/>
      <c r="D635" s="9"/>
      <c r="E635" s="9"/>
      <c r="F635" s="9"/>
      <c r="J635" s="9"/>
    </row>
    <row r="636" spans="3:10" ht="14.25" customHeight="1">
      <c r="C636" s="9"/>
      <c r="D636" s="9"/>
      <c r="E636" s="9"/>
      <c r="F636" s="9"/>
      <c r="J636" s="9"/>
    </row>
    <row r="637" spans="3:10" ht="14.25" customHeight="1">
      <c r="C637" s="9"/>
      <c r="D637" s="9"/>
      <c r="E637" s="9"/>
      <c r="F637" s="9"/>
      <c r="J637" s="9"/>
    </row>
    <row r="638" spans="3:10" ht="14.25" customHeight="1">
      <c r="C638" s="9"/>
      <c r="D638" s="9"/>
      <c r="E638" s="9"/>
      <c r="F638" s="9"/>
      <c r="J638" s="9"/>
    </row>
    <row r="639" spans="3:10" ht="14.25" customHeight="1">
      <c r="C639" s="9"/>
      <c r="D639" s="9"/>
      <c r="E639" s="9"/>
      <c r="F639" s="9"/>
      <c r="J639" s="9"/>
    </row>
    <row r="640" spans="3:10" ht="14.25" customHeight="1">
      <c r="C640" s="9"/>
      <c r="D640" s="9"/>
      <c r="E640" s="9"/>
      <c r="F640" s="9"/>
      <c r="J640" s="9"/>
    </row>
    <row r="641" spans="3:10" ht="14.25" customHeight="1">
      <c r="C641" s="9"/>
      <c r="D641" s="9"/>
      <c r="E641" s="9"/>
      <c r="F641" s="9"/>
      <c r="J641" s="9"/>
    </row>
    <row r="642" spans="3:10" ht="14.25" customHeight="1">
      <c r="C642" s="9"/>
      <c r="D642" s="9"/>
      <c r="E642" s="9"/>
      <c r="F642" s="9"/>
      <c r="J642" s="9"/>
    </row>
    <row r="643" spans="3:10" ht="14.25" customHeight="1">
      <c r="C643" s="9"/>
      <c r="D643" s="9"/>
      <c r="E643" s="9"/>
      <c r="F643" s="9"/>
      <c r="J643" s="9"/>
    </row>
    <row r="644" spans="3:10" ht="14.25" customHeight="1">
      <c r="C644" s="9"/>
      <c r="D644" s="9"/>
      <c r="E644" s="9"/>
      <c r="F644" s="9"/>
      <c r="J644" s="9"/>
    </row>
    <row r="645" spans="3:10" ht="14.25" customHeight="1">
      <c r="C645" s="9"/>
      <c r="D645" s="9"/>
      <c r="E645" s="9"/>
      <c r="F645" s="9"/>
      <c r="J645" s="9"/>
    </row>
    <row r="646" spans="3:10" ht="14.25" customHeight="1">
      <c r="C646" s="9"/>
      <c r="D646" s="9"/>
      <c r="E646" s="9"/>
      <c r="F646" s="9"/>
      <c r="J646" s="9"/>
    </row>
    <row r="647" spans="3:10" ht="14.25" customHeight="1">
      <c r="C647" s="9"/>
      <c r="D647" s="9"/>
      <c r="E647" s="9"/>
      <c r="F647" s="9"/>
      <c r="J647" s="9"/>
    </row>
    <row r="648" spans="3:10" ht="14.25" customHeight="1">
      <c r="C648" s="9"/>
      <c r="D648" s="9"/>
      <c r="E648" s="9"/>
      <c r="F648" s="9"/>
      <c r="J648" s="9"/>
    </row>
    <row r="649" spans="3:10" ht="14.25" customHeight="1">
      <c r="C649" s="9"/>
      <c r="D649" s="9"/>
      <c r="E649" s="9"/>
      <c r="F649" s="9"/>
      <c r="J649" s="9"/>
    </row>
    <row r="650" spans="3:10" ht="14.25" customHeight="1">
      <c r="C650" s="9"/>
      <c r="D650" s="9"/>
      <c r="E650" s="9"/>
      <c r="F650" s="9"/>
      <c r="J650" s="9"/>
    </row>
    <row r="651" spans="3:10" ht="14.25" customHeight="1">
      <c r="C651" s="9"/>
      <c r="D651" s="9"/>
      <c r="E651" s="9"/>
      <c r="F651" s="9"/>
      <c r="J651" s="9"/>
    </row>
    <row r="652" spans="3:10" ht="14.25" customHeight="1">
      <c r="C652" s="9"/>
      <c r="D652" s="9"/>
      <c r="E652" s="9"/>
      <c r="F652" s="9"/>
      <c r="J652" s="9"/>
    </row>
    <row r="653" spans="3:10" ht="14.25" customHeight="1">
      <c r="C653" s="9"/>
      <c r="D653" s="9"/>
      <c r="E653" s="9"/>
      <c r="F653" s="9"/>
      <c r="J653" s="9"/>
    </row>
    <row r="654" spans="3:10" ht="14.25" customHeight="1">
      <c r="C654" s="9"/>
      <c r="D654" s="9"/>
      <c r="E654" s="9"/>
      <c r="F654" s="9"/>
      <c r="J654" s="9"/>
    </row>
    <row r="655" spans="3:10" ht="14.25" customHeight="1">
      <c r="C655" s="9"/>
      <c r="D655" s="9"/>
      <c r="E655" s="9"/>
      <c r="F655" s="9"/>
      <c r="J655" s="9"/>
    </row>
    <row r="656" spans="3:10" ht="14.25" customHeight="1">
      <c r="C656" s="9"/>
      <c r="D656" s="9"/>
      <c r="E656" s="9"/>
      <c r="F656" s="9"/>
      <c r="J656" s="9"/>
    </row>
    <row r="657" spans="3:10" ht="14.25" customHeight="1">
      <c r="C657" s="9"/>
      <c r="D657" s="9"/>
      <c r="E657" s="9"/>
      <c r="F657" s="9"/>
      <c r="J657" s="9"/>
    </row>
    <row r="658" spans="3:10" ht="14.25" customHeight="1">
      <c r="C658" s="9"/>
      <c r="D658" s="9"/>
      <c r="E658" s="9"/>
      <c r="F658" s="9"/>
      <c r="J658" s="9"/>
    </row>
    <row r="659" spans="3:10" ht="14.25" customHeight="1">
      <c r="C659" s="9"/>
      <c r="D659" s="9"/>
      <c r="E659" s="9"/>
      <c r="F659" s="9"/>
      <c r="J659" s="9"/>
    </row>
    <row r="660" spans="3:10" ht="14.25" customHeight="1">
      <c r="C660" s="9"/>
      <c r="D660" s="9"/>
      <c r="E660" s="9"/>
      <c r="F660" s="9"/>
      <c r="J660" s="9"/>
    </row>
    <row r="661" spans="3:10" ht="14.25" customHeight="1">
      <c r="C661" s="9"/>
      <c r="D661" s="9"/>
      <c r="E661" s="9"/>
      <c r="F661" s="9"/>
      <c r="J661" s="9"/>
    </row>
    <row r="662" spans="3:10" ht="14.25" customHeight="1">
      <c r="C662" s="9"/>
      <c r="D662" s="9"/>
      <c r="E662" s="9"/>
      <c r="F662" s="9"/>
      <c r="J662" s="9"/>
    </row>
    <row r="663" spans="3:10" ht="14.25" customHeight="1">
      <c r="C663" s="9"/>
      <c r="D663" s="9"/>
      <c r="E663" s="9"/>
      <c r="F663" s="9"/>
      <c r="J663" s="9"/>
    </row>
    <row r="664" spans="3:10" ht="14.25" customHeight="1">
      <c r="C664" s="9"/>
      <c r="D664" s="9"/>
      <c r="E664" s="9"/>
      <c r="F664" s="9"/>
      <c r="J664" s="9"/>
    </row>
    <row r="665" spans="3:10" ht="14.25" customHeight="1">
      <c r="C665" s="9"/>
      <c r="D665" s="9"/>
      <c r="E665" s="9"/>
      <c r="F665" s="9"/>
      <c r="J665" s="9"/>
    </row>
    <row r="666" spans="3:10" ht="14.25" customHeight="1">
      <c r="C666" s="9"/>
      <c r="D666" s="9"/>
      <c r="E666" s="9"/>
      <c r="F666" s="9"/>
      <c r="J666" s="9"/>
    </row>
    <row r="667" spans="3:10" ht="14.25" customHeight="1">
      <c r="C667" s="9"/>
      <c r="D667" s="9"/>
      <c r="E667" s="9"/>
      <c r="F667" s="9"/>
      <c r="J667" s="9"/>
    </row>
    <row r="668" spans="3:10" ht="14.25" customHeight="1">
      <c r="C668" s="9"/>
      <c r="D668" s="9"/>
      <c r="E668" s="9"/>
      <c r="F668" s="9"/>
      <c r="J668" s="9"/>
    </row>
    <row r="669" spans="3:10" ht="14.25" customHeight="1">
      <c r="C669" s="9"/>
      <c r="D669" s="9"/>
      <c r="E669" s="9"/>
      <c r="F669" s="9"/>
      <c r="J669" s="9"/>
    </row>
    <row r="670" spans="3:10" ht="14.25" customHeight="1">
      <c r="C670" s="9"/>
      <c r="D670" s="9"/>
      <c r="E670" s="9"/>
      <c r="F670" s="9"/>
      <c r="J670" s="9"/>
    </row>
    <row r="671" spans="3:10" ht="14.25" customHeight="1">
      <c r="C671" s="9"/>
      <c r="D671" s="9"/>
      <c r="E671" s="9"/>
      <c r="F671" s="9"/>
      <c r="J671" s="9"/>
    </row>
    <row r="672" spans="3:10" ht="14.25" customHeight="1">
      <c r="C672" s="9"/>
      <c r="D672" s="9"/>
      <c r="E672" s="9"/>
      <c r="F672" s="9"/>
      <c r="J672" s="9"/>
    </row>
    <row r="673" spans="3:10" ht="14.25" customHeight="1">
      <c r="C673" s="9"/>
      <c r="D673" s="9"/>
      <c r="E673" s="9"/>
      <c r="F673" s="9"/>
      <c r="J673" s="9"/>
    </row>
    <row r="674" spans="3:10" ht="14.25" customHeight="1">
      <c r="C674" s="9"/>
      <c r="D674" s="9"/>
      <c r="E674" s="9"/>
      <c r="F674" s="9"/>
      <c r="J674" s="9"/>
    </row>
    <row r="675" spans="3:10" ht="14.25" customHeight="1">
      <c r="C675" s="9"/>
      <c r="D675" s="9"/>
      <c r="E675" s="9"/>
      <c r="F675" s="9"/>
      <c r="J675" s="9"/>
    </row>
    <row r="676" spans="3:10" ht="14.25" customHeight="1">
      <c r="C676" s="9"/>
      <c r="D676" s="9"/>
      <c r="E676" s="9"/>
      <c r="F676" s="9"/>
      <c r="J676" s="9"/>
    </row>
    <row r="677" spans="3:10" ht="14.25" customHeight="1">
      <c r="C677" s="9"/>
      <c r="D677" s="9"/>
      <c r="E677" s="9"/>
      <c r="F677" s="9"/>
      <c r="J677" s="9"/>
    </row>
    <row r="678" spans="3:10" ht="14.25" customHeight="1">
      <c r="C678" s="9"/>
      <c r="D678" s="9"/>
      <c r="E678" s="9"/>
      <c r="F678" s="9"/>
      <c r="J678" s="9"/>
    </row>
    <row r="679" spans="3:10" ht="14.25" customHeight="1">
      <c r="C679" s="9"/>
      <c r="D679" s="9"/>
      <c r="E679" s="9"/>
      <c r="F679" s="9"/>
      <c r="J679" s="9"/>
    </row>
    <row r="680" spans="3:10" ht="14.25" customHeight="1">
      <c r="C680" s="9"/>
      <c r="D680" s="9"/>
      <c r="E680" s="9"/>
      <c r="F680" s="9"/>
      <c r="J680" s="9"/>
    </row>
    <row r="681" spans="3:10" ht="14.25" customHeight="1">
      <c r="C681" s="9"/>
      <c r="D681" s="9"/>
      <c r="E681" s="9"/>
      <c r="F681" s="9"/>
      <c r="J681" s="9"/>
    </row>
    <row r="682" spans="3:10" ht="14.25" customHeight="1">
      <c r="C682" s="9"/>
      <c r="D682" s="9"/>
      <c r="E682" s="9"/>
      <c r="F682" s="9"/>
      <c r="J682" s="9"/>
    </row>
    <row r="683" spans="3:10" ht="14.25" customHeight="1">
      <c r="C683" s="9"/>
      <c r="D683" s="9"/>
      <c r="E683" s="9"/>
      <c r="F683" s="9"/>
      <c r="J683" s="9"/>
    </row>
    <row r="684" spans="3:10" ht="14.25" customHeight="1">
      <c r="C684" s="9"/>
      <c r="D684" s="9"/>
      <c r="E684" s="9"/>
      <c r="F684" s="9"/>
      <c r="J684" s="9"/>
    </row>
    <row r="685" spans="3:10" ht="14.25" customHeight="1">
      <c r="C685" s="9"/>
      <c r="D685" s="9"/>
      <c r="E685" s="9"/>
      <c r="F685" s="9"/>
      <c r="J685" s="9"/>
    </row>
    <row r="686" spans="3:10" ht="14.25" customHeight="1">
      <c r="C686" s="9"/>
      <c r="D686" s="9"/>
      <c r="E686" s="9"/>
      <c r="F686" s="9"/>
      <c r="J686" s="9"/>
    </row>
    <row r="687" spans="3:10" ht="14.25" customHeight="1">
      <c r="C687" s="9"/>
      <c r="D687" s="9"/>
      <c r="E687" s="9"/>
      <c r="F687" s="9"/>
      <c r="J687" s="9"/>
    </row>
    <row r="688" spans="3:10" ht="14.25" customHeight="1">
      <c r="C688" s="9"/>
      <c r="D688" s="9"/>
      <c r="E688" s="9"/>
      <c r="F688" s="9"/>
      <c r="J688" s="9"/>
    </row>
    <row r="689" spans="3:10" ht="14.25" customHeight="1">
      <c r="C689" s="9"/>
      <c r="D689" s="9"/>
      <c r="E689" s="9"/>
      <c r="F689" s="9"/>
      <c r="J689" s="9"/>
    </row>
    <row r="690" spans="3:10" ht="14.25" customHeight="1">
      <c r="C690" s="9"/>
      <c r="D690" s="9"/>
      <c r="E690" s="9"/>
      <c r="F690" s="9"/>
      <c r="J690" s="9"/>
    </row>
    <row r="691" spans="3:10" ht="14.25" customHeight="1">
      <c r="C691" s="9"/>
      <c r="D691" s="9"/>
      <c r="E691" s="9"/>
      <c r="F691" s="9"/>
      <c r="J691" s="9"/>
    </row>
    <row r="692" spans="3:10" ht="14.25" customHeight="1">
      <c r="C692" s="9"/>
      <c r="D692" s="9"/>
      <c r="E692" s="9"/>
      <c r="F692" s="9"/>
      <c r="J692" s="9"/>
    </row>
    <row r="693" spans="3:10" ht="14.25" customHeight="1">
      <c r="C693" s="9"/>
      <c r="D693" s="9"/>
      <c r="E693" s="9"/>
      <c r="F693" s="9"/>
      <c r="J693" s="9"/>
    </row>
    <row r="694" spans="3:10" ht="14.25" customHeight="1">
      <c r="C694" s="9"/>
      <c r="D694" s="9"/>
      <c r="E694" s="9"/>
      <c r="F694" s="9"/>
      <c r="J694" s="9"/>
    </row>
    <row r="695" spans="3:10" ht="14.25" customHeight="1">
      <c r="C695" s="9"/>
      <c r="D695" s="9"/>
      <c r="E695" s="9"/>
      <c r="F695" s="9"/>
      <c r="J695" s="9"/>
    </row>
    <row r="696" spans="3:10" ht="14.25" customHeight="1">
      <c r="C696" s="9"/>
      <c r="D696" s="9"/>
      <c r="E696" s="9"/>
      <c r="F696" s="9"/>
      <c r="J696" s="9"/>
    </row>
    <row r="697" spans="3:10" ht="14.25" customHeight="1">
      <c r="C697" s="9"/>
      <c r="D697" s="9"/>
      <c r="E697" s="9"/>
      <c r="F697" s="9"/>
      <c r="J697" s="9"/>
    </row>
    <row r="698" spans="3:10" ht="14.25" customHeight="1">
      <c r="C698" s="9"/>
      <c r="D698" s="9"/>
      <c r="E698" s="9"/>
      <c r="F698" s="9"/>
      <c r="J698" s="9"/>
    </row>
    <row r="699" spans="3:10" ht="14.25" customHeight="1">
      <c r="C699" s="9"/>
      <c r="D699" s="9"/>
      <c r="E699" s="9"/>
      <c r="F699" s="9"/>
      <c r="J699" s="9"/>
    </row>
    <row r="700" spans="3:10" ht="14.25" customHeight="1">
      <c r="C700" s="9"/>
      <c r="D700" s="9"/>
      <c r="E700" s="9"/>
      <c r="F700" s="9"/>
      <c r="J700" s="9"/>
    </row>
    <row r="701" spans="3:10" ht="14.25" customHeight="1">
      <c r="C701" s="9"/>
      <c r="D701" s="9"/>
      <c r="E701" s="9"/>
      <c r="F701" s="9"/>
      <c r="J701" s="9"/>
    </row>
    <row r="702" spans="3:10" ht="14.25" customHeight="1">
      <c r="C702" s="9"/>
      <c r="D702" s="9"/>
      <c r="E702" s="9"/>
      <c r="F702" s="9"/>
      <c r="J702" s="9"/>
    </row>
    <row r="703" spans="3:10" ht="14.25" customHeight="1">
      <c r="C703" s="9"/>
      <c r="D703" s="9"/>
      <c r="E703" s="9"/>
      <c r="F703" s="9"/>
      <c r="J703" s="9"/>
    </row>
    <row r="704" spans="3:10" ht="14.25" customHeight="1">
      <c r="C704" s="9"/>
      <c r="D704" s="9"/>
      <c r="E704" s="9"/>
      <c r="F704" s="9"/>
      <c r="J704" s="9"/>
    </row>
    <row r="705" spans="3:10" ht="14.25" customHeight="1">
      <c r="C705" s="9"/>
      <c r="D705" s="9"/>
      <c r="E705" s="9"/>
      <c r="F705" s="9"/>
      <c r="J705" s="9"/>
    </row>
    <row r="706" spans="3:10" ht="14.25" customHeight="1">
      <c r="C706" s="9"/>
      <c r="D706" s="9"/>
      <c r="E706" s="9"/>
      <c r="F706" s="9"/>
      <c r="J706" s="9"/>
    </row>
    <row r="707" spans="3:10" ht="14.25" customHeight="1">
      <c r="C707" s="9"/>
      <c r="D707" s="9"/>
      <c r="E707" s="9"/>
      <c r="F707" s="9"/>
      <c r="J707" s="9"/>
    </row>
    <row r="708" spans="3:10" ht="14.25" customHeight="1">
      <c r="C708" s="9"/>
      <c r="D708" s="9"/>
      <c r="E708" s="9"/>
      <c r="F708" s="9"/>
      <c r="J708" s="9"/>
    </row>
    <row r="709" spans="3:10" ht="14.25" customHeight="1">
      <c r="C709" s="9"/>
      <c r="D709" s="9"/>
      <c r="E709" s="9"/>
      <c r="F709" s="9"/>
      <c r="J709" s="9"/>
    </row>
    <row r="710" spans="3:10" ht="14.25" customHeight="1">
      <c r="C710" s="9"/>
      <c r="D710" s="9"/>
      <c r="E710" s="9"/>
      <c r="F710" s="9"/>
      <c r="J710" s="9"/>
    </row>
    <row r="711" spans="3:10" ht="14.25" customHeight="1">
      <c r="C711" s="9"/>
      <c r="D711" s="9"/>
      <c r="E711" s="9"/>
      <c r="F711" s="9"/>
      <c r="J711" s="9"/>
    </row>
    <row r="712" spans="3:10" ht="14.25" customHeight="1">
      <c r="C712" s="9"/>
      <c r="D712" s="9"/>
      <c r="E712" s="9"/>
      <c r="F712" s="9"/>
      <c r="J712" s="9"/>
    </row>
    <row r="713" spans="3:10" ht="14.25" customHeight="1">
      <c r="C713" s="9"/>
      <c r="D713" s="9"/>
      <c r="E713" s="9"/>
      <c r="F713" s="9"/>
      <c r="J713" s="9"/>
    </row>
    <row r="714" spans="3:10" ht="14.25" customHeight="1">
      <c r="C714" s="9"/>
      <c r="D714" s="9"/>
      <c r="E714" s="9"/>
      <c r="F714" s="9"/>
      <c r="J714" s="9"/>
    </row>
    <row r="715" spans="3:10" ht="14.25" customHeight="1">
      <c r="C715" s="9"/>
      <c r="D715" s="9"/>
      <c r="E715" s="9"/>
      <c r="F715" s="9"/>
      <c r="J715" s="9"/>
    </row>
    <row r="716" spans="3:10" ht="14.25" customHeight="1">
      <c r="C716" s="9"/>
      <c r="D716" s="9"/>
      <c r="E716" s="9"/>
      <c r="F716" s="9"/>
      <c r="J716" s="9"/>
    </row>
    <row r="717" spans="3:10" ht="14.25" customHeight="1">
      <c r="C717" s="9"/>
      <c r="D717" s="9"/>
      <c r="E717" s="9"/>
      <c r="F717" s="9"/>
      <c r="J717" s="9"/>
    </row>
    <row r="718" spans="3:10" ht="14.25" customHeight="1">
      <c r="C718" s="9"/>
      <c r="D718" s="9"/>
      <c r="E718" s="9"/>
      <c r="F718" s="9"/>
      <c r="J718" s="9"/>
    </row>
    <row r="719" spans="3:10" ht="14.25" customHeight="1">
      <c r="C719" s="9"/>
      <c r="D719" s="9"/>
      <c r="E719" s="9"/>
      <c r="F719" s="9"/>
      <c r="J719" s="9"/>
    </row>
    <row r="720" spans="3:10" ht="14.25" customHeight="1">
      <c r="C720" s="9"/>
      <c r="D720" s="9"/>
      <c r="E720" s="9"/>
      <c r="F720" s="9"/>
      <c r="J720" s="9"/>
    </row>
    <row r="721" spans="3:10" ht="14.25" customHeight="1">
      <c r="C721" s="9"/>
      <c r="D721" s="9"/>
      <c r="E721" s="9"/>
      <c r="F721" s="9"/>
      <c r="J721" s="9"/>
    </row>
    <row r="722" spans="3:10" ht="14.25" customHeight="1">
      <c r="C722" s="9"/>
      <c r="D722" s="9"/>
      <c r="E722" s="9"/>
      <c r="F722" s="9"/>
      <c r="J722" s="9"/>
    </row>
    <row r="723" spans="3:10" ht="14.25" customHeight="1">
      <c r="C723" s="9"/>
      <c r="D723" s="9"/>
      <c r="E723" s="9"/>
      <c r="F723" s="9"/>
      <c r="J723" s="9"/>
    </row>
    <row r="724" spans="3:10" ht="14.25" customHeight="1">
      <c r="C724" s="9"/>
      <c r="D724" s="9"/>
      <c r="E724" s="9"/>
      <c r="F724" s="9"/>
      <c r="J724" s="9"/>
    </row>
    <row r="725" spans="3:10" ht="14.25" customHeight="1">
      <c r="C725" s="9"/>
      <c r="D725" s="9"/>
      <c r="E725" s="9"/>
      <c r="F725" s="9"/>
      <c r="J725" s="9"/>
    </row>
    <row r="726" spans="3:10" ht="14.25" customHeight="1">
      <c r="C726" s="9"/>
      <c r="D726" s="9"/>
      <c r="E726" s="9"/>
      <c r="F726" s="9"/>
      <c r="J726" s="9"/>
    </row>
    <row r="727" spans="3:10" ht="14.25" customHeight="1">
      <c r="C727" s="9"/>
      <c r="D727" s="9"/>
      <c r="E727" s="9"/>
      <c r="F727" s="9"/>
      <c r="J727" s="9"/>
    </row>
    <row r="728" spans="3:10" ht="14.25" customHeight="1">
      <c r="C728" s="9"/>
      <c r="D728" s="9"/>
      <c r="E728" s="9"/>
      <c r="F728" s="9"/>
      <c r="J728" s="9"/>
    </row>
    <row r="729" spans="3:10" ht="14.25" customHeight="1">
      <c r="C729" s="9"/>
      <c r="D729" s="9"/>
      <c r="E729" s="9"/>
      <c r="F729" s="9"/>
      <c r="J729" s="9"/>
    </row>
    <row r="730" spans="3:10" ht="14.25" customHeight="1">
      <c r="C730" s="9"/>
      <c r="D730" s="9"/>
      <c r="E730" s="9"/>
      <c r="F730" s="9"/>
      <c r="J730" s="9"/>
    </row>
    <row r="731" spans="3:10" ht="14.25" customHeight="1">
      <c r="C731" s="9"/>
      <c r="D731" s="9"/>
      <c r="E731" s="9"/>
      <c r="F731" s="9"/>
      <c r="J731" s="9"/>
    </row>
    <row r="732" spans="3:10" ht="14.25" customHeight="1">
      <c r="C732" s="9"/>
      <c r="D732" s="9"/>
      <c r="E732" s="9"/>
      <c r="F732" s="9"/>
      <c r="J732" s="9"/>
    </row>
    <row r="733" spans="3:10" ht="14.25" customHeight="1">
      <c r="C733" s="9"/>
      <c r="D733" s="9"/>
      <c r="E733" s="9"/>
      <c r="F733" s="9"/>
      <c r="J733" s="9"/>
    </row>
    <row r="734" spans="3:10" ht="14.25" customHeight="1">
      <c r="C734" s="9"/>
      <c r="D734" s="9"/>
      <c r="E734" s="9"/>
      <c r="F734" s="9"/>
      <c r="J734" s="9"/>
    </row>
    <row r="735" spans="3:10" ht="14.25" customHeight="1">
      <c r="C735" s="9"/>
      <c r="D735" s="9"/>
      <c r="E735" s="9"/>
      <c r="F735" s="9"/>
      <c r="J735" s="9"/>
    </row>
    <row r="736" spans="3:10" ht="14.25" customHeight="1">
      <c r="C736" s="9"/>
      <c r="D736" s="9"/>
      <c r="E736" s="9"/>
      <c r="F736" s="9"/>
      <c r="J736" s="9"/>
    </row>
    <row r="737" spans="3:10" ht="14.25" customHeight="1">
      <c r="C737" s="9"/>
      <c r="D737" s="9"/>
      <c r="E737" s="9"/>
      <c r="F737" s="9"/>
      <c r="J737" s="9"/>
    </row>
    <row r="738" spans="3:10" ht="14.25" customHeight="1">
      <c r="C738" s="9"/>
      <c r="D738" s="9"/>
      <c r="E738" s="9"/>
      <c r="F738" s="9"/>
      <c r="J738" s="9"/>
    </row>
    <row r="739" spans="3:10" ht="14.25" customHeight="1">
      <c r="C739" s="9"/>
      <c r="D739" s="9"/>
      <c r="E739" s="9"/>
      <c r="F739" s="9"/>
      <c r="J739" s="9"/>
    </row>
    <row r="740" spans="3:10" ht="14.25" customHeight="1">
      <c r="C740" s="9"/>
      <c r="D740" s="9"/>
      <c r="E740" s="9"/>
      <c r="F740" s="9"/>
      <c r="J740" s="9"/>
    </row>
    <row r="741" spans="3:10" ht="14.25" customHeight="1">
      <c r="C741" s="9"/>
      <c r="D741" s="9"/>
      <c r="E741" s="9"/>
      <c r="F741" s="9"/>
      <c r="J741" s="9"/>
    </row>
    <row r="742" spans="3:10" ht="14.25" customHeight="1">
      <c r="C742" s="9"/>
      <c r="D742" s="9"/>
      <c r="E742" s="9"/>
      <c r="F742" s="9"/>
      <c r="J742" s="9"/>
    </row>
    <row r="743" spans="3:10" ht="14.25" customHeight="1">
      <c r="C743" s="9"/>
      <c r="D743" s="9"/>
      <c r="E743" s="9"/>
      <c r="F743" s="9"/>
      <c r="J743" s="9"/>
    </row>
    <row r="744" spans="3:10" ht="14.25" customHeight="1">
      <c r="C744" s="9"/>
      <c r="D744" s="9"/>
      <c r="E744" s="9"/>
      <c r="F744" s="9"/>
      <c r="J744" s="9"/>
    </row>
    <row r="745" spans="3:10" ht="14.25" customHeight="1">
      <c r="C745" s="9"/>
      <c r="D745" s="9"/>
      <c r="E745" s="9"/>
      <c r="F745" s="9"/>
      <c r="J745" s="9"/>
    </row>
    <row r="746" spans="3:10" ht="14.25" customHeight="1">
      <c r="C746" s="9"/>
      <c r="D746" s="9"/>
      <c r="E746" s="9"/>
      <c r="F746" s="9"/>
      <c r="J746" s="9"/>
    </row>
    <row r="747" spans="3:10" ht="14.25" customHeight="1">
      <c r="C747" s="9"/>
      <c r="D747" s="9"/>
      <c r="E747" s="9"/>
      <c r="F747" s="9"/>
      <c r="J747" s="9"/>
    </row>
    <row r="748" spans="3:10" ht="14.25" customHeight="1">
      <c r="C748" s="9"/>
      <c r="D748" s="9"/>
      <c r="E748" s="9"/>
      <c r="F748" s="9"/>
      <c r="J748" s="9"/>
    </row>
    <row r="749" spans="3:10" ht="14.25" customHeight="1">
      <c r="C749" s="9"/>
      <c r="D749" s="9"/>
      <c r="E749" s="9"/>
      <c r="F749" s="9"/>
      <c r="J749" s="9"/>
    </row>
    <row r="750" spans="3:10" ht="14.25" customHeight="1">
      <c r="C750" s="9"/>
      <c r="D750" s="9"/>
      <c r="E750" s="9"/>
      <c r="F750" s="9"/>
      <c r="J750" s="9"/>
    </row>
    <row r="751" spans="3:10" ht="14.25" customHeight="1">
      <c r="C751" s="9"/>
      <c r="D751" s="9"/>
      <c r="E751" s="9"/>
      <c r="F751" s="9"/>
      <c r="J751" s="9"/>
    </row>
    <row r="752" spans="3:10" ht="14.25" customHeight="1">
      <c r="C752" s="9"/>
      <c r="D752" s="9"/>
      <c r="E752" s="9"/>
      <c r="F752" s="9"/>
      <c r="J752" s="9"/>
    </row>
    <row r="753" spans="3:10" ht="14.25" customHeight="1">
      <c r="C753" s="9"/>
      <c r="D753" s="9"/>
      <c r="E753" s="9"/>
      <c r="F753" s="9"/>
      <c r="J753" s="9"/>
    </row>
    <row r="754" spans="3:10" ht="14.25" customHeight="1">
      <c r="C754" s="9"/>
      <c r="D754" s="9"/>
      <c r="E754" s="9"/>
      <c r="F754" s="9"/>
      <c r="J754" s="9"/>
    </row>
    <row r="755" spans="3:10" ht="14.25" customHeight="1">
      <c r="C755" s="9"/>
      <c r="D755" s="9"/>
      <c r="E755" s="9"/>
      <c r="F755" s="9"/>
      <c r="J755" s="9"/>
    </row>
    <row r="756" spans="3:10" ht="14.25" customHeight="1">
      <c r="C756" s="9"/>
      <c r="D756" s="9"/>
      <c r="E756" s="9"/>
      <c r="F756" s="9"/>
      <c r="J756" s="9"/>
    </row>
    <row r="757" spans="3:10" ht="14.25" customHeight="1">
      <c r="C757" s="9"/>
      <c r="D757" s="9"/>
      <c r="E757" s="9"/>
      <c r="F757" s="9"/>
      <c r="J757" s="9"/>
    </row>
    <row r="758" spans="3:10" ht="14.25" customHeight="1">
      <c r="C758" s="9"/>
      <c r="D758" s="9"/>
      <c r="E758" s="9"/>
      <c r="F758" s="9"/>
      <c r="J758" s="9"/>
    </row>
    <row r="759" spans="3:10" ht="14.25" customHeight="1">
      <c r="C759" s="9"/>
      <c r="D759" s="9"/>
      <c r="E759" s="9"/>
      <c r="F759" s="9"/>
      <c r="J759" s="9"/>
    </row>
    <row r="760" spans="3:10" ht="14.25" customHeight="1">
      <c r="C760" s="9"/>
      <c r="D760" s="9"/>
      <c r="E760" s="9"/>
      <c r="F760" s="9"/>
      <c r="J760" s="9"/>
    </row>
    <row r="761" spans="3:10" ht="14.25" customHeight="1">
      <c r="C761" s="9"/>
      <c r="D761" s="9"/>
      <c r="E761" s="9"/>
      <c r="F761" s="9"/>
      <c r="J761" s="9"/>
    </row>
    <row r="762" spans="3:10" ht="14.25" customHeight="1">
      <c r="C762" s="9"/>
      <c r="D762" s="9"/>
      <c r="E762" s="9"/>
      <c r="F762" s="9"/>
      <c r="J762" s="9"/>
    </row>
    <row r="763" spans="3:10" ht="14.25" customHeight="1">
      <c r="C763" s="9"/>
      <c r="D763" s="9"/>
      <c r="E763" s="9"/>
      <c r="F763" s="9"/>
      <c r="J763" s="9"/>
    </row>
    <row r="764" spans="3:10" ht="14.25" customHeight="1">
      <c r="C764" s="9"/>
      <c r="D764" s="9"/>
      <c r="E764" s="9"/>
      <c r="F764" s="9"/>
      <c r="J764" s="9"/>
    </row>
    <row r="765" spans="3:10" ht="14.25" customHeight="1">
      <c r="C765" s="9"/>
      <c r="D765" s="9"/>
      <c r="E765" s="9"/>
      <c r="F765" s="9"/>
      <c r="J765" s="9"/>
    </row>
    <row r="766" spans="3:10" ht="14.25" customHeight="1">
      <c r="C766" s="9"/>
      <c r="D766" s="9"/>
      <c r="E766" s="9"/>
      <c r="F766" s="9"/>
      <c r="J766" s="9"/>
    </row>
    <row r="767" spans="3:10" ht="14.25" customHeight="1">
      <c r="C767" s="9"/>
      <c r="D767" s="9"/>
      <c r="E767" s="9"/>
      <c r="F767" s="9"/>
      <c r="J767" s="9"/>
    </row>
    <row r="768" spans="3:10" ht="14.25" customHeight="1">
      <c r="C768" s="9"/>
      <c r="D768" s="9"/>
      <c r="E768" s="9"/>
      <c r="F768" s="9"/>
      <c r="J768" s="9"/>
    </row>
    <row r="769" spans="3:10" ht="14.25" customHeight="1">
      <c r="C769" s="9"/>
      <c r="D769" s="9"/>
      <c r="E769" s="9"/>
      <c r="F769" s="9"/>
      <c r="J769" s="9"/>
    </row>
    <row r="770" spans="3:10" ht="14.25" customHeight="1">
      <c r="C770" s="9"/>
      <c r="D770" s="9"/>
      <c r="E770" s="9"/>
      <c r="F770" s="9"/>
      <c r="J770" s="9"/>
    </row>
    <row r="771" spans="3:10" ht="14.25" customHeight="1">
      <c r="C771" s="9"/>
      <c r="D771" s="9"/>
      <c r="E771" s="9"/>
      <c r="F771" s="9"/>
      <c r="J771" s="9"/>
    </row>
    <row r="772" spans="3:10" ht="14.25" customHeight="1">
      <c r="C772" s="9"/>
      <c r="D772" s="9"/>
      <c r="E772" s="9"/>
      <c r="F772" s="9"/>
      <c r="J772" s="9"/>
    </row>
    <row r="773" spans="3:10" ht="14.25" customHeight="1">
      <c r="C773" s="9"/>
      <c r="D773" s="9"/>
      <c r="E773" s="9"/>
      <c r="F773" s="9"/>
      <c r="J773" s="9"/>
    </row>
    <row r="774" spans="3:10" ht="14.25" customHeight="1">
      <c r="C774" s="9"/>
      <c r="D774" s="9"/>
      <c r="E774" s="9"/>
      <c r="F774" s="9"/>
      <c r="J774" s="9"/>
    </row>
    <row r="775" spans="3:10" ht="14.25" customHeight="1">
      <c r="C775" s="9"/>
      <c r="D775" s="9"/>
      <c r="E775" s="9"/>
      <c r="F775" s="9"/>
      <c r="J775" s="9"/>
    </row>
    <row r="776" spans="3:10" ht="14.25" customHeight="1">
      <c r="C776" s="9"/>
      <c r="D776" s="9"/>
      <c r="E776" s="9"/>
      <c r="F776" s="9"/>
      <c r="J776" s="9"/>
    </row>
    <row r="777" spans="3:10" ht="14.25" customHeight="1">
      <c r="C777" s="9"/>
      <c r="D777" s="9"/>
      <c r="E777" s="9"/>
      <c r="F777" s="9"/>
      <c r="J777" s="9"/>
    </row>
    <row r="778" spans="3:10" ht="14.25" customHeight="1">
      <c r="C778" s="9"/>
      <c r="D778" s="9"/>
      <c r="E778" s="9"/>
      <c r="F778" s="9"/>
      <c r="J778" s="9"/>
    </row>
    <row r="779" spans="3:10" ht="14.25" customHeight="1">
      <c r="C779" s="9"/>
      <c r="D779" s="9"/>
      <c r="E779" s="9"/>
      <c r="F779" s="9"/>
      <c r="J779" s="9"/>
    </row>
    <row r="780" spans="3:10" ht="14.25" customHeight="1">
      <c r="C780" s="9"/>
      <c r="D780" s="9"/>
      <c r="E780" s="9"/>
      <c r="F780" s="9"/>
      <c r="J780" s="9"/>
    </row>
    <row r="781" spans="3:10" ht="14.25" customHeight="1">
      <c r="C781" s="9"/>
      <c r="D781" s="9"/>
      <c r="E781" s="9"/>
      <c r="F781" s="9"/>
      <c r="J781" s="9"/>
    </row>
    <row r="782" spans="3:10" ht="14.25" customHeight="1">
      <c r="C782" s="9"/>
      <c r="D782" s="9"/>
      <c r="E782" s="9"/>
      <c r="F782" s="9"/>
      <c r="J782" s="9"/>
    </row>
    <row r="783" spans="3:10" ht="14.25" customHeight="1">
      <c r="C783" s="9"/>
      <c r="D783" s="9"/>
      <c r="E783" s="9"/>
      <c r="F783" s="9"/>
      <c r="J783" s="9"/>
    </row>
    <row r="784" spans="3:10" ht="14.25" customHeight="1">
      <c r="C784" s="9"/>
      <c r="D784" s="9"/>
      <c r="E784" s="9"/>
      <c r="F784" s="9"/>
      <c r="J784" s="9"/>
    </row>
    <row r="785" spans="3:10" ht="14.25" customHeight="1">
      <c r="C785" s="9"/>
      <c r="D785" s="9"/>
      <c r="E785" s="9"/>
      <c r="F785" s="9"/>
      <c r="J785" s="9"/>
    </row>
    <row r="786" spans="3:10" ht="14.25" customHeight="1">
      <c r="C786" s="9"/>
      <c r="D786" s="9"/>
      <c r="E786" s="9"/>
      <c r="F786" s="9"/>
      <c r="J786" s="9"/>
    </row>
    <row r="787" spans="3:10" ht="14.25" customHeight="1">
      <c r="C787" s="9"/>
      <c r="D787" s="9"/>
      <c r="E787" s="9"/>
      <c r="F787" s="9"/>
      <c r="J787" s="9"/>
    </row>
    <row r="788" spans="3:10" ht="14.25" customHeight="1">
      <c r="C788" s="9"/>
      <c r="D788" s="9"/>
      <c r="E788" s="9"/>
      <c r="F788" s="9"/>
      <c r="J788" s="9"/>
    </row>
    <row r="789" spans="3:10" ht="14.25" customHeight="1">
      <c r="C789" s="9"/>
      <c r="D789" s="9"/>
      <c r="E789" s="9"/>
      <c r="F789" s="9"/>
      <c r="J789" s="9"/>
    </row>
    <row r="790" spans="3:10" ht="14.25" customHeight="1">
      <c r="C790" s="9"/>
      <c r="D790" s="9"/>
      <c r="E790" s="9"/>
      <c r="F790" s="9"/>
      <c r="J790" s="9"/>
    </row>
    <row r="791" spans="3:10" ht="14.25" customHeight="1">
      <c r="C791" s="9"/>
      <c r="D791" s="9"/>
      <c r="E791" s="9"/>
      <c r="F791" s="9"/>
      <c r="J791" s="9"/>
    </row>
    <row r="792" spans="3:10" ht="14.25" customHeight="1">
      <c r="C792" s="9"/>
      <c r="D792" s="9"/>
      <c r="E792" s="9"/>
      <c r="F792" s="9"/>
      <c r="J792" s="9"/>
    </row>
    <row r="793" spans="3:10" ht="14.25" customHeight="1">
      <c r="C793" s="9"/>
      <c r="D793" s="9"/>
      <c r="E793" s="9"/>
      <c r="F793" s="9"/>
      <c r="J793" s="9"/>
    </row>
    <row r="794" spans="3:10" ht="14.25" customHeight="1">
      <c r="C794" s="9"/>
      <c r="D794" s="9"/>
      <c r="E794" s="9"/>
      <c r="F794" s="9"/>
      <c r="J794" s="9"/>
    </row>
    <row r="795" spans="3:10" ht="14.25" customHeight="1">
      <c r="C795" s="9"/>
      <c r="D795" s="9"/>
      <c r="E795" s="9"/>
      <c r="F795" s="9"/>
      <c r="J795" s="9"/>
    </row>
    <row r="796" spans="3:10" ht="14.25" customHeight="1">
      <c r="C796" s="9"/>
      <c r="D796" s="9"/>
      <c r="E796" s="9"/>
      <c r="F796" s="9"/>
      <c r="J796" s="9"/>
    </row>
    <row r="797" spans="3:10" ht="14.25" customHeight="1">
      <c r="C797" s="9"/>
      <c r="D797" s="9"/>
      <c r="E797" s="9"/>
      <c r="F797" s="9"/>
      <c r="J797" s="9"/>
    </row>
    <row r="798" spans="3:10" ht="14.25" customHeight="1">
      <c r="C798" s="9"/>
      <c r="D798" s="9"/>
      <c r="E798" s="9"/>
      <c r="F798" s="9"/>
      <c r="J798" s="9"/>
    </row>
    <row r="799" spans="3:10" ht="14.25" customHeight="1">
      <c r="C799" s="9"/>
      <c r="D799" s="9"/>
      <c r="E799" s="9"/>
      <c r="F799" s="9"/>
      <c r="J799" s="9"/>
    </row>
    <row r="800" spans="3:10" ht="14.25" customHeight="1">
      <c r="C800" s="9"/>
      <c r="D800" s="9"/>
      <c r="E800" s="9"/>
      <c r="F800" s="9"/>
      <c r="J800" s="9"/>
    </row>
    <row r="801" spans="3:10" ht="14.25" customHeight="1">
      <c r="C801" s="9"/>
      <c r="D801" s="9"/>
      <c r="E801" s="9"/>
      <c r="F801" s="9"/>
      <c r="J801" s="9"/>
    </row>
    <row r="802" spans="3:10" ht="14.25" customHeight="1">
      <c r="C802" s="9"/>
      <c r="D802" s="9"/>
      <c r="E802" s="9"/>
      <c r="F802" s="9"/>
      <c r="J802" s="9"/>
    </row>
    <row r="803" spans="3:10" ht="14.25" customHeight="1">
      <c r="C803" s="9"/>
      <c r="D803" s="9"/>
      <c r="E803" s="9"/>
      <c r="F803" s="9"/>
      <c r="J803" s="9"/>
    </row>
    <row r="804" spans="3:10" ht="14.25" customHeight="1">
      <c r="C804" s="9"/>
      <c r="D804" s="9"/>
      <c r="E804" s="9"/>
      <c r="F804" s="9"/>
      <c r="J804" s="9"/>
    </row>
    <row r="805" spans="3:10" ht="14.25" customHeight="1">
      <c r="C805" s="9"/>
      <c r="D805" s="9"/>
      <c r="E805" s="9"/>
      <c r="F805" s="9"/>
      <c r="J805" s="9"/>
    </row>
    <row r="806" spans="3:10" ht="14.25" customHeight="1">
      <c r="C806" s="9"/>
      <c r="D806" s="9"/>
      <c r="E806" s="9"/>
      <c r="F806" s="9"/>
      <c r="J806" s="9"/>
    </row>
    <row r="807" spans="3:10" ht="14.25" customHeight="1">
      <c r="C807" s="9"/>
      <c r="D807" s="9"/>
      <c r="E807" s="9"/>
      <c r="F807" s="9"/>
      <c r="J807" s="9"/>
    </row>
    <row r="808" spans="3:10" ht="14.25" customHeight="1">
      <c r="C808" s="9"/>
      <c r="D808" s="9"/>
      <c r="E808" s="9"/>
      <c r="F808" s="9"/>
      <c r="J808" s="9"/>
    </row>
    <row r="809" spans="3:10" ht="14.25" customHeight="1">
      <c r="C809" s="9"/>
      <c r="D809" s="9"/>
      <c r="E809" s="9"/>
      <c r="F809" s="9"/>
      <c r="J809" s="9"/>
    </row>
    <row r="810" spans="3:10" ht="14.25" customHeight="1">
      <c r="C810" s="9"/>
      <c r="D810" s="9"/>
      <c r="E810" s="9"/>
      <c r="F810" s="9"/>
      <c r="J810" s="9"/>
    </row>
    <row r="811" spans="3:10" ht="14.25" customHeight="1">
      <c r="C811" s="9"/>
      <c r="D811" s="9"/>
      <c r="E811" s="9"/>
      <c r="F811" s="9"/>
      <c r="J811" s="9"/>
    </row>
    <row r="812" spans="3:10" ht="14.25" customHeight="1">
      <c r="C812" s="9"/>
      <c r="D812" s="9"/>
      <c r="E812" s="9"/>
      <c r="F812" s="9"/>
      <c r="J812" s="9"/>
    </row>
    <row r="813" spans="3:10" ht="14.25" customHeight="1">
      <c r="C813" s="9"/>
      <c r="D813" s="9"/>
      <c r="E813" s="9"/>
      <c r="F813" s="9"/>
      <c r="J813" s="9"/>
    </row>
    <row r="814" spans="3:10" ht="14.25" customHeight="1">
      <c r="C814" s="9"/>
      <c r="D814" s="9"/>
      <c r="E814" s="9"/>
      <c r="F814" s="9"/>
      <c r="J814" s="9"/>
    </row>
    <row r="815" spans="3:10" ht="14.25" customHeight="1">
      <c r="C815" s="9"/>
      <c r="D815" s="9"/>
      <c r="E815" s="9"/>
      <c r="F815" s="9"/>
      <c r="J815" s="9"/>
    </row>
    <row r="816" spans="3:10" ht="14.25" customHeight="1">
      <c r="C816" s="9"/>
      <c r="D816" s="9"/>
      <c r="E816" s="9"/>
      <c r="F816" s="9"/>
      <c r="J816" s="9"/>
    </row>
    <row r="817" spans="3:10" ht="14.25" customHeight="1">
      <c r="C817" s="9"/>
      <c r="D817" s="9"/>
      <c r="E817" s="9"/>
      <c r="F817" s="9"/>
      <c r="J817" s="9"/>
    </row>
    <row r="818" spans="3:10" ht="14.25" customHeight="1">
      <c r="C818" s="9"/>
      <c r="D818" s="9"/>
      <c r="E818" s="9"/>
      <c r="F818" s="9"/>
      <c r="J818" s="9"/>
    </row>
    <row r="819" spans="3:10" ht="14.25" customHeight="1">
      <c r="C819" s="9"/>
      <c r="D819" s="9"/>
      <c r="E819" s="9"/>
      <c r="F819" s="9"/>
      <c r="J819" s="9"/>
    </row>
    <row r="820" spans="3:10" ht="14.25" customHeight="1">
      <c r="C820" s="9"/>
      <c r="D820" s="9"/>
      <c r="E820" s="9"/>
      <c r="F820" s="9"/>
      <c r="J820" s="9"/>
    </row>
    <row r="821" spans="3:10" ht="14.25" customHeight="1">
      <c r="C821" s="9"/>
      <c r="D821" s="9"/>
      <c r="E821" s="9"/>
      <c r="F821" s="9"/>
      <c r="J821" s="9"/>
    </row>
    <row r="822" spans="3:10" ht="14.25" customHeight="1">
      <c r="C822" s="9"/>
      <c r="D822" s="9"/>
      <c r="E822" s="9"/>
      <c r="F822" s="9"/>
      <c r="J822" s="9"/>
    </row>
    <row r="823" spans="3:10" ht="14.25" customHeight="1">
      <c r="C823" s="9"/>
      <c r="D823" s="9"/>
      <c r="E823" s="9"/>
      <c r="F823" s="9"/>
      <c r="J823" s="9"/>
    </row>
    <row r="824" spans="3:10" ht="14.25" customHeight="1">
      <c r="C824" s="9"/>
      <c r="D824" s="9"/>
      <c r="E824" s="9"/>
      <c r="F824" s="9"/>
      <c r="J824" s="9"/>
    </row>
    <row r="825" spans="3:10" ht="14.25" customHeight="1">
      <c r="C825" s="9"/>
      <c r="D825" s="9"/>
      <c r="E825" s="9"/>
      <c r="F825" s="9"/>
      <c r="J825" s="9"/>
    </row>
    <row r="826" spans="3:10" ht="14.25" customHeight="1">
      <c r="C826" s="9"/>
      <c r="D826" s="9"/>
      <c r="E826" s="9"/>
      <c r="F826" s="9"/>
      <c r="J826" s="9"/>
    </row>
    <row r="827" spans="3:10" ht="14.25" customHeight="1">
      <c r="C827" s="9"/>
      <c r="D827" s="9"/>
      <c r="E827" s="9"/>
      <c r="F827" s="9"/>
      <c r="J827" s="9"/>
    </row>
    <row r="828" spans="3:10" ht="14.25" customHeight="1">
      <c r="C828" s="9"/>
      <c r="D828" s="9"/>
      <c r="E828" s="9"/>
      <c r="F828" s="9"/>
      <c r="J828" s="9"/>
    </row>
    <row r="829" spans="3:10" ht="14.25" customHeight="1">
      <c r="C829" s="9"/>
      <c r="D829" s="9"/>
      <c r="E829" s="9"/>
      <c r="F829" s="9"/>
      <c r="J829" s="9"/>
    </row>
    <row r="830" spans="3:10" ht="14.25" customHeight="1">
      <c r="C830" s="9"/>
      <c r="D830" s="9"/>
      <c r="E830" s="9"/>
      <c r="F830" s="9"/>
      <c r="J830" s="9"/>
    </row>
    <row r="831" spans="3:10" ht="14.25" customHeight="1">
      <c r="C831" s="9"/>
      <c r="D831" s="9"/>
      <c r="E831" s="9"/>
      <c r="F831" s="9"/>
      <c r="J831" s="9"/>
    </row>
    <row r="832" spans="3:10" ht="14.25" customHeight="1">
      <c r="C832" s="9"/>
      <c r="D832" s="9"/>
      <c r="E832" s="9"/>
      <c r="F832" s="9"/>
      <c r="J832" s="9"/>
    </row>
    <row r="833" spans="3:10" ht="14.25" customHeight="1">
      <c r="C833" s="9"/>
      <c r="D833" s="9"/>
      <c r="E833" s="9"/>
      <c r="F833" s="9"/>
      <c r="J833" s="9"/>
    </row>
    <row r="834" spans="3:10" ht="14.25" customHeight="1">
      <c r="C834" s="9"/>
      <c r="D834" s="9"/>
      <c r="E834" s="9"/>
      <c r="F834" s="9"/>
      <c r="J834" s="9"/>
    </row>
    <row r="835" spans="3:10" ht="14.25" customHeight="1">
      <c r="C835" s="9"/>
      <c r="D835" s="9"/>
      <c r="E835" s="9"/>
      <c r="F835" s="9"/>
      <c r="J835" s="9"/>
    </row>
    <row r="836" spans="3:10" ht="14.25" customHeight="1">
      <c r="C836" s="9"/>
      <c r="D836" s="9"/>
      <c r="E836" s="9"/>
      <c r="F836" s="9"/>
      <c r="J836" s="9"/>
    </row>
    <row r="837" spans="3:10" ht="14.25" customHeight="1">
      <c r="C837" s="9"/>
      <c r="D837" s="9"/>
      <c r="E837" s="9"/>
      <c r="F837" s="9"/>
      <c r="J837" s="9"/>
    </row>
    <row r="838" spans="3:10" ht="14.25" customHeight="1">
      <c r="C838" s="9"/>
      <c r="D838" s="9"/>
      <c r="E838" s="9"/>
      <c r="F838" s="9"/>
      <c r="J838" s="9"/>
    </row>
    <row r="839" spans="3:10" ht="14.25" customHeight="1">
      <c r="C839" s="9"/>
      <c r="D839" s="9"/>
      <c r="E839" s="9"/>
      <c r="F839" s="9"/>
      <c r="J839" s="9"/>
    </row>
    <row r="840" spans="3:10" ht="14.25" customHeight="1">
      <c r="C840" s="9"/>
      <c r="D840" s="9"/>
      <c r="E840" s="9"/>
      <c r="F840" s="9"/>
      <c r="J840" s="9"/>
    </row>
    <row r="841" spans="3:10" ht="14.25" customHeight="1">
      <c r="C841" s="9"/>
      <c r="D841" s="9"/>
      <c r="E841" s="9"/>
      <c r="F841" s="9"/>
      <c r="J841" s="9"/>
    </row>
    <row r="842" spans="3:10" ht="14.25" customHeight="1">
      <c r="C842" s="9"/>
      <c r="D842" s="9"/>
      <c r="E842" s="9"/>
      <c r="F842" s="9"/>
      <c r="J842" s="9"/>
    </row>
    <row r="843" spans="3:10" ht="14.25" customHeight="1">
      <c r="C843" s="9"/>
      <c r="D843" s="9"/>
      <c r="E843" s="9"/>
      <c r="F843" s="9"/>
      <c r="J843" s="9"/>
    </row>
    <row r="844" spans="3:10" ht="14.25" customHeight="1">
      <c r="C844" s="9"/>
      <c r="D844" s="9"/>
      <c r="E844" s="9"/>
      <c r="F844" s="9"/>
      <c r="J844" s="9"/>
    </row>
    <row r="845" spans="3:10" ht="14.25" customHeight="1">
      <c r="C845" s="9"/>
      <c r="D845" s="9"/>
      <c r="E845" s="9"/>
      <c r="F845" s="9"/>
      <c r="J845" s="9"/>
    </row>
    <row r="846" spans="3:10" ht="14.25" customHeight="1">
      <c r="C846" s="9"/>
      <c r="D846" s="9"/>
      <c r="E846" s="9"/>
      <c r="F846" s="9"/>
      <c r="J846" s="9"/>
    </row>
    <row r="847" spans="3:10" ht="14.25" customHeight="1">
      <c r="C847" s="9"/>
      <c r="D847" s="9"/>
      <c r="E847" s="9"/>
      <c r="F847" s="9"/>
      <c r="J847" s="9"/>
    </row>
    <row r="848" spans="3:10" ht="14.25" customHeight="1">
      <c r="C848" s="9"/>
      <c r="D848" s="9"/>
      <c r="E848" s="9"/>
      <c r="F848" s="9"/>
      <c r="J848" s="9"/>
    </row>
    <row r="849" spans="3:10" ht="14.25" customHeight="1">
      <c r="C849" s="9"/>
      <c r="D849" s="9"/>
      <c r="E849" s="9"/>
      <c r="F849" s="9"/>
      <c r="J849" s="9"/>
    </row>
    <row r="850" spans="3:10" ht="14.25" customHeight="1">
      <c r="C850" s="9"/>
      <c r="D850" s="9"/>
      <c r="E850" s="9"/>
      <c r="F850" s="9"/>
      <c r="J850" s="9"/>
    </row>
    <row r="851" spans="3:10" ht="14.25" customHeight="1">
      <c r="C851" s="9"/>
      <c r="D851" s="9"/>
      <c r="E851" s="9"/>
      <c r="F851" s="9"/>
      <c r="J851" s="9"/>
    </row>
    <row r="852" spans="3:10" ht="14.25" customHeight="1">
      <c r="C852" s="9"/>
      <c r="D852" s="9"/>
      <c r="E852" s="9"/>
      <c r="F852" s="9"/>
      <c r="J852" s="9"/>
    </row>
    <row r="853" spans="3:10" ht="14.25" customHeight="1">
      <c r="C853" s="9"/>
      <c r="D853" s="9"/>
      <c r="E853" s="9"/>
      <c r="F853" s="9"/>
      <c r="J853" s="9"/>
    </row>
    <row r="854" spans="3:10" ht="14.25" customHeight="1">
      <c r="C854" s="9"/>
      <c r="D854" s="9"/>
      <c r="E854" s="9"/>
      <c r="F854" s="9"/>
      <c r="J854" s="9"/>
    </row>
    <row r="855" spans="3:10" ht="14.25" customHeight="1">
      <c r="C855" s="9"/>
      <c r="D855" s="9"/>
      <c r="E855" s="9"/>
      <c r="F855" s="9"/>
      <c r="J855" s="9"/>
    </row>
    <row r="856" spans="3:10" ht="14.25" customHeight="1">
      <c r="C856" s="9"/>
      <c r="D856" s="9"/>
      <c r="E856" s="9"/>
      <c r="F856" s="9"/>
      <c r="J856" s="9"/>
    </row>
    <row r="857" spans="3:10" ht="14.25" customHeight="1">
      <c r="C857" s="9"/>
      <c r="D857" s="9"/>
      <c r="E857" s="9"/>
      <c r="F857" s="9"/>
      <c r="J857" s="9"/>
    </row>
    <row r="858" spans="3:10" ht="14.25" customHeight="1">
      <c r="C858" s="9"/>
      <c r="D858" s="9"/>
      <c r="E858" s="9"/>
      <c r="F858" s="9"/>
      <c r="J858" s="9"/>
    </row>
    <row r="859" spans="3:10" ht="14.25" customHeight="1">
      <c r="C859" s="9"/>
      <c r="D859" s="9"/>
      <c r="E859" s="9"/>
      <c r="F859" s="9"/>
      <c r="J859" s="9"/>
    </row>
    <row r="860" spans="3:10" ht="14.25" customHeight="1">
      <c r="C860" s="9"/>
      <c r="D860" s="9"/>
      <c r="E860" s="9"/>
      <c r="F860" s="9"/>
      <c r="J860" s="9"/>
    </row>
    <row r="861" spans="3:10" ht="14.25" customHeight="1">
      <c r="C861" s="9"/>
      <c r="D861" s="9"/>
      <c r="E861" s="9"/>
      <c r="F861" s="9"/>
      <c r="J861" s="9"/>
    </row>
    <row r="862" spans="3:10" ht="14.25" customHeight="1">
      <c r="C862" s="9"/>
      <c r="D862" s="9"/>
      <c r="E862" s="9"/>
      <c r="F862" s="9"/>
      <c r="J862" s="9"/>
    </row>
    <row r="863" spans="3:10" ht="14.25" customHeight="1">
      <c r="C863" s="9"/>
      <c r="D863" s="9"/>
      <c r="E863" s="9"/>
      <c r="F863" s="9"/>
      <c r="J863" s="9"/>
    </row>
    <row r="864" spans="3:10" ht="14.25" customHeight="1">
      <c r="C864" s="9"/>
      <c r="D864" s="9"/>
      <c r="E864" s="9"/>
      <c r="F864" s="9"/>
      <c r="J864" s="9"/>
    </row>
    <row r="865" spans="3:10" ht="14.25" customHeight="1">
      <c r="C865" s="9"/>
      <c r="D865" s="9"/>
      <c r="E865" s="9"/>
      <c r="F865" s="9"/>
      <c r="J865" s="9"/>
    </row>
    <row r="866" spans="3:10" ht="14.25" customHeight="1">
      <c r="C866" s="9"/>
      <c r="D866" s="9"/>
      <c r="E866" s="9"/>
      <c r="F866" s="9"/>
      <c r="J866" s="9"/>
    </row>
    <row r="867" spans="3:10" ht="14.25" customHeight="1">
      <c r="C867" s="9"/>
      <c r="D867" s="9"/>
      <c r="E867" s="9"/>
      <c r="F867" s="9"/>
      <c r="J867" s="9"/>
    </row>
    <row r="868" spans="3:10" ht="14.25" customHeight="1">
      <c r="C868" s="9"/>
      <c r="D868" s="9"/>
      <c r="E868" s="9"/>
      <c r="F868" s="9"/>
      <c r="J868" s="9"/>
    </row>
    <row r="869" spans="3:10" ht="14.25" customHeight="1">
      <c r="C869" s="9"/>
      <c r="D869" s="9"/>
      <c r="E869" s="9"/>
      <c r="F869" s="9"/>
      <c r="J869" s="9"/>
    </row>
    <row r="870" spans="3:10" ht="14.25" customHeight="1">
      <c r="C870" s="9"/>
      <c r="D870" s="9"/>
      <c r="E870" s="9"/>
      <c r="F870" s="9"/>
      <c r="J870" s="9"/>
    </row>
    <row r="871" spans="3:10" ht="14.25" customHeight="1">
      <c r="C871" s="9"/>
      <c r="D871" s="9"/>
      <c r="E871" s="9"/>
      <c r="F871" s="9"/>
      <c r="J871" s="9"/>
    </row>
    <row r="872" spans="3:10" ht="14.25" customHeight="1">
      <c r="C872" s="9"/>
      <c r="D872" s="9"/>
      <c r="E872" s="9"/>
      <c r="F872" s="9"/>
      <c r="J872" s="9"/>
    </row>
    <row r="873" spans="3:10" ht="14.25" customHeight="1">
      <c r="C873" s="9"/>
      <c r="D873" s="9"/>
      <c r="E873" s="9"/>
      <c r="F873" s="9"/>
      <c r="J873" s="9"/>
    </row>
    <row r="874" spans="3:10" ht="14.25" customHeight="1">
      <c r="C874" s="9"/>
      <c r="D874" s="9"/>
      <c r="E874" s="9"/>
      <c r="F874" s="9"/>
      <c r="J874" s="9"/>
    </row>
    <row r="875" spans="3:10" ht="14.25" customHeight="1">
      <c r="C875" s="9"/>
      <c r="D875" s="9"/>
      <c r="E875" s="9"/>
      <c r="F875" s="9"/>
      <c r="J875" s="9"/>
    </row>
    <row r="876" spans="3:10" ht="14.25" customHeight="1">
      <c r="C876" s="9"/>
      <c r="D876" s="9"/>
      <c r="E876" s="9"/>
      <c r="F876" s="9"/>
      <c r="J876" s="9"/>
    </row>
    <row r="877" spans="3:10" ht="14.25" customHeight="1">
      <c r="C877" s="9"/>
      <c r="D877" s="9"/>
      <c r="E877" s="9"/>
      <c r="F877" s="9"/>
      <c r="J877" s="9"/>
    </row>
    <row r="878" spans="3:10" ht="14.25" customHeight="1">
      <c r="C878" s="9"/>
      <c r="D878" s="9"/>
      <c r="E878" s="9"/>
      <c r="F878" s="9"/>
      <c r="J878" s="9"/>
    </row>
    <row r="879" spans="3:10" ht="14.25" customHeight="1">
      <c r="C879" s="9"/>
      <c r="D879" s="9"/>
      <c r="E879" s="9"/>
      <c r="F879" s="9"/>
      <c r="J879" s="9"/>
    </row>
    <row r="880" spans="3:10" ht="14.25" customHeight="1">
      <c r="C880" s="9"/>
      <c r="D880" s="9"/>
      <c r="E880" s="9"/>
      <c r="F880" s="9"/>
      <c r="J880" s="9"/>
    </row>
    <row r="881" spans="3:10" ht="14.25" customHeight="1">
      <c r="C881" s="9"/>
      <c r="D881" s="9"/>
      <c r="E881" s="9"/>
      <c r="F881" s="9"/>
      <c r="J881" s="9"/>
    </row>
    <row r="882" spans="3:10" ht="14.25" customHeight="1">
      <c r="C882" s="9"/>
      <c r="D882" s="9"/>
      <c r="E882" s="9"/>
      <c r="F882" s="9"/>
      <c r="J882" s="9"/>
    </row>
    <row r="883" spans="3:10" ht="14.25" customHeight="1">
      <c r="C883" s="9"/>
      <c r="D883" s="9"/>
      <c r="E883" s="9"/>
      <c r="F883" s="9"/>
      <c r="J883" s="9"/>
    </row>
    <row r="884" spans="3:10" ht="14.25" customHeight="1">
      <c r="C884" s="9"/>
      <c r="D884" s="9"/>
      <c r="E884" s="9"/>
      <c r="F884" s="9"/>
      <c r="J884" s="9"/>
    </row>
    <row r="885" spans="3:10" ht="14.25" customHeight="1">
      <c r="C885" s="9"/>
      <c r="D885" s="9"/>
      <c r="E885" s="9"/>
      <c r="F885" s="9"/>
      <c r="J885" s="9"/>
    </row>
    <row r="886" spans="3:10" ht="14.25" customHeight="1">
      <c r="C886" s="9"/>
      <c r="D886" s="9"/>
      <c r="E886" s="9"/>
      <c r="F886" s="9"/>
      <c r="J886" s="9"/>
    </row>
    <row r="887" spans="3:10" ht="14.25" customHeight="1">
      <c r="C887" s="9"/>
      <c r="D887" s="9"/>
      <c r="E887" s="9"/>
      <c r="F887" s="9"/>
      <c r="J887" s="9"/>
    </row>
    <row r="888" spans="3:10" ht="14.25" customHeight="1">
      <c r="C888" s="9"/>
      <c r="D888" s="9"/>
      <c r="E888" s="9"/>
      <c r="F888" s="9"/>
      <c r="J888" s="9"/>
    </row>
    <row r="889" spans="3:10" ht="14.25" customHeight="1">
      <c r="C889" s="9"/>
      <c r="D889" s="9"/>
      <c r="E889" s="9"/>
      <c r="F889" s="9"/>
      <c r="J889" s="9"/>
    </row>
    <row r="890" spans="3:10" ht="14.25" customHeight="1">
      <c r="C890" s="9"/>
      <c r="D890" s="9"/>
      <c r="E890" s="9"/>
      <c r="F890" s="9"/>
      <c r="J890" s="9"/>
    </row>
    <row r="891" spans="3:10" ht="14.25" customHeight="1">
      <c r="C891" s="9"/>
      <c r="D891" s="9"/>
      <c r="E891" s="9"/>
      <c r="F891" s="9"/>
      <c r="J891" s="9"/>
    </row>
    <row r="892" spans="3:10" ht="14.25" customHeight="1">
      <c r="C892" s="9"/>
      <c r="D892" s="9"/>
      <c r="E892" s="9"/>
      <c r="F892" s="9"/>
      <c r="J892" s="9"/>
    </row>
    <row r="893" spans="3:10" ht="14.25" customHeight="1">
      <c r="C893" s="9"/>
      <c r="D893" s="9"/>
      <c r="E893" s="9"/>
      <c r="F893" s="9"/>
      <c r="J893" s="9"/>
    </row>
    <row r="894" spans="3:10" ht="14.25" customHeight="1">
      <c r="C894" s="9"/>
      <c r="D894" s="9"/>
      <c r="E894" s="9"/>
      <c r="F894" s="9"/>
      <c r="J894" s="9"/>
    </row>
    <row r="895" spans="3:10" ht="14.25" customHeight="1">
      <c r="C895" s="9"/>
      <c r="D895" s="9"/>
      <c r="E895" s="9"/>
      <c r="F895" s="9"/>
      <c r="J895" s="9"/>
    </row>
    <row r="896" spans="3:10" ht="14.25" customHeight="1">
      <c r="C896" s="9"/>
      <c r="D896" s="9"/>
      <c r="E896" s="9"/>
      <c r="F896" s="9"/>
      <c r="J896" s="9"/>
    </row>
    <row r="897" spans="3:10" ht="14.25" customHeight="1">
      <c r="C897" s="9"/>
      <c r="D897" s="9"/>
      <c r="E897" s="9"/>
      <c r="F897" s="9"/>
      <c r="J897" s="9"/>
    </row>
    <row r="898" spans="3:10" ht="14.25" customHeight="1">
      <c r="C898" s="9"/>
      <c r="D898" s="9"/>
      <c r="E898" s="9"/>
      <c r="F898" s="9"/>
      <c r="J898" s="9"/>
    </row>
    <row r="899" spans="3:10" ht="14.25" customHeight="1">
      <c r="C899" s="9"/>
      <c r="D899" s="9"/>
      <c r="E899" s="9"/>
      <c r="F899" s="9"/>
      <c r="J899" s="9"/>
    </row>
    <row r="900" spans="3:10" ht="14.25" customHeight="1">
      <c r="C900" s="9"/>
      <c r="D900" s="9"/>
      <c r="E900" s="9"/>
      <c r="F900" s="9"/>
      <c r="J900" s="9"/>
    </row>
    <row r="901" spans="3:10" ht="14.25" customHeight="1">
      <c r="C901" s="9"/>
      <c r="D901" s="9"/>
      <c r="E901" s="9"/>
      <c r="F901" s="9"/>
      <c r="J901" s="9"/>
    </row>
    <row r="902" spans="3:10" ht="14.25" customHeight="1">
      <c r="C902" s="9"/>
      <c r="D902" s="9"/>
      <c r="E902" s="9"/>
      <c r="F902" s="9"/>
      <c r="J902" s="9"/>
    </row>
    <row r="903" spans="3:10" ht="14.25" customHeight="1">
      <c r="C903" s="9"/>
      <c r="D903" s="9"/>
      <c r="E903" s="9"/>
      <c r="F903" s="9"/>
      <c r="J903" s="9"/>
    </row>
    <row r="904" spans="3:10" ht="14.25" customHeight="1">
      <c r="C904" s="9"/>
      <c r="D904" s="9"/>
      <c r="E904" s="9"/>
      <c r="F904" s="9"/>
      <c r="J904" s="9"/>
    </row>
    <row r="905" spans="3:10" ht="14.25" customHeight="1">
      <c r="C905" s="9"/>
      <c r="D905" s="9"/>
      <c r="E905" s="9"/>
      <c r="F905" s="9"/>
      <c r="J905" s="9"/>
    </row>
    <row r="906" spans="3:10" ht="14.25" customHeight="1">
      <c r="C906" s="9"/>
      <c r="D906" s="9"/>
      <c r="E906" s="9"/>
      <c r="F906" s="9"/>
      <c r="J906" s="9"/>
    </row>
    <row r="907" spans="3:10" ht="14.25" customHeight="1">
      <c r="C907" s="9"/>
      <c r="D907" s="9"/>
      <c r="E907" s="9"/>
      <c r="F907" s="9"/>
      <c r="J907" s="9"/>
    </row>
    <row r="908" spans="3:10" ht="14.25" customHeight="1">
      <c r="C908" s="9"/>
      <c r="D908" s="9"/>
      <c r="E908" s="9"/>
      <c r="F908" s="9"/>
      <c r="J908" s="9"/>
    </row>
    <row r="909" spans="3:10" ht="14.25" customHeight="1">
      <c r="C909" s="9"/>
      <c r="D909" s="9"/>
      <c r="E909" s="9"/>
      <c r="F909" s="9"/>
      <c r="J909" s="9"/>
    </row>
    <row r="910" spans="3:10" ht="14.25" customHeight="1">
      <c r="C910" s="9"/>
      <c r="D910" s="9"/>
      <c r="E910" s="9"/>
      <c r="F910" s="9"/>
      <c r="J910" s="9"/>
    </row>
    <row r="911" spans="3:10" ht="14.25" customHeight="1">
      <c r="C911" s="9"/>
      <c r="D911" s="9"/>
      <c r="E911" s="9"/>
      <c r="F911" s="9"/>
      <c r="J911" s="9"/>
    </row>
    <row r="912" spans="3:10" ht="14.25" customHeight="1">
      <c r="C912" s="9"/>
      <c r="D912" s="9"/>
      <c r="E912" s="9"/>
      <c r="F912" s="9"/>
      <c r="J912" s="9"/>
    </row>
    <row r="913" spans="3:10" ht="14.25" customHeight="1">
      <c r="C913" s="9"/>
      <c r="D913" s="9"/>
      <c r="E913" s="9"/>
      <c r="F913" s="9"/>
      <c r="J913" s="9"/>
    </row>
    <row r="914" spans="3:10" ht="14.25" customHeight="1">
      <c r="C914" s="9"/>
      <c r="D914" s="9"/>
      <c r="E914" s="9"/>
      <c r="F914" s="9"/>
      <c r="J914" s="9"/>
    </row>
    <row r="915" spans="3:10" ht="14.25" customHeight="1">
      <c r="C915" s="9"/>
      <c r="D915" s="9"/>
      <c r="E915" s="9"/>
      <c r="F915" s="9"/>
      <c r="J915" s="9"/>
    </row>
    <row r="916" spans="3:10" ht="14.25" customHeight="1">
      <c r="C916" s="9"/>
      <c r="D916" s="9"/>
      <c r="E916" s="9"/>
      <c r="F916" s="9"/>
      <c r="J916" s="9"/>
    </row>
    <row r="917" spans="3:10" ht="14.25" customHeight="1">
      <c r="C917" s="9"/>
      <c r="D917" s="9"/>
      <c r="E917" s="9"/>
      <c r="F917" s="9"/>
      <c r="J917" s="9"/>
    </row>
    <row r="918" spans="3:10" ht="14.25" customHeight="1">
      <c r="C918" s="9"/>
      <c r="D918" s="9"/>
      <c r="E918" s="9"/>
      <c r="F918" s="9"/>
      <c r="J918" s="9"/>
    </row>
    <row r="919" spans="3:10" ht="14.25" customHeight="1">
      <c r="C919" s="9"/>
      <c r="D919" s="9"/>
      <c r="E919" s="9"/>
      <c r="F919" s="9"/>
      <c r="J919" s="9"/>
    </row>
    <row r="920" spans="3:10" ht="14.25" customHeight="1">
      <c r="C920" s="9"/>
      <c r="D920" s="9"/>
      <c r="E920" s="9"/>
      <c r="F920" s="9"/>
      <c r="J920" s="9"/>
    </row>
    <row r="921" spans="3:10" ht="14.25" customHeight="1">
      <c r="C921" s="9"/>
      <c r="D921" s="9"/>
      <c r="E921" s="9"/>
      <c r="F921" s="9"/>
      <c r="J921" s="9"/>
    </row>
    <row r="922" spans="3:10" ht="14.25" customHeight="1">
      <c r="C922" s="9"/>
      <c r="D922" s="9"/>
      <c r="E922" s="9"/>
      <c r="F922" s="9"/>
      <c r="J922" s="9"/>
    </row>
    <row r="923" spans="3:10" ht="14.25" customHeight="1">
      <c r="C923" s="9"/>
      <c r="D923" s="9"/>
      <c r="E923" s="9"/>
      <c r="F923" s="9"/>
      <c r="J923" s="9"/>
    </row>
    <row r="924" spans="3:10" ht="14.25" customHeight="1">
      <c r="C924" s="9"/>
      <c r="D924" s="9"/>
      <c r="E924" s="9"/>
      <c r="F924" s="9"/>
      <c r="J924" s="9"/>
    </row>
    <row r="925" spans="3:10" ht="14.25" customHeight="1">
      <c r="C925" s="9"/>
      <c r="D925" s="9"/>
      <c r="E925" s="9"/>
      <c r="F925" s="9"/>
      <c r="J925" s="9"/>
    </row>
    <row r="926" spans="3:10" ht="14.25" customHeight="1">
      <c r="C926" s="9"/>
      <c r="D926" s="9"/>
      <c r="E926" s="9"/>
      <c r="F926" s="9"/>
      <c r="J926" s="9"/>
    </row>
    <row r="927" spans="3:10" ht="14.25" customHeight="1">
      <c r="C927" s="9"/>
      <c r="D927" s="9"/>
      <c r="E927" s="9"/>
      <c r="F927" s="9"/>
      <c r="J927" s="9"/>
    </row>
    <row r="928" spans="3:10" ht="14.25" customHeight="1">
      <c r="C928" s="9"/>
      <c r="D928" s="9"/>
      <c r="E928" s="9"/>
      <c r="F928" s="9"/>
      <c r="J928" s="9"/>
    </row>
    <row r="929" spans="3:10" ht="14.25" customHeight="1">
      <c r="C929" s="9"/>
      <c r="D929" s="9"/>
      <c r="E929" s="9"/>
      <c r="F929" s="9"/>
      <c r="J929" s="9"/>
    </row>
    <row r="930" spans="3:10" ht="14.25" customHeight="1">
      <c r="C930" s="9"/>
      <c r="D930" s="9"/>
      <c r="E930" s="9"/>
      <c r="F930" s="9"/>
      <c r="J930" s="9"/>
    </row>
    <row r="931" spans="3:10" ht="14.25" customHeight="1">
      <c r="C931" s="9"/>
      <c r="D931" s="9"/>
      <c r="E931" s="9"/>
      <c r="F931" s="9"/>
      <c r="J931" s="9"/>
    </row>
    <row r="932" spans="3:10" ht="14.25" customHeight="1">
      <c r="C932" s="9"/>
      <c r="D932" s="9"/>
      <c r="E932" s="9"/>
      <c r="F932" s="9"/>
      <c r="J932" s="9"/>
    </row>
    <row r="933" spans="3:10" ht="14.25" customHeight="1">
      <c r="C933" s="9"/>
      <c r="D933" s="9"/>
      <c r="E933" s="9"/>
      <c r="F933" s="9"/>
      <c r="J933" s="9"/>
    </row>
    <row r="934" spans="3:10" ht="14.25" customHeight="1">
      <c r="C934" s="9"/>
      <c r="D934" s="9"/>
      <c r="E934" s="9"/>
      <c r="F934" s="9"/>
      <c r="J934" s="9"/>
    </row>
    <row r="935" spans="3:10" ht="14.25" customHeight="1">
      <c r="C935" s="9"/>
      <c r="D935" s="9"/>
      <c r="E935" s="9"/>
      <c r="F935" s="9"/>
      <c r="J935" s="9"/>
    </row>
    <row r="936" spans="3:10" ht="14.25" customHeight="1">
      <c r="C936" s="9"/>
      <c r="D936" s="9"/>
      <c r="E936" s="9"/>
      <c r="F936" s="9"/>
      <c r="J936" s="9"/>
    </row>
    <row r="937" spans="3:10" ht="14.25" customHeight="1">
      <c r="C937" s="9"/>
      <c r="D937" s="9"/>
      <c r="E937" s="9"/>
      <c r="F937" s="9"/>
      <c r="J937" s="9"/>
    </row>
    <row r="938" spans="3:10" ht="14.25" customHeight="1">
      <c r="C938" s="9"/>
      <c r="D938" s="9"/>
      <c r="E938" s="9"/>
      <c r="F938" s="9"/>
      <c r="J938" s="9"/>
    </row>
    <row r="939" spans="3:10" ht="14.25" customHeight="1">
      <c r="C939" s="9"/>
      <c r="D939" s="9"/>
      <c r="E939" s="9"/>
      <c r="F939" s="9"/>
      <c r="J939" s="9"/>
    </row>
    <row r="940" spans="3:10" ht="14.25" customHeight="1">
      <c r="C940" s="9"/>
      <c r="D940" s="9"/>
      <c r="E940" s="9"/>
      <c r="F940" s="9"/>
      <c r="J940" s="9"/>
    </row>
    <row r="941" spans="3:10" ht="14.25" customHeight="1">
      <c r="C941" s="9"/>
      <c r="D941" s="9"/>
      <c r="E941" s="9"/>
      <c r="F941" s="9"/>
      <c r="J941" s="9"/>
    </row>
    <row r="942" spans="3:10" ht="14.25" customHeight="1">
      <c r="C942" s="9"/>
      <c r="D942" s="9"/>
      <c r="E942" s="9"/>
      <c r="F942" s="9"/>
      <c r="J942" s="9"/>
    </row>
    <row r="943" spans="3:10" ht="14.25" customHeight="1">
      <c r="C943" s="9"/>
      <c r="D943" s="9"/>
      <c r="E943" s="9"/>
      <c r="F943" s="9"/>
      <c r="J943" s="9"/>
    </row>
    <row r="944" spans="3:10" ht="14.25" customHeight="1">
      <c r="C944" s="9"/>
      <c r="D944" s="9"/>
      <c r="E944" s="9"/>
      <c r="F944" s="9"/>
      <c r="J944" s="9"/>
    </row>
    <row r="945" spans="3:10" ht="14.25" customHeight="1">
      <c r="C945" s="9"/>
      <c r="D945" s="9"/>
      <c r="E945" s="9"/>
      <c r="F945" s="9"/>
      <c r="J945" s="9"/>
    </row>
    <row r="946" spans="3:10" ht="14.25" customHeight="1">
      <c r="C946" s="9"/>
      <c r="D946" s="9"/>
      <c r="E946" s="9"/>
      <c r="F946" s="9"/>
      <c r="J946" s="9"/>
    </row>
    <row r="947" spans="3:10" ht="14.25" customHeight="1">
      <c r="C947" s="9"/>
      <c r="D947" s="9"/>
      <c r="E947" s="9"/>
      <c r="F947" s="9"/>
      <c r="J947" s="9"/>
    </row>
    <row r="948" spans="3:10" ht="14.25" customHeight="1">
      <c r="C948" s="9"/>
      <c r="D948" s="9"/>
      <c r="E948" s="9"/>
      <c r="F948" s="9"/>
      <c r="J948" s="9"/>
    </row>
    <row r="949" spans="3:10" ht="14.25" customHeight="1">
      <c r="C949" s="9"/>
      <c r="D949" s="9"/>
      <c r="E949" s="9"/>
      <c r="F949" s="9"/>
      <c r="J949" s="9"/>
    </row>
    <row r="950" spans="3:10" ht="14.25" customHeight="1">
      <c r="C950" s="9"/>
      <c r="D950" s="9"/>
      <c r="E950" s="9"/>
      <c r="F950" s="9"/>
      <c r="J950" s="9"/>
    </row>
    <row r="951" spans="3:10" ht="14.25" customHeight="1">
      <c r="C951" s="9"/>
      <c r="D951" s="9"/>
      <c r="E951" s="9"/>
      <c r="F951" s="9"/>
      <c r="J951" s="9"/>
    </row>
    <row r="952" spans="3:10" ht="14.25" customHeight="1">
      <c r="C952" s="9"/>
      <c r="D952" s="9"/>
      <c r="E952" s="9"/>
      <c r="F952" s="9"/>
      <c r="J952" s="9"/>
    </row>
    <row r="953" spans="3:10" ht="14.25" customHeight="1">
      <c r="C953" s="9"/>
      <c r="D953" s="9"/>
      <c r="E953" s="9"/>
      <c r="F953" s="9"/>
      <c r="J953" s="9"/>
    </row>
    <row r="954" spans="3:10" ht="14.25" customHeight="1">
      <c r="C954" s="9"/>
      <c r="D954" s="9"/>
      <c r="E954" s="9"/>
      <c r="F954" s="9"/>
      <c r="J954" s="9"/>
    </row>
    <row r="955" spans="3:10" ht="14.25" customHeight="1">
      <c r="C955" s="9"/>
      <c r="D955" s="9"/>
      <c r="E955" s="9"/>
      <c r="F955" s="9"/>
      <c r="J955" s="9"/>
    </row>
    <row r="956" spans="3:10" ht="14.25" customHeight="1">
      <c r="C956" s="9"/>
      <c r="D956" s="9"/>
      <c r="E956" s="9"/>
      <c r="F956" s="9"/>
      <c r="J956" s="9"/>
    </row>
    <row r="957" spans="3:10" ht="14.25" customHeight="1">
      <c r="C957" s="9"/>
      <c r="D957" s="9"/>
      <c r="E957" s="9"/>
      <c r="F957" s="9"/>
      <c r="J957" s="9"/>
    </row>
    <row r="958" spans="3:10" ht="14.25" customHeight="1">
      <c r="C958" s="9"/>
      <c r="D958" s="9"/>
      <c r="E958" s="9"/>
      <c r="F958" s="9"/>
      <c r="J958" s="9"/>
    </row>
    <row r="959" spans="3:10" ht="14.25" customHeight="1">
      <c r="C959" s="9"/>
      <c r="D959" s="9"/>
      <c r="E959" s="9"/>
      <c r="F959" s="9"/>
      <c r="J959" s="9"/>
    </row>
    <row r="960" spans="3:10" ht="14.25" customHeight="1">
      <c r="C960" s="9"/>
      <c r="D960" s="9"/>
      <c r="E960" s="9"/>
      <c r="F960" s="9"/>
      <c r="J960" s="9"/>
    </row>
    <row r="961" spans="3:10" ht="14.25" customHeight="1">
      <c r="C961" s="9"/>
      <c r="D961" s="9"/>
      <c r="E961" s="9"/>
      <c r="F961" s="9"/>
      <c r="J961" s="9"/>
    </row>
    <row r="962" spans="3:10" ht="14.25" customHeight="1">
      <c r="C962" s="9"/>
      <c r="D962" s="9"/>
      <c r="E962" s="9"/>
      <c r="F962" s="9"/>
      <c r="J962" s="9"/>
    </row>
    <row r="963" spans="3:10" ht="14.25" customHeight="1">
      <c r="C963" s="9"/>
      <c r="D963" s="9"/>
      <c r="E963" s="9"/>
      <c r="F963" s="9"/>
      <c r="J963" s="9"/>
    </row>
    <row r="964" spans="3:10" ht="14.25" customHeight="1">
      <c r="C964" s="9"/>
      <c r="D964" s="9"/>
      <c r="E964" s="9"/>
      <c r="F964" s="9"/>
      <c r="J964" s="9"/>
    </row>
    <row r="965" spans="3:10" ht="14.25" customHeight="1">
      <c r="C965" s="9"/>
      <c r="D965" s="9"/>
      <c r="E965" s="9"/>
      <c r="F965" s="9"/>
      <c r="J965" s="9"/>
    </row>
    <row r="966" spans="3:10" ht="14.25" customHeight="1">
      <c r="C966" s="9"/>
      <c r="D966" s="9"/>
      <c r="E966" s="9"/>
      <c r="F966" s="9"/>
      <c r="J966" s="9"/>
    </row>
    <row r="967" spans="3:10" ht="14.25" customHeight="1">
      <c r="C967" s="9"/>
      <c r="D967" s="9"/>
      <c r="E967" s="9"/>
      <c r="F967" s="9"/>
      <c r="J967" s="9"/>
    </row>
    <row r="968" spans="3:10" ht="14.25" customHeight="1">
      <c r="C968" s="9"/>
      <c r="D968" s="9"/>
      <c r="E968" s="9"/>
      <c r="F968" s="9"/>
      <c r="J968" s="9"/>
    </row>
    <row r="969" spans="3:10" ht="14.25" customHeight="1">
      <c r="C969" s="9"/>
      <c r="D969" s="9"/>
      <c r="E969" s="9"/>
      <c r="F969" s="9"/>
      <c r="J969" s="9"/>
    </row>
    <row r="970" spans="3:10" ht="14.25" customHeight="1">
      <c r="C970" s="9"/>
      <c r="D970" s="9"/>
      <c r="E970" s="9"/>
      <c r="F970" s="9"/>
      <c r="J970" s="9"/>
    </row>
    <row r="971" spans="3:10" ht="14.25" customHeight="1">
      <c r="C971" s="9"/>
      <c r="D971" s="9"/>
      <c r="E971" s="9"/>
      <c r="F971" s="9"/>
      <c r="J971" s="9"/>
    </row>
    <row r="972" spans="3:10" ht="14.25" customHeight="1">
      <c r="C972" s="9"/>
      <c r="D972" s="9"/>
      <c r="E972" s="9"/>
      <c r="F972" s="9"/>
      <c r="J972" s="9"/>
    </row>
    <row r="973" spans="3:10" ht="14.25" customHeight="1">
      <c r="C973" s="9"/>
      <c r="D973" s="9"/>
      <c r="E973" s="9"/>
      <c r="F973" s="9"/>
      <c r="J973" s="9"/>
    </row>
    <row r="974" spans="3:10" ht="14.25" customHeight="1">
      <c r="C974" s="9"/>
      <c r="D974" s="9"/>
      <c r="E974" s="9"/>
      <c r="F974" s="9"/>
      <c r="J974" s="9"/>
    </row>
    <row r="975" spans="3:10" ht="14.25" customHeight="1">
      <c r="C975" s="9"/>
      <c r="D975" s="9"/>
      <c r="E975" s="9"/>
      <c r="F975" s="9"/>
      <c r="J975" s="9"/>
    </row>
    <row r="976" spans="3:10" ht="14.25" customHeight="1">
      <c r="C976" s="9"/>
      <c r="D976" s="9"/>
      <c r="E976" s="9"/>
      <c r="F976" s="9"/>
      <c r="J976" s="9"/>
    </row>
    <row r="977" spans="3:10" ht="14.25" customHeight="1">
      <c r="C977" s="9"/>
      <c r="D977" s="9"/>
      <c r="E977" s="9"/>
      <c r="F977" s="9"/>
      <c r="J977" s="9"/>
    </row>
    <row r="978" spans="3:10" ht="14.25" customHeight="1">
      <c r="C978" s="9"/>
      <c r="D978" s="9"/>
      <c r="E978" s="9"/>
      <c r="F978" s="9"/>
      <c r="J978" s="9"/>
    </row>
    <row r="979" spans="3:10" ht="14.25" customHeight="1">
      <c r="C979" s="9"/>
      <c r="D979" s="9"/>
      <c r="E979" s="9"/>
      <c r="F979" s="9"/>
      <c r="J979" s="9"/>
    </row>
    <row r="980" spans="3:10" ht="14.25" customHeight="1">
      <c r="C980" s="9"/>
      <c r="D980" s="9"/>
      <c r="E980" s="9"/>
      <c r="F980" s="9"/>
      <c r="J980" s="9"/>
    </row>
    <row r="981" spans="3:10" ht="14.25" customHeight="1">
      <c r="C981" s="9"/>
      <c r="D981" s="9"/>
      <c r="E981" s="9"/>
      <c r="F981" s="9"/>
      <c r="J981" s="9"/>
    </row>
    <row r="982" spans="3:10" ht="14.25" customHeight="1">
      <c r="C982" s="9"/>
      <c r="D982" s="9"/>
      <c r="E982" s="9"/>
      <c r="F982" s="9"/>
      <c r="J982" s="9"/>
    </row>
    <row r="983" spans="3:10" ht="14.25" customHeight="1">
      <c r="C983" s="9"/>
      <c r="D983" s="9"/>
      <c r="E983" s="9"/>
      <c r="F983" s="9"/>
      <c r="J983" s="9"/>
    </row>
    <row r="984" spans="3:10" ht="14.25" customHeight="1">
      <c r="C984" s="9"/>
      <c r="D984" s="9"/>
      <c r="E984" s="9"/>
      <c r="F984" s="9"/>
      <c r="J984" s="9"/>
    </row>
    <row r="985" spans="3:10" ht="14.25" customHeight="1">
      <c r="C985" s="9"/>
      <c r="D985" s="9"/>
      <c r="E985" s="9"/>
      <c r="F985" s="9"/>
      <c r="J985" s="9"/>
    </row>
    <row r="986" spans="3:10" ht="14.25" customHeight="1">
      <c r="C986" s="9"/>
      <c r="D986" s="9"/>
      <c r="E986" s="9"/>
      <c r="F986" s="9"/>
      <c r="J986" s="9"/>
    </row>
    <row r="987" spans="3:10" ht="14.25" customHeight="1">
      <c r="C987" s="9"/>
      <c r="D987" s="9"/>
      <c r="E987" s="9"/>
      <c r="F987" s="9"/>
      <c r="J987" s="9"/>
    </row>
    <row r="988" spans="3:10" ht="14.25" customHeight="1">
      <c r="C988" s="9"/>
      <c r="D988" s="9"/>
      <c r="E988" s="9"/>
      <c r="F988" s="9"/>
      <c r="J988" s="9"/>
    </row>
    <row r="989" spans="3:10" ht="14.25" customHeight="1">
      <c r="C989" s="9"/>
      <c r="D989" s="9"/>
      <c r="E989" s="9"/>
      <c r="F989" s="9"/>
      <c r="J989" s="9"/>
    </row>
    <row r="990" spans="3:10" ht="14.25" customHeight="1">
      <c r="C990" s="9"/>
      <c r="D990" s="9"/>
      <c r="E990" s="9"/>
      <c r="F990" s="9"/>
      <c r="J990" s="9"/>
    </row>
    <row r="991" spans="3:10" ht="14.25" customHeight="1">
      <c r="C991" s="9"/>
      <c r="D991" s="9"/>
      <c r="E991" s="9"/>
      <c r="F991" s="9"/>
      <c r="J991" s="9"/>
    </row>
    <row r="992" spans="3:10" ht="14.25" customHeight="1">
      <c r="C992" s="9"/>
      <c r="D992" s="9"/>
      <c r="E992" s="9"/>
      <c r="F992" s="9"/>
      <c r="J992" s="9"/>
    </row>
    <row r="993" spans="3:10" ht="14.25" customHeight="1">
      <c r="C993" s="9"/>
      <c r="D993" s="9"/>
      <c r="E993" s="9"/>
      <c r="F993" s="9"/>
      <c r="J993" s="9"/>
    </row>
    <row r="994" spans="3:10" ht="14.25" customHeight="1">
      <c r="C994" s="9"/>
      <c r="D994" s="9"/>
      <c r="E994" s="9"/>
      <c r="F994" s="9"/>
      <c r="J994" s="9"/>
    </row>
    <row r="995" spans="3:10" ht="14.25" customHeight="1">
      <c r="C995" s="9"/>
      <c r="D995" s="9"/>
      <c r="E995" s="9"/>
      <c r="F995" s="9"/>
      <c r="J995" s="9"/>
    </row>
    <row r="996" spans="3:10" ht="14.25" customHeight="1">
      <c r="C996" s="9"/>
      <c r="D996" s="9"/>
      <c r="E996" s="9"/>
      <c r="F996" s="9"/>
      <c r="J996" s="9"/>
    </row>
    <row r="997" spans="3:10" ht="14.25" customHeight="1">
      <c r="C997" s="9"/>
      <c r="D997" s="9"/>
      <c r="E997" s="9"/>
      <c r="F997" s="9"/>
      <c r="J997" s="9"/>
    </row>
    <row r="998" spans="3:10" ht="14.25" customHeight="1">
      <c r="C998" s="9"/>
      <c r="D998" s="9"/>
      <c r="E998" s="9"/>
      <c r="F998" s="9"/>
      <c r="J998" s="9"/>
    </row>
    <row r="999" spans="3:10" ht="14.25" customHeight="1">
      <c r="C999" s="9"/>
      <c r="D999" s="9"/>
      <c r="E999" s="9"/>
      <c r="F999" s="9"/>
      <c r="J999" s="9"/>
    </row>
    <row r="1000" spans="3:10" ht="14.25" customHeight="1">
      <c r="C1000" s="9"/>
      <c r="D1000" s="9"/>
      <c r="E1000" s="9"/>
      <c r="F1000" s="9"/>
      <c r="J1000" s="9"/>
    </row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CAA8-C312-4850-B991-C1826009036A}">
  <dimension ref="A3:D16"/>
  <sheetViews>
    <sheetView zoomScale="70" zoomScaleNormal="70" workbookViewId="0">
      <selection activeCell="D17" sqref="D17"/>
    </sheetView>
  </sheetViews>
  <sheetFormatPr defaultRowHeight="14.5"/>
  <cols>
    <col min="1" max="1" width="19.26953125" bestFit="1" customWidth="1"/>
    <col min="2" max="2" width="16.26953125" bestFit="1" customWidth="1"/>
    <col min="3" max="3" width="13.1796875" bestFit="1" customWidth="1"/>
    <col min="4" max="4" width="10.90625" bestFit="1" customWidth="1"/>
  </cols>
  <sheetData>
    <row r="3" spans="1:4">
      <c r="A3" s="34" t="s">
        <v>487</v>
      </c>
      <c r="B3" s="34" t="s">
        <v>486</v>
      </c>
    </row>
    <row r="4" spans="1:4">
      <c r="A4" s="34" t="s">
        <v>484</v>
      </c>
      <c r="B4" s="60" t="s">
        <v>30</v>
      </c>
      <c r="C4" s="60" t="s">
        <v>35</v>
      </c>
      <c r="D4" s="60" t="s">
        <v>485</v>
      </c>
    </row>
    <row r="5" spans="1:4">
      <c r="A5" s="35" t="s">
        <v>31</v>
      </c>
      <c r="B5" s="36">
        <v>0.5357142857142857</v>
      </c>
      <c r="C5" s="36">
        <v>0.51194539249146753</v>
      </c>
      <c r="D5" s="36">
        <v>0.52554744525547448</v>
      </c>
    </row>
    <row r="6" spans="1:4">
      <c r="A6" s="35" t="s">
        <v>37</v>
      </c>
      <c r="B6" s="36">
        <v>0.4642857142857143</v>
      </c>
      <c r="C6" s="36">
        <v>0.48805460750853241</v>
      </c>
      <c r="D6" s="36">
        <v>0.47445255474452552</v>
      </c>
    </row>
    <row r="7" spans="1:4">
      <c r="A7" s="35" t="s">
        <v>485</v>
      </c>
      <c r="B7" s="36">
        <v>1</v>
      </c>
      <c r="C7" s="36">
        <v>1</v>
      </c>
      <c r="D7" s="36">
        <v>1</v>
      </c>
    </row>
    <row r="16" spans="1:4">
      <c r="A16" t="s">
        <v>488</v>
      </c>
      <c r="B16">
        <f>SQRT(((0.3066 * (1 - 0.3066)) / (360)) + ((0.2657 * (1 - 0.2657)) / (325)))</f>
        <v>3.4508899706805471E-2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1C35-B656-4F44-BF08-3C313B37078C}">
  <dimension ref="A3:H36"/>
  <sheetViews>
    <sheetView topLeftCell="A2" zoomScale="68" zoomScaleNormal="40" workbookViewId="0">
      <selection activeCell="F18" sqref="F18"/>
    </sheetView>
  </sheetViews>
  <sheetFormatPr defaultRowHeight="14.5"/>
  <cols>
    <col min="1" max="1" width="53.81640625" customWidth="1"/>
    <col min="2" max="2" width="15.26953125" bestFit="1" customWidth="1"/>
    <col min="3" max="3" width="12.6328125" bestFit="1" customWidth="1"/>
    <col min="4" max="4" width="10.7265625" bestFit="1" customWidth="1"/>
    <col min="6" max="6" width="23.1796875" customWidth="1"/>
    <col min="8" max="8" width="17.81640625" customWidth="1"/>
  </cols>
  <sheetData>
    <row r="3" spans="1:8">
      <c r="A3" s="34" t="s">
        <v>487</v>
      </c>
      <c r="B3" s="34" t="s">
        <v>486</v>
      </c>
    </row>
    <row r="4" spans="1:8">
      <c r="A4" s="34" t="s">
        <v>484</v>
      </c>
      <c r="B4" s="33" t="s">
        <v>30</v>
      </c>
      <c r="C4" s="33" t="s">
        <v>35</v>
      </c>
      <c r="D4" s="33" t="s">
        <v>485</v>
      </c>
      <c r="F4" s="42"/>
      <c r="G4" s="42"/>
      <c r="H4" s="42"/>
    </row>
    <row r="5" spans="1:8">
      <c r="A5" s="35" t="s">
        <v>31</v>
      </c>
      <c r="B5" s="38">
        <v>210</v>
      </c>
      <c r="C5" s="38">
        <v>150</v>
      </c>
      <c r="D5" s="38">
        <v>360</v>
      </c>
      <c r="F5" s="42" t="s">
        <v>489</v>
      </c>
      <c r="G5" s="42"/>
      <c r="H5" s="42" t="s">
        <v>491</v>
      </c>
    </row>
    <row r="6" spans="1:8" ht="17">
      <c r="A6" s="35" t="s">
        <v>37</v>
      </c>
      <c r="B6" s="38">
        <v>182</v>
      </c>
      <c r="C6" s="38">
        <v>143</v>
      </c>
      <c r="D6" s="38">
        <v>325</v>
      </c>
      <c r="F6" s="42" t="s">
        <v>490</v>
      </c>
      <c r="G6" s="42"/>
      <c r="H6" s="43" t="s">
        <v>492</v>
      </c>
    </row>
    <row r="7" spans="1:8">
      <c r="A7" s="35" t="s">
        <v>485</v>
      </c>
      <c r="B7" s="38">
        <v>392</v>
      </c>
      <c r="C7" s="38">
        <v>293</v>
      </c>
      <c r="D7" s="38">
        <v>685</v>
      </c>
      <c r="F7" s="42">
        <f>(360 * 0.5255) * 0.3066</f>
        <v>58.002587999999989</v>
      </c>
      <c r="G7" s="42"/>
      <c r="H7" s="44">
        <f>(325* 0.4745) * 0.2657</f>
        <v>40.974261249999998</v>
      </c>
    </row>
    <row r="8" spans="1:8" ht="17">
      <c r="A8" s="42"/>
      <c r="F8" s="43" t="s">
        <v>493</v>
      </c>
      <c r="G8" s="42"/>
      <c r="H8" s="45" t="s">
        <v>494</v>
      </c>
    </row>
    <row r="9" spans="1:8">
      <c r="A9" s="42"/>
      <c r="F9" s="42">
        <f>(360 * 0.5255) * (1 - 0.3066)</f>
        <v>131.17741199999998</v>
      </c>
      <c r="G9" s="42"/>
      <c r="H9" s="46">
        <f xml:space="preserve"> (325 * 0.4745) * (1 - 0.2657)</f>
        <v>113.23823874999999</v>
      </c>
    </row>
    <row r="10" spans="1:8">
      <c r="A10" s="42"/>
    </row>
    <row r="11" spans="1:8">
      <c r="A11" s="42"/>
    </row>
    <row r="12" spans="1:8" s="33" customFormat="1">
      <c r="A12" s="42"/>
    </row>
    <row r="13" spans="1:8">
      <c r="A13" s="42"/>
    </row>
    <row r="14" spans="1:8" ht="20" customHeight="1">
      <c r="D14" s="41"/>
    </row>
    <row r="15" spans="1:8">
      <c r="F15" t="s">
        <v>505</v>
      </c>
      <c r="G15">
        <f>B19/B21</f>
        <v>0.61543727397511439</v>
      </c>
    </row>
    <row r="16" spans="1:8">
      <c r="A16" s="39" t="s">
        <v>496</v>
      </c>
      <c r="B16">
        <v>0.58330000000000004</v>
      </c>
    </row>
    <row r="17" spans="1:8">
      <c r="A17" s="39" t="s">
        <v>495</v>
      </c>
      <c r="B17">
        <v>0.56000000000000005</v>
      </c>
    </row>
    <row r="18" spans="1:8">
      <c r="F18" s="39" t="s">
        <v>69</v>
      </c>
      <c r="G18">
        <f>_xlfn.NORM.S.DIST(G15, TRUE)</f>
        <v>0.73086700906118951</v>
      </c>
    </row>
    <row r="19" spans="1:8">
      <c r="A19" t="s">
        <v>497</v>
      </c>
      <c r="B19">
        <f>B16-B17</f>
        <v>2.3299999999999987E-2</v>
      </c>
    </row>
    <row r="21" spans="1:8">
      <c r="A21" t="s">
        <v>498</v>
      </c>
      <c r="B21">
        <f>SQRT((0.5833*(1-0.5833)/360) + (0.56*(1-0.56)/325))</f>
        <v>3.7859260375155857E-2</v>
      </c>
    </row>
    <row r="22" spans="1:8">
      <c r="D22" s="60"/>
    </row>
    <row r="23" spans="1:8">
      <c r="A23" t="s">
        <v>499</v>
      </c>
      <c r="B23">
        <v>1.645</v>
      </c>
    </row>
    <row r="24" spans="1:8">
      <c r="E24" s="61"/>
      <c r="F24" s="61"/>
      <c r="G24" s="61"/>
      <c r="H24" s="61"/>
    </row>
    <row r="25" spans="1:8">
      <c r="A25" t="s">
        <v>500</v>
      </c>
      <c r="B25">
        <f>B23*B21</f>
        <v>6.2278483317131386E-2</v>
      </c>
      <c r="E25" s="61"/>
      <c r="F25" s="61"/>
      <c r="G25" s="61"/>
      <c r="H25" s="61"/>
    </row>
    <row r="26" spans="1:8">
      <c r="E26" s="61"/>
      <c r="F26" s="61"/>
      <c r="G26" s="61"/>
      <c r="H26" s="61"/>
    </row>
    <row r="27" spans="1:8">
      <c r="A27" t="s">
        <v>501</v>
      </c>
      <c r="E27" s="61"/>
      <c r="F27" s="61"/>
      <c r="G27" s="61"/>
      <c r="H27" s="61"/>
    </row>
    <row r="28" spans="1:8">
      <c r="E28" s="61"/>
      <c r="F28" s="61"/>
      <c r="G28" s="61"/>
      <c r="H28" s="61"/>
    </row>
    <row r="29" spans="1:8">
      <c r="A29" t="s">
        <v>502</v>
      </c>
      <c r="E29" s="61"/>
      <c r="F29" s="61"/>
      <c r="G29" s="61"/>
      <c r="H29" s="61"/>
    </row>
    <row r="30" spans="1:8">
      <c r="A30" t="s">
        <v>503</v>
      </c>
      <c r="B30">
        <f>B19-B25</f>
        <v>-3.8978483317131399E-2</v>
      </c>
      <c r="E30" s="61"/>
      <c r="F30" s="61"/>
      <c r="G30" s="61"/>
      <c r="H30" s="61"/>
    </row>
    <row r="31" spans="1:8">
      <c r="A31" t="s">
        <v>504</v>
      </c>
      <c r="B31">
        <f>B25+B19</f>
        <v>8.5578483317131374E-2</v>
      </c>
      <c r="E31" s="61"/>
      <c r="F31" s="61"/>
      <c r="G31" s="61"/>
      <c r="H31" s="61"/>
    </row>
    <row r="32" spans="1:8">
      <c r="E32" s="61"/>
      <c r="F32" s="61"/>
      <c r="G32" s="61"/>
      <c r="H32" s="61"/>
    </row>
    <row r="33" spans="5:8">
      <c r="E33" s="61"/>
      <c r="F33" s="61"/>
      <c r="G33" s="61"/>
      <c r="H33" s="61"/>
    </row>
    <row r="34" spans="5:8">
      <c r="E34" s="61"/>
      <c r="F34" s="61"/>
      <c r="G34" s="61"/>
      <c r="H34" s="61"/>
    </row>
    <row r="35" spans="5:8">
      <c r="E35" s="61"/>
      <c r="F35" s="61"/>
      <c r="G35" s="61"/>
      <c r="H35" s="61"/>
    </row>
    <row r="36" spans="5:8">
      <c r="E36" s="61"/>
      <c r="F36" s="61"/>
      <c r="G36" s="61"/>
      <c r="H36" s="61"/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7FE5-928D-4B24-85AC-B87428C61B50}">
  <dimension ref="A3:L47"/>
  <sheetViews>
    <sheetView topLeftCell="A3" zoomScale="70" zoomScaleNormal="100" workbookViewId="0">
      <selection activeCell="B20" sqref="B20"/>
    </sheetView>
  </sheetViews>
  <sheetFormatPr defaultRowHeight="14.5"/>
  <cols>
    <col min="1" max="1" width="38" customWidth="1"/>
    <col min="2" max="2" width="20.81640625" bestFit="1" customWidth="1"/>
    <col min="3" max="3" width="12.6328125" bestFit="1" customWidth="1"/>
    <col min="4" max="4" width="10.7265625" bestFit="1" customWidth="1"/>
    <col min="6" max="6" width="26.81640625" customWidth="1"/>
    <col min="7" max="7" width="19.08984375" customWidth="1"/>
    <col min="8" max="8" width="17.7265625" customWidth="1"/>
    <col min="11" max="11" width="23.54296875" customWidth="1"/>
  </cols>
  <sheetData>
    <row r="3" spans="1:12">
      <c r="A3" s="34" t="s">
        <v>487</v>
      </c>
      <c r="B3" s="34" t="s">
        <v>486</v>
      </c>
    </row>
    <row r="4" spans="1:12">
      <c r="A4" s="34" t="s">
        <v>484</v>
      </c>
      <c r="B4" s="33" t="s">
        <v>30</v>
      </c>
      <c r="C4" s="33" t="s">
        <v>35</v>
      </c>
      <c r="D4" s="33" t="s">
        <v>485</v>
      </c>
      <c r="F4" s="34" t="s">
        <v>487</v>
      </c>
      <c r="G4" s="34" t="s">
        <v>486</v>
      </c>
    </row>
    <row r="5" spans="1:12">
      <c r="A5" s="35" t="s">
        <v>32</v>
      </c>
      <c r="B5" s="36">
        <v>0.53776435045317217</v>
      </c>
      <c r="C5" s="36">
        <v>0.46223564954682778</v>
      </c>
      <c r="D5" s="36">
        <v>1</v>
      </c>
      <c r="F5" s="34" t="s">
        <v>484</v>
      </c>
      <c r="G5" s="33" t="s">
        <v>30</v>
      </c>
      <c r="H5" s="33" t="s">
        <v>35</v>
      </c>
      <c r="I5" s="33" t="s">
        <v>485</v>
      </c>
    </row>
    <row r="6" spans="1:12">
      <c r="A6" s="35" t="s">
        <v>38</v>
      </c>
      <c r="B6" s="36">
        <v>0.60451977401129942</v>
      </c>
      <c r="C6" s="36">
        <v>0.39548022598870058</v>
      </c>
      <c r="D6" s="36">
        <v>1</v>
      </c>
      <c r="F6" s="35" t="s">
        <v>32</v>
      </c>
      <c r="G6" s="38">
        <v>178</v>
      </c>
      <c r="H6" s="38">
        <v>153</v>
      </c>
      <c r="I6" s="38">
        <v>331</v>
      </c>
    </row>
    <row r="7" spans="1:12">
      <c r="A7" s="35" t="s">
        <v>485</v>
      </c>
      <c r="B7" s="36">
        <v>0.57226277372262768</v>
      </c>
      <c r="C7" s="36">
        <v>0.42773722627737226</v>
      </c>
      <c r="D7" s="36">
        <v>1</v>
      </c>
      <c r="F7" s="35" t="s">
        <v>38</v>
      </c>
      <c r="G7" s="38">
        <v>214</v>
      </c>
      <c r="H7" s="38">
        <v>140</v>
      </c>
      <c r="I7" s="38">
        <v>354</v>
      </c>
    </row>
    <row r="8" spans="1:12">
      <c r="F8" s="35" t="s">
        <v>485</v>
      </c>
      <c r="G8" s="38">
        <v>392</v>
      </c>
      <c r="H8" s="38">
        <v>293</v>
      </c>
      <c r="I8" s="38">
        <v>685</v>
      </c>
    </row>
    <row r="10" spans="1:12">
      <c r="A10" t="s">
        <v>506</v>
      </c>
    </row>
    <row r="11" spans="1:12">
      <c r="B11" s="54"/>
    </row>
    <row r="12" spans="1:12" ht="15" customHeight="1">
      <c r="A12" s="39" t="s">
        <v>508</v>
      </c>
      <c r="B12" s="68">
        <f>178/331</f>
        <v>0.53776435045317217</v>
      </c>
    </row>
    <row r="13" spans="1:12">
      <c r="B13" s="54"/>
    </row>
    <row r="14" spans="1:12" ht="18.5" customHeight="1">
      <c r="A14" s="39"/>
      <c r="B14" s="54"/>
      <c r="F14" t="s">
        <v>510</v>
      </c>
      <c r="K14" t="s">
        <v>57</v>
      </c>
      <c r="L14">
        <f>-0.0667/0.0378</f>
        <v>-1.7645502645502644</v>
      </c>
    </row>
    <row r="15" spans="1:12">
      <c r="A15" t="s">
        <v>507</v>
      </c>
      <c r="B15" s="54"/>
    </row>
    <row r="16" spans="1:12" ht="13.5" customHeight="1">
      <c r="B16" s="54"/>
      <c r="F16" s="52" t="s">
        <v>511</v>
      </c>
      <c r="G16" s="48" t="s">
        <v>513</v>
      </c>
    </row>
    <row r="17" spans="1:12">
      <c r="A17" s="39" t="s">
        <v>508</v>
      </c>
      <c r="B17" s="68">
        <f>214/354</f>
        <v>0.60451977401129942</v>
      </c>
      <c r="F17" t="s">
        <v>512</v>
      </c>
      <c r="G17">
        <f>0.5378 * GETPIVOTDATA("EDUCATION",$F$4,"sex","Female")</f>
        <v>178.01179999999999</v>
      </c>
      <c r="K17" t="s">
        <v>517</v>
      </c>
      <c r="L17">
        <v>-2.3260000000000001</v>
      </c>
    </row>
    <row r="18" spans="1:12" ht="21">
      <c r="A18" s="84" t="s">
        <v>559</v>
      </c>
      <c r="B18" s="54"/>
      <c r="G18" s="40" t="s">
        <v>514</v>
      </c>
    </row>
    <row r="19" spans="1:12">
      <c r="A19" s="79" t="s">
        <v>555</v>
      </c>
      <c r="B19" s="68">
        <f>B17-B12</f>
        <v>6.6755423558127247E-2</v>
      </c>
      <c r="F19" t="s">
        <v>515</v>
      </c>
      <c r="G19">
        <f>GETPIVOTDATA("EDUCATION",$A$3,"EDUCATION","Low-educated","sex","Female")*GETPIVOTDATA("EDUCATION",$F$4,"sex","Female")</f>
        <v>153</v>
      </c>
    </row>
    <row r="21" spans="1:12">
      <c r="A21" s="47" t="s">
        <v>509</v>
      </c>
      <c r="B21">
        <f>SQRT((0.6045*(1-0.6045))/354 + (0.5378*(1-0.5378))/331)</f>
        <v>3.776687433885749E-2</v>
      </c>
      <c r="F21" t="s">
        <v>516</v>
      </c>
    </row>
    <row r="22" spans="1:12">
      <c r="A22" s="39"/>
      <c r="G22" s="48" t="s">
        <v>513</v>
      </c>
    </row>
    <row r="23" spans="1:12">
      <c r="F23" t="s">
        <v>512</v>
      </c>
      <c r="G23" s="39">
        <f>0.6045 * 354</f>
        <v>213.99300000000002</v>
      </c>
    </row>
    <row r="24" spans="1:12">
      <c r="A24" s="60" t="s">
        <v>499</v>
      </c>
      <c r="B24" s="80">
        <f>B19/B21</f>
        <v>1.7675654850114002</v>
      </c>
      <c r="G24" s="40" t="s">
        <v>514</v>
      </c>
    </row>
    <row r="25" spans="1:12">
      <c r="A25" s="60"/>
      <c r="B25" s="80"/>
    </row>
    <row r="26" spans="1:12">
      <c r="A26" t="s">
        <v>69</v>
      </c>
      <c r="B26" s="83">
        <f>_xlfn.NORM.S.DIST(B24, TRUE)</f>
        <v>0.96143321380438518</v>
      </c>
      <c r="F26" t="s">
        <v>515</v>
      </c>
      <c r="G26">
        <f>0.3955 * 354</f>
        <v>140.00700000000001</v>
      </c>
    </row>
    <row r="28" spans="1:12" s="81" customFormat="1" ht="21">
      <c r="A28" s="84" t="s">
        <v>560</v>
      </c>
    </row>
    <row r="30" spans="1:12">
      <c r="A30" s="81" t="s">
        <v>500</v>
      </c>
      <c r="B30" s="80">
        <f>B21*B31</f>
        <v>9.7287468296896898E-2</v>
      </c>
      <c r="F30" s="53"/>
    </row>
    <row r="31" spans="1:12">
      <c r="A31" s="81" t="s">
        <v>558</v>
      </c>
      <c r="B31" s="82">
        <v>2.5760000000000001</v>
      </c>
      <c r="F31" s="39"/>
    </row>
    <row r="32" spans="1:12" s="81" customFormat="1">
      <c r="B32" s="82"/>
      <c r="F32" s="39"/>
    </row>
    <row r="33" spans="1:7">
      <c r="A33" s="81" t="s">
        <v>502</v>
      </c>
      <c r="B33" s="80"/>
    </row>
    <row r="34" spans="1:7" ht="15.5">
      <c r="A34" s="81" t="s">
        <v>503</v>
      </c>
      <c r="B34" s="85">
        <f>B19-B30</f>
        <v>-3.0532044738769651E-2</v>
      </c>
    </row>
    <row r="35" spans="1:7">
      <c r="A35" s="81" t="s">
        <v>504</v>
      </c>
      <c r="B35" s="80">
        <f>B30+B19</f>
        <v>0.16404289185502413</v>
      </c>
    </row>
    <row r="38" spans="1:7">
      <c r="F38" s="81"/>
      <c r="G38" s="80"/>
    </row>
    <row r="39" spans="1:7">
      <c r="F39" s="60"/>
    </row>
    <row r="40" spans="1:7">
      <c r="F40" s="81"/>
      <c r="G40" s="80"/>
    </row>
    <row r="41" spans="1:7">
      <c r="F41" s="60"/>
      <c r="G41" s="82"/>
    </row>
    <row r="42" spans="1:7">
      <c r="F42" s="81"/>
      <c r="G42" s="82"/>
    </row>
    <row r="43" spans="1:7">
      <c r="F43" s="81"/>
      <c r="G43" s="82"/>
    </row>
    <row r="44" spans="1:7">
      <c r="F44" s="60"/>
      <c r="G44" s="80"/>
    </row>
    <row r="45" spans="1:7">
      <c r="F45" s="60"/>
      <c r="G45" s="80"/>
    </row>
    <row r="46" spans="1:7">
      <c r="F46" s="60"/>
      <c r="G46" s="80"/>
    </row>
    <row r="47" spans="1:7">
      <c r="F47" s="60"/>
      <c r="G47" s="80"/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zoomScale="72" zoomScaleNormal="115" workbookViewId="0">
      <selection activeCell="F35" sqref="F35"/>
    </sheetView>
  </sheetViews>
  <sheetFormatPr defaultColWidth="14.453125" defaultRowHeight="15" customHeight="1"/>
  <cols>
    <col min="1" max="1" width="8.7265625" customWidth="1"/>
    <col min="2" max="2" width="18.08984375" customWidth="1"/>
    <col min="3" max="3" width="20.54296875" customWidth="1"/>
    <col min="4" max="4" width="8.7265625" style="86" customWidth="1"/>
    <col min="5" max="5" width="8.7265625" customWidth="1"/>
    <col min="6" max="6" width="11.81640625" customWidth="1"/>
    <col min="7" max="8" width="15.453125" customWidth="1"/>
    <col min="9" max="9" width="8.7265625" customWidth="1"/>
    <col min="10" max="10" width="41" customWidth="1"/>
    <col min="11" max="11" width="29" customWidth="1"/>
    <col min="12" max="27" width="8.7265625" customWidth="1"/>
  </cols>
  <sheetData>
    <row r="1" spans="1:11" ht="14.25" customHeight="1">
      <c r="A1" s="1" t="s">
        <v>0</v>
      </c>
      <c r="B1" s="15" t="s">
        <v>17</v>
      </c>
      <c r="C1" s="15" t="s">
        <v>18</v>
      </c>
      <c r="D1" s="21" t="s">
        <v>1</v>
      </c>
      <c r="E1" s="1" t="s">
        <v>5</v>
      </c>
      <c r="F1" s="1" t="s">
        <v>6</v>
      </c>
      <c r="G1" s="1" t="s">
        <v>7</v>
      </c>
      <c r="H1" s="17" t="s">
        <v>8</v>
      </c>
      <c r="J1" s="5" t="s">
        <v>19</v>
      </c>
      <c r="K1" s="6" t="s">
        <v>20</v>
      </c>
    </row>
    <row r="2" spans="1:11" ht="14.25" customHeight="1">
      <c r="A2" s="7">
        <v>39822</v>
      </c>
      <c r="B2" s="2">
        <f>E2+(G2*(E2/(E2+F2)))</f>
        <v>35.789473684210527</v>
      </c>
      <c r="C2" s="2">
        <f t="shared" ref="C2:C65" si="0">F2+(G2*(F2/(E2+F2)))</f>
        <v>64.21052631578948</v>
      </c>
      <c r="D2" s="18">
        <v>39824</v>
      </c>
      <c r="E2" s="8">
        <v>34</v>
      </c>
      <c r="F2" s="8">
        <v>61</v>
      </c>
      <c r="G2" s="8">
        <v>5</v>
      </c>
      <c r="H2" s="8">
        <f t="shared" ref="H2:H65" si="1">SUM(E2:G2)</f>
        <v>100</v>
      </c>
      <c r="J2" s="9">
        <f>AVERAGE(B2:B283)</f>
        <v>54.046418292642031</v>
      </c>
      <c r="K2" s="9">
        <f>AVERAGE(C2:C283)</f>
        <v>45.953581707357962</v>
      </c>
    </row>
    <row r="3" spans="1:11" ht="14.25" customHeight="1">
      <c r="A3" s="7">
        <v>39794</v>
      </c>
      <c r="B3" s="2">
        <f t="shared" ref="B3:B65" si="2">E3+(G3*(E3/(E3+F3)))</f>
        <v>30.208333333333332</v>
      </c>
      <c r="C3" s="2">
        <f t="shared" si="0"/>
        <v>69.791666666666671</v>
      </c>
      <c r="D3" s="18">
        <v>39796</v>
      </c>
      <c r="E3" s="8">
        <v>29</v>
      </c>
      <c r="F3" s="8">
        <v>67</v>
      </c>
      <c r="G3" s="8">
        <v>4</v>
      </c>
      <c r="H3" s="8">
        <f t="shared" si="1"/>
        <v>100</v>
      </c>
      <c r="J3" s="5" t="s">
        <v>12</v>
      </c>
    </row>
    <row r="4" spans="1:11" ht="14.25" customHeight="1">
      <c r="A4" s="7">
        <v>39786</v>
      </c>
      <c r="B4" s="2">
        <f t="shared" si="2"/>
        <v>34.408602150537632</v>
      </c>
      <c r="C4" s="2">
        <f t="shared" si="0"/>
        <v>65.591397849462368</v>
      </c>
      <c r="D4" s="18">
        <v>39789</v>
      </c>
      <c r="E4" s="8">
        <v>32</v>
      </c>
      <c r="F4" s="8">
        <v>61</v>
      </c>
      <c r="G4" s="8">
        <v>7</v>
      </c>
      <c r="H4" s="8">
        <f t="shared" si="1"/>
        <v>100</v>
      </c>
      <c r="J4" s="10">
        <f>_xlfn.STDEV.S(B2:B283)</f>
        <v>16.923388220894807</v>
      </c>
    </row>
    <row r="5" spans="1:11" ht="14.25" customHeight="1">
      <c r="A5" s="7">
        <v>39765</v>
      </c>
      <c r="B5" s="2">
        <f t="shared" si="2"/>
        <v>30.526315789473685</v>
      </c>
      <c r="C5" s="2">
        <f t="shared" si="0"/>
        <v>69.473684210526315</v>
      </c>
      <c r="D5" s="18">
        <v>39768</v>
      </c>
      <c r="E5" s="8">
        <v>29</v>
      </c>
      <c r="F5" s="8">
        <v>66</v>
      </c>
      <c r="G5" s="8">
        <v>5</v>
      </c>
      <c r="H5" s="8">
        <f t="shared" si="1"/>
        <v>100</v>
      </c>
      <c r="J5" s="5" t="s">
        <v>11</v>
      </c>
    </row>
    <row r="6" spans="1:11" ht="14.25" customHeight="1">
      <c r="A6" s="7">
        <v>39759</v>
      </c>
      <c r="B6" s="2">
        <f t="shared" si="2"/>
        <v>29.166666666666668</v>
      </c>
      <c r="C6" s="2">
        <f t="shared" si="0"/>
        <v>70.833333333333329</v>
      </c>
      <c r="D6" s="18">
        <v>39761</v>
      </c>
      <c r="E6" s="8">
        <v>28</v>
      </c>
      <c r="F6" s="8">
        <v>68</v>
      </c>
      <c r="G6" s="8">
        <v>4</v>
      </c>
      <c r="H6" s="8">
        <f t="shared" si="1"/>
        <v>100</v>
      </c>
      <c r="J6" s="10">
        <f>COUNT(B2:B283)</f>
        <v>282</v>
      </c>
    </row>
    <row r="7" spans="1:11" ht="14.25" customHeight="1">
      <c r="A7" s="7">
        <v>39752</v>
      </c>
      <c r="B7" s="2">
        <f t="shared" si="2"/>
        <v>26.315789473684209</v>
      </c>
      <c r="C7" s="2">
        <f t="shared" si="0"/>
        <v>73.684210526315795</v>
      </c>
      <c r="D7" s="18">
        <v>39754</v>
      </c>
      <c r="E7" s="8">
        <v>25</v>
      </c>
      <c r="F7" s="8">
        <v>70</v>
      </c>
      <c r="G7" s="8">
        <v>5</v>
      </c>
      <c r="H7" s="8">
        <f t="shared" si="1"/>
        <v>100</v>
      </c>
    </row>
    <row r="8" spans="1:11" ht="14.25" customHeight="1">
      <c r="A8" s="7">
        <v>39744</v>
      </c>
      <c r="B8" s="2">
        <f t="shared" si="2"/>
        <v>31.958762886597938</v>
      </c>
      <c r="C8" s="2">
        <f t="shared" si="0"/>
        <v>68.041237113402062</v>
      </c>
      <c r="D8" s="18">
        <v>39747</v>
      </c>
      <c r="E8" s="8">
        <v>31</v>
      </c>
      <c r="F8" s="8">
        <v>66</v>
      </c>
      <c r="G8" s="8">
        <v>3</v>
      </c>
      <c r="H8" s="8">
        <f t="shared" si="1"/>
        <v>100</v>
      </c>
      <c r="J8" s="5" t="s">
        <v>21</v>
      </c>
    </row>
    <row r="9" spans="1:11" ht="14.25" customHeight="1">
      <c r="A9" s="7">
        <v>39731</v>
      </c>
      <c r="B9" s="2">
        <f t="shared" si="2"/>
        <v>26.041666666666668</v>
      </c>
      <c r="C9" s="2">
        <f t="shared" si="0"/>
        <v>73.958333333333329</v>
      </c>
      <c r="D9" s="18">
        <v>39733</v>
      </c>
      <c r="E9" s="8">
        <v>25</v>
      </c>
      <c r="F9" s="8">
        <v>71</v>
      </c>
      <c r="G9" s="8">
        <v>4</v>
      </c>
      <c r="H9" s="8">
        <f t="shared" si="1"/>
        <v>100</v>
      </c>
      <c r="J9" s="5" t="s">
        <v>22</v>
      </c>
      <c r="K9" s="10">
        <f>1.96 * (J4 / SQRT(282))</f>
        <v>1.9752352819641092</v>
      </c>
    </row>
    <row r="10" spans="1:11" ht="14.25" customHeight="1">
      <c r="A10" s="7">
        <v>39724</v>
      </c>
      <c r="B10" s="2">
        <f t="shared" si="2"/>
        <v>26.315789473684209</v>
      </c>
      <c r="C10" s="2">
        <f t="shared" si="0"/>
        <v>73.684210526315795</v>
      </c>
      <c r="D10" s="18">
        <v>39726</v>
      </c>
      <c r="E10" s="8">
        <v>25</v>
      </c>
      <c r="F10" s="8">
        <v>70</v>
      </c>
      <c r="G10" s="8">
        <v>5</v>
      </c>
      <c r="H10" s="8">
        <f t="shared" si="1"/>
        <v>100</v>
      </c>
    </row>
    <row r="11" spans="1:11" ht="14.25" customHeight="1">
      <c r="A11" s="7">
        <v>39717</v>
      </c>
      <c r="B11" s="2">
        <f t="shared" si="2"/>
        <v>28.125</v>
      </c>
      <c r="C11" s="2">
        <f t="shared" si="0"/>
        <v>71.875</v>
      </c>
      <c r="D11" s="18">
        <v>39718</v>
      </c>
      <c r="E11" s="8">
        <v>27</v>
      </c>
      <c r="F11" s="8">
        <v>69</v>
      </c>
      <c r="G11" s="8">
        <v>4</v>
      </c>
      <c r="H11" s="8">
        <f t="shared" si="1"/>
        <v>100</v>
      </c>
      <c r="J11" s="10"/>
    </row>
    <row r="12" spans="1:11" ht="14.25" customHeight="1">
      <c r="A12" s="7">
        <v>39699</v>
      </c>
      <c r="B12" s="2">
        <f t="shared" si="2"/>
        <v>32.291666666666664</v>
      </c>
      <c r="C12" s="2">
        <f t="shared" si="0"/>
        <v>67.708333333333329</v>
      </c>
      <c r="D12" s="18">
        <v>39702</v>
      </c>
      <c r="E12" s="8">
        <v>31</v>
      </c>
      <c r="F12" s="8">
        <v>65</v>
      </c>
      <c r="G12" s="8">
        <v>4</v>
      </c>
      <c r="H12" s="8">
        <f t="shared" si="1"/>
        <v>100</v>
      </c>
    </row>
    <row r="13" spans="1:11" ht="14.25" customHeight="1">
      <c r="A13" s="7">
        <v>39696</v>
      </c>
      <c r="B13" s="2">
        <f t="shared" si="2"/>
        <v>34.020618556701031</v>
      </c>
      <c r="C13" s="2">
        <f t="shared" si="0"/>
        <v>65.979381443298962</v>
      </c>
      <c r="D13" s="18">
        <v>39698</v>
      </c>
      <c r="E13" s="8">
        <v>33</v>
      </c>
      <c r="F13" s="8">
        <v>64</v>
      </c>
      <c r="G13" s="8">
        <v>3</v>
      </c>
      <c r="H13" s="8">
        <f t="shared" si="1"/>
        <v>100</v>
      </c>
      <c r="J13" s="5" t="s">
        <v>23</v>
      </c>
      <c r="K13" s="10">
        <f>54.05-K9</f>
        <v>52.074764718035887</v>
      </c>
    </row>
    <row r="14" spans="1:11" ht="14.25" customHeight="1">
      <c r="A14" s="7">
        <v>39681</v>
      </c>
      <c r="B14" s="2">
        <f t="shared" si="2"/>
        <v>30.526315789473685</v>
      </c>
      <c r="C14" s="2">
        <f t="shared" si="0"/>
        <v>69.473684210526315</v>
      </c>
      <c r="D14" s="18">
        <v>39683</v>
      </c>
      <c r="E14" s="8">
        <v>29</v>
      </c>
      <c r="F14" s="8">
        <v>66</v>
      </c>
      <c r="G14" s="8">
        <v>5</v>
      </c>
      <c r="H14" s="8">
        <f t="shared" si="1"/>
        <v>100</v>
      </c>
      <c r="J14" s="6" t="s">
        <v>24</v>
      </c>
      <c r="K14" s="5">
        <f>54.05+K9</f>
        <v>56.025235281964108</v>
      </c>
    </row>
    <row r="15" spans="1:11" ht="14.25" customHeight="1">
      <c r="A15" s="7">
        <v>39667</v>
      </c>
      <c r="B15" s="2">
        <f t="shared" si="2"/>
        <v>35.106382978723403</v>
      </c>
      <c r="C15" s="2">
        <f t="shared" si="0"/>
        <v>64.893617021276597</v>
      </c>
      <c r="D15" s="18">
        <v>39670</v>
      </c>
      <c r="E15" s="8">
        <v>33</v>
      </c>
      <c r="F15" s="8">
        <v>61</v>
      </c>
      <c r="G15" s="8">
        <v>6</v>
      </c>
      <c r="H15" s="8">
        <f t="shared" si="1"/>
        <v>100</v>
      </c>
    </row>
    <row r="16" spans="1:11" ht="14.25" customHeight="1">
      <c r="A16" s="7">
        <v>39654</v>
      </c>
      <c r="B16" s="2">
        <f t="shared" si="2"/>
        <v>32.989690721649481</v>
      </c>
      <c r="C16" s="2">
        <f t="shared" si="0"/>
        <v>67.010309278350519</v>
      </c>
      <c r="D16" s="18">
        <v>39656</v>
      </c>
      <c r="E16" s="8">
        <v>32</v>
      </c>
      <c r="F16" s="8">
        <v>65</v>
      </c>
      <c r="G16" s="8">
        <v>3</v>
      </c>
      <c r="H16" s="8">
        <f t="shared" si="1"/>
        <v>100</v>
      </c>
    </row>
    <row r="17" spans="1:8" ht="14.25" customHeight="1">
      <c r="A17" s="7">
        <v>39639</v>
      </c>
      <c r="B17" s="2">
        <f t="shared" si="2"/>
        <v>33.695652173913047</v>
      </c>
      <c r="C17" s="2">
        <f t="shared" si="0"/>
        <v>66.304347826086953</v>
      </c>
      <c r="D17" s="18">
        <v>39642</v>
      </c>
      <c r="E17" s="8">
        <v>31</v>
      </c>
      <c r="F17" s="8">
        <v>61</v>
      </c>
      <c r="G17" s="8">
        <v>8</v>
      </c>
      <c r="H17" s="8">
        <f t="shared" si="1"/>
        <v>100</v>
      </c>
    </row>
    <row r="18" spans="1:8" ht="14.25" customHeight="1">
      <c r="A18" s="7">
        <v>39614</v>
      </c>
      <c r="B18" s="2">
        <f t="shared" si="2"/>
        <v>29.166666666666668</v>
      </c>
      <c r="C18" s="2">
        <f t="shared" si="0"/>
        <v>70.833333333333329</v>
      </c>
      <c r="D18" s="18">
        <v>39618</v>
      </c>
      <c r="E18" s="8">
        <v>28</v>
      </c>
      <c r="F18" s="8">
        <v>68</v>
      </c>
      <c r="G18" s="8">
        <v>4</v>
      </c>
      <c r="H18" s="8">
        <f t="shared" si="1"/>
        <v>100</v>
      </c>
    </row>
    <row r="19" spans="1:8" ht="14.25" customHeight="1">
      <c r="A19" s="7">
        <v>39608</v>
      </c>
      <c r="B19" s="2">
        <f t="shared" si="2"/>
        <v>31.914893617021278</v>
      </c>
      <c r="C19" s="2">
        <f t="shared" si="0"/>
        <v>68.085106382978722</v>
      </c>
      <c r="D19" s="18">
        <v>39611</v>
      </c>
      <c r="E19" s="8">
        <v>30</v>
      </c>
      <c r="F19" s="8">
        <v>64</v>
      </c>
      <c r="G19" s="8">
        <v>6</v>
      </c>
      <c r="H19" s="8">
        <f t="shared" si="1"/>
        <v>100</v>
      </c>
    </row>
    <row r="20" spans="1:8" ht="14.25" customHeight="1">
      <c r="A20" s="7">
        <v>39598</v>
      </c>
      <c r="B20" s="2">
        <f t="shared" si="2"/>
        <v>29.166666666666668</v>
      </c>
      <c r="C20" s="2">
        <f t="shared" si="0"/>
        <v>70.833333333333329</v>
      </c>
      <c r="D20" s="18">
        <v>39600</v>
      </c>
      <c r="E20" s="8">
        <v>28</v>
      </c>
      <c r="F20" s="8">
        <v>68</v>
      </c>
      <c r="G20" s="8">
        <v>4</v>
      </c>
      <c r="H20" s="8">
        <f t="shared" si="1"/>
        <v>100</v>
      </c>
    </row>
    <row r="21" spans="1:8" ht="14.25" customHeight="1">
      <c r="A21" s="7">
        <v>39576</v>
      </c>
      <c r="B21" s="2">
        <f t="shared" si="2"/>
        <v>30.851063829787233</v>
      </c>
      <c r="C21" s="2">
        <f t="shared" si="0"/>
        <v>69.148936170212764</v>
      </c>
      <c r="D21" s="18">
        <v>39579</v>
      </c>
      <c r="E21" s="8">
        <v>29</v>
      </c>
      <c r="F21" s="8">
        <v>65</v>
      </c>
      <c r="G21" s="8">
        <v>6</v>
      </c>
      <c r="H21" s="8">
        <f t="shared" si="1"/>
        <v>100</v>
      </c>
    </row>
    <row r="22" spans="1:8" ht="14.25" customHeight="1">
      <c r="A22" s="7">
        <v>39569</v>
      </c>
      <c r="B22" s="2">
        <f t="shared" si="2"/>
        <v>29.473684210526315</v>
      </c>
      <c r="C22" s="2">
        <f t="shared" si="0"/>
        <v>70.526315789473685</v>
      </c>
      <c r="D22" s="18">
        <v>39571</v>
      </c>
      <c r="E22" s="8">
        <v>28</v>
      </c>
      <c r="F22" s="8">
        <v>67</v>
      </c>
      <c r="G22" s="8">
        <v>5</v>
      </c>
      <c r="H22" s="8">
        <f t="shared" si="1"/>
        <v>100</v>
      </c>
    </row>
    <row r="23" spans="1:8" ht="14.25" customHeight="1">
      <c r="A23" s="7">
        <v>39556</v>
      </c>
      <c r="B23" s="2">
        <f t="shared" si="2"/>
        <v>28.865979381443299</v>
      </c>
      <c r="C23" s="2">
        <f t="shared" si="0"/>
        <v>71.134020618556704</v>
      </c>
      <c r="D23" s="18">
        <v>39558</v>
      </c>
      <c r="E23" s="8">
        <v>28</v>
      </c>
      <c r="F23" s="8">
        <v>69</v>
      </c>
      <c r="G23" s="8">
        <v>3</v>
      </c>
      <c r="H23" s="8">
        <f t="shared" si="1"/>
        <v>100</v>
      </c>
    </row>
    <row r="24" spans="1:8" ht="14.25" customHeight="1">
      <c r="A24" s="7">
        <v>39544</v>
      </c>
      <c r="B24" s="2">
        <f t="shared" si="2"/>
        <v>29.473684210526315</v>
      </c>
      <c r="C24" s="2">
        <f t="shared" si="0"/>
        <v>70.526315789473685</v>
      </c>
      <c r="D24" s="18">
        <v>39547</v>
      </c>
      <c r="E24" s="8">
        <v>28</v>
      </c>
      <c r="F24" s="8">
        <v>67</v>
      </c>
      <c r="G24" s="8">
        <v>5</v>
      </c>
      <c r="H24" s="8">
        <f t="shared" si="1"/>
        <v>100</v>
      </c>
    </row>
    <row r="25" spans="1:8" ht="14.25" customHeight="1">
      <c r="A25" s="7">
        <v>39521</v>
      </c>
      <c r="B25" s="2">
        <f t="shared" si="2"/>
        <v>33.333333333333336</v>
      </c>
      <c r="C25" s="2">
        <f t="shared" si="0"/>
        <v>66.666666666666671</v>
      </c>
      <c r="D25" s="18">
        <v>39523</v>
      </c>
      <c r="E25" s="8">
        <v>32</v>
      </c>
      <c r="F25" s="8">
        <v>64</v>
      </c>
      <c r="G25" s="8">
        <v>4</v>
      </c>
      <c r="H25" s="8">
        <f t="shared" si="1"/>
        <v>100</v>
      </c>
    </row>
    <row r="26" spans="1:8" ht="14.25" customHeight="1">
      <c r="A26" s="7">
        <v>39513</v>
      </c>
      <c r="B26" s="2">
        <f t="shared" si="2"/>
        <v>33.333333333333336</v>
      </c>
      <c r="C26" s="2">
        <f t="shared" si="0"/>
        <v>66.666666666666671</v>
      </c>
      <c r="D26" s="18">
        <v>39516</v>
      </c>
      <c r="E26" s="8">
        <v>32</v>
      </c>
      <c r="F26" s="8">
        <v>64</v>
      </c>
      <c r="G26" s="8">
        <v>4</v>
      </c>
      <c r="H26" s="8">
        <f t="shared" si="1"/>
        <v>100</v>
      </c>
    </row>
    <row r="27" spans="1:8" ht="14.25" customHeight="1">
      <c r="A27" s="7">
        <v>39499</v>
      </c>
      <c r="B27" s="2">
        <f t="shared" si="2"/>
        <v>34.042553191489361</v>
      </c>
      <c r="C27" s="2">
        <f t="shared" si="0"/>
        <v>65.957446808510639</v>
      </c>
      <c r="D27" s="18">
        <v>39502</v>
      </c>
      <c r="E27" s="8">
        <v>32</v>
      </c>
      <c r="F27" s="8">
        <v>62</v>
      </c>
      <c r="G27" s="8">
        <v>6</v>
      </c>
      <c r="H27" s="8">
        <f t="shared" si="1"/>
        <v>100</v>
      </c>
    </row>
    <row r="28" spans="1:8" ht="14.25" customHeight="1">
      <c r="A28" s="7">
        <v>39489</v>
      </c>
      <c r="B28" s="2">
        <f t="shared" si="2"/>
        <v>32.291666666666664</v>
      </c>
      <c r="C28" s="2">
        <f t="shared" si="0"/>
        <v>67.708333333333329</v>
      </c>
      <c r="D28" s="18">
        <v>39492</v>
      </c>
      <c r="E28" s="8">
        <v>31</v>
      </c>
      <c r="F28" s="8">
        <v>65</v>
      </c>
      <c r="G28" s="8">
        <v>4</v>
      </c>
      <c r="H28" s="8">
        <f t="shared" si="1"/>
        <v>100</v>
      </c>
    </row>
    <row r="29" spans="1:8" ht="14.25" customHeight="1">
      <c r="A29" s="7">
        <v>39486</v>
      </c>
      <c r="B29" s="2">
        <f t="shared" si="2"/>
        <v>35.106382978723403</v>
      </c>
      <c r="C29" s="2">
        <f t="shared" si="0"/>
        <v>64.893617021276597</v>
      </c>
      <c r="D29" s="18">
        <v>39488</v>
      </c>
      <c r="E29" s="8">
        <v>33</v>
      </c>
      <c r="F29" s="8">
        <v>61</v>
      </c>
      <c r="G29" s="8">
        <v>6</v>
      </c>
      <c r="H29" s="8">
        <f t="shared" si="1"/>
        <v>100</v>
      </c>
    </row>
    <row r="30" spans="1:8" ht="14.25" customHeight="1">
      <c r="A30" s="7">
        <v>39477</v>
      </c>
      <c r="B30" s="2">
        <f t="shared" si="2"/>
        <v>35.789473684210527</v>
      </c>
      <c r="C30" s="2">
        <f t="shared" si="0"/>
        <v>64.21052631578948</v>
      </c>
      <c r="D30" s="18">
        <v>39480</v>
      </c>
      <c r="E30" s="8">
        <v>34</v>
      </c>
      <c r="F30" s="8">
        <v>61</v>
      </c>
      <c r="G30" s="8">
        <v>5</v>
      </c>
      <c r="H30" s="8">
        <f t="shared" si="1"/>
        <v>100</v>
      </c>
    </row>
    <row r="31" spans="1:8" ht="14.25" customHeight="1">
      <c r="A31" s="7">
        <v>39457</v>
      </c>
      <c r="B31" s="2">
        <f t="shared" si="2"/>
        <v>36.170212765957444</v>
      </c>
      <c r="C31" s="2">
        <f t="shared" si="0"/>
        <v>63.829787234042556</v>
      </c>
      <c r="D31" s="18">
        <v>39460</v>
      </c>
      <c r="E31" s="8">
        <v>34</v>
      </c>
      <c r="F31" s="8">
        <v>60</v>
      </c>
      <c r="G31" s="8">
        <v>6</v>
      </c>
      <c r="H31" s="8">
        <f t="shared" si="1"/>
        <v>100</v>
      </c>
    </row>
    <row r="32" spans="1:8" ht="14.25" customHeight="1">
      <c r="A32" s="7">
        <v>39451</v>
      </c>
      <c r="B32" s="2">
        <f t="shared" si="2"/>
        <v>33.333333333333336</v>
      </c>
      <c r="C32" s="2">
        <f t="shared" si="0"/>
        <v>66.666666666666671</v>
      </c>
      <c r="D32" s="18">
        <v>39453</v>
      </c>
      <c r="E32" s="8">
        <v>32</v>
      </c>
      <c r="F32" s="8">
        <v>64</v>
      </c>
      <c r="G32" s="8">
        <v>4</v>
      </c>
      <c r="H32" s="8">
        <f t="shared" si="1"/>
        <v>100</v>
      </c>
    </row>
    <row r="33" spans="1:8" ht="14.25" customHeight="1">
      <c r="A33" s="7">
        <v>39430</v>
      </c>
      <c r="B33" s="2">
        <f t="shared" si="2"/>
        <v>32.989690721649481</v>
      </c>
      <c r="C33" s="2">
        <f t="shared" si="0"/>
        <v>67.010309278350519</v>
      </c>
      <c r="D33" s="18">
        <v>39432</v>
      </c>
      <c r="E33" s="8">
        <v>32</v>
      </c>
      <c r="F33" s="8">
        <v>65</v>
      </c>
      <c r="G33" s="8">
        <v>3</v>
      </c>
      <c r="H33" s="8">
        <f t="shared" si="1"/>
        <v>100</v>
      </c>
    </row>
    <row r="34" spans="1:8" ht="14.25" customHeight="1">
      <c r="A34" s="7">
        <v>39422</v>
      </c>
      <c r="B34" s="2">
        <f t="shared" si="2"/>
        <v>39.361702127659576</v>
      </c>
      <c r="C34" s="2">
        <f t="shared" si="0"/>
        <v>60.638297872340424</v>
      </c>
      <c r="D34" s="18">
        <v>39425</v>
      </c>
      <c r="E34" s="8">
        <v>37</v>
      </c>
      <c r="F34" s="8">
        <v>57</v>
      </c>
      <c r="G34" s="8">
        <v>6</v>
      </c>
      <c r="H34" s="8">
        <f t="shared" si="1"/>
        <v>100</v>
      </c>
    </row>
    <row r="35" spans="1:8" ht="14.25" customHeight="1">
      <c r="A35" s="7">
        <v>39416</v>
      </c>
      <c r="B35" s="2">
        <f t="shared" si="2"/>
        <v>35.416666666666664</v>
      </c>
      <c r="C35" s="2">
        <f t="shared" si="0"/>
        <v>64.583333333333329</v>
      </c>
      <c r="D35" s="18">
        <v>39418</v>
      </c>
      <c r="E35" s="8">
        <v>34</v>
      </c>
      <c r="F35" s="8">
        <v>62</v>
      </c>
      <c r="G35" s="8">
        <v>4</v>
      </c>
      <c r="H35" s="8">
        <f t="shared" si="1"/>
        <v>100</v>
      </c>
    </row>
    <row r="36" spans="1:8" ht="14.25" customHeight="1">
      <c r="A36" s="7">
        <v>39397</v>
      </c>
      <c r="B36" s="2">
        <f t="shared" si="2"/>
        <v>34.408602150537632</v>
      </c>
      <c r="C36" s="2">
        <f t="shared" si="0"/>
        <v>65.591397849462368</v>
      </c>
      <c r="D36" s="18">
        <v>39400</v>
      </c>
      <c r="E36" s="8">
        <v>32</v>
      </c>
      <c r="F36" s="8">
        <v>61</v>
      </c>
      <c r="G36" s="8">
        <v>7</v>
      </c>
      <c r="H36" s="8">
        <f t="shared" si="1"/>
        <v>100</v>
      </c>
    </row>
    <row r="37" spans="1:8" ht="14.25" customHeight="1">
      <c r="A37" s="7">
        <v>39388</v>
      </c>
      <c r="B37" s="2">
        <f t="shared" si="2"/>
        <v>32.631578947368425</v>
      </c>
      <c r="C37" s="2">
        <f t="shared" si="0"/>
        <v>67.368421052631575</v>
      </c>
      <c r="D37" s="18">
        <v>39390</v>
      </c>
      <c r="E37" s="8">
        <v>31</v>
      </c>
      <c r="F37" s="8">
        <v>64</v>
      </c>
      <c r="G37" s="8">
        <v>5</v>
      </c>
      <c r="H37" s="8">
        <f t="shared" si="1"/>
        <v>100</v>
      </c>
    </row>
    <row r="38" spans="1:8" ht="14.25" customHeight="1">
      <c r="A38" s="7">
        <v>39367</v>
      </c>
      <c r="B38" s="2">
        <f t="shared" si="2"/>
        <v>33.333333333333336</v>
      </c>
      <c r="C38" s="2">
        <f t="shared" si="0"/>
        <v>66.666666666666671</v>
      </c>
      <c r="D38" s="18">
        <v>39369</v>
      </c>
      <c r="E38" s="8">
        <v>32</v>
      </c>
      <c r="F38" s="8">
        <v>64</v>
      </c>
      <c r="G38" s="8">
        <v>4</v>
      </c>
      <c r="H38" s="8">
        <f t="shared" si="1"/>
        <v>100</v>
      </c>
    </row>
    <row r="39" spans="1:8" ht="14.25" customHeight="1">
      <c r="A39" s="7">
        <v>39359</v>
      </c>
      <c r="B39" s="2">
        <f t="shared" si="2"/>
        <v>33.333333333333336</v>
      </c>
      <c r="C39" s="2">
        <f t="shared" si="0"/>
        <v>66.666666666666671</v>
      </c>
      <c r="D39" s="18">
        <v>39362</v>
      </c>
      <c r="E39" s="8">
        <v>32</v>
      </c>
      <c r="F39" s="8">
        <v>64</v>
      </c>
      <c r="G39" s="8">
        <v>4</v>
      </c>
      <c r="H39" s="8">
        <f t="shared" si="1"/>
        <v>100</v>
      </c>
    </row>
    <row r="40" spans="1:8" ht="14.25" customHeight="1">
      <c r="A40" s="7">
        <v>39339</v>
      </c>
      <c r="B40" s="2">
        <f t="shared" si="2"/>
        <v>36.734693877551024</v>
      </c>
      <c r="C40" s="2">
        <f t="shared" si="0"/>
        <v>63.265306122448976</v>
      </c>
      <c r="D40" s="18">
        <v>39341</v>
      </c>
      <c r="E40" s="8">
        <v>36</v>
      </c>
      <c r="F40" s="8">
        <v>62</v>
      </c>
      <c r="G40" s="8">
        <v>2</v>
      </c>
      <c r="H40" s="8">
        <f t="shared" si="1"/>
        <v>100</v>
      </c>
    </row>
    <row r="41" spans="1:8" ht="14.25" customHeight="1">
      <c r="A41" s="7">
        <v>39332</v>
      </c>
      <c r="B41" s="2">
        <f t="shared" si="2"/>
        <v>34.736842105263158</v>
      </c>
      <c r="C41" s="2">
        <f t="shared" si="0"/>
        <v>65.26315789473685</v>
      </c>
      <c r="D41" s="18">
        <v>39333</v>
      </c>
      <c r="E41" s="8">
        <v>33</v>
      </c>
      <c r="F41" s="8">
        <v>62</v>
      </c>
      <c r="G41" s="8">
        <v>5</v>
      </c>
      <c r="H41" s="8">
        <f t="shared" si="1"/>
        <v>100</v>
      </c>
    </row>
    <row r="42" spans="1:8" ht="14.25" customHeight="1">
      <c r="A42" s="7">
        <v>39307</v>
      </c>
      <c r="B42" s="2">
        <f t="shared" si="2"/>
        <v>33.684210526315788</v>
      </c>
      <c r="C42" s="2">
        <f t="shared" si="0"/>
        <v>66.315789473684205</v>
      </c>
      <c r="D42" s="18">
        <v>39310</v>
      </c>
      <c r="E42" s="8">
        <v>32</v>
      </c>
      <c r="F42" s="8">
        <v>63</v>
      </c>
      <c r="G42" s="8">
        <v>5</v>
      </c>
      <c r="H42" s="8">
        <f t="shared" si="1"/>
        <v>100</v>
      </c>
    </row>
    <row r="43" spans="1:8" ht="14.25" customHeight="1">
      <c r="A43" s="7">
        <v>39297</v>
      </c>
      <c r="B43" s="2">
        <f t="shared" si="2"/>
        <v>35.416666666666664</v>
      </c>
      <c r="C43" s="2">
        <f t="shared" si="0"/>
        <v>64.583333333333329</v>
      </c>
      <c r="D43" s="18">
        <v>39299</v>
      </c>
      <c r="E43" s="8">
        <v>34</v>
      </c>
      <c r="F43" s="8">
        <v>62</v>
      </c>
      <c r="G43" s="8">
        <v>4</v>
      </c>
      <c r="H43" s="8">
        <f t="shared" si="1"/>
        <v>100</v>
      </c>
    </row>
    <row r="44" spans="1:8" ht="14.25" customHeight="1">
      <c r="A44" s="7">
        <v>39275</v>
      </c>
      <c r="B44" s="2">
        <f t="shared" si="2"/>
        <v>32.978723404255319</v>
      </c>
      <c r="C44" s="2">
        <f t="shared" si="0"/>
        <v>67.021276595744681</v>
      </c>
      <c r="D44" s="18">
        <v>39278</v>
      </c>
      <c r="E44" s="8">
        <v>31</v>
      </c>
      <c r="F44" s="8">
        <v>63</v>
      </c>
      <c r="G44" s="8">
        <v>6</v>
      </c>
      <c r="H44" s="8">
        <f t="shared" si="1"/>
        <v>100</v>
      </c>
    </row>
    <row r="45" spans="1:8" ht="14.25" customHeight="1">
      <c r="A45" s="7">
        <v>39269</v>
      </c>
      <c r="B45" s="2">
        <f t="shared" si="2"/>
        <v>30.526315789473685</v>
      </c>
      <c r="C45" s="2">
        <f t="shared" si="0"/>
        <v>69.473684210526315</v>
      </c>
      <c r="D45" s="18">
        <v>39271</v>
      </c>
      <c r="E45" s="8">
        <v>29</v>
      </c>
      <c r="F45" s="8">
        <v>66</v>
      </c>
      <c r="G45" s="8">
        <v>5</v>
      </c>
      <c r="H45" s="8">
        <f t="shared" si="1"/>
        <v>100</v>
      </c>
    </row>
    <row r="46" spans="1:8" ht="14.25" customHeight="1">
      <c r="A46" s="7">
        <v>39244</v>
      </c>
      <c r="B46" s="2">
        <f t="shared" si="2"/>
        <v>32.989690721649481</v>
      </c>
      <c r="C46" s="2">
        <f t="shared" si="0"/>
        <v>67.010309278350519</v>
      </c>
      <c r="D46" s="18">
        <v>39247</v>
      </c>
      <c r="E46" s="8">
        <v>32</v>
      </c>
      <c r="F46" s="8">
        <v>65</v>
      </c>
      <c r="G46" s="8">
        <v>3</v>
      </c>
      <c r="H46" s="8">
        <f t="shared" si="1"/>
        <v>100</v>
      </c>
    </row>
    <row r="47" spans="1:8" ht="14.25" customHeight="1">
      <c r="A47" s="7">
        <v>39234</v>
      </c>
      <c r="B47" s="2">
        <f t="shared" si="2"/>
        <v>34.042553191489361</v>
      </c>
      <c r="C47" s="2">
        <f t="shared" si="0"/>
        <v>65.957446808510639</v>
      </c>
      <c r="D47" s="18">
        <v>39236</v>
      </c>
      <c r="E47" s="8">
        <v>32</v>
      </c>
      <c r="F47" s="8">
        <v>62</v>
      </c>
      <c r="G47" s="8">
        <v>6</v>
      </c>
      <c r="H47" s="8">
        <f t="shared" si="1"/>
        <v>100</v>
      </c>
    </row>
    <row r="48" spans="1:8" ht="14.25" customHeight="1">
      <c r="A48" s="7">
        <v>39212</v>
      </c>
      <c r="B48" s="2">
        <f t="shared" si="2"/>
        <v>34.736842105263158</v>
      </c>
      <c r="C48" s="2">
        <f t="shared" si="0"/>
        <v>65.26315789473685</v>
      </c>
      <c r="D48" s="18">
        <v>39215</v>
      </c>
      <c r="E48" s="8">
        <v>33</v>
      </c>
      <c r="F48" s="8">
        <v>62</v>
      </c>
      <c r="G48" s="8">
        <v>5</v>
      </c>
      <c r="H48" s="8">
        <f t="shared" si="1"/>
        <v>100</v>
      </c>
    </row>
    <row r="49" spans="1:8" ht="14.25" customHeight="1">
      <c r="A49" s="7">
        <v>39206</v>
      </c>
      <c r="B49" s="2">
        <f t="shared" si="2"/>
        <v>35.051546391752581</v>
      </c>
      <c r="C49" s="2">
        <f t="shared" si="0"/>
        <v>64.948453608247419</v>
      </c>
      <c r="D49" s="18">
        <v>39208</v>
      </c>
      <c r="E49" s="8">
        <v>34</v>
      </c>
      <c r="F49" s="8">
        <v>63</v>
      </c>
      <c r="G49" s="8">
        <v>3</v>
      </c>
      <c r="H49" s="8">
        <f t="shared" si="1"/>
        <v>100</v>
      </c>
    </row>
    <row r="50" spans="1:8" ht="14.25" customHeight="1">
      <c r="A50" s="7">
        <v>39185</v>
      </c>
      <c r="B50" s="2">
        <f t="shared" si="2"/>
        <v>37.5</v>
      </c>
      <c r="C50" s="2">
        <f t="shared" si="0"/>
        <v>62.5</v>
      </c>
      <c r="D50" s="18">
        <v>39187</v>
      </c>
      <c r="E50" s="8">
        <v>36</v>
      </c>
      <c r="F50" s="8">
        <v>60</v>
      </c>
      <c r="G50" s="8">
        <v>4</v>
      </c>
      <c r="H50" s="8">
        <f t="shared" si="1"/>
        <v>100</v>
      </c>
    </row>
    <row r="51" spans="1:8" ht="14.25" customHeight="1">
      <c r="A51" s="7">
        <v>39174</v>
      </c>
      <c r="B51" s="2">
        <f t="shared" si="2"/>
        <v>39.583333333333336</v>
      </c>
      <c r="C51" s="2">
        <f t="shared" si="0"/>
        <v>60.416666666666664</v>
      </c>
      <c r="D51" s="18">
        <v>39177</v>
      </c>
      <c r="E51" s="8">
        <v>38</v>
      </c>
      <c r="F51" s="8">
        <v>58</v>
      </c>
      <c r="G51" s="8">
        <v>4</v>
      </c>
      <c r="H51" s="8">
        <f t="shared" si="1"/>
        <v>100</v>
      </c>
    </row>
    <row r="52" spans="1:8" ht="14.25" customHeight="1">
      <c r="A52" s="7">
        <v>39164</v>
      </c>
      <c r="B52" s="2">
        <f t="shared" si="2"/>
        <v>35.416666666666664</v>
      </c>
      <c r="C52" s="2">
        <f t="shared" si="0"/>
        <v>64.583333333333329</v>
      </c>
      <c r="D52" s="18">
        <v>39166</v>
      </c>
      <c r="E52" s="8">
        <v>34</v>
      </c>
      <c r="F52" s="8">
        <v>62</v>
      </c>
      <c r="G52" s="8">
        <v>4</v>
      </c>
      <c r="H52" s="8">
        <f t="shared" si="1"/>
        <v>100</v>
      </c>
    </row>
    <row r="53" spans="1:8" ht="14.25" customHeight="1">
      <c r="A53" s="7">
        <v>39152</v>
      </c>
      <c r="B53" s="2">
        <f t="shared" si="2"/>
        <v>36.458333333333336</v>
      </c>
      <c r="C53" s="2">
        <f t="shared" si="0"/>
        <v>63.541666666666664</v>
      </c>
      <c r="D53" s="18">
        <v>39155</v>
      </c>
      <c r="E53" s="8">
        <v>35</v>
      </c>
      <c r="F53" s="8">
        <v>61</v>
      </c>
      <c r="G53" s="8">
        <v>4</v>
      </c>
      <c r="H53" s="8">
        <f t="shared" si="1"/>
        <v>100</v>
      </c>
    </row>
    <row r="54" spans="1:8" ht="14.25" customHeight="1">
      <c r="A54" s="7">
        <v>39143</v>
      </c>
      <c r="B54" s="2">
        <f t="shared" si="2"/>
        <v>34.375</v>
      </c>
      <c r="C54" s="2">
        <f t="shared" si="0"/>
        <v>65.625</v>
      </c>
      <c r="D54" s="18">
        <v>39145</v>
      </c>
      <c r="E54" s="8">
        <v>33</v>
      </c>
      <c r="F54" s="8">
        <v>63</v>
      </c>
      <c r="G54" s="8">
        <v>4</v>
      </c>
      <c r="H54" s="8">
        <f t="shared" si="1"/>
        <v>100</v>
      </c>
    </row>
    <row r="55" spans="1:8" ht="14.25" customHeight="1">
      <c r="A55" s="7">
        <v>39122</v>
      </c>
      <c r="B55" s="2">
        <f t="shared" si="2"/>
        <v>38.541666666666664</v>
      </c>
      <c r="C55" s="2">
        <f t="shared" si="0"/>
        <v>61.458333333333336</v>
      </c>
      <c r="D55" s="18">
        <v>39124</v>
      </c>
      <c r="E55" s="8">
        <v>37</v>
      </c>
      <c r="F55" s="8">
        <v>59</v>
      </c>
      <c r="G55" s="8">
        <v>4</v>
      </c>
      <c r="H55" s="8">
        <f t="shared" si="1"/>
        <v>100</v>
      </c>
    </row>
    <row r="56" spans="1:8" ht="14.25" customHeight="1">
      <c r="A56" s="7">
        <v>39114</v>
      </c>
      <c r="B56" s="2">
        <f t="shared" si="2"/>
        <v>32.989690721649481</v>
      </c>
      <c r="C56" s="2">
        <f t="shared" si="0"/>
        <v>67.010309278350519</v>
      </c>
      <c r="D56" s="18">
        <v>39117</v>
      </c>
      <c r="E56" s="8">
        <v>32</v>
      </c>
      <c r="F56" s="8">
        <v>65</v>
      </c>
      <c r="G56" s="8">
        <v>3</v>
      </c>
      <c r="H56" s="8">
        <f t="shared" si="1"/>
        <v>100</v>
      </c>
    </row>
    <row r="57" spans="1:8" ht="14.25" customHeight="1">
      <c r="A57" s="7">
        <v>39097</v>
      </c>
      <c r="B57" s="2">
        <f t="shared" si="2"/>
        <v>37.113402061855673</v>
      </c>
      <c r="C57" s="2">
        <f t="shared" si="0"/>
        <v>62.886597938144327</v>
      </c>
      <c r="D57" s="18">
        <v>39100</v>
      </c>
      <c r="E57" s="8">
        <v>36</v>
      </c>
      <c r="F57" s="8">
        <v>61</v>
      </c>
      <c r="G57" s="8">
        <v>3</v>
      </c>
      <c r="H57" s="8">
        <f t="shared" si="1"/>
        <v>100</v>
      </c>
    </row>
    <row r="58" spans="1:8" ht="14.25" customHeight="1">
      <c r="A58" s="7">
        <v>39094</v>
      </c>
      <c r="B58" s="2">
        <f t="shared" si="2"/>
        <v>35.051546391752581</v>
      </c>
      <c r="C58" s="2">
        <f t="shared" si="0"/>
        <v>64.948453608247419</v>
      </c>
      <c r="D58" s="18">
        <v>39096</v>
      </c>
      <c r="E58" s="8">
        <v>34</v>
      </c>
      <c r="F58" s="8">
        <v>63</v>
      </c>
      <c r="G58" s="8">
        <v>3</v>
      </c>
      <c r="H58" s="8">
        <f t="shared" si="1"/>
        <v>100</v>
      </c>
    </row>
    <row r="59" spans="1:8" ht="14.25" customHeight="1">
      <c r="A59" s="7">
        <v>39087</v>
      </c>
      <c r="B59" s="2">
        <f t="shared" si="2"/>
        <v>38.541666666666664</v>
      </c>
      <c r="C59" s="2">
        <f t="shared" si="0"/>
        <v>61.458333333333336</v>
      </c>
      <c r="D59" s="18">
        <v>39089</v>
      </c>
      <c r="E59" s="8">
        <v>37</v>
      </c>
      <c r="F59" s="8">
        <v>59</v>
      </c>
      <c r="G59" s="8">
        <v>4</v>
      </c>
      <c r="H59" s="8">
        <f t="shared" si="1"/>
        <v>100</v>
      </c>
    </row>
    <row r="60" spans="1:8" ht="14.25" customHeight="1">
      <c r="A60" s="7">
        <v>39062</v>
      </c>
      <c r="B60" s="2">
        <f t="shared" si="2"/>
        <v>36.458333333333336</v>
      </c>
      <c r="C60" s="2">
        <f t="shared" si="0"/>
        <v>63.541666666666664</v>
      </c>
      <c r="D60" s="18">
        <v>39065</v>
      </c>
      <c r="E60" s="8">
        <v>35</v>
      </c>
      <c r="F60" s="8">
        <v>61</v>
      </c>
      <c r="G60" s="8">
        <v>4</v>
      </c>
      <c r="H60" s="8">
        <f t="shared" si="1"/>
        <v>100</v>
      </c>
    </row>
    <row r="61" spans="1:8" ht="14.25" customHeight="1">
      <c r="A61" s="7">
        <v>39059</v>
      </c>
      <c r="B61" s="2">
        <f t="shared" si="2"/>
        <v>39.175257731958766</v>
      </c>
      <c r="C61" s="2">
        <f t="shared" si="0"/>
        <v>60.824742268041234</v>
      </c>
      <c r="D61" s="18">
        <v>39061</v>
      </c>
      <c r="E61" s="8">
        <v>38</v>
      </c>
      <c r="F61" s="8">
        <v>59</v>
      </c>
      <c r="G61" s="8">
        <v>3</v>
      </c>
      <c r="H61" s="8">
        <f t="shared" si="1"/>
        <v>100</v>
      </c>
    </row>
    <row r="62" spans="1:8" ht="14.25" customHeight="1">
      <c r="A62" s="7">
        <v>39030</v>
      </c>
      <c r="B62" s="2">
        <f t="shared" si="2"/>
        <v>37.373737373737377</v>
      </c>
      <c r="C62" s="2">
        <f t="shared" si="0"/>
        <v>62.62626262626263</v>
      </c>
      <c r="D62" s="18">
        <v>39033</v>
      </c>
      <c r="E62" s="8">
        <v>37</v>
      </c>
      <c r="F62" s="8">
        <v>62</v>
      </c>
      <c r="G62" s="8">
        <v>1</v>
      </c>
      <c r="H62" s="8">
        <f t="shared" si="1"/>
        <v>100</v>
      </c>
    </row>
    <row r="63" spans="1:8" ht="14.25" customHeight="1">
      <c r="A63" s="7">
        <v>39023</v>
      </c>
      <c r="B63" s="2">
        <f t="shared" si="2"/>
        <v>40.425531914893618</v>
      </c>
      <c r="C63" s="2">
        <f t="shared" si="0"/>
        <v>59.574468085106382</v>
      </c>
      <c r="D63" s="18">
        <v>39026</v>
      </c>
      <c r="E63" s="8">
        <v>38</v>
      </c>
      <c r="F63" s="8">
        <v>56</v>
      </c>
      <c r="G63" s="8">
        <v>6</v>
      </c>
      <c r="H63" s="8">
        <f t="shared" si="1"/>
        <v>100</v>
      </c>
    </row>
    <row r="64" spans="1:8" ht="14.25" customHeight="1">
      <c r="A64" s="7">
        <v>39010</v>
      </c>
      <c r="B64" s="2">
        <f t="shared" si="2"/>
        <v>38.94736842105263</v>
      </c>
      <c r="C64" s="2">
        <f t="shared" si="0"/>
        <v>61.05263157894737</v>
      </c>
      <c r="D64" s="18">
        <v>39012</v>
      </c>
      <c r="E64" s="8">
        <v>37</v>
      </c>
      <c r="F64" s="8">
        <v>58</v>
      </c>
      <c r="G64" s="8">
        <v>5</v>
      </c>
      <c r="H64" s="8">
        <f t="shared" si="1"/>
        <v>100</v>
      </c>
    </row>
    <row r="65" spans="1:8" ht="14.25" customHeight="1">
      <c r="A65" s="7">
        <v>38999</v>
      </c>
      <c r="B65" s="2">
        <f t="shared" si="2"/>
        <v>39.361702127659576</v>
      </c>
      <c r="C65" s="2">
        <f t="shared" si="0"/>
        <v>60.638297872340424</v>
      </c>
      <c r="D65" s="18">
        <v>39002</v>
      </c>
      <c r="E65" s="8">
        <v>37</v>
      </c>
      <c r="F65" s="8">
        <v>57</v>
      </c>
      <c r="G65" s="8">
        <v>6</v>
      </c>
      <c r="H65" s="8">
        <f t="shared" si="1"/>
        <v>100</v>
      </c>
    </row>
    <row r="66" spans="1:8" ht="14.25" customHeight="1">
      <c r="A66" s="7">
        <v>38996</v>
      </c>
      <c r="B66" s="2">
        <f t="shared" ref="B66:B129" si="3">E66+(G66*(E66/(E66+F66)))</f>
        <v>38.541666666666664</v>
      </c>
      <c r="C66" s="2">
        <f t="shared" ref="C66:C129" si="4">F66+(G66*(F66/(E66+F66)))</f>
        <v>61.458333333333336</v>
      </c>
      <c r="D66" s="18">
        <v>38998</v>
      </c>
      <c r="E66" s="8">
        <v>37</v>
      </c>
      <c r="F66" s="8">
        <v>59</v>
      </c>
      <c r="G66" s="8">
        <v>4</v>
      </c>
      <c r="H66" s="8">
        <f t="shared" ref="H66:H129" si="5">SUM(E66:G66)</f>
        <v>100</v>
      </c>
    </row>
    <row r="67" spans="1:8" ht="14.25" customHeight="1">
      <c r="A67" s="7">
        <v>38975</v>
      </c>
      <c r="B67" s="2">
        <f t="shared" si="3"/>
        <v>46.315789473684212</v>
      </c>
      <c r="C67" s="2">
        <f t="shared" si="4"/>
        <v>53.684210526315788</v>
      </c>
      <c r="D67" s="18">
        <v>38977</v>
      </c>
      <c r="E67" s="8">
        <v>44</v>
      </c>
      <c r="F67" s="8">
        <v>51</v>
      </c>
      <c r="G67" s="8">
        <v>5</v>
      </c>
      <c r="H67" s="8">
        <f t="shared" si="5"/>
        <v>100</v>
      </c>
    </row>
    <row r="68" spans="1:8" ht="14.25" customHeight="1">
      <c r="A68" s="7">
        <v>38967</v>
      </c>
      <c r="B68" s="2">
        <f t="shared" si="3"/>
        <v>41.05263157894737</v>
      </c>
      <c r="C68" s="2">
        <f t="shared" si="4"/>
        <v>58.94736842105263</v>
      </c>
      <c r="D68" s="18">
        <v>38970</v>
      </c>
      <c r="E68" s="8">
        <v>39</v>
      </c>
      <c r="F68" s="8">
        <v>56</v>
      </c>
      <c r="G68" s="8">
        <v>5</v>
      </c>
      <c r="H68" s="8">
        <f t="shared" si="5"/>
        <v>100</v>
      </c>
    </row>
    <row r="69" spans="1:8" ht="14.25" customHeight="1">
      <c r="A69" s="7">
        <v>38947</v>
      </c>
      <c r="B69" s="2">
        <f t="shared" si="3"/>
        <v>43.75</v>
      </c>
      <c r="C69" s="2">
        <f t="shared" si="4"/>
        <v>56.25</v>
      </c>
      <c r="D69" s="18">
        <v>38949</v>
      </c>
      <c r="E69" s="8">
        <v>42</v>
      </c>
      <c r="F69" s="8">
        <v>54</v>
      </c>
      <c r="G69" s="8">
        <v>4</v>
      </c>
      <c r="H69" s="8">
        <f t="shared" si="5"/>
        <v>100</v>
      </c>
    </row>
    <row r="70" spans="1:8" ht="14.25" customHeight="1">
      <c r="A70" s="7">
        <v>38936</v>
      </c>
      <c r="B70" s="2">
        <f t="shared" si="3"/>
        <v>38.541666666666664</v>
      </c>
      <c r="C70" s="2">
        <f t="shared" si="4"/>
        <v>61.458333333333336</v>
      </c>
      <c r="D70" s="18">
        <v>38939</v>
      </c>
      <c r="E70" s="8">
        <v>37</v>
      </c>
      <c r="F70" s="8">
        <v>59</v>
      </c>
      <c r="G70" s="8">
        <v>4</v>
      </c>
      <c r="H70" s="8">
        <f t="shared" si="5"/>
        <v>100</v>
      </c>
    </row>
    <row r="71" spans="1:8" ht="14.25" customHeight="1">
      <c r="A71" s="7">
        <v>38926</v>
      </c>
      <c r="B71" s="2">
        <f t="shared" si="3"/>
        <v>41.666666666666664</v>
      </c>
      <c r="C71" s="2">
        <f t="shared" si="4"/>
        <v>58.333333333333336</v>
      </c>
      <c r="D71" s="18">
        <v>38928</v>
      </c>
      <c r="E71" s="8">
        <v>40</v>
      </c>
      <c r="F71" s="8">
        <v>56</v>
      </c>
      <c r="G71" s="8">
        <v>4</v>
      </c>
      <c r="H71" s="8">
        <f t="shared" si="5"/>
        <v>100</v>
      </c>
    </row>
    <row r="72" spans="1:8" ht="14.25" customHeight="1">
      <c r="A72" s="7">
        <v>38919</v>
      </c>
      <c r="B72" s="2">
        <f t="shared" si="3"/>
        <v>38.541666666666664</v>
      </c>
      <c r="C72" s="2">
        <f t="shared" si="4"/>
        <v>61.458333333333336</v>
      </c>
      <c r="D72" s="18">
        <v>38921</v>
      </c>
      <c r="E72" s="8">
        <v>37</v>
      </c>
      <c r="F72" s="8">
        <v>59</v>
      </c>
      <c r="G72" s="8">
        <v>4</v>
      </c>
      <c r="H72" s="8">
        <f t="shared" si="5"/>
        <v>100</v>
      </c>
    </row>
    <row r="73" spans="1:8" ht="14.25" customHeight="1">
      <c r="A73" s="7">
        <v>38904</v>
      </c>
      <c r="B73" s="2">
        <f t="shared" si="3"/>
        <v>42.10526315789474</v>
      </c>
      <c r="C73" s="2">
        <f t="shared" si="4"/>
        <v>57.89473684210526</v>
      </c>
      <c r="D73" s="18">
        <v>38907</v>
      </c>
      <c r="E73" s="8">
        <v>40</v>
      </c>
      <c r="F73" s="8">
        <v>55</v>
      </c>
      <c r="G73" s="8">
        <v>5</v>
      </c>
      <c r="H73" s="8">
        <f t="shared" si="5"/>
        <v>100</v>
      </c>
    </row>
    <row r="74" spans="1:8" ht="14.25" customHeight="1">
      <c r="A74" s="7">
        <v>38891</v>
      </c>
      <c r="B74" s="2">
        <f t="shared" si="3"/>
        <v>38.144329896907216</v>
      </c>
      <c r="C74" s="2">
        <f t="shared" si="4"/>
        <v>61.855670103092784</v>
      </c>
      <c r="D74" s="18">
        <v>38893</v>
      </c>
      <c r="E74" s="8">
        <v>37</v>
      </c>
      <c r="F74" s="8">
        <v>60</v>
      </c>
      <c r="G74" s="8">
        <v>3</v>
      </c>
      <c r="H74" s="8">
        <f t="shared" si="5"/>
        <v>100</v>
      </c>
    </row>
    <row r="75" spans="1:8" ht="14.25" customHeight="1">
      <c r="A75" s="7">
        <v>38877</v>
      </c>
      <c r="B75" s="2">
        <f t="shared" si="3"/>
        <v>40.425531914893618</v>
      </c>
      <c r="C75" s="2">
        <f t="shared" si="4"/>
        <v>59.574468085106382</v>
      </c>
      <c r="D75" s="18">
        <v>38879</v>
      </c>
      <c r="E75" s="8">
        <v>38</v>
      </c>
      <c r="F75" s="8">
        <v>56</v>
      </c>
      <c r="G75" s="8">
        <v>6</v>
      </c>
      <c r="H75" s="8">
        <f t="shared" si="5"/>
        <v>100</v>
      </c>
    </row>
    <row r="76" spans="1:8" ht="14.25" customHeight="1">
      <c r="A76" s="7">
        <v>38869</v>
      </c>
      <c r="B76" s="2">
        <f t="shared" si="3"/>
        <v>38.70967741935484</v>
      </c>
      <c r="C76" s="2">
        <f t="shared" si="4"/>
        <v>61.29032258064516</v>
      </c>
      <c r="D76" s="18">
        <v>38872</v>
      </c>
      <c r="E76" s="8">
        <v>36</v>
      </c>
      <c r="F76" s="8">
        <v>57</v>
      </c>
      <c r="G76" s="8">
        <v>7</v>
      </c>
      <c r="H76" s="8">
        <f t="shared" si="5"/>
        <v>100</v>
      </c>
    </row>
    <row r="77" spans="1:8" ht="14.25" customHeight="1">
      <c r="A77" s="7">
        <v>38845</v>
      </c>
      <c r="B77" s="2">
        <f t="shared" si="3"/>
        <v>35.106382978723403</v>
      </c>
      <c r="C77" s="2">
        <f t="shared" si="4"/>
        <v>64.893617021276597</v>
      </c>
      <c r="D77" s="18">
        <v>38848</v>
      </c>
      <c r="E77" s="8">
        <v>33</v>
      </c>
      <c r="F77" s="8">
        <v>61</v>
      </c>
      <c r="G77" s="8">
        <v>6</v>
      </c>
      <c r="H77" s="8">
        <f t="shared" si="5"/>
        <v>100</v>
      </c>
    </row>
    <row r="78" spans="1:8" ht="14.25" customHeight="1">
      <c r="A78" s="7">
        <v>38842</v>
      </c>
      <c r="B78" s="2">
        <f t="shared" si="3"/>
        <v>33.695652173913047</v>
      </c>
      <c r="C78" s="2">
        <f t="shared" si="4"/>
        <v>66.304347826086953</v>
      </c>
      <c r="D78" s="18">
        <v>38844</v>
      </c>
      <c r="E78" s="8">
        <v>31</v>
      </c>
      <c r="F78" s="8">
        <v>61</v>
      </c>
      <c r="G78" s="8">
        <v>8</v>
      </c>
      <c r="H78" s="8">
        <f t="shared" si="5"/>
        <v>100</v>
      </c>
    </row>
    <row r="79" spans="1:8" ht="14.25" customHeight="1">
      <c r="A79" s="7">
        <v>38835</v>
      </c>
      <c r="B79" s="2">
        <f t="shared" si="3"/>
        <v>34.343434343434346</v>
      </c>
      <c r="C79" s="2">
        <f t="shared" si="4"/>
        <v>65.656565656565661</v>
      </c>
      <c r="D79" s="18">
        <v>38837</v>
      </c>
      <c r="E79" s="8">
        <v>34</v>
      </c>
      <c r="F79" s="8">
        <v>65</v>
      </c>
      <c r="G79" s="8">
        <v>1</v>
      </c>
      <c r="H79" s="8">
        <f t="shared" si="5"/>
        <v>100</v>
      </c>
    </row>
    <row r="80" spans="1:8" ht="14.25" customHeight="1">
      <c r="A80" s="7">
        <v>38817</v>
      </c>
      <c r="B80" s="2">
        <f t="shared" si="3"/>
        <v>36.363636363636367</v>
      </c>
      <c r="C80" s="2">
        <f t="shared" si="4"/>
        <v>63.636363636363633</v>
      </c>
      <c r="D80" s="18">
        <v>38820</v>
      </c>
      <c r="E80" s="8">
        <v>36</v>
      </c>
      <c r="F80" s="8">
        <v>63</v>
      </c>
      <c r="G80" s="8">
        <v>1</v>
      </c>
      <c r="H80" s="8">
        <f t="shared" si="5"/>
        <v>100</v>
      </c>
    </row>
    <row r="81" spans="1:8" ht="14.25" customHeight="1">
      <c r="A81" s="7">
        <v>38814</v>
      </c>
      <c r="B81" s="2">
        <f t="shared" si="3"/>
        <v>38.144329896907216</v>
      </c>
      <c r="C81" s="2">
        <f t="shared" si="4"/>
        <v>61.855670103092784</v>
      </c>
      <c r="D81" s="18">
        <v>38816</v>
      </c>
      <c r="E81" s="8">
        <v>37</v>
      </c>
      <c r="F81" s="8">
        <v>60</v>
      </c>
      <c r="G81" s="8">
        <v>3</v>
      </c>
      <c r="H81" s="8">
        <f t="shared" si="5"/>
        <v>100</v>
      </c>
    </row>
    <row r="82" spans="1:8" ht="14.25" customHeight="1">
      <c r="A82" s="7">
        <v>38789</v>
      </c>
      <c r="B82" s="2">
        <f t="shared" si="3"/>
        <v>38.541666666666664</v>
      </c>
      <c r="C82" s="2">
        <f t="shared" si="4"/>
        <v>61.458333333333336</v>
      </c>
      <c r="D82" s="18">
        <v>38792</v>
      </c>
      <c r="E82" s="8">
        <v>37</v>
      </c>
      <c r="F82" s="8">
        <v>59</v>
      </c>
      <c r="G82" s="8">
        <v>4</v>
      </c>
      <c r="H82" s="8">
        <f t="shared" si="5"/>
        <v>100</v>
      </c>
    </row>
    <row r="83" spans="1:8" ht="14.25" customHeight="1">
      <c r="A83" s="7">
        <v>38786</v>
      </c>
      <c r="B83" s="2">
        <f t="shared" si="3"/>
        <v>37.5</v>
      </c>
      <c r="C83" s="2">
        <f t="shared" si="4"/>
        <v>62.5</v>
      </c>
      <c r="D83" s="18">
        <v>38788</v>
      </c>
      <c r="E83" s="8">
        <v>36</v>
      </c>
      <c r="F83" s="8">
        <v>60</v>
      </c>
      <c r="G83" s="8">
        <v>4</v>
      </c>
      <c r="H83" s="8">
        <f t="shared" si="5"/>
        <v>100</v>
      </c>
    </row>
    <row r="84" spans="1:8" ht="14.25" customHeight="1">
      <c r="A84" s="7">
        <v>38776</v>
      </c>
      <c r="B84" s="2">
        <f t="shared" si="3"/>
        <v>38.775510204081634</v>
      </c>
      <c r="C84" s="2">
        <f t="shared" si="4"/>
        <v>61.224489795918366</v>
      </c>
      <c r="D84" s="18">
        <v>38777</v>
      </c>
      <c r="E84" s="8">
        <v>38</v>
      </c>
      <c r="F84" s="8">
        <v>60</v>
      </c>
      <c r="G84" s="8">
        <v>2</v>
      </c>
      <c r="H84" s="8">
        <f t="shared" si="5"/>
        <v>100</v>
      </c>
    </row>
    <row r="85" spans="1:8" ht="14.25" customHeight="1">
      <c r="A85" s="7">
        <v>38757</v>
      </c>
      <c r="B85" s="2">
        <f t="shared" si="3"/>
        <v>41.05263157894737</v>
      </c>
      <c r="C85" s="2">
        <f t="shared" si="4"/>
        <v>58.94736842105263</v>
      </c>
      <c r="D85" s="18">
        <v>38760</v>
      </c>
      <c r="E85" s="8">
        <v>39</v>
      </c>
      <c r="F85" s="8">
        <v>56</v>
      </c>
      <c r="G85" s="8">
        <v>5</v>
      </c>
      <c r="H85" s="8">
        <f t="shared" si="5"/>
        <v>100</v>
      </c>
    </row>
    <row r="86" spans="1:8" ht="14.25" customHeight="1">
      <c r="A86" s="7">
        <v>38754</v>
      </c>
      <c r="B86" s="2">
        <f t="shared" si="3"/>
        <v>43.298969072164951</v>
      </c>
      <c r="C86" s="2">
        <f t="shared" si="4"/>
        <v>56.701030927835049</v>
      </c>
      <c r="D86" s="18">
        <v>38757</v>
      </c>
      <c r="E86" s="8">
        <v>42</v>
      </c>
      <c r="F86" s="8">
        <v>55</v>
      </c>
      <c r="G86" s="8">
        <v>3</v>
      </c>
      <c r="H86" s="8">
        <f t="shared" si="5"/>
        <v>100</v>
      </c>
    </row>
    <row r="87" spans="1:8" ht="14.25" customHeight="1">
      <c r="A87" s="7">
        <v>38737</v>
      </c>
      <c r="B87" s="2">
        <f t="shared" si="3"/>
        <v>44.329896907216494</v>
      </c>
      <c r="C87" s="2">
        <f t="shared" si="4"/>
        <v>55.670103092783506</v>
      </c>
      <c r="D87" s="18">
        <v>38739</v>
      </c>
      <c r="E87" s="8">
        <v>43</v>
      </c>
      <c r="F87" s="8">
        <v>54</v>
      </c>
      <c r="G87" s="8">
        <v>3</v>
      </c>
      <c r="H87" s="8">
        <f t="shared" si="5"/>
        <v>100</v>
      </c>
    </row>
    <row r="88" spans="1:8" ht="14.25" customHeight="1">
      <c r="A88" s="7">
        <v>38726</v>
      </c>
      <c r="B88" s="2">
        <f t="shared" si="3"/>
        <v>44.791666666666664</v>
      </c>
      <c r="C88" s="2">
        <f t="shared" si="4"/>
        <v>55.208333333333336</v>
      </c>
      <c r="D88" s="18">
        <v>38729</v>
      </c>
      <c r="E88" s="8">
        <v>43</v>
      </c>
      <c r="F88" s="8">
        <v>53</v>
      </c>
      <c r="G88" s="8">
        <v>4</v>
      </c>
      <c r="H88" s="8">
        <f t="shared" si="5"/>
        <v>100</v>
      </c>
    </row>
    <row r="89" spans="1:8" ht="14.25" customHeight="1">
      <c r="A89" s="7">
        <v>38723</v>
      </c>
      <c r="B89" s="2">
        <f t="shared" si="3"/>
        <v>44.329896907216494</v>
      </c>
      <c r="C89" s="2">
        <f t="shared" si="4"/>
        <v>55.670103092783506</v>
      </c>
      <c r="D89" s="18">
        <v>38725</v>
      </c>
      <c r="E89" s="8">
        <v>43</v>
      </c>
      <c r="F89" s="8">
        <v>54</v>
      </c>
      <c r="G89" s="8">
        <v>3</v>
      </c>
      <c r="H89" s="8">
        <f t="shared" si="5"/>
        <v>100</v>
      </c>
    </row>
    <row r="90" spans="1:8" ht="14.25" customHeight="1">
      <c r="A90" s="7">
        <v>38705</v>
      </c>
      <c r="B90" s="2">
        <f t="shared" si="3"/>
        <v>44.791666666666664</v>
      </c>
      <c r="C90" s="2">
        <f t="shared" si="4"/>
        <v>55.208333333333336</v>
      </c>
      <c r="D90" s="18">
        <v>38708</v>
      </c>
      <c r="E90" s="8">
        <v>43</v>
      </c>
      <c r="F90" s="8">
        <v>53</v>
      </c>
      <c r="G90" s="8">
        <v>4</v>
      </c>
      <c r="H90" s="8">
        <f t="shared" si="5"/>
        <v>100</v>
      </c>
    </row>
    <row r="91" spans="1:8" ht="14.25" customHeight="1">
      <c r="A91" s="7">
        <v>38702</v>
      </c>
      <c r="B91" s="2">
        <f t="shared" si="3"/>
        <v>42.268041237113401</v>
      </c>
      <c r="C91" s="2">
        <f t="shared" si="4"/>
        <v>57.731958762886599</v>
      </c>
      <c r="D91" s="18">
        <v>38704</v>
      </c>
      <c r="E91" s="8">
        <v>41</v>
      </c>
      <c r="F91" s="8">
        <v>56</v>
      </c>
      <c r="G91" s="8">
        <v>3</v>
      </c>
      <c r="H91" s="8">
        <f t="shared" si="5"/>
        <v>100</v>
      </c>
    </row>
    <row r="92" spans="1:8" ht="14.25" customHeight="1">
      <c r="A92" s="7">
        <v>38695</v>
      </c>
      <c r="B92" s="2">
        <f t="shared" si="3"/>
        <v>43.298969072164951</v>
      </c>
      <c r="C92" s="2">
        <f t="shared" si="4"/>
        <v>56.701030927835049</v>
      </c>
      <c r="D92" s="18">
        <v>38697</v>
      </c>
      <c r="E92" s="8">
        <v>42</v>
      </c>
      <c r="F92" s="8">
        <v>55</v>
      </c>
      <c r="G92" s="8">
        <v>3</v>
      </c>
      <c r="H92" s="8">
        <f t="shared" si="5"/>
        <v>100</v>
      </c>
    </row>
    <row r="93" spans="1:8" ht="14.25" customHeight="1">
      <c r="A93" s="7">
        <v>38691</v>
      </c>
      <c r="B93" s="2">
        <f t="shared" si="3"/>
        <v>45.263157894736842</v>
      </c>
      <c r="C93" s="2">
        <f t="shared" si="4"/>
        <v>54.736842105263158</v>
      </c>
      <c r="D93" s="18">
        <v>38694</v>
      </c>
      <c r="E93" s="8">
        <v>43</v>
      </c>
      <c r="F93" s="8">
        <v>52</v>
      </c>
      <c r="G93" s="8">
        <v>5</v>
      </c>
      <c r="H93" s="8">
        <f t="shared" si="5"/>
        <v>100</v>
      </c>
    </row>
    <row r="94" spans="1:8" ht="14.25" customHeight="1">
      <c r="A94" s="7">
        <v>38673</v>
      </c>
      <c r="B94" s="2">
        <f t="shared" si="3"/>
        <v>40</v>
      </c>
      <c r="C94" s="2">
        <f t="shared" si="4"/>
        <v>60</v>
      </c>
      <c r="D94" s="18">
        <v>38676</v>
      </c>
      <c r="E94" s="8">
        <v>38</v>
      </c>
      <c r="F94" s="8">
        <v>57</v>
      </c>
      <c r="G94" s="8">
        <v>5</v>
      </c>
      <c r="H94" s="8">
        <f t="shared" si="5"/>
        <v>100</v>
      </c>
    </row>
    <row r="95" spans="1:8" ht="14.25" customHeight="1">
      <c r="A95" s="7">
        <v>38667</v>
      </c>
      <c r="B95" s="2">
        <f t="shared" si="3"/>
        <v>38.144329896907216</v>
      </c>
      <c r="C95" s="2">
        <f t="shared" si="4"/>
        <v>61.855670103092784</v>
      </c>
      <c r="D95" s="18">
        <v>38669</v>
      </c>
      <c r="E95" s="8">
        <v>37</v>
      </c>
      <c r="F95" s="8">
        <v>60</v>
      </c>
      <c r="G95" s="8">
        <v>3</v>
      </c>
      <c r="H95" s="8">
        <f t="shared" si="5"/>
        <v>100</v>
      </c>
    </row>
    <row r="96" spans="1:8" ht="14.25" customHeight="1">
      <c r="A96" s="7">
        <v>38663</v>
      </c>
      <c r="B96" s="2">
        <f t="shared" si="3"/>
        <v>42.10526315789474</v>
      </c>
      <c r="C96" s="2">
        <f t="shared" si="4"/>
        <v>57.89473684210526</v>
      </c>
      <c r="D96" s="18">
        <v>38666</v>
      </c>
      <c r="E96" s="8">
        <v>40</v>
      </c>
      <c r="F96" s="8">
        <v>55</v>
      </c>
      <c r="G96" s="8">
        <v>5</v>
      </c>
      <c r="H96" s="8">
        <f t="shared" si="5"/>
        <v>100</v>
      </c>
    </row>
    <row r="97" spans="1:8" ht="14.25" customHeight="1">
      <c r="A97" s="7">
        <v>38653</v>
      </c>
      <c r="B97" s="2">
        <f t="shared" si="3"/>
        <v>42.268041237113401</v>
      </c>
      <c r="C97" s="2">
        <f t="shared" si="4"/>
        <v>57.731958762886599</v>
      </c>
      <c r="D97" s="18">
        <v>38655</v>
      </c>
      <c r="E97" s="8">
        <v>41</v>
      </c>
      <c r="F97" s="8">
        <v>56</v>
      </c>
      <c r="G97" s="8">
        <v>3</v>
      </c>
      <c r="H97" s="8">
        <f t="shared" si="5"/>
        <v>100</v>
      </c>
    </row>
    <row r="98" spans="1:8" ht="14.25" customHeight="1">
      <c r="A98" s="7">
        <v>38646</v>
      </c>
      <c r="B98" s="2">
        <f t="shared" si="3"/>
        <v>43.298969072164951</v>
      </c>
      <c r="C98" s="2">
        <f t="shared" si="4"/>
        <v>56.701030927835049</v>
      </c>
      <c r="D98" s="18">
        <v>38648</v>
      </c>
      <c r="E98" s="8">
        <v>42</v>
      </c>
      <c r="F98" s="8">
        <v>55</v>
      </c>
      <c r="G98" s="8">
        <v>3</v>
      </c>
      <c r="H98" s="8">
        <f t="shared" si="5"/>
        <v>100</v>
      </c>
    </row>
    <row r="99" spans="1:8" ht="14.25" customHeight="1">
      <c r="A99" s="7">
        <v>38638</v>
      </c>
      <c r="B99" s="2">
        <f t="shared" si="3"/>
        <v>40.206185567010309</v>
      </c>
      <c r="C99" s="2">
        <f t="shared" si="4"/>
        <v>59.793814432989691</v>
      </c>
      <c r="D99" s="18">
        <v>38641</v>
      </c>
      <c r="E99" s="8">
        <v>39</v>
      </c>
      <c r="F99" s="8">
        <v>58</v>
      </c>
      <c r="G99" s="8">
        <v>3</v>
      </c>
      <c r="H99" s="8">
        <f t="shared" si="5"/>
        <v>100</v>
      </c>
    </row>
    <row r="100" spans="1:8" ht="14.25" customHeight="1">
      <c r="A100" s="7">
        <v>38621</v>
      </c>
      <c r="B100" s="2">
        <f t="shared" si="3"/>
        <v>46.808510638297875</v>
      </c>
      <c r="C100" s="2">
        <f t="shared" si="4"/>
        <v>53.191489361702125</v>
      </c>
      <c r="D100" s="18">
        <v>38623</v>
      </c>
      <c r="E100" s="8">
        <v>44</v>
      </c>
      <c r="F100" s="8">
        <v>50</v>
      </c>
      <c r="G100" s="8">
        <v>6</v>
      </c>
      <c r="H100" s="8">
        <f t="shared" si="5"/>
        <v>100</v>
      </c>
    </row>
    <row r="101" spans="1:8" ht="14.25" customHeight="1">
      <c r="A101" s="7">
        <v>38611</v>
      </c>
      <c r="B101" s="2">
        <f t="shared" si="3"/>
        <v>40.816326530612244</v>
      </c>
      <c r="C101" s="2">
        <f t="shared" si="4"/>
        <v>59.183673469387756</v>
      </c>
      <c r="D101" s="18">
        <v>38613</v>
      </c>
      <c r="E101" s="8">
        <v>40</v>
      </c>
      <c r="F101" s="8">
        <v>58</v>
      </c>
      <c r="G101" s="8">
        <v>2</v>
      </c>
      <c r="H101" s="8">
        <f t="shared" si="5"/>
        <v>100</v>
      </c>
    </row>
    <row r="102" spans="1:8" ht="14.25" customHeight="1">
      <c r="A102" s="7">
        <v>38607</v>
      </c>
      <c r="B102" s="2">
        <f t="shared" si="3"/>
        <v>46.391752577319586</v>
      </c>
      <c r="C102" s="2">
        <f t="shared" si="4"/>
        <v>53.608247422680414</v>
      </c>
      <c r="D102" s="18">
        <v>38610</v>
      </c>
      <c r="E102" s="8">
        <v>45</v>
      </c>
      <c r="F102" s="8">
        <v>52</v>
      </c>
      <c r="G102" s="8">
        <v>3</v>
      </c>
      <c r="H102" s="8">
        <f t="shared" si="5"/>
        <v>100</v>
      </c>
    </row>
    <row r="103" spans="1:8" ht="14.25" customHeight="1">
      <c r="A103" s="7">
        <v>38603</v>
      </c>
      <c r="B103" s="2">
        <f t="shared" si="3"/>
        <v>47.422680412371136</v>
      </c>
      <c r="C103" s="2">
        <f t="shared" si="4"/>
        <v>52.577319587628864</v>
      </c>
      <c r="D103" s="18">
        <v>38606</v>
      </c>
      <c r="E103" s="8">
        <v>46</v>
      </c>
      <c r="F103" s="8">
        <v>51</v>
      </c>
      <c r="G103" s="8">
        <v>3</v>
      </c>
      <c r="H103" s="8">
        <f t="shared" si="5"/>
        <v>100</v>
      </c>
    </row>
    <row r="104" spans="1:8" ht="14.25" customHeight="1">
      <c r="A104" s="7">
        <v>38592</v>
      </c>
      <c r="B104" s="2">
        <f t="shared" si="3"/>
        <v>46.391752577319586</v>
      </c>
      <c r="C104" s="2">
        <f t="shared" si="4"/>
        <v>53.608247422680414</v>
      </c>
      <c r="D104" s="18">
        <v>38594</v>
      </c>
      <c r="E104" s="8">
        <v>45</v>
      </c>
      <c r="F104" s="8">
        <v>52</v>
      </c>
      <c r="G104" s="8">
        <v>3</v>
      </c>
      <c r="H104" s="8">
        <f t="shared" si="5"/>
        <v>100</v>
      </c>
    </row>
    <row r="105" spans="1:8" ht="14.25" customHeight="1">
      <c r="A105" s="7">
        <v>38586</v>
      </c>
      <c r="B105" s="2">
        <f t="shared" si="3"/>
        <v>40.816326530612244</v>
      </c>
      <c r="C105" s="2">
        <f t="shared" si="4"/>
        <v>59.183673469387756</v>
      </c>
      <c r="D105" s="18">
        <v>38589</v>
      </c>
      <c r="E105" s="8">
        <v>40</v>
      </c>
      <c r="F105" s="8">
        <v>58</v>
      </c>
      <c r="G105" s="8">
        <v>2</v>
      </c>
      <c r="H105" s="8">
        <f t="shared" si="5"/>
        <v>100</v>
      </c>
    </row>
    <row r="106" spans="1:8" ht="14.25" customHeight="1">
      <c r="A106" s="7">
        <v>38572</v>
      </c>
      <c r="B106" s="2">
        <f t="shared" si="3"/>
        <v>46.875</v>
      </c>
      <c r="C106" s="2">
        <f t="shared" si="4"/>
        <v>53.125</v>
      </c>
      <c r="D106" s="18">
        <v>38575</v>
      </c>
      <c r="E106" s="8">
        <v>45</v>
      </c>
      <c r="F106" s="8">
        <v>51</v>
      </c>
      <c r="G106" s="8">
        <v>4</v>
      </c>
      <c r="H106" s="8">
        <f t="shared" si="5"/>
        <v>100</v>
      </c>
    </row>
    <row r="107" spans="1:8" ht="14.25" customHeight="1">
      <c r="A107" s="7">
        <v>38569</v>
      </c>
      <c r="B107" s="2">
        <f t="shared" si="3"/>
        <v>46.875</v>
      </c>
      <c r="C107" s="2">
        <f t="shared" si="4"/>
        <v>53.125</v>
      </c>
      <c r="D107" s="18">
        <v>38571</v>
      </c>
      <c r="E107" s="8">
        <v>45</v>
      </c>
      <c r="F107" s="8">
        <v>51</v>
      </c>
      <c r="G107" s="8">
        <v>4</v>
      </c>
      <c r="H107" s="8">
        <f t="shared" si="5"/>
        <v>100</v>
      </c>
    </row>
    <row r="108" spans="1:8" ht="14.25" customHeight="1">
      <c r="A108" s="7">
        <v>38558</v>
      </c>
      <c r="B108" s="2">
        <f t="shared" si="3"/>
        <v>46.315789473684212</v>
      </c>
      <c r="C108" s="2">
        <f t="shared" si="4"/>
        <v>53.684210526315788</v>
      </c>
      <c r="D108" s="18">
        <v>38561</v>
      </c>
      <c r="E108" s="8">
        <v>44</v>
      </c>
      <c r="F108" s="8">
        <v>51</v>
      </c>
      <c r="G108" s="8">
        <v>5</v>
      </c>
      <c r="H108" s="8">
        <f t="shared" si="5"/>
        <v>100</v>
      </c>
    </row>
    <row r="109" spans="1:8" ht="14.25" customHeight="1">
      <c r="A109" s="7">
        <v>38555</v>
      </c>
      <c r="B109" s="2">
        <f t="shared" si="3"/>
        <v>50.515463917525771</v>
      </c>
      <c r="C109" s="2">
        <f t="shared" si="4"/>
        <v>49.484536082474229</v>
      </c>
      <c r="D109" s="18">
        <v>38557</v>
      </c>
      <c r="E109" s="8">
        <v>49</v>
      </c>
      <c r="F109" s="8">
        <v>48</v>
      </c>
      <c r="G109" s="8">
        <v>3</v>
      </c>
      <c r="H109" s="8">
        <f t="shared" si="5"/>
        <v>100</v>
      </c>
    </row>
    <row r="110" spans="1:8" ht="14.25" customHeight="1">
      <c r="A110" s="7">
        <v>38540</v>
      </c>
      <c r="B110" s="2">
        <f t="shared" si="3"/>
        <v>50.515463917525771</v>
      </c>
      <c r="C110" s="2">
        <f t="shared" si="4"/>
        <v>49.484536082474229</v>
      </c>
      <c r="D110" s="18">
        <v>38543</v>
      </c>
      <c r="E110" s="8">
        <v>49</v>
      </c>
      <c r="F110" s="8">
        <v>48</v>
      </c>
      <c r="G110" s="8">
        <v>3</v>
      </c>
      <c r="H110" s="8">
        <f t="shared" si="5"/>
        <v>100</v>
      </c>
    </row>
    <row r="111" spans="1:8" ht="14.25" customHeight="1">
      <c r="A111" s="7">
        <v>38532</v>
      </c>
      <c r="B111" s="2">
        <f t="shared" si="3"/>
        <v>47.422680412371136</v>
      </c>
      <c r="C111" s="2">
        <f t="shared" si="4"/>
        <v>52.577319587628864</v>
      </c>
      <c r="D111" s="18">
        <v>38533</v>
      </c>
      <c r="E111" s="8">
        <v>46</v>
      </c>
      <c r="F111" s="8">
        <v>51</v>
      </c>
      <c r="G111" s="8">
        <v>3</v>
      </c>
      <c r="H111" s="8">
        <f t="shared" si="5"/>
        <v>100</v>
      </c>
    </row>
    <row r="112" spans="1:8" ht="14.25" customHeight="1">
      <c r="A112" s="7">
        <v>38527</v>
      </c>
      <c r="B112" s="2">
        <f t="shared" si="3"/>
        <v>45.918367346938773</v>
      </c>
      <c r="C112" s="2">
        <f t="shared" si="4"/>
        <v>54.081632653061227</v>
      </c>
      <c r="D112" s="18">
        <v>38529</v>
      </c>
      <c r="E112" s="8">
        <v>45</v>
      </c>
      <c r="F112" s="8">
        <v>53</v>
      </c>
      <c r="G112" s="8">
        <v>2</v>
      </c>
      <c r="H112" s="8">
        <f t="shared" si="5"/>
        <v>100</v>
      </c>
    </row>
    <row r="113" spans="1:8" ht="14.25" customHeight="1">
      <c r="A113" s="7">
        <v>38519</v>
      </c>
      <c r="B113" s="2">
        <f t="shared" si="3"/>
        <v>47.95918367346939</v>
      </c>
      <c r="C113" s="2">
        <f t="shared" si="4"/>
        <v>52.04081632653061</v>
      </c>
      <c r="D113" s="18">
        <v>38522</v>
      </c>
      <c r="E113" s="8">
        <v>47</v>
      </c>
      <c r="F113" s="8">
        <v>51</v>
      </c>
      <c r="G113" s="8">
        <v>2</v>
      </c>
      <c r="H113" s="8">
        <f t="shared" si="5"/>
        <v>100</v>
      </c>
    </row>
    <row r="114" spans="1:8" ht="14.25" customHeight="1">
      <c r="A114" s="7">
        <v>38509</v>
      </c>
      <c r="B114" s="2">
        <f t="shared" si="3"/>
        <v>48.958333333333336</v>
      </c>
      <c r="C114" s="2">
        <f t="shared" si="4"/>
        <v>51.041666666666664</v>
      </c>
      <c r="D114" s="18">
        <v>38511</v>
      </c>
      <c r="E114" s="8">
        <v>47</v>
      </c>
      <c r="F114" s="8">
        <v>49</v>
      </c>
      <c r="G114" s="8">
        <v>4</v>
      </c>
      <c r="H114" s="8">
        <f t="shared" si="5"/>
        <v>100</v>
      </c>
    </row>
    <row r="115" spans="1:8" ht="14.25" customHeight="1">
      <c r="A115" s="7">
        <v>38495</v>
      </c>
      <c r="B115" s="2">
        <f t="shared" si="3"/>
        <v>50.526315789473685</v>
      </c>
      <c r="C115" s="2">
        <f t="shared" si="4"/>
        <v>49.473684210526315</v>
      </c>
      <c r="D115" s="18">
        <v>38498</v>
      </c>
      <c r="E115" s="8">
        <v>48</v>
      </c>
      <c r="F115" s="8">
        <v>47</v>
      </c>
      <c r="G115" s="8">
        <v>5</v>
      </c>
      <c r="H115" s="8">
        <f t="shared" si="5"/>
        <v>100</v>
      </c>
    </row>
    <row r="116" spans="1:8" ht="14.25" customHeight="1">
      <c r="A116" s="7">
        <v>38492</v>
      </c>
      <c r="B116" s="2">
        <f t="shared" si="3"/>
        <v>47.916666666666664</v>
      </c>
      <c r="C116" s="2">
        <f t="shared" si="4"/>
        <v>52.083333333333336</v>
      </c>
      <c r="D116" s="18">
        <v>38494</v>
      </c>
      <c r="E116" s="8">
        <v>46</v>
      </c>
      <c r="F116" s="8">
        <v>50</v>
      </c>
      <c r="G116" s="8">
        <v>4</v>
      </c>
      <c r="H116" s="8">
        <f t="shared" si="5"/>
        <v>100</v>
      </c>
    </row>
    <row r="117" spans="1:8" ht="14.25" customHeight="1">
      <c r="A117" s="7">
        <v>38474</v>
      </c>
      <c r="B117" s="2">
        <f t="shared" si="3"/>
        <v>52.631578947368418</v>
      </c>
      <c r="C117" s="2">
        <f t="shared" si="4"/>
        <v>47.368421052631575</v>
      </c>
      <c r="D117" s="18">
        <v>38477</v>
      </c>
      <c r="E117" s="8">
        <v>50</v>
      </c>
      <c r="F117" s="8">
        <v>45</v>
      </c>
      <c r="G117" s="8">
        <v>5</v>
      </c>
      <c r="H117" s="8">
        <f t="shared" si="5"/>
        <v>100</v>
      </c>
    </row>
    <row r="118" spans="1:8" ht="14.25" customHeight="1">
      <c r="A118" s="7">
        <v>38471</v>
      </c>
      <c r="B118" s="2">
        <f t="shared" si="3"/>
        <v>49.484536082474229</v>
      </c>
      <c r="C118" s="2">
        <f t="shared" si="4"/>
        <v>50.515463917525771</v>
      </c>
      <c r="D118" s="18">
        <v>38473</v>
      </c>
      <c r="E118" s="8">
        <v>48</v>
      </c>
      <c r="F118" s="8">
        <v>49</v>
      </c>
      <c r="G118" s="8">
        <v>3</v>
      </c>
      <c r="H118" s="8">
        <f t="shared" si="5"/>
        <v>100</v>
      </c>
    </row>
    <row r="119" spans="1:8" ht="14.25" customHeight="1">
      <c r="A119" s="7">
        <v>38460</v>
      </c>
      <c r="B119" s="2">
        <f t="shared" si="3"/>
        <v>49.484536082474229</v>
      </c>
      <c r="C119" s="2">
        <f t="shared" si="4"/>
        <v>50.515463917525771</v>
      </c>
      <c r="D119" s="18">
        <v>38463</v>
      </c>
      <c r="E119" s="8">
        <v>48</v>
      </c>
      <c r="F119" s="8">
        <v>49</v>
      </c>
      <c r="G119" s="8">
        <v>3</v>
      </c>
      <c r="H119" s="8">
        <f t="shared" si="5"/>
        <v>100</v>
      </c>
    </row>
    <row r="120" spans="1:8" ht="14.25" customHeight="1">
      <c r="A120" s="7">
        <v>38446</v>
      </c>
      <c r="B120" s="2">
        <f t="shared" si="3"/>
        <v>52.631578947368418</v>
      </c>
      <c r="C120" s="2">
        <f t="shared" si="4"/>
        <v>47.368421052631575</v>
      </c>
      <c r="D120" s="18">
        <v>38449</v>
      </c>
      <c r="E120" s="8">
        <v>50</v>
      </c>
      <c r="F120" s="8">
        <v>45</v>
      </c>
      <c r="G120" s="8">
        <v>5</v>
      </c>
      <c r="H120" s="8">
        <f t="shared" si="5"/>
        <v>100</v>
      </c>
    </row>
    <row r="121" spans="1:8" ht="14.25" customHeight="1">
      <c r="A121" s="7">
        <v>38443</v>
      </c>
      <c r="B121" s="2">
        <f t="shared" si="3"/>
        <v>50</v>
      </c>
      <c r="C121" s="2">
        <f t="shared" si="4"/>
        <v>50</v>
      </c>
      <c r="D121" s="18">
        <v>38444</v>
      </c>
      <c r="E121" s="8">
        <v>48</v>
      </c>
      <c r="F121" s="8">
        <v>48</v>
      </c>
      <c r="G121" s="8">
        <v>4</v>
      </c>
      <c r="H121" s="8">
        <f t="shared" si="5"/>
        <v>100</v>
      </c>
    </row>
    <row r="122" spans="1:8" ht="14.25" customHeight="1">
      <c r="A122" s="7">
        <v>38432</v>
      </c>
      <c r="B122" s="2">
        <f t="shared" si="3"/>
        <v>47.872340425531917</v>
      </c>
      <c r="C122" s="2">
        <f t="shared" si="4"/>
        <v>52.127659574468083</v>
      </c>
      <c r="D122" s="18">
        <v>38434</v>
      </c>
      <c r="E122" s="8">
        <v>45</v>
      </c>
      <c r="F122" s="8">
        <v>49</v>
      </c>
      <c r="G122" s="8">
        <v>6</v>
      </c>
      <c r="H122" s="8">
        <f t="shared" si="5"/>
        <v>100</v>
      </c>
    </row>
    <row r="123" spans="1:8" ht="14.25" customHeight="1">
      <c r="A123" s="7">
        <v>38429</v>
      </c>
      <c r="B123" s="2">
        <f t="shared" si="3"/>
        <v>54.166666666666664</v>
      </c>
      <c r="C123" s="2">
        <f t="shared" si="4"/>
        <v>45.833333333333336</v>
      </c>
      <c r="D123" s="18">
        <v>38431</v>
      </c>
      <c r="E123" s="8">
        <v>52</v>
      </c>
      <c r="F123" s="8">
        <v>44</v>
      </c>
      <c r="G123" s="8">
        <v>4</v>
      </c>
      <c r="H123" s="8">
        <f t="shared" si="5"/>
        <v>100</v>
      </c>
    </row>
    <row r="124" spans="1:8" ht="14.25" customHeight="1">
      <c r="A124" s="7">
        <v>38418</v>
      </c>
      <c r="B124" s="2">
        <f t="shared" si="3"/>
        <v>54.166666666666664</v>
      </c>
      <c r="C124" s="2">
        <f t="shared" si="4"/>
        <v>45.833333333333336</v>
      </c>
      <c r="D124" s="18">
        <v>38421</v>
      </c>
      <c r="E124" s="8">
        <v>52</v>
      </c>
      <c r="F124" s="8">
        <v>44</v>
      </c>
      <c r="G124" s="8">
        <v>4</v>
      </c>
      <c r="H124" s="8">
        <f t="shared" si="5"/>
        <v>100</v>
      </c>
    </row>
    <row r="125" spans="1:8" ht="14.25" customHeight="1">
      <c r="A125" s="7">
        <v>38408</v>
      </c>
      <c r="B125" s="2">
        <f t="shared" si="3"/>
        <v>53.608247422680414</v>
      </c>
      <c r="C125" s="2">
        <f t="shared" si="4"/>
        <v>46.391752577319586</v>
      </c>
      <c r="D125" s="18">
        <v>38410</v>
      </c>
      <c r="E125" s="8">
        <v>52</v>
      </c>
      <c r="F125" s="8">
        <v>45</v>
      </c>
      <c r="G125" s="8">
        <v>3</v>
      </c>
      <c r="H125" s="8">
        <f t="shared" si="5"/>
        <v>100</v>
      </c>
    </row>
    <row r="126" spans="1:8" ht="14.25" customHeight="1">
      <c r="A126" s="7">
        <v>38404</v>
      </c>
      <c r="B126" s="2">
        <f t="shared" si="3"/>
        <v>53.125</v>
      </c>
      <c r="C126" s="2">
        <f t="shared" si="4"/>
        <v>46.875</v>
      </c>
      <c r="D126" s="18">
        <v>38407</v>
      </c>
      <c r="E126" s="8">
        <v>51</v>
      </c>
      <c r="F126" s="8">
        <v>45</v>
      </c>
      <c r="G126" s="8">
        <v>4</v>
      </c>
      <c r="H126" s="8">
        <f t="shared" si="5"/>
        <v>100</v>
      </c>
    </row>
    <row r="127" spans="1:8" ht="14.25" customHeight="1">
      <c r="A127" s="7">
        <v>38390</v>
      </c>
      <c r="B127" s="2">
        <f t="shared" si="3"/>
        <v>50.515463917525771</v>
      </c>
      <c r="C127" s="2">
        <f t="shared" si="4"/>
        <v>49.484536082474229</v>
      </c>
      <c r="D127" s="18">
        <v>38393</v>
      </c>
      <c r="E127" s="8">
        <v>49</v>
      </c>
      <c r="F127" s="8">
        <v>48</v>
      </c>
      <c r="G127" s="8">
        <v>3</v>
      </c>
      <c r="H127" s="8">
        <f t="shared" si="5"/>
        <v>100</v>
      </c>
    </row>
    <row r="128" spans="1:8" ht="14.25" customHeight="1">
      <c r="A128" s="7">
        <v>38387</v>
      </c>
      <c r="B128" s="2">
        <f t="shared" si="3"/>
        <v>58.762886597938142</v>
      </c>
      <c r="C128" s="2">
        <f t="shared" si="4"/>
        <v>41.237113402061858</v>
      </c>
      <c r="D128" s="18">
        <v>38389</v>
      </c>
      <c r="E128" s="8">
        <v>57</v>
      </c>
      <c r="F128" s="8">
        <v>40</v>
      </c>
      <c r="G128" s="8">
        <v>3</v>
      </c>
      <c r="H128" s="8">
        <f t="shared" si="5"/>
        <v>100</v>
      </c>
    </row>
    <row r="129" spans="1:8" ht="14.25" customHeight="1">
      <c r="A129" s="7">
        <v>38366</v>
      </c>
      <c r="B129" s="2">
        <f t="shared" si="3"/>
        <v>52.577319587628864</v>
      </c>
      <c r="C129" s="2">
        <f t="shared" si="4"/>
        <v>47.422680412371136</v>
      </c>
      <c r="D129" s="18">
        <v>38368</v>
      </c>
      <c r="E129" s="8">
        <v>51</v>
      </c>
      <c r="F129" s="8">
        <v>46</v>
      </c>
      <c r="G129" s="8">
        <v>3</v>
      </c>
      <c r="H129" s="8">
        <f t="shared" si="5"/>
        <v>100</v>
      </c>
    </row>
    <row r="130" spans="1:8" ht="14.25" customHeight="1">
      <c r="A130" s="7">
        <v>38359</v>
      </c>
      <c r="B130" s="2">
        <f t="shared" ref="B130:B193" si="6">E130+(G130*(E130/(E130+F130)))</f>
        <v>54.166666666666664</v>
      </c>
      <c r="C130" s="2">
        <f t="shared" ref="C130:C193" si="7">F130+(G130*(F130/(E130+F130)))</f>
        <v>45.833333333333336</v>
      </c>
      <c r="D130" s="18">
        <v>38361</v>
      </c>
      <c r="E130" s="8">
        <v>52</v>
      </c>
      <c r="F130" s="8">
        <v>44</v>
      </c>
      <c r="G130" s="8">
        <v>4</v>
      </c>
      <c r="H130" s="8">
        <f t="shared" ref="H130:H193" si="8">SUM(E130:G130)</f>
        <v>100</v>
      </c>
    </row>
    <row r="131" spans="1:8" ht="14.25" customHeight="1">
      <c r="A131" s="7">
        <v>38355</v>
      </c>
      <c r="B131" s="2">
        <f t="shared" si="6"/>
        <v>54.166666666666664</v>
      </c>
      <c r="C131" s="2">
        <f t="shared" si="7"/>
        <v>45.833333333333336</v>
      </c>
      <c r="D131" s="18">
        <v>38357</v>
      </c>
      <c r="E131" s="8">
        <v>52</v>
      </c>
      <c r="F131" s="8">
        <v>44</v>
      </c>
      <c r="G131" s="8">
        <v>4</v>
      </c>
      <c r="H131" s="8">
        <f t="shared" si="8"/>
        <v>100</v>
      </c>
    </row>
    <row r="132" spans="1:8" ht="14.25" customHeight="1">
      <c r="A132" s="7">
        <v>38338</v>
      </c>
      <c r="B132" s="2">
        <f t="shared" si="6"/>
        <v>51.578947368421055</v>
      </c>
      <c r="C132" s="2">
        <f t="shared" si="7"/>
        <v>48.421052631578945</v>
      </c>
      <c r="D132" s="18">
        <v>38340</v>
      </c>
      <c r="E132" s="8">
        <v>49</v>
      </c>
      <c r="F132" s="8">
        <v>46</v>
      </c>
      <c r="G132" s="8">
        <v>5</v>
      </c>
      <c r="H132" s="8">
        <f t="shared" si="8"/>
        <v>100</v>
      </c>
    </row>
    <row r="133" spans="1:8" ht="14.25" customHeight="1">
      <c r="A133" s="7">
        <v>38326</v>
      </c>
      <c r="B133" s="2">
        <f t="shared" si="6"/>
        <v>54.639175257731956</v>
      </c>
      <c r="C133" s="2">
        <f t="shared" si="7"/>
        <v>45.360824742268044</v>
      </c>
      <c r="D133" s="18">
        <v>38329</v>
      </c>
      <c r="E133" s="8">
        <v>53</v>
      </c>
      <c r="F133" s="8">
        <v>44</v>
      </c>
      <c r="G133" s="8">
        <v>3</v>
      </c>
      <c r="H133" s="8">
        <f t="shared" si="8"/>
        <v>100</v>
      </c>
    </row>
    <row r="134" spans="1:8" ht="14.25" customHeight="1">
      <c r="A134" s="7">
        <v>38310</v>
      </c>
      <c r="B134" s="2">
        <f t="shared" si="6"/>
        <v>56.701030927835049</v>
      </c>
      <c r="C134" s="2">
        <f t="shared" si="7"/>
        <v>43.298969072164951</v>
      </c>
      <c r="D134" s="18">
        <v>38312</v>
      </c>
      <c r="E134" s="8">
        <v>55</v>
      </c>
      <c r="F134" s="8">
        <v>42</v>
      </c>
      <c r="G134" s="8">
        <v>3</v>
      </c>
      <c r="H134" s="8">
        <f t="shared" si="8"/>
        <v>100</v>
      </c>
    </row>
    <row r="135" spans="1:8" ht="14.25" customHeight="1">
      <c r="A135" s="7">
        <v>38298</v>
      </c>
      <c r="B135" s="2">
        <f t="shared" si="6"/>
        <v>54.639175257731956</v>
      </c>
      <c r="C135" s="2">
        <f t="shared" si="7"/>
        <v>45.360824742268044</v>
      </c>
      <c r="D135" s="18">
        <v>38301</v>
      </c>
      <c r="E135" s="8">
        <v>53</v>
      </c>
      <c r="F135" s="8">
        <v>44</v>
      </c>
      <c r="G135" s="8">
        <v>3</v>
      </c>
      <c r="H135" s="8">
        <f t="shared" si="8"/>
        <v>100</v>
      </c>
    </row>
    <row r="136" spans="1:8" ht="14.25" customHeight="1">
      <c r="A136" s="7">
        <v>38289</v>
      </c>
      <c r="B136" s="2">
        <f t="shared" si="6"/>
        <v>50.526315789473685</v>
      </c>
      <c r="C136" s="2">
        <f t="shared" si="7"/>
        <v>49.473684210526315</v>
      </c>
      <c r="D136" s="18">
        <v>38291</v>
      </c>
      <c r="E136" s="8">
        <v>48</v>
      </c>
      <c r="F136" s="8">
        <v>47</v>
      </c>
      <c r="G136" s="8">
        <v>5</v>
      </c>
      <c r="H136" s="8">
        <f t="shared" si="8"/>
        <v>100</v>
      </c>
    </row>
    <row r="137" spans="1:8" ht="14.25" customHeight="1">
      <c r="A137" s="7">
        <v>38282</v>
      </c>
      <c r="B137" s="2">
        <f t="shared" si="6"/>
        <v>52.577319587628864</v>
      </c>
      <c r="C137" s="2">
        <f t="shared" si="7"/>
        <v>47.422680412371136</v>
      </c>
      <c r="D137" s="18">
        <v>38284</v>
      </c>
      <c r="E137" s="8">
        <v>51</v>
      </c>
      <c r="F137" s="8">
        <v>46</v>
      </c>
      <c r="G137" s="8">
        <v>3</v>
      </c>
      <c r="H137" s="8">
        <f t="shared" si="8"/>
        <v>100</v>
      </c>
    </row>
    <row r="138" spans="1:8" ht="14.25" customHeight="1">
      <c r="A138" s="7">
        <v>38274</v>
      </c>
      <c r="B138" s="2">
        <f t="shared" si="6"/>
        <v>52.04081632653061</v>
      </c>
      <c r="C138" s="2">
        <f t="shared" si="7"/>
        <v>47.95918367346939</v>
      </c>
      <c r="D138" s="18">
        <v>38276</v>
      </c>
      <c r="E138" s="8">
        <v>51</v>
      </c>
      <c r="F138" s="8">
        <v>47</v>
      </c>
      <c r="G138" s="8">
        <v>2</v>
      </c>
      <c r="H138" s="8">
        <f t="shared" si="8"/>
        <v>100</v>
      </c>
    </row>
    <row r="139" spans="1:8" ht="14.25" customHeight="1">
      <c r="A139" s="7">
        <v>38271</v>
      </c>
      <c r="B139" s="2">
        <f t="shared" si="6"/>
        <v>49.484536082474229</v>
      </c>
      <c r="C139" s="2">
        <f t="shared" si="7"/>
        <v>50.515463917525771</v>
      </c>
      <c r="D139" s="18">
        <v>38274</v>
      </c>
      <c r="E139" s="8">
        <v>48</v>
      </c>
      <c r="F139" s="8">
        <v>49</v>
      </c>
      <c r="G139" s="8">
        <v>3</v>
      </c>
      <c r="H139" s="8">
        <f t="shared" si="8"/>
        <v>100</v>
      </c>
    </row>
    <row r="140" spans="1:8" ht="14.25" customHeight="1">
      <c r="A140" s="7">
        <v>38269</v>
      </c>
      <c r="B140" s="2">
        <f t="shared" si="6"/>
        <v>48.958333333333336</v>
      </c>
      <c r="C140" s="2">
        <f t="shared" si="7"/>
        <v>51.041666666666664</v>
      </c>
      <c r="D140" s="18">
        <v>38270</v>
      </c>
      <c r="E140" s="8">
        <v>47</v>
      </c>
      <c r="F140" s="8">
        <v>49</v>
      </c>
      <c r="G140" s="8">
        <v>4</v>
      </c>
      <c r="H140" s="8">
        <f t="shared" si="8"/>
        <v>100</v>
      </c>
    </row>
    <row r="141" spans="1:8" ht="14.25" customHeight="1">
      <c r="A141" s="7">
        <v>38261</v>
      </c>
      <c r="B141" s="2">
        <f t="shared" si="6"/>
        <v>51.020408163265309</v>
      </c>
      <c r="C141" s="2">
        <f t="shared" si="7"/>
        <v>48.979591836734691</v>
      </c>
      <c r="D141" s="18">
        <v>38263</v>
      </c>
      <c r="E141" s="8">
        <v>50</v>
      </c>
      <c r="F141" s="8">
        <v>48</v>
      </c>
      <c r="G141" s="8">
        <v>2</v>
      </c>
      <c r="H141" s="8">
        <f t="shared" si="8"/>
        <v>100</v>
      </c>
    </row>
    <row r="142" spans="1:8" ht="14.25" customHeight="1">
      <c r="A142" s="7">
        <v>38254</v>
      </c>
      <c r="B142" s="2">
        <f t="shared" si="6"/>
        <v>55.102040816326529</v>
      </c>
      <c r="C142" s="2">
        <f t="shared" si="7"/>
        <v>44.897959183673471</v>
      </c>
      <c r="D142" s="18">
        <v>38256</v>
      </c>
      <c r="E142" s="8">
        <v>54</v>
      </c>
      <c r="F142" s="8">
        <v>44</v>
      </c>
      <c r="G142" s="8">
        <v>2</v>
      </c>
      <c r="H142" s="8">
        <f t="shared" si="8"/>
        <v>100</v>
      </c>
    </row>
    <row r="143" spans="1:8" ht="14.25" customHeight="1">
      <c r="A143" s="7">
        <v>38243</v>
      </c>
      <c r="B143" s="2">
        <f t="shared" si="6"/>
        <v>53.608247422680414</v>
      </c>
      <c r="C143" s="2">
        <f t="shared" si="7"/>
        <v>46.391752577319586</v>
      </c>
      <c r="D143" s="18">
        <v>38245</v>
      </c>
      <c r="E143" s="8">
        <v>52</v>
      </c>
      <c r="F143" s="8">
        <v>45</v>
      </c>
      <c r="G143" s="8">
        <v>3</v>
      </c>
      <c r="H143" s="8">
        <f t="shared" si="8"/>
        <v>100</v>
      </c>
    </row>
    <row r="144" spans="1:8" ht="14.25" customHeight="1">
      <c r="A144" s="7">
        <v>38233</v>
      </c>
      <c r="B144" s="2">
        <f t="shared" si="6"/>
        <v>53.061224489795919</v>
      </c>
      <c r="C144" s="2">
        <f t="shared" si="7"/>
        <v>46.938775510204081</v>
      </c>
      <c r="D144" s="18">
        <v>38235</v>
      </c>
      <c r="E144" s="8">
        <v>52</v>
      </c>
      <c r="F144" s="8">
        <v>46</v>
      </c>
      <c r="G144" s="8">
        <v>2</v>
      </c>
      <c r="H144" s="8">
        <f t="shared" si="8"/>
        <v>100</v>
      </c>
    </row>
    <row r="145" spans="1:8" ht="14.25" customHeight="1">
      <c r="A145" s="7">
        <v>38222</v>
      </c>
      <c r="B145" s="2">
        <f t="shared" si="6"/>
        <v>51.041666666666664</v>
      </c>
      <c r="C145" s="2">
        <f t="shared" si="7"/>
        <v>48.958333333333336</v>
      </c>
      <c r="D145" s="18">
        <v>38224</v>
      </c>
      <c r="E145" s="8">
        <v>49</v>
      </c>
      <c r="F145" s="8">
        <v>47</v>
      </c>
      <c r="G145" s="8">
        <v>4</v>
      </c>
      <c r="H145" s="8">
        <f t="shared" si="8"/>
        <v>100</v>
      </c>
    </row>
    <row r="146" spans="1:8" ht="14.25" customHeight="1">
      <c r="A146" s="7">
        <v>38208</v>
      </c>
      <c r="B146" s="2">
        <f t="shared" si="6"/>
        <v>52.577319587628864</v>
      </c>
      <c r="C146" s="2">
        <f t="shared" si="7"/>
        <v>47.422680412371136</v>
      </c>
      <c r="D146" s="18">
        <v>38210</v>
      </c>
      <c r="E146" s="8">
        <v>51</v>
      </c>
      <c r="F146" s="8">
        <v>46</v>
      </c>
      <c r="G146" s="8">
        <v>3</v>
      </c>
      <c r="H146" s="8">
        <f t="shared" si="8"/>
        <v>100</v>
      </c>
    </row>
    <row r="147" spans="1:8" ht="14.25" customHeight="1">
      <c r="A147" s="7">
        <v>38198</v>
      </c>
      <c r="B147" s="2">
        <f t="shared" si="6"/>
        <v>49.484536082474229</v>
      </c>
      <c r="C147" s="2">
        <f t="shared" si="7"/>
        <v>50.515463917525771</v>
      </c>
      <c r="D147" s="18">
        <v>38200</v>
      </c>
      <c r="E147" s="8">
        <v>48</v>
      </c>
      <c r="F147" s="8">
        <v>49</v>
      </c>
      <c r="G147" s="8">
        <v>3</v>
      </c>
      <c r="H147" s="8">
        <f t="shared" si="8"/>
        <v>100</v>
      </c>
    </row>
    <row r="148" spans="1:8" ht="14.25" customHeight="1">
      <c r="A148" s="7">
        <v>38187</v>
      </c>
      <c r="B148" s="2">
        <f t="shared" si="6"/>
        <v>51.041666666666664</v>
      </c>
      <c r="C148" s="2">
        <f t="shared" si="7"/>
        <v>48.958333333333336</v>
      </c>
      <c r="D148" s="18">
        <v>38189</v>
      </c>
      <c r="E148" s="8">
        <v>49</v>
      </c>
      <c r="F148" s="8">
        <v>47</v>
      </c>
      <c r="G148" s="8">
        <v>4</v>
      </c>
      <c r="H148" s="8">
        <f t="shared" si="8"/>
        <v>100</v>
      </c>
    </row>
    <row r="149" spans="1:8" ht="14.25" customHeight="1">
      <c r="A149" s="7">
        <v>38176</v>
      </c>
      <c r="B149" s="2">
        <f t="shared" si="6"/>
        <v>48.958333333333336</v>
      </c>
      <c r="C149" s="2">
        <f t="shared" si="7"/>
        <v>51.041666666666664</v>
      </c>
      <c r="D149" s="18">
        <v>38179</v>
      </c>
      <c r="E149" s="8">
        <v>47</v>
      </c>
      <c r="F149" s="8">
        <v>49</v>
      </c>
      <c r="G149" s="8">
        <v>4</v>
      </c>
      <c r="H149" s="8">
        <f t="shared" si="8"/>
        <v>100</v>
      </c>
    </row>
    <row r="150" spans="1:8" ht="14.25" customHeight="1">
      <c r="A150" s="7">
        <v>38159</v>
      </c>
      <c r="B150" s="2">
        <f t="shared" si="6"/>
        <v>49.484536082474229</v>
      </c>
      <c r="C150" s="2">
        <f t="shared" si="7"/>
        <v>50.515463917525771</v>
      </c>
      <c r="D150" s="18">
        <v>38161</v>
      </c>
      <c r="E150" s="8">
        <v>48</v>
      </c>
      <c r="F150" s="8">
        <v>49</v>
      </c>
      <c r="G150" s="8">
        <v>3</v>
      </c>
      <c r="H150" s="8">
        <f t="shared" si="8"/>
        <v>100</v>
      </c>
    </row>
    <row r="151" spans="1:8" ht="14.25" customHeight="1">
      <c r="A151" s="7">
        <v>38141</v>
      </c>
      <c r="B151" s="2">
        <f t="shared" si="6"/>
        <v>50</v>
      </c>
      <c r="C151" s="2">
        <f t="shared" si="7"/>
        <v>50</v>
      </c>
      <c r="D151" s="18">
        <v>38144</v>
      </c>
      <c r="E151" s="8">
        <v>49</v>
      </c>
      <c r="F151" s="8">
        <v>49</v>
      </c>
      <c r="G151" s="8">
        <v>2</v>
      </c>
      <c r="H151" s="8">
        <f t="shared" si="8"/>
        <v>100</v>
      </c>
    </row>
    <row r="152" spans="1:8" ht="14.25" customHeight="1">
      <c r="A152" s="7">
        <v>38128</v>
      </c>
      <c r="B152" s="2">
        <f t="shared" si="6"/>
        <v>48.958333333333336</v>
      </c>
      <c r="C152" s="2">
        <f t="shared" si="7"/>
        <v>51.041666666666664</v>
      </c>
      <c r="D152" s="18">
        <v>38130</v>
      </c>
      <c r="E152" s="8">
        <v>47</v>
      </c>
      <c r="F152" s="8">
        <v>49</v>
      </c>
      <c r="G152" s="8">
        <v>4</v>
      </c>
      <c r="H152" s="8">
        <f t="shared" si="8"/>
        <v>100</v>
      </c>
    </row>
    <row r="153" spans="1:8" ht="14.25" customHeight="1">
      <c r="A153" s="7">
        <v>38114</v>
      </c>
      <c r="B153" s="2">
        <f t="shared" si="6"/>
        <v>47.422680412371136</v>
      </c>
      <c r="C153" s="2">
        <f t="shared" si="7"/>
        <v>52.577319587628864</v>
      </c>
      <c r="D153" s="18">
        <v>38116</v>
      </c>
      <c r="E153" s="8">
        <v>46</v>
      </c>
      <c r="F153" s="8">
        <v>51</v>
      </c>
      <c r="G153" s="8">
        <v>3</v>
      </c>
      <c r="H153" s="8">
        <f t="shared" si="8"/>
        <v>100</v>
      </c>
    </row>
    <row r="154" spans="1:8" ht="14.25" customHeight="1">
      <c r="A154" s="7">
        <v>38109</v>
      </c>
      <c r="B154" s="2">
        <f t="shared" si="6"/>
        <v>50.515463917525771</v>
      </c>
      <c r="C154" s="2">
        <f t="shared" si="7"/>
        <v>49.484536082474229</v>
      </c>
      <c r="D154" s="18">
        <v>38111</v>
      </c>
      <c r="E154" s="8">
        <v>49</v>
      </c>
      <c r="F154" s="8">
        <v>48</v>
      </c>
      <c r="G154" s="8">
        <v>3</v>
      </c>
      <c r="H154" s="8">
        <f t="shared" si="8"/>
        <v>100</v>
      </c>
    </row>
    <row r="155" spans="1:8" ht="14.25" customHeight="1">
      <c r="A155" s="7">
        <v>38093</v>
      </c>
      <c r="B155" s="2">
        <f t="shared" si="6"/>
        <v>53.608247422680414</v>
      </c>
      <c r="C155" s="2">
        <f t="shared" si="7"/>
        <v>46.391752577319586</v>
      </c>
      <c r="D155" s="18">
        <v>38095</v>
      </c>
      <c r="E155" s="8">
        <v>52</v>
      </c>
      <c r="F155" s="8">
        <v>45</v>
      </c>
      <c r="G155" s="8">
        <v>3</v>
      </c>
      <c r="H155" s="8">
        <f t="shared" si="8"/>
        <v>100</v>
      </c>
    </row>
    <row r="156" spans="1:8" ht="14.25" customHeight="1">
      <c r="A156" s="7">
        <v>38082</v>
      </c>
      <c r="B156" s="2">
        <f t="shared" si="6"/>
        <v>53.608247422680414</v>
      </c>
      <c r="C156" s="2">
        <f t="shared" si="7"/>
        <v>46.391752577319586</v>
      </c>
      <c r="D156" s="18">
        <v>38085</v>
      </c>
      <c r="E156" s="8">
        <v>52</v>
      </c>
      <c r="F156" s="8">
        <v>45</v>
      </c>
      <c r="G156" s="8">
        <v>3</v>
      </c>
      <c r="H156" s="8">
        <f t="shared" si="8"/>
        <v>100</v>
      </c>
    </row>
    <row r="157" spans="1:8" ht="14.25" customHeight="1">
      <c r="A157" s="7">
        <v>38072</v>
      </c>
      <c r="B157" s="2">
        <f t="shared" si="6"/>
        <v>54.639175257731956</v>
      </c>
      <c r="C157" s="2">
        <f t="shared" si="7"/>
        <v>45.360824742268044</v>
      </c>
      <c r="D157" s="18">
        <v>38074</v>
      </c>
      <c r="E157" s="8">
        <v>53</v>
      </c>
      <c r="F157" s="8">
        <v>44</v>
      </c>
      <c r="G157" s="8">
        <v>3</v>
      </c>
      <c r="H157" s="8">
        <f t="shared" si="8"/>
        <v>100</v>
      </c>
    </row>
    <row r="158" spans="1:8" ht="14.25" customHeight="1">
      <c r="A158" s="7">
        <v>38054</v>
      </c>
      <c r="B158" s="2">
        <f t="shared" si="6"/>
        <v>51.546391752577321</v>
      </c>
      <c r="C158" s="2">
        <f t="shared" si="7"/>
        <v>48.453608247422679</v>
      </c>
      <c r="D158" s="18">
        <v>38057</v>
      </c>
      <c r="E158" s="8">
        <v>50</v>
      </c>
      <c r="F158" s="8">
        <v>47</v>
      </c>
      <c r="G158" s="8">
        <v>3</v>
      </c>
      <c r="H158" s="8">
        <f t="shared" si="8"/>
        <v>100</v>
      </c>
    </row>
    <row r="159" spans="1:8" ht="14.25" customHeight="1">
      <c r="A159" s="7">
        <v>38051</v>
      </c>
      <c r="B159" s="2">
        <f t="shared" si="6"/>
        <v>50.515463917525771</v>
      </c>
      <c r="C159" s="2">
        <f t="shared" si="7"/>
        <v>49.484536082474229</v>
      </c>
      <c r="D159" s="18">
        <v>38053</v>
      </c>
      <c r="E159" s="8">
        <v>49</v>
      </c>
      <c r="F159" s="8">
        <v>48</v>
      </c>
      <c r="G159" s="8">
        <v>3</v>
      </c>
      <c r="H159" s="8">
        <f t="shared" si="8"/>
        <v>100</v>
      </c>
    </row>
    <row r="160" spans="1:8" ht="14.25" customHeight="1">
      <c r="A160" s="7">
        <v>38033</v>
      </c>
      <c r="B160" s="2">
        <f t="shared" si="6"/>
        <v>52.577319587628864</v>
      </c>
      <c r="C160" s="2">
        <f t="shared" si="7"/>
        <v>47.422680412371136</v>
      </c>
      <c r="D160" s="18">
        <v>38034</v>
      </c>
      <c r="E160" s="8">
        <v>51</v>
      </c>
      <c r="F160" s="8">
        <v>46</v>
      </c>
      <c r="G160" s="8">
        <v>3</v>
      </c>
      <c r="H160" s="8">
        <f t="shared" si="8"/>
        <v>100</v>
      </c>
    </row>
    <row r="161" spans="1:8" ht="14.25" customHeight="1">
      <c r="A161" s="7">
        <v>38026</v>
      </c>
      <c r="B161" s="2">
        <f t="shared" si="6"/>
        <v>52.577319587628864</v>
      </c>
      <c r="C161" s="2">
        <f t="shared" si="7"/>
        <v>47.422680412371136</v>
      </c>
      <c r="D161" s="18">
        <v>38029</v>
      </c>
      <c r="E161" s="8">
        <v>51</v>
      </c>
      <c r="F161" s="8">
        <v>46</v>
      </c>
      <c r="G161" s="8">
        <v>3</v>
      </c>
      <c r="H161" s="8">
        <f t="shared" si="8"/>
        <v>100</v>
      </c>
    </row>
    <row r="162" spans="1:8" ht="14.25" customHeight="1">
      <c r="A162" s="7">
        <v>38023</v>
      </c>
      <c r="B162" s="2">
        <f t="shared" si="6"/>
        <v>54.166666666666664</v>
      </c>
      <c r="C162" s="2">
        <f t="shared" si="7"/>
        <v>45.833333333333336</v>
      </c>
      <c r="D162" s="18">
        <v>38025</v>
      </c>
      <c r="E162" s="8">
        <v>52</v>
      </c>
      <c r="F162" s="8">
        <v>44</v>
      </c>
      <c r="G162" s="8">
        <v>4</v>
      </c>
      <c r="H162" s="8">
        <f t="shared" si="8"/>
        <v>100</v>
      </c>
    </row>
    <row r="163" spans="1:8" ht="14.25" customHeight="1">
      <c r="A163" s="7">
        <v>38015</v>
      </c>
      <c r="B163" s="2">
        <f t="shared" si="6"/>
        <v>50.515463917525771</v>
      </c>
      <c r="C163" s="2">
        <f t="shared" si="7"/>
        <v>49.484536082474229</v>
      </c>
      <c r="D163" s="18">
        <v>38018</v>
      </c>
      <c r="E163" s="8">
        <v>49</v>
      </c>
      <c r="F163" s="8">
        <v>48</v>
      </c>
      <c r="G163" s="8">
        <v>3</v>
      </c>
      <c r="H163" s="8">
        <f t="shared" si="8"/>
        <v>100</v>
      </c>
    </row>
    <row r="164" spans="1:8" ht="14.25" customHeight="1">
      <c r="A164" s="7">
        <v>37998</v>
      </c>
      <c r="B164" s="2">
        <f t="shared" si="6"/>
        <v>54.639175257731956</v>
      </c>
      <c r="C164" s="2">
        <f t="shared" si="7"/>
        <v>45.360824742268044</v>
      </c>
      <c r="D164" s="18">
        <v>38001</v>
      </c>
      <c r="E164" s="8">
        <v>53</v>
      </c>
      <c r="F164" s="8">
        <v>44</v>
      </c>
      <c r="G164" s="8">
        <v>3</v>
      </c>
      <c r="H164" s="8">
        <f t="shared" si="8"/>
        <v>100</v>
      </c>
    </row>
    <row r="165" spans="1:8" ht="14.25" customHeight="1">
      <c r="A165" s="7">
        <v>37995</v>
      </c>
      <c r="B165" s="2">
        <f t="shared" si="6"/>
        <v>60.824742268041234</v>
      </c>
      <c r="C165" s="2">
        <f t="shared" si="7"/>
        <v>39.175257731958766</v>
      </c>
      <c r="D165" s="18">
        <v>37997</v>
      </c>
      <c r="E165" s="8">
        <v>59</v>
      </c>
      <c r="F165" s="8">
        <v>38</v>
      </c>
      <c r="G165" s="8">
        <v>3</v>
      </c>
      <c r="H165" s="8">
        <f t="shared" si="8"/>
        <v>100</v>
      </c>
    </row>
    <row r="166" spans="1:8" ht="14.25" customHeight="1">
      <c r="A166" s="7">
        <v>37988</v>
      </c>
      <c r="B166" s="2">
        <f t="shared" si="6"/>
        <v>63.157894736842103</v>
      </c>
      <c r="C166" s="2">
        <f t="shared" si="7"/>
        <v>36.842105263157897</v>
      </c>
      <c r="D166" s="18">
        <v>37991</v>
      </c>
      <c r="E166" s="8">
        <v>60</v>
      </c>
      <c r="F166" s="8">
        <v>35</v>
      </c>
      <c r="G166" s="8">
        <v>5</v>
      </c>
      <c r="H166" s="8">
        <f t="shared" si="8"/>
        <v>100</v>
      </c>
    </row>
    <row r="167" spans="1:8" ht="14.25" customHeight="1">
      <c r="A167" s="7">
        <v>37970</v>
      </c>
      <c r="B167" s="2">
        <f t="shared" si="6"/>
        <v>64.948453608247419</v>
      </c>
      <c r="C167" s="2">
        <f t="shared" si="7"/>
        <v>35.051546391752581</v>
      </c>
      <c r="D167" s="18">
        <v>37971</v>
      </c>
      <c r="E167" s="8">
        <v>63</v>
      </c>
      <c r="F167" s="8">
        <v>34</v>
      </c>
      <c r="G167" s="8">
        <v>3</v>
      </c>
      <c r="H167" s="8">
        <f t="shared" si="8"/>
        <v>100</v>
      </c>
    </row>
    <row r="168" spans="1:8" ht="14.25" customHeight="1">
      <c r="A168" s="7">
        <v>37966</v>
      </c>
      <c r="B168" s="2">
        <f t="shared" si="6"/>
        <v>57.731958762886599</v>
      </c>
      <c r="C168" s="2">
        <f t="shared" si="7"/>
        <v>42.268041237113401</v>
      </c>
      <c r="D168" s="18">
        <v>37969</v>
      </c>
      <c r="E168" s="8">
        <v>56</v>
      </c>
      <c r="F168" s="8">
        <v>41</v>
      </c>
      <c r="G168" s="8">
        <v>3</v>
      </c>
      <c r="H168" s="8">
        <f t="shared" si="8"/>
        <v>100</v>
      </c>
    </row>
    <row r="169" spans="1:8" ht="14.25" customHeight="1">
      <c r="A169" s="7">
        <v>37960</v>
      </c>
      <c r="B169" s="2">
        <f t="shared" si="6"/>
        <v>56.122448979591837</v>
      </c>
      <c r="C169" s="2">
        <f t="shared" si="7"/>
        <v>43.877551020408163</v>
      </c>
      <c r="D169" s="18">
        <v>37962</v>
      </c>
      <c r="E169" s="8">
        <v>55</v>
      </c>
      <c r="F169" s="8">
        <v>43</v>
      </c>
      <c r="G169" s="8">
        <v>2</v>
      </c>
      <c r="H169" s="8">
        <f t="shared" si="8"/>
        <v>100</v>
      </c>
    </row>
    <row r="170" spans="1:8" ht="14.25" customHeight="1">
      <c r="A170" s="7">
        <v>37939</v>
      </c>
      <c r="B170" s="2">
        <f t="shared" si="6"/>
        <v>51.546391752577321</v>
      </c>
      <c r="C170" s="2">
        <f t="shared" si="7"/>
        <v>48.453608247422679</v>
      </c>
      <c r="D170" s="18">
        <v>37941</v>
      </c>
      <c r="E170" s="8">
        <v>50</v>
      </c>
      <c r="F170" s="8">
        <v>47</v>
      </c>
      <c r="G170" s="8">
        <v>3</v>
      </c>
      <c r="H170" s="8">
        <f t="shared" si="8"/>
        <v>100</v>
      </c>
    </row>
    <row r="171" spans="1:8" ht="14.25" customHeight="1">
      <c r="A171" s="7">
        <v>37935</v>
      </c>
      <c r="B171" s="2">
        <f t="shared" si="6"/>
        <v>53.125</v>
      </c>
      <c r="C171" s="2">
        <f t="shared" si="7"/>
        <v>46.875</v>
      </c>
      <c r="D171" s="18">
        <v>37937</v>
      </c>
      <c r="E171" s="8">
        <v>51</v>
      </c>
      <c r="F171" s="8">
        <v>45</v>
      </c>
      <c r="G171" s="8">
        <v>4</v>
      </c>
      <c r="H171" s="8">
        <f t="shared" si="8"/>
        <v>100</v>
      </c>
    </row>
    <row r="172" spans="1:8" ht="14.25" customHeight="1">
      <c r="A172" s="7">
        <v>37928</v>
      </c>
      <c r="B172" s="2">
        <f t="shared" si="6"/>
        <v>55.670103092783506</v>
      </c>
      <c r="C172" s="2">
        <f t="shared" si="7"/>
        <v>44.329896907216494</v>
      </c>
      <c r="D172" s="18">
        <v>37930</v>
      </c>
      <c r="E172" s="8">
        <v>54</v>
      </c>
      <c r="F172" s="8">
        <v>43</v>
      </c>
      <c r="G172" s="8">
        <v>3</v>
      </c>
      <c r="H172" s="8">
        <f t="shared" si="8"/>
        <v>100</v>
      </c>
    </row>
    <row r="173" spans="1:8" ht="14.25" customHeight="1">
      <c r="A173" s="7">
        <v>37918</v>
      </c>
      <c r="B173" s="2">
        <f t="shared" si="6"/>
        <v>55.789473684210527</v>
      </c>
      <c r="C173" s="2">
        <f t="shared" si="7"/>
        <v>44.210526315789473</v>
      </c>
      <c r="D173" s="18">
        <v>37920</v>
      </c>
      <c r="E173" s="8">
        <v>53</v>
      </c>
      <c r="F173" s="8">
        <v>42</v>
      </c>
      <c r="G173" s="8">
        <v>5</v>
      </c>
      <c r="H173" s="8">
        <f t="shared" si="8"/>
        <v>100</v>
      </c>
    </row>
    <row r="174" spans="1:8" ht="14.25" customHeight="1">
      <c r="A174" s="7">
        <v>37904</v>
      </c>
      <c r="B174" s="2">
        <f t="shared" si="6"/>
        <v>58.333333333333336</v>
      </c>
      <c r="C174" s="2">
        <f t="shared" si="7"/>
        <v>41.666666666666664</v>
      </c>
      <c r="D174" s="18">
        <v>37906</v>
      </c>
      <c r="E174" s="8">
        <v>56</v>
      </c>
      <c r="F174" s="8">
        <v>40</v>
      </c>
      <c r="G174" s="8">
        <v>4</v>
      </c>
      <c r="H174" s="8">
        <f t="shared" si="8"/>
        <v>100</v>
      </c>
    </row>
    <row r="175" spans="1:8" ht="14.25" customHeight="1">
      <c r="A175" s="7">
        <v>37900</v>
      </c>
      <c r="B175" s="2">
        <f t="shared" si="6"/>
        <v>56.701030927835049</v>
      </c>
      <c r="C175" s="2">
        <f t="shared" si="7"/>
        <v>43.298969072164951</v>
      </c>
      <c r="D175" s="18">
        <v>37902</v>
      </c>
      <c r="E175" s="8">
        <v>55</v>
      </c>
      <c r="F175" s="8">
        <v>42</v>
      </c>
      <c r="G175" s="8">
        <v>3</v>
      </c>
      <c r="H175" s="8">
        <f t="shared" si="8"/>
        <v>100</v>
      </c>
    </row>
    <row r="176" spans="1:8" ht="14.25" customHeight="1">
      <c r="A176" s="7">
        <v>37883</v>
      </c>
      <c r="B176" s="2">
        <f t="shared" si="6"/>
        <v>51.546391752577321</v>
      </c>
      <c r="C176" s="2">
        <f t="shared" si="7"/>
        <v>48.453608247422679</v>
      </c>
      <c r="D176" s="18">
        <v>37885</v>
      </c>
      <c r="E176" s="8">
        <v>50</v>
      </c>
      <c r="F176" s="8">
        <v>47</v>
      </c>
      <c r="G176" s="8">
        <v>3</v>
      </c>
      <c r="H176" s="8">
        <f t="shared" si="8"/>
        <v>100</v>
      </c>
    </row>
    <row r="177" spans="1:8" ht="14.25" customHeight="1">
      <c r="A177" s="7">
        <v>37872</v>
      </c>
      <c r="B177" s="2">
        <f t="shared" si="6"/>
        <v>54.736842105263158</v>
      </c>
      <c r="C177" s="2">
        <f t="shared" si="7"/>
        <v>45.263157894736842</v>
      </c>
      <c r="D177" s="18">
        <v>37874</v>
      </c>
      <c r="E177" s="8">
        <v>52</v>
      </c>
      <c r="F177" s="8">
        <v>43</v>
      </c>
      <c r="G177" s="8">
        <v>5</v>
      </c>
      <c r="H177" s="8">
        <f t="shared" si="8"/>
        <v>100</v>
      </c>
    </row>
    <row r="178" spans="1:8" ht="14.25" customHeight="1">
      <c r="A178" s="7">
        <v>37858</v>
      </c>
      <c r="B178" s="2">
        <f t="shared" si="6"/>
        <v>61.458333333333336</v>
      </c>
      <c r="C178" s="2">
        <f t="shared" si="7"/>
        <v>38.541666666666664</v>
      </c>
      <c r="D178" s="18">
        <v>37859</v>
      </c>
      <c r="E178" s="8">
        <v>59</v>
      </c>
      <c r="F178" s="8">
        <v>37</v>
      </c>
      <c r="G178" s="8">
        <v>4</v>
      </c>
      <c r="H178" s="8">
        <f t="shared" si="8"/>
        <v>100</v>
      </c>
    </row>
    <row r="179" spans="1:8" ht="14.25" customHeight="1">
      <c r="A179" s="7">
        <v>37837</v>
      </c>
      <c r="B179" s="2">
        <f t="shared" si="6"/>
        <v>62.5</v>
      </c>
      <c r="C179" s="2">
        <f t="shared" si="7"/>
        <v>37.5</v>
      </c>
      <c r="D179" s="18">
        <v>37839</v>
      </c>
      <c r="E179" s="8">
        <v>60</v>
      </c>
      <c r="F179" s="8">
        <v>36</v>
      </c>
      <c r="G179" s="8">
        <v>4</v>
      </c>
      <c r="H179" s="8">
        <f t="shared" si="8"/>
        <v>100</v>
      </c>
    </row>
    <row r="180" spans="1:8" ht="14.25" customHeight="1">
      <c r="A180" s="7">
        <v>37827</v>
      </c>
      <c r="B180" s="2">
        <f t="shared" si="6"/>
        <v>60.416666666666664</v>
      </c>
      <c r="C180" s="2">
        <f t="shared" si="7"/>
        <v>39.583333333333336</v>
      </c>
      <c r="D180" s="18">
        <v>37829</v>
      </c>
      <c r="E180" s="8">
        <v>58</v>
      </c>
      <c r="F180" s="8">
        <v>38</v>
      </c>
      <c r="G180" s="8">
        <v>4</v>
      </c>
      <c r="H180" s="8">
        <f t="shared" si="8"/>
        <v>100</v>
      </c>
    </row>
    <row r="181" spans="1:8" ht="14.25" customHeight="1">
      <c r="A181" s="7">
        <v>37820</v>
      </c>
      <c r="B181" s="2">
        <f t="shared" si="6"/>
        <v>60.824742268041234</v>
      </c>
      <c r="C181" s="2">
        <f t="shared" si="7"/>
        <v>39.175257731958766</v>
      </c>
      <c r="D181" s="18">
        <v>37822</v>
      </c>
      <c r="E181" s="8">
        <v>59</v>
      </c>
      <c r="F181" s="8">
        <v>38</v>
      </c>
      <c r="G181" s="8">
        <v>3</v>
      </c>
      <c r="H181" s="8">
        <f t="shared" si="8"/>
        <v>100</v>
      </c>
    </row>
    <row r="182" spans="1:8" ht="14.25" customHeight="1">
      <c r="A182" s="7">
        <v>37809</v>
      </c>
      <c r="B182" s="2">
        <f t="shared" si="6"/>
        <v>64.583333333333329</v>
      </c>
      <c r="C182" s="2">
        <f t="shared" si="7"/>
        <v>35.416666666666664</v>
      </c>
      <c r="D182" s="18">
        <v>37811</v>
      </c>
      <c r="E182" s="8">
        <v>62</v>
      </c>
      <c r="F182" s="8">
        <v>34</v>
      </c>
      <c r="G182" s="8">
        <v>4</v>
      </c>
      <c r="H182" s="8">
        <f t="shared" si="8"/>
        <v>100</v>
      </c>
    </row>
    <row r="183" spans="1:8" ht="14.25" customHeight="1">
      <c r="A183" s="7">
        <v>37799</v>
      </c>
      <c r="B183" s="2">
        <f t="shared" si="6"/>
        <v>62.886597938144327</v>
      </c>
      <c r="C183" s="2">
        <f t="shared" si="7"/>
        <v>37.113402061855673</v>
      </c>
      <c r="D183" s="18">
        <v>37801</v>
      </c>
      <c r="E183" s="8">
        <v>61</v>
      </c>
      <c r="F183" s="8">
        <v>36</v>
      </c>
      <c r="G183" s="8">
        <v>3</v>
      </c>
      <c r="H183" s="8">
        <f t="shared" si="8"/>
        <v>100</v>
      </c>
    </row>
    <row r="184" spans="1:8" ht="14.25" customHeight="1">
      <c r="A184" s="7">
        <v>37784</v>
      </c>
      <c r="B184" s="2">
        <f t="shared" si="6"/>
        <v>65.625</v>
      </c>
      <c r="C184" s="2">
        <f t="shared" si="7"/>
        <v>34.375</v>
      </c>
      <c r="D184" s="18">
        <v>37787</v>
      </c>
      <c r="E184" s="8">
        <v>63</v>
      </c>
      <c r="F184" s="8">
        <v>33</v>
      </c>
      <c r="G184" s="8">
        <v>4</v>
      </c>
      <c r="H184" s="8">
        <f t="shared" si="8"/>
        <v>100</v>
      </c>
    </row>
    <row r="185" spans="1:8" ht="14.25" customHeight="1">
      <c r="A185" s="7">
        <v>37781</v>
      </c>
      <c r="B185" s="2">
        <f t="shared" si="6"/>
        <v>64.583333333333329</v>
      </c>
      <c r="C185" s="2">
        <f t="shared" si="7"/>
        <v>35.416666666666664</v>
      </c>
      <c r="D185" s="18">
        <v>37782</v>
      </c>
      <c r="E185" s="8">
        <v>62</v>
      </c>
      <c r="F185" s="8">
        <v>34</v>
      </c>
      <c r="G185" s="8">
        <v>4</v>
      </c>
      <c r="H185" s="8">
        <f t="shared" si="8"/>
        <v>100</v>
      </c>
    </row>
    <row r="186" spans="1:8" ht="14.25" customHeight="1">
      <c r="A186" s="7">
        <v>37771</v>
      </c>
      <c r="B186" s="2">
        <f t="shared" si="6"/>
        <v>66.666666666666671</v>
      </c>
      <c r="C186" s="2">
        <f t="shared" si="7"/>
        <v>33.333333333333336</v>
      </c>
      <c r="D186" s="18">
        <v>37773</v>
      </c>
      <c r="E186" s="8">
        <v>64</v>
      </c>
      <c r="F186" s="8">
        <v>32</v>
      </c>
      <c r="G186" s="8">
        <v>4</v>
      </c>
      <c r="H186" s="8">
        <f t="shared" si="8"/>
        <v>100</v>
      </c>
    </row>
    <row r="187" spans="1:8" ht="14.25" customHeight="1">
      <c r="A187" s="7">
        <v>37760</v>
      </c>
      <c r="B187" s="2">
        <f t="shared" si="6"/>
        <v>68.75</v>
      </c>
      <c r="C187" s="2">
        <f t="shared" si="7"/>
        <v>31.25</v>
      </c>
      <c r="D187" s="18">
        <v>37762</v>
      </c>
      <c r="E187" s="8">
        <v>66</v>
      </c>
      <c r="F187" s="8">
        <v>30</v>
      </c>
      <c r="G187" s="8">
        <v>4</v>
      </c>
      <c r="H187" s="8">
        <f t="shared" si="8"/>
        <v>100</v>
      </c>
    </row>
    <row r="188" spans="1:8" ht="14.25" customHeight="1">
      <c r="A188" s="7">
        <v>37746</v>
      </c>
      <c r="B188" s="2">
        <f t="shared" si="6"/>
        <v>71.134020618556704</v>
      </c>
      <c r="C188" s="2">
        <f t="shared" si="7"/>
        <v>28.865979381443299</v>
      </c>
      <c r="D188" s="18">
        <v>37748</v>
      </c>
      <c r="E188" s="8">
        <v>69</v>
      </c>
      <c r="F188" s="8">
        <v>28</v>
      </c>
      <c r="G188" s="8">
        <v>3</v>
      </c>
      <c r="H188" s="8">
        <f t="shared" si="8"/>
        <v>100</v>
      </c>
    </row>
    <row r="189" spans="1:8" ht="14.25" customHeight="1">
      <c r="A189" s="7">
        <v>37733</v>
      </c>
      <c r="B189" s="2">
        <f t="shared" si="6"/>
        <v>72.916666666666671</v>
      </c>
      <c r="C189" s="2">
        <f t="shared" si="7"/>
        <v>27.083333333333332</v>
      </c>
      <c r="D189" s="18">
        <v>37734</v>
      </c>
      <c r="E189" s="8">
        <v>70</v>
      </c>
      <c r="F189" s="8">
        <v>26</v>
      </c>
      <c r="G189" s="8">
        <v>4</v>
      </c>
      <c r="H189" s="8">
        <f t="shared" si="8"/>
        <v>100</v>
      </c>
    </row>
    <row r="190" spans="1:8" ht="14.25" customHeight="1">
      <c r="A190" s="7">
        <v>37725</v>
      </c>
      <c r="B190" s="2">
        <f t="shared" si="6"/>
        <v>74.736842105263165</v>
      </c>
      <c r="C190" s="2">
        <f t="shared" si="7"/>
        <v>25.263157894736842</v>
      </c>
      <c r="D190" s="18">
        <v>37727</v>
      </c>
      <c r="E190" s="8">
        <v>71</v>
      </c>
      <c r="F190" s="8">
        <v>24</v>
      </c>
      <c r="G190" s="8">
        <v>5</v>
      </c>
      <c r="H190" s="8">
        <f t="shared" si="8"/>
        <v>100</v>
      </c>
    </row>
    <row r="191" spans="1:8" ht="14.25" customHeight="1">
      <c r="A191" s="7">
        <v>37718</v>
      </c>
      <c r="B191" s="2">
        <f t="shared" si="6"/>
        <v>72.631578947368425</v>
      </c>
      <c r="C191" s="2">
        <f t="shared" si="7"/>
        <v>27.368421052631579</v>
      </c>
      <c r="D191" s="18">
        <v>37720</v>
      </c>
      <c r="E191" s="8">
        <v>69</v>
      </c>
      <c r="F191" s="8">
        <v>26</v>
      </c>
      <c r="G191" s="8">
        <v>5</v>
      </c>
      <c r="H191" s="8">
        <f t="shared" si="8"/>
        <v>100</v>
      </c>
    </row>
    <row r="192" spans="1:8" ht="14.25" customHeight="1">
      <c r="A192" s="7">
        <v>37716</v>
      </c>
      <c r="B192" s="2">
        <f t="shared" si="6"/>
        <v>72.164948453608247</v>
      </c>
      <c r="C192" s="2">
        <f t="shared" si="7"/>
        <v>27.835051546391753</v>
      </c>
      <c r="D192" s="18">
        <v>37717</v>
      </c>
      <c r="E192" s="8">
        <v>70</v>
      </c>
      <c r="F192" s="8">
        <v>27</v>
      </c>
      <c r="G192" s="8">
        <v>3</v>
      </c>
      <c r="H192" s="8">
        <f t="shared" si="8"/>
        <v>100</v>
      </c>
    </row>
    <row r="193" spans="1:8" ht="14.25" customHeight="1">
      <c r="A193" s="7">
        <v>37709</v>
      </c>
      <c r="B193" s="2">
        <f t="shared" si="6"/>
        <v>73.19587628865979</v>
      </c>
      <c r="C193" s="2">
        <f t="shared" si="7"/>
        <v>26.804123711340207</v>
      </c>
      <c r="D193" s="18">
        <v>37710</v>
      </c>
      <c r="E193" s="8">
        <v>71</v>
      </c>
      <c r="F193" s="8">
        <v>26</v>
      </c>
      <c r="G193" s="8">
        <v>3</v>
      </c>
      <c r="H193" s="8">
        <f t="shared" si="8"/>
        <v>100</v>
      </c>
    </row>
    <row r="194" spans="1:8" ht="14.25" customHeight="1">
      <c r="A194" s="7">
        <v>37704</v>
      </c>
      <c r="B194" s="2">
        <f t="shared" ref="B194:B257" si="9">E194+(G194*(E194/(E194+F194)))</f>
        <v>71.875</v>
      </c>
      <c r="C194" s="2">
        <f t="shared" ref="C194:C257" si="10">F194+(G194*(F194/(E194+F194)))</f>
        <v>28.125</v>
      </c>
      <c r="D194" s="18">
        <v>37705</v>
      </c>
      <c r="E194" s="8">
        <v>69</v>
      </c>
      <c r="F194" s="8">
        <v>27</v>
      </c>
      <c r="G194" s="8">
        <v>4</v>
      </c>
      <c r="H194" s="8">
        <f t="shared" ref="H194:H257" si="11">SUM(E194:G194)</f>
        <v>100</v>
      </c>
    </row>
    <row r="195" spans="1:8" ht="14.25" customHeight="1">
      <c r="A195" s="7">
        <v>37702</v>
      </c>
      <c r="B195" s="2">
        <f t="shared" si="9"/>
        <v>73.958333333333329</v>
      </c>
      <c r="C195" s="2">
        <f t="shared" si="10"/>
        <v>26.041666666666668</v>
      </c>
      <c r="D195" s="18">
        <v>37703</v>
      </c>
      <c r="E195" s="8">
        <v>71</v>
      </c>
      <c r="F195" s="8">
        <v>25</v>
      </c>
      <c r="G195" s="8">
        <v>4</v>
      </c>
      <c r="H195" s="8">
        <f t="shared" si="11"/>
        <v>100</v>
      </c>
    </row>
    <row r="196" spans="1:8" ht="14.25" customHeight="1">
      <c r="A196" s="7">
        <v>37694</v>
      </c>
      <c r="B196" s="2">
        <f t="shared" si="9"/>
        <v>60.416666666666664</v>
      </c>
      <c r="C196" s="2">
        <f t="shared" si="10"/>
        <v>39.583333333333336</v>
      </c>
      <c r="D196" s="18">
        <v>37695</v>
      </c>
      <c r="E196" s="8">
        <v>58</v>
      </c>
      <c r="F196" s="8">
        <v>38</v>
      </c>
      <c r="G196" s="8">
        <v>4</v>
      </c>
      <c r="H196" s="8">
        <f t="shared" si="11"/>
        <v>100</v>
      </c>
    </row>
    <row r="197" spans="1:8" ht="14.25" customHeight="1">
      <c r="A197" s="7">
        <v>37683</v>
      </c>
      <c r="B197" s="2">
        <f t="shared" si="9"/>
        <v>60.638297872340424</v>
      </c>
      <c r="C197" s="2">
        <f t="shared" si="10"/>
        <v>39.361702127659576</v>
      </c>
      <c r="D197" s="18">
        <v>37685</v>
      </c>
      <c r="E197" s="8">
        <v>57</v>
      </c>
      <c r="F197" s="8">
        <v>37</v>
      </c>
      <c r="G197" s="8">
        <v>6</v>
      </c>
      <c r="H197" s="8">
        <f t="shared" si="11"/>
        <v>100</v>
      </c>
    </row>
    <row r="198" spans="1:8" ht="14.25" customHeight="1">
      <c r="A198" s="7">
        <v>37676</v>
      </c>
      <c r="B198" s="2">
        <f t="shared" si="9"/>
        <v>60.638297872340424</v>
      </c>
      <c r="C198" s="2">
        <f t="shared" si="10"/>
        <v>39.361702127659576</v>
      </c>
      <c r="D198" s="18">
        <v>37678</v>
      </c>
      <c r="E198" s="8">
        <v>57</v>
      </c>
      <c r="F198" s="8">
        <v>37</v>
      </c>
      <c r="G198" s="8">
        <v>6</v>
      </c>
      <c r="H198" s="8">
        <f t="shared" si="11"/>
        <v>100</v>
      </c>
    </row>
    <row r="199" spans="1:8" ht="14.25" customHeight="1">
      <c r="A199" s="7">
        <v>37669</v>
      </c>
      <c r="B199" s="2">
        <f t="shared" si="9"/>
        <v>61.05263157894737</v>
      </c>
      <c r="C199" s="2">
        <f t="shared" si="10"/>
        <v>38.94736842105263</v>
      </c>
      <c r="D199" s="18">
        <v>37671</v>
      </c>
      <c r="E199" s="8">
        <v>58</v>
      </c>
      <c r="F199" s="8">
        <v>37</v>
      </c>
      <c r="G199" s="8">
        <v>5</v>
      </c>
      <c r="H199" s="8">
        <f t="shared" si="11"/>
        <v>100</v>
      </c>
    </row>
    <row r="200" spans="1:8" ht="14.25" customHeight="1">
      <c r="A200" s="7">
        <v>37659</v>
      </c>
      <c r="B200" s="2">
        <f t="shared" si="9"/>
        <v>64.21052631578948</v>
      </c>
      <c r="C200" s="2">
        <f t="shared" si="10"/>
        <v>35.789473684210527</v>
      </c>
      <c r="D200" s="18">
        <v>37661</v>
      </c>
      <c r="E200" s="8">
        <v>61</v>
      </c>
      <c r="F200" s="8">
        <v>34</v>
      </c>
      <c r="G200" s="8">
        <v>5</v>
      </c>
      <c r="H200" s="8">
        <f t="shared" si="11"/>
        <v>100</v>
      </c>
    </row>
    <row r="201" spans="1:8" ht="14.25" customHeight="1">
      <c r="A201" s="7">
        <v>37655</v>
      </c>
      <c r="B201" s="2">
        <f t="shared" si="9"/>
        <v>62.765957446808514</v>
      </c>
      <c r="C201" s="2">
        <f t="shared" si="10"/>
        <v>37.234042553191486</v>
      </c>
      <c r="D201" s="18">
        <v>37658</v>
      </c>
      <c r="E201" s="8">
        <v>59</v>
      </c>
      <c r="F201" s="8">
        <v>35</v>
      </c>
      <c r="G201" s="8">
        <v>6</v>
      </c>
      <c r="H201" s="8">
        <f t="shared" si="11"/>
        <v>100</v>
      </c>
    </row>
    <row r="202" spans="1:8" ht="14.25" customHeight="1">
      <c r="A202" s="7">
        <v>37652</v>
      </c>
      <c r="B202" s="2">
        <f t="shared" si="9"/>
        <v>63.541666666666664</v>
      </c>
      <c r="C202" s="2">
        <f t="shared" si="10"/>
        <v>36.458333333333336</v>
      </c>
      <c r="D202" s="18">
        <v>37654</v>
      </c>
      <c r="E202" s="8">
        <v>61</v>
      </c>
      <c r="F202" s="8">
        <v>35</v>
      </c>
      <c r="G202" s="8">
        <v>4</v>
      </c>
      <c r="H202" s="8">
        <f t="shared" si="11"/>
        <v>100</v>
      </c>
    </row>
    <row r="203" spans="1:8" ht="14.25" customHeight="1">
      <c r="A203" s="7">
        <v>37644</v>
      </c>
      <c r="B203" s="2">
        <f t="shared" si="9"/>
        <v>62.5</v>
      </c>
      <c r="C203" s="2">
        <f t="shared" si="10"/>
        <v>37.5</v>
      </c>
      <c r="D203" s="18">
        <v>37646</v>
      </c>
      <c r="E203" s="8">
        <v>60</v>
      </c>
      <c r="F203" s="8">
        <v>36</v>
      </c>
      <c r="G203" s="8">
        <v>4</v>
      </c>
      <c r="H203" s="8">
        <f t="shared" si="11"/>
        <v>100</v>
      </c>
    </row>
    <row r="204" spans="1:8" ht="14.25" customHeight="1">
      <c r="A204" s="7">
        <v>37641</v>
      </c>
      <c r="B204" s="2">
        <f t="shared" si="9"/>
        <v>61.702127659574465</v>
      </c>
      <c r="C204" s="2">
        <f t="shared" si="10"/>
        <v>38.297872340425535</v>
      </c>
      <c r="D204" s="18">
        <v>37643</v>
      </c>
      <c r="E204" s="8">
        <v>58</v>
      </c>
      <c r="F204" s="8">
        <v>36</v>
      </c>
      <c r="G204" s="8">
        <v>6</v>
      </c>
      <c r="H204" s="8">
        <f t="shared" si="11"/>
        <v>100</v>
      </c>
    </row>
    <row r="205" spans="1:8" ht="14.25" customHeight="1">
      <c r="A205" s="7">
        <v>37634</v>
      </c>
      <c r="B205" s="2">
        <f t="shared" si="9"/>
        <v>64.21052631578948</v>
      </c>
      <c r="C205" s="2">
        <f t="shared" si="10"/>
        <v>35.789473684210527</v>
      </c>
      <c r="D205" s="18">
        <v>37637</v>
      </c>
      <c r="E205" s="8">
        <v>61</v>
      </c>
      <c r="F205" s="8">
        <v>34</v>
      </c>
      <c r="G205" s="8">
        <v>5</v>
      </c>
      <c r="H205" s="8">
        <f t="shared" si="11"/>
        <v>100</v>
      </c>
    </row>
    <row r="206" spans="1:8" ht="14.25" customHeight="1">
      <c r="A206" s="7">
        <v>37631</v>
      </c>
      <c r="B206" s="2">
        <f t="shared" si="9"/>
        <v>61.05263157894737</v>
      </c>
      <c r="C206" s="2">
        <f t="shared" si="10"/>
        <v>38.94736842105263</v>
      </c>
      <c r="D206" s="18">
        <v>37633</v>
      </c>
      <c r="E206" s="8">
        <v>58</v>
      </c>
      <c r="F206" s="8">
        <v>37</v>
      </c>
      <c r="G206" s="8">
        <v>5</v>
      </c>
      <c r="H206" s="8">
        <f t="shared" si="11"/>
        <v>100</v>
      </c>
    </row>
    <row r="207" spans="1:8" ht="14.25" customHeight="1">
      <c r="A207" s="7">
        <v>37624</v>
      </c>
      <c r="B207" s="2">
        <f t="shared" si="9"/>
        <v>66.315789473684205</v>
      </c>
      <c r="C207" s="2">
        <f t="shared" si="10"/>
        <v>33.684210526315788</v>
      </c>
      <c r="D207" s="18">
        <v>37626</v>
      </c>
      <c r="E207" s="8">
        <v>63</v>
      </c>
      <c r="F207" s="8">
        <v>32</v>
      </c>
      <c r="G207" s="8">
        <v>5</v>
      </c>
      <c r="H207" s="8">
        <f t="shared" si="11"/>
        <v>100</v>
      </c>
    </row>
    <row r="208" spans="1:8" ht="14.25" customHeight="1">
      <c r="A208" s="7">
        <v>37609</v>
      </c>
      <c r="B208" s="2">
        <f t="shared" si="9"/>
        <v>65.591397849462368</v>
      </c>
      <c r="C208" s="2">
        <f t="shared" si="10"/>
        <v>34.408602150537632</v>
      </c>
      <c r="D208" s="18">
        <v>37612</v>
      </c>
      <c r="E208" s="8">
        <v>61</v>
      </c>
      <c r="F208" s="8">
        <v>32</v>
      </c>
      <c r="G208" s="8">
        <v>7</v>
      </c>
      <c r="H208" s="8">
        <f t="shared" si="11"/>
        <v>100</v>
      </c>
    </row>
    <row r="209" spans="1:8" ht="14.25" customHeight="1">
      <c r="A209" s="7">
        <v>37606</v>
      </c>
      <c r="B209" s="2">
        <f t="shared" si="9"/>
        <v>65.625</v>
      </c>
      <c r="C209" s="2">
        <f t="shared" si="10"/>
        <v>34.375</v>
      </c>
      <c r="D209" s="18">
        <v>37607</v>
      </c>
      <c r="E209" s="8">
        <v>63</v>
      </c>
      <c r="F209" s="8">
        <v>33</v>
      </c>
      <c r="G209" s="8">
        <v>4</v>
      </c>
      <c r="H209" s="8">
        <f t="shared" si="11"/>
        <v>100</v>
      </c>
    </row>
    <row r="210" spans="1:8" ht="14.25" customHeight="1">
      <c r="A210" s="7">
        <v>37599</v>
      </c>
      <c r="B210" s="2">
        <f t="shared" si="9"/>
        <v>66.315789473684205</v>
      </c>
      <c r="C210" s="2">
        <f t="shared" si="10"/>
        <v>33.684210526315788</v>
      </c>
      <c r="D210" s="18">
        <v>37600</v>
      </c>
      <c r="E210" s="8">
        <v>63</v>
      </c>
      <c r="F210" s="8">
        <v>32</v>
      </c>
      <c r="G210" s="8">
        <v>5</v>
      </c>
      <c r="H210" s="8">
        <f t="shared" si="11"/>
        <v>100</v>
      </c>
    </row>
    <row r="211" spans="1:8" ht="14.25" customHeight="1">
      <c r="A211" s="7">
        <v>37595</v>
      </c>
      <c r="B211" s="2">
        <f t="shared" si="9"/>
        <v>68.817204301075265</v>
      </c>
      <c r="C211" s="2">
        <f t="shared" si="10"/>
        <v>31.182795698924732</v>
      </c>
      <c r="D211" s="18">
        <v>37598</v>
      </c>
      <c r="E211" s="8">
        <v>64</v>
      </c>
      <c r="F211" s="8">
        <v>29</v>
      </c>
      <c r="G211" s="8">
        <v>7</v>
      </c>
      <c r="H211" s="8">
        <f t="shared" si="11"/>
        <v>100</v>
      </c>
    </row>
    <row r="212" spans="1:8" ht="14.25" customHeight="1">
      <c r="A212" s="7">
        <v>37582</v>
      </c>
      <c r="B212" s="2">
        <f t="shared" si="9"/>
        <v>69.892473118279568</v>
      </c>
      <c r="C212" s="2">
        <f t="shared" si="10"/>
        <v>30.107526881720432</v>
      </c>
      <c r="D212" s="18">
        <v>37584</v>
      </c>
      <c r="E212" s="8">
        <v>65</v>
      </c>
      <c r="F212" s="8">
        <v>28</v>
      </c>
      <c r="G212" s="8">
        <v>7</v>
      </c>
      <c r="H212" s="8">
        <f t="shared" si="11"/>
        <v>100</v>
      </c>
    </row>
    <row r="213" spans="1:8" ht="14.25" customHeight="1">
      <c r="A213" s="7">
        <v>37571</v>
      </c>
      <c r="B213" s="2">
        <f t="shared" si="9"/>
        <v>71.739130434782609</v>
      </c>
      <c r="C213" s="2">
        <f t="shared" si="10"/>
        <v>28.260869565217391</v>
      </c>
      <c r="D213" s="18">
        <v>37574</v>
      </c>
      <c r="E213" s="8">
        <v>66</v>
      </c>
      <c r="F213" s="8">
        <v>26</v>
      </c>
      <c r="G213" s="8">
        <v>8</v>
      </c>
      <c r="H213" s="8">
        <f t="shared" si="11"/>
        <v>100</v>
      </c>
    </row>
    <row r="214" spans="1:8" ht="14.25" customHeight="1">
      <c r="A214" s="7">
        <v>37568</v>
      </c>
      <c r="B214" s="2">
        <f t="shared" si="9"/>
        <v>71.578947368421055</v>
      </c>
      <c r="C214" s="2">
        <f t="shared" si="10"/>
        <v>28.421052631578949</v>
      </c>
      <c r="D214" s="18">
        <v>37570</v>
      </c>
      <c r="E214" s="8">
        <v>68</v>
      </c>
      <c r="F214" s="8">
        <v>27</v>
      </c>
      <c r="G214" s="8">
        <v>5</v>
      </c>
      <c r="H214" s="8">
        <f t="shared" si="11"/>
        <v>100</v>
      </c>
    </row>
    <row r="215" spans="1:8" ht="14.25" customHeight="1">
      <c r="A215" s="7">
        <v>37560</v>
      </c>
      <c r="B215" s="2">
        <f t="shared" si="9"/>
        <v>68.478260869565219</v>
      </c>
      <c r="C215" s="2">
        <f t="shared" si="10"/>
        <v>31.521739130434781</v>
      </c>
      <c r="D215" s="18">
        <v>37563</v>
      </c>
      <c r="E215" s="8">
        <v>63</v>
      </c>
      <c r="F215" s="8">
        <v>29</v>
      </c>
      <c r="G215" s="8">
        <v>8</v>
      </c>
      <c r="H215" s="8">
        <f t="shared" si="11"/>
        <v>100</v>
      </c>
    </row>
    <row r="216" spans="1:8" ht="14.25" customHeight="1">
      <c r="A216" s="7">
        <v>37550</v>
      </c>
      <c r="B216" s="2">
        <f t="shared" si="9"/>
        <v>70.526315789473685</v>
      </c>
      <c r="C216" s="2">
        <f t="shared" si="10"/>
        <v>29.473684210526315</v>
      </c>
      <c r="D216" s="18">
        <v>37551</v>
      </c>
      <c r="E216" s="8">
        <v>67</v>
      </c>
      <c r="F216" s="8">
        <v>28</v>
      </c>
      <c r="G216" s="8">
        <v>5</v>
      </c>
      <c r="H216" s="8">
        <f t="shared" si="11"/>
        <v>100</v>
      </c>
    </row>
    <row r="217" spans="1:8" ht="14.25" customHeight="1">
      <c r="A217" s="7">
        <v>37543</v>
      </c>
      <c r="B217" s="2">
        <f t="shared" si="9"/>
        <v>66.666666666666671</v>
      </c>
      <c r="C217" s="2">
        <f t="shared" si="10"/>
        <v>33.333333333333336</v>
      </c>
      <c r="D217" s="18">
        <v>37546</v>
      </c>
      <c r="E217" s="8">
        <v>62</v>
      </c>
      <c r="F217" s="8">
        <v>31</v>
      </c>
      <c r="G217" s="8">
        <v>7</v>
      </c>
      <c r="H217" s="8">
        <f t="shared" si="11"/>
        <v>100</v>
      </c>
    </row>
    <row r="218" spans="1:8" ht="14.25" customHeight="1">
      <c r="A218" s="7">
        <v>37532</v>
      </c>
      <c r="B218" s="2">
        <f t="shared" si="9"/>
        <v>70.526315789473685</v>
      </c>
      <c r="C218" s="2">
        <f t="shared" si="10"/>
        <v>29.473684210526315</v>
      </c>
      <c r="D218" s="18">
        <v>37535</v>
      </c>
      <c r="E218" s="8">
        <v>67</v>
      </c>
      <c r="F218" s="8">
        <v>28</v>
      </c>
      <c r="G218" s="8">
        <v>5</v>
      </c>
      <c r="H218" s="8">
        <f t="shared" si="11"/>
        <v>100</v>
      </c>
    </row>
    <row r="219" spans="1:8" ht="14.25" customHeight="1">
      <c r="A219" s="7">
        <v>37522</v>
      </c>
      <c r="B219" s="2">
        <f t="shared" si="9"/>
        <v>72.340425531914889</v>
      </c>
      <c r="C219" s="2">
        <f t="shared" si="10"/>
        <v>27.659574468085108</v>
      </c>
      <c r="D219" s="18">
        <v>37525</v>
      </c>
      <c r="E219" s="8">
        <v>68</v>
      </c>
      <c r="F219" s="8">
        <v>26</v>
      </c>
      <c r="G219" s="8">
        <v>6</v>
      </c>
      <c r="H219" s="8">
        <f t="shared" si="11"/>
        <v>100</v>
      </c>
    </row>
    <row r="220" spans="1:8" ht="14.25" customHeight="1">
      <c r="A220" s="7">
        <v>37519</v>
      </c>
      <c r="B220" s="2">
        <f t="shared" si="9"/>
        <v>68.75</v>
      </c>
      <c r="C220" s="2">
        <f t="shared" si="10"/>
        <v>31.25</v>
      </c>
      <c r="D220" s="18">
        <v>37521</v>
      </c>
      <c r="E220" s="8">
        <v>66</v>
      </c>
      <c r="F220" s="8">
        <v>30</v>
      </c>
      <c r="G220" s="8">
        <v>4</v>
      </c>
      <c r="H220" s="8">
        <f t="shared" si="11"/>
        <v>100</v>
      </c>
    </row>
    <row r="221" spans="1:8" ht="14.25" customHeight="1">
      <c r="A221" s="7">
        <v>37512</v>
      </c>
      <c r="B221" s="2">
        <f t="shared" si="9"/>
        <v>72.916666666666671</v>
      </c>
      <c r="C221" s="2">
        <f t="shared" si="10"/>
        <v>27.083333333333332</v>
      </c>
      <c r="D221" s="18">
        <v>37515</v>
      </c>
      <c r="E221" s="8">
        <v>70</v>
      </c>
      <c r="F221" s="8">
        <v>26</v>
      </c>
      <c r="G221" s="8">
        <v>4</v>
      </c>
      <c r="H221" s="8">
        <f t="shared" si="11"/>
        <v>100</v>
      </c>
    </row>
    <row r="222" spans="1:8" ht="14.25" customHeight="1">
      <c r="A222" s="7">
        <v>37504</v>
      </c>
      <c r="B222" s="2">
        <f t="shared" si="9"/>
        <v>68.75</v>
      </c>
      <c r="C222" s="2">
        <f t="shared" si="10"/>
        <v>31.25</v>
      </c>
      <c r="D222" s="18">
        <v>37507</v>
      </c>
      <c r="E222" s="8">
        <v>66</v>
      </c>
      <c r="F222" s="8">
        <v>30</v>
      </c>
      <c r="G222" s="8">
        <v>4</v>
      </c>
      <c r="H222" s="8">
        <f t="shared" si="11"/>
        <v>100</v>
      </c>
    </row>
    <row r="223" spans="1:8" ht="14.25" customHeight="1">
      <c r="A223" s="7">
        <v>37501</v>
      </c>
      <c r="B223" s="2">
        <f t="shared" si="9"/>
        <v>69.473684210526315</v>
      </c>
      <c r="C223" s="2">
        <f t="shared" si="10"/>
        <v>30.526315789473685</v>
      </c>
      <c r="D223" s="18">
        <v>37503</v>
      </c>
      <c r="E223" s="8">
        <v>66</v>
      </c>
      <c r="F223" s="8">
        <v>29</v>
      </c>
      <c r="G223" s="8">
        <v>5</v>
      </c>
      <c r="H223" s="8">
        <f t="shared" si="11"/>
        <v>100</v>
      </c>
    </row>
    <row r="224" spans="1:8" ht="14.25" customHeight="1">
      <c r="A224" s="7">
        <v>37487</v>
      </c>
      <c r="B224" s="2">
        <f t="shared" si="9"/>
        <v>69.892473118279568</v>
      </c>
      <c r="C224" s="2">
        <f t="shared" si="10"/>
        <v>30.107526881720432</v>
      </c>
      <c r="D224" s="18">
        <v>37489</v>
      </c>
      <c r="E224" s="8">
        <v>65</v>
      </c>
      <c r="F224" s="8">
        <v>28</v>
      </c>
      <c r="G224" s="8">
        <v>7</v>
      </c>
      <c r="H224" s="8">
        <f t="shared" si="11"/>
        <v>100</v>
      </c>
    </row>
    <row r="225" spans="1:8" ht="14.25" customHeight="1">
      <c r="A225" s="7">
        <v>37473</v>
      </c>
      <c r="B225" s="2">
        <f t="shared" si="9"/>
        <v>72.340425531914889</v>
      </c>
      <c r="C225" s="2">
        <f t="shared" si="10"/>
        <v>27.659574468085108</v>
      </c>
      <c r="D225" s="18">
        <v>37476</v>
      </c>
      <c r="E225" s="8">
        <v>68</v>
      </c>
      <c r="F225" s="8">
        <v>26</v>
      </c>
      <c r="G225" s="8">
        <v>6</v>
      </c>
      <c r="H225" s="8">
        <f t="shared" si="11"/>
        <v>100</v>
      </c>
    </row>
    <row r="226" spans="1:8" ht="14.25" customHeight="1">
      <c r="A226" s="7">
        <v>37466</v>
      </c>
      <c r="B226" s="2">
        <f t="shared" si="9"/>
        <v>75.531914893617028</v>
      </c>
      <c r="C226" s="2">
        <f t="shared" si="10"/>
        <v>24.468085106382979</v>
      </c>
      <c r="D226" s="18">
        <v>37468</v>
      </c>
      <c r="E226" s="8">
        <v>71</v>
      </c>
      <c r="F226" s="8">
        <v>23</v>
      </c>
      <c r="G226" s="8">
        <v>6</v>
      </c>
      <c r="H226" s="8">
        <f t="shared" si="11"/>
        <v>100</v>
      </c>
    </row>
    <row r="227" spans="1:8" ht="14.25" customHeight="1">
      <c r="A227" s="7">
        <v>37463</v>
      </c>
      <c r="B227" s="2">
        <f t="shared" si="9"/>
        <v>72.631578947368425</v>
      </c>
      <c r="C227" s="2">
        <f t="shared" si="10"/>
        <v>27.368421052631579</v>
      </c>
      <c r="D227" s="18">
        <v>37465</v>
      </c>
      <c r="E227" s="8">
        <v>69</v>
      </c>
      <c r="F227" s="8">
        <v>26</v>
      </c>
      <c r="G227" s="8">
        <v>5</v>
      </c>
      <c r="H227" s="8">
        <f t="shared" si="11"/>
        <v>100</v>
      </c>
    </row>
    <row r="228" spans="1:8" ht="14.25" customHeight="1">
      <c r="A228" s="7">
        <v>37459</v>
      </c>
      <c r="B228" s="2">
        <f t="shared" si="9"/>
        <v>74.193548387096769</v>
      </c>
      <c r="C228" s="2">
        <f t="shared" si="10"/>
        <v>25.806451612903224</v>
      </c>
      <c r="D228" s="18">
        <v>37461</v>
      </c>
      <c r="E228" s="8">
        <v>69</v>
      </c>
      <c r="F228" s="8">
        <v>24</v>
      </c>
      <c r="G228" s="8">
        <v>7</v>
      </c>
      <c r="H228" s="8">
        <f t="shared" si="11"/>
        <v>100</v>
      </c>
    </row>
    <row r="229" spans="1:8" ht="14.25" customHeight="1">
      <c r="A229" s="7">
        <v>37446</v>
      </c>
      <c r="B229" s="2">
        <f t="shared" si="9"/>
        <v>77.659574468085111</v>
      </c>
      <c r="C229" s="2">
        <f t="shared" si="10"/>
        <v>22.340425531914892</v>
      </c>
      <c r="D229" s="18">
        <v>37448</v>
      </c>
      <c r="E229" s="8">
        <v>73</v>
      </c>
      <c r="F229" s="8">
        <v>21</v>
      </c>
      <c r="G229" s="8">
        <v>6</v>
      </c>
      <c r="H229" s="8">
        <f t="shared" si="11"/>
        <v>100</v>
      </c>
    </row>
    <row r="230" spans="1:8" ht="14.25" customHeight="1">
      <c r="A230" s="7">
        <v>37442</v>
      </c>
      <c r="B230" s="2">
        <f t="shared" si="9"/>
        <v>80.851063829787236</v>
      </c>
      <c r="C230" s="2">
        <f t="shared" si="10"/>
        <v>19.148936170212767</v>
      </c>
      <c r="D230" s="18">
        <v>37445</v>
      </c>
      <c r="E230" s="8">
        <v>76</v>
      </c>
      <c r="F230" s="8">
        <v>18</v>
      </c>
      <c r="G230" s="8">
        <v>6</v>
      </c>
      <c r="H230" s="8">
        <f t="shared" si="11"/>
        <v>100</v>
      </c>
    </row>
    <row r="231" spans="1:8" ht="14.25" customHeight="1">
      <c r="A231" s="7">
        <v>37435</v>
      </c>
      <c r="B231" s="2">
        <f t="shared" si="9"/>
        <v>80</v>
      </c>
      <c r="C231" s="2">
        <f t="shared" si="10"/>
        <v>20</v>
      </c>
      <c r="D231" s="18">
        <v>37437</v>
      </c>
      <c r="E231" s="8">
        <v>76</v>
      </c>
      <c r="F231" s="8">
        <v>19</v>
      </c>
      <c r="G231" s="8">
        <v>5</v>
      </c>
      <c r="H231" s="8">
        <f t="shared" si="11"/>
        <v>100</v>
      </c>
    </row>
    <row r="232" spans="1:8" ht="14.25" customHeight="1">
      <c r="A232" s="7">
        <v>37428</v>
      </c>
      <c r="B232" s="2">
        <f t="shared" si="9"/>
        <v>77.659574468085111</v>
      </c>
      <c r="C232" s="2">
        <f t="shared" si="10"/>
        <v>22.340425531914892</v>
      </c>
      <c r="D232" s="18">
        <v>37430</v>
      </c>
      <c r="E232" s="8">
        <v>73</v>
      </c>
      <c r="F232" s="8">
        <v>21</v>
      </c>
      <c r="G232" s="8">
        <v>6</v>
      </c>
      <c r="H232" s="8">
        <f t="shared" si="11"/>
        <v>100</v>
      </c>
    </row>
    <row r="233" spans="1:8" ht="14.25" customHeight="1">
      <c r="A233" s="7">
        <v>37424</v>
      </c>
      <c r="B233" s="2">
        <f t="shared" si="9"/>
        <v>78.723404255319153</v>
      </c>
      <c r="C233" s="2">
        <f t="shared" si="10"/>
        <v>21.276595744680851</v>
      </c>
      <c r="D233" s="18">
        <v>37426</v>
      </c>
      <c r="E233" s="8">
        <v>74</v>
      </c>
      <c r="F233" s="8">
        <v>20</v>
      </c>
      <c r="G233" s="8">
        <v>6</v>
      </c>
      <c r="H233" s="8">
        <f t="shared" si="11"/>
        <v>100</v>
      </c>
    </row>
    <row r="234" spans="1:8" ht="14.25" customHeight="1">
      <c r="A234" s="7">
        <v>37414</v>
      </c>
      <c r="B234" s="2">
        <f t="shared" si="9"/>
        <v>80.434782608695656</v>
      </c>
      <c r="C234" s="2">
        <f t="shared" si="10"/>
        <v>19.565217391304348</v>
      </c>
      <c r="D234" s="18">
        <v>37415</v>
      </c>
      <c r="E234" s="8">
        <v>74</v>
      </c>
      <c r="F234" s="8">
        <v>18</v>
      </c>
      <c r="G234" s="8">
        <v>8</v>
      </c>
      <c r="H234" s="8">
        <f t="shared" si="11"/>
        <v>100</v>
      </c>
    </row>
    <row r="235" spans="1:8" ht="14.25" customHeight="1">
      <c r="A235" s="7">
        <v>37410</v>
      </c>
      <c r="B235" s="2">
        <f t="shared" si="9"/>
        <v>75.268817204301072</v>
      </c>
      <c r="C235" s="2">
        <f t="shared" si="10"/>
        <v>24.731182795698924</v>
      </c>
      <c r="D235" s="18">
        <v>37413</v>
      </c>
      <c r="E235" s="8">
        <v>70</v>
      </c>
      <c r="F235" s="8">
        <v>23</v>
      </c>
      <c r="G235" s="8">
        <v>7</v>
      </c>
      <c r="H235" s="8">
        <f t="shared" si="11"/>
        <v>100</v>
      </c>
    </row>
    <row r="236" spans="1:8" ht="14.25" customHeight="1">
      <c r="A236" s="7">
        <v>37404</v>
      </c>
      <c r="B236" s="2">
        <f t="shared" si="9"/>
        <v>81.914893617021278</v>
      </c>
      <c r="C236" s="2">
        <f t="shared" si="10"/>
        <v>18.085106382978722</v>
      </c>
      <c r="D236" s="18">
        <v>37405</v>
      </c>
      <c r="E236" s="8">
        <v>77</v>
      </c>
      <c r="F236" s="8">
        <v>17</v>
      </c>
      <c r="G236" s="8">
        <v>6</v>
      </c>
      <c r="H236" s="8">
        <f t="shared" si="11"/>
        <v>100</v>
      </c>
    </row>
    <row r="237" spans="1:8" ht="14.25" customHeight="1">
      <c r="A237" s="7">
        <v>37396</v>
      </c>
      <c r="B237" s="2">
        <f t="shared" si="9"/>
        <v>81.72043010752688</v>
      </c>
      <c r="C237" s="2">
        <f t="shared" si="10"/>
        <v>18.27956989247312</v>
      </c>
      <c r="D237" s="18">
        <v>37398</v>
      </c>
      <c r="E237" s="8">
        <v>76</v>
      </c>
      <c r="F237" s="8">
        <v>17</v>
      </c>
      <c r="G237" s="8">
        <v>7</v>
      </c>
      <c r="H237" s="8">
        <f t="shared" si="11"/>
        <v>100</v>
      </c>
    </row>
    <row r="238" spans="1:8" ht="14.25" customHeight="1">
      <c r="A238" s="7">
        <v>37382</v>
      </c>
      <c r="B238" s="2">
        <f t="shared" si="9"/>
        <v>80</v>
      </c>
      <c r="C238" s="2">
        <f t="shared" si="10"/>
        <v>20</v>
      </c>
      <c r="D238" s="18">
        <v>37385</v>
      </c>
      <c r="E238" s="8">
        <v>76</v>
      </c>
      <c r="F238" s="8">
        <v>19</v>
      </c>
      <c r="G238" s="8">
        <v>5</v>
      </c>
      <c r="H238" s="8">
        <f t="shared" si="11"/>
        <v>100</v>
      </c>
    </row>
    <row r="239" spans="1:8" ht="14.25" customHeight="1">
      <c r="A239" s="7">
        <v>37375</v>
      </c>
      <c r="B239" s="2">
        <f t="shared" si="9"/>
        <v>79.381443298969074</v>
      </c>
      <c r="C239" s="2">
        <f t="shared" si="10"/>
        <v>20.618556701030929</v>
      </c>
      <c r="D239" s="18">
        <v>37377</v>
      </c>
      <c r="E239" s="8">
        <v>77</v>
      </c>
      <c r="F239" s="8">
        <v>20</v>
      </c>
      <c r="G239" s="8">
        <v>3</v>
      </c>
      <c r="H239" s="8">
        <f t="shared" si="11"/>
        <v>100</v>
      </c>
    </row>
    <row r="240" spans="1:8" ht="14.25" customHeight="1">
      <c r="A240" s="7">
        <v>37368</v>
      </c>
      <c r="B240" s="2">
        <f t="shared" si="9"/>
        <v>81.914893617021278</v>
      </c>
      <c r="C240" s="2">
        <f t="shared" si="10"/>
        <v>18.085106382978722</v>
      </c>
      <c r="D240" s="18">
        <v>37370</v>
      </c>
      <c r="E240" s="8">
        <v>77</v>
      </c>
      <c r="F240" s="8">
        <v>17</v>
      </c>
      <c r="G240" s="8">
        <v>6</v>
      </c>
      <c r="H240" s="8">
        <f t="shared" si="11"/>
        <v>100</v>
      </c>
    </row>
    <row r="241" spans="1:8" ht="14.25" customHeight="1">
      <c r="A241" s="7">
        <v>37354</v>
      </c>
      <c r="B241" s="2">
        <f t="shared" si="9"/>
        <v>78.94736842105263</v>
      </c>
      <c r="C241" s="2">
        <f t="shared" si="10"/>
        <v>21.05263157894737</v>
      </c>
      <c r="D241" s="18">
        <v>37357</v>
      </c>
      <c r="E241" s="8">
        <v>75</v>
      </c>
      <c r="F241" s="8">
        <v>20</v>
      </c>
      <c r="G241" s="8">
        <v>5</v>
      </c>
      <c r="H241" s="8">
        <f t="shared" si="11"/>
        <v>100</v>
      </c>
    </row>
    <row r="242" spans="1:8" ht="14.25" customHeight="1">
      <c r="A242" s="7">
        <v>37351</v>
      </c>
      <c r="B242" s="2">
        <f t="shared" si="9"/>
        <v>80</v>
      </c>
      <c r="C242" s="2">
        <f t="shared" si="10"/>
        <v>20</v>
      </c>
      <c r="D242" s="18">
        <v>37353</v>
      </c>
      <c r="E242" s="8">
        <v>76</v>
      </c>
      <c r="F242" s="8">
        <v>19</v>
      </c>
      <c r="G242" s="8">
        <v>5</v>
      </c>
      <c r="H242" s="8">
        <f t="shared" si="11"/>
        <v>100</v>
      </c>
    </row>
    <row r="243" spans="1:8" ht="14.25" customHeight="1">
      <c r="A243" s="7">
        <v>37337</v>
      </c>
      <c r="B243" s="2">
        <f t="shared" si="9"/>
        <v>82.291666666666671</v>
      </c>
      <c r="C243" s="2">
        <f t="shared" si="10"/>
        <v>17.708333333333332</v>
      </c>
      <c r="D243" s="18">
        <v>37339</v>
      </c>
      <c r="E243" s="8">
        <v>79</v>
      </c>
      <c r="F243" s="8">
        <v>17</v>
      </c>
      <c r="G243" s="8">
        <v>4</v>
      </c>
      <c r="H243" s="8">
        <f t="shared" si="11"/>
        <v>100</v>
      </c>
    </row>
    <row r="244" spans="1:8" ht="14.25" customHeight="1">
      <c r="A244" s="7">
        <v>37333</v>
      </c>
      <c r="B244" s="2">
        <f t="shared" si="9"/>
        <v>83.15789473684211</v>
      </c>
      <c r="C244" s="2">
        <f t="shared" si="10"/>
        <v>16.842105263157894</v>
      </c>
      <c r="D244" s="18">
        <v>37335</v>
      </c>
      <c r="E244" s="8">
        <v>79</v>
      </c>
      <c r="F244" s="8">
        <v>16</v>
      </c>
      <c r="G244" s="8">
        <v>5</v>
      </c>
      <c r="H244" s="8">
        <f t="shared" si="11"/>
        <v>100</v>
      </c>
    </row>
    <row r="245" spans="1:8" ht="14.25" customHeight="1">
      <c r="A245" s="7">
        <v>37323</v>
      </c>
      <c r="B245" s="2">
        <f t="shared" si="9"/>
        <v>85.106382978723403</v>
      </c>
      <c r="C245" s="2">
        <f t="shared" si="10"/>
        <v>14.893617021276595</v>
      </c>
      <c r="D245" s="18">
        <v>37324</v>
      </c>
      <c r="E245" s="8">
        <v>80</v>
      </c>
      <c r="F245" s="8">
        <v>14</v>
      </c>
      <c r="G245" s="8">
        <v>6</v>
      </c>
      <c r="H245" s="8">
        <f t="shared" si="11"/>
        <v>100</v>
      </c>
    </row>
    <row r="246" spans="1:8" ht="14.25" customHeight="1">
      <c r="A246" s="7">
        <v>37319</v>
      </c>
      <c r="B246" s="2">
        <f t="shared" si="9"/>
        <v>81.05263157894737</v>
      </c>
      <c r="C246" s="2">
        <f t="shared" si="10"/>
        <v>18.94736842105263</v>
      </c>
      <c r="D246" s="18">
        <v>37322</v>
      </c>
      <c r="E246" s="8">
        <v>77</v>
      </c>
      <c r="F246" s="8">
        <v>18</v>
      </c>
      <c r="G246" s="8">
        <v>5</v>
      </c>
      <c r="H246" s="8">
        <f t="shared" si="11"/>
        <v>100</v>
      </c>
    </row>
    <row r="247" spans="1:8" ht="14.25" customHeight="1">
      <c r="A247" s="7">
        <v>37316</v>
      </c>
      <c r="B247" s="2">
        <f t="shared" si="9"/>
        <v>85.26315789473685</v>
      </c>
      <c r="C247" s="2">
        <f t="shared" si="10"/>
        <v>14.736842105263158</v>
      </c>
      <c r="D247" s="18">
        <v>37318</v>
      </c>
      <c r="E247" s="8">
        <v>81</v>
      </c>
      <c r="F247" s="8">
        <v>14</v>
      </c>
      <c r="G247" s="8">
        <v>5</v>
      </c>
      <c r="H247" s="8">
        <f t="shared" si="11"/>
        <v>100</v>
      </c>
    </row>
    <row r="248" spans="1:8" ht="14.25" customHeight="1">
      <c r="A248" s="7">
        <v>37295</v>
      </c>
      <c r="B248" s="2">
        <f t="shared" si="9"/>
        <v>85.416666666666671</v>
      </c>
      <c r="C248" s="2">
        <f t="shared" si="10"/>
        <v>14.583333333333334</v>
      </c>
      <c r="D248" s="18">
        <v>37297</v>
      </c>
      <c r="E248" s="8">
        <v>82</v>
      </c>
      <c r="F248" s="8">
        <v>14</v>
      </c>
      <c r="G248" s="8">
        <v>4</v>
      </c>
      <c r="H248" s="8">
        <f t="shared" si="11"/>
        <v>100</v>
      </c>
    </row>
    <row r="249" spans="1:8" ht="14.25" customHeight="1">
      <c r="A249" s="7">
        <v>37291</v>
      </c>
      <c r="B249" s="2">
        <f t="shared" si="9"/>
        <v>85.416666666666671</v>
      </c>
      <c r="C249" s="2">
        <f t="shared" si="10"/>
        <v>14.583333333333334</v>
      </c>
      <c r="D249" s="18">
        <v>37293</v>
      </c>
      <c r="E249" s="8">
        <v>82</v>
      </c>
      <c r="F249" s="8">
        <v>14</v>
      </c>
      <c r="G249" s="8">
        <v>4</v>
      </c>
      <c r="H249" s="8">
        <f t="shared" si="11"/>
        <v>100</v>
      </c>
    </row>
    <row r="250" spans="1:8" ht="14.25" customHeight="1">
      <c r="A250" s="7">
        <v>37281</v>
      </c>
      <c r="B250" s="2">
        <f t="shared" si="9"/>
        <v>86.597938144329902</v>
      </c>
      <c r="C250" s="2">
        <f t="shared" si="10"/>
        <v>13.402061855670103</v>
      </c>
      <c r="D250" s="18">
        <v>37283</v>
      </c>
      <c r="E250" s="8">
        <v>84</v>
      </c>
      <c r="F250" s="8">
        <v>13</v>
      </c>
      <c r="G250" s="8">
        <v>3</v>
      </c>
      <c r="H250" s="8">
        <f t="shared" si="11"/>
        <v>100</v>
      </c>
    </row>
    <row r="251" spans="1:8" ht="14.25" customHeight="1">
      <c r="A251" s="7">
        <v>37267</v>
      </c>
      <c r="B251" s="2">
        <f t="shared" si="9"/>
        <v>86.458333333333329</v>
      </c>
      <c r="C251" s="2">
        <f t="shared" si="10"/>
        <v>13.541666666666666</v>
      </c>
      <c r="D251" s="18">
        <v>37270</v>
      </c>
      <c r="E251" s="8">
        <v>83</v>
      </c>
      <c r="F251" s="8">
        <v>13</v>
      </c>
      <c r="G251" s="8">
        <v>4</v>
      </c>
      <c r="H251" s="8">
        <f t="shared" si="11"/>
        <v>100</v>
      </c>
    </row>
    <row r="252" spans="1:8" ht="14.25" customHeight="1">
      <c r="A252" s="7">
        <v>37263</v>
      </c>
      <c r="B252" s="2">
        <f t="shared" si="9"/>
        <v>87.5</v>
      </c>
      <c r="C252" s="2">
        <f t="shared" si="10"/>
        <v>12.5</v>
      </c>
      <c r="D252" s="18">
        <v>37265</v>
      </c>
      <c r="E252" s="8">
        <v>84</v>
      </c>
      <c r="F252" s="8">
        <v>12</v>
      </c>
      <c r="G252" s="8">
        <v>4</v>
      </c>
      <c r="H252" s="8">
        <f t="shared" si="11"/>
        <v>100</v>
      </c>
    </row>
    <row r="253" spans="1:8" ht="14.25" customHeight="1">
      <c r="A253" s="7">
        <v>37239</v>
      </c>
      <c r="B253" s="2">
        <f t="shared" si="9"/>
        <v>88.659793814432987</v>
      </c>
      <c r="C253" s="2">
        <f t="shared" si="10"/>
        <v>11.340206185567011</v>
      </c>
      <c r="D253" s="18">
        <v>37241</v>
      </c>
      <c r="E253" s="8">
        <v>86</v>
      </c>
      <c r="F253" s="8">
        <v>11</v>
      </c>
      <c r="G253" s="8">
        <v>3</v>
      </c>
      <c r="H253" s="8">
        <f t="shared" si="11"/>
        <v>100</v>
      </c>
    </row>
    <row r="254" spans="1:8" ht="14.25" customHeight="1">
      <c r="A254" s="7">
        <v>37231</v>
      </c>
      <c r="B254" s="2">
        <f t="shared" si="9"/>
        <v>89.583333333333329</v>
      </c>
      <c r="C254" s="2">
        <f t="shared" si="10"/>
        <v>10.416666666666666</v>
      </c>
      <c r="D254" s="18">
        <v>37234</v>
      </c>
      <c r="E254" s="8">
        <v>86</v>
      </c>
      <c r="F254" s="8">
        <v>10</v>
      </c>
      <c r="G254" s="8">
        <v>4</v>
      </c>
      <c r="H254" s="8">
        <f t="shared" si="11"/>
        <v>100</v>
      </c>
    </row>
    <row r="255" spans="1:8" ht="14.25" customHeight="1">
      <c r="A255" s="7">
        <v>37221</v>
      </c>
      <c r="B255" s="2">
        <f t="shared" si="9"/>
        <v>91.578947368421055</v>
      </c>
      <c r="C255" s="2">
        <f t="shared" si="10"/>
        <v>8.4210526315789469</v>
      </c>
      <c r="D255" s="18">
        <v>37222</v>
      </c>
      <c r="E255" s="8">
        <v>87</v>
      </c>
      <c r="F255" s="8">
        <v>8</v>
      </c>
      <c r="G255" s="8">
        <v>5</v>
      </c>
      <c r="H255" s="8">
        <f t="shared" si="11"/>
        <v>100</v>
      </c>
    </row>
    <row r="256" spans="1:8" ht="14.25" customHeight="1">
      <c r="A256" s="7">
        <v>37203</v>
      </c>
      <c r="B256" s="2">
        <f t="shared" si="9"/>
        <v>90.625</v>
      </c>
      <c r="C256" s="2">
        <f t="shared" si="10"/>
        <v>9.375</v>
      </c>
      <c r="D256" s="18">
        <v>37206</v>
      </c>
      <c r="E256" s="8">
        <v>87</v>
      </c>
      <c r="F256" s="8">
        <v>9</v>
      </c>
      <c r="G256" s="8">
        <v>4</v>
      </c>
      <c r="H256" s="8">
        <f t="shared" si="11"/>
        <v>100</v>
      </c>
    </row>
    <row r="257" spans="1:8" ht="14.25" customHeight="1">
      <c r="A257" s="7">
        <v>37197</v>
      </c>
      <c r="B257" s="2">
        <f t="shared" si="9"/>
        <v>90.625</v>
      </c>
      <c r="C257" s="2">
        <f t="shared" si="10"/>
        <v>9.375</v>
      </c>
      <c r="D257" s="18">
        <v>37199</v>
      </c>
      <c r="E257" s="8">
        <v>87</v>
      </c>
      <c r="F257" s="8">
        <v>9</v>
      </c>
      <c r="G257" s="8">
        <v>4</v>
      </c>
      <c r="H257" s="8">
        <f t="shared" si="11"/>
        <v>100</v>
      </c>
    </row>
    <row r="258" spans="1:8" ht="14.25" customHeight="1">
      <c r="A258" s="7">
        <v>37183</v>
      </c>
      <c r="B258" s="2">
        <f t="shared" ref="B258:B283" si="12">E258+(G258*(E258/(E258+F258)))</f>
        <v>90.721649484536087</v>
      </c>
      <c r="C258" s="2">
        <f t="shared" ref="C258:C283" si="13">F258+(G258*(F258/(E258+F258)))</f>
        <v>9.2783505154639183</v>
      </c>
      <c r="D258" s="18">
        <v>37185</v>
      </c>
      <c r="E258" s="8">
        <v>88</v>
      </c>
      <c r="F258" s="8">
        <v>9</v>
      </c>
      <c r="G258" s="8">
        <v>3</v>
      </c>
      <c r="H258" s="8">
        <f t="shared" ref="H258:H283" si="14">SUM(E258:G258)</f>
        <v>100</v>
      </c>
    </row>
    <row r="259" spans="1:8" ht="14.25" customHeight="1">
      <c r="A259" s="7">
        <v>37175</v>
      </c>
      <c r="B259" s="2">
        <f t="shared" si="12"/>
        <v>91.75257731958763</v>
      </c>
      <c r="C259" s="2">
        <f t="shared" si="13"/>
        <v>8.2474226804123703</v>
      </c>
      <c r="D259" s="18">
        <v>37178</v>
      </c>
      <c r="E259" s="8">
        <v>89</v>
      </c>
      <c r="F259" s="8">
        <v>8</v>
      </c>
      <c r="G259" s="8">
        <v>3</v>
      </c>
      <c r="H259" s="8">
        <f t="shared" si="14"/>
        <v>100</v>
      </c>
    </row>
    <row r="260" spans="1:8" ht="14.25" customHeight="1">
      <c r="A260" s="7">
        <v>37169</v>
      </c>
      <c r="B260" s="2">
        <f t="shared" si="12"/>
        <v>89.69072164948453</v>
      </c>
      <c r="C260" s="2">
        <f t="shared" si="13"/>
        <v>10.309278350515465</v>
      </c>
      <c r="D260" s="18">
        <v>37170</v>
      </c>
      <c r="E260" s="8">
        <v>87</v>
      </c>
      <c r="F260" s="8">
        <v>10</v>
      </c>
      <c r="G260" s="8">
        <v>3</v>
      </c>
      <c r="H260" s="8">
        <f t="shared" si="14"/>
        <v>100</v>
      </c>
    </row>
    <row r="261" spans="1:8" ht="14.25" customHeight="1">
      <c r="A261" s="7">
        <v>37155</v>
      </c>
      <c r="B261" s="2">
        <f t="shared" si="12"/>
        <v>93.75</v>
      </c>
      <c r="C261" s="2">
        <f t="shared" si="13"/>
        <v>6.25</v>
      </c>
      <c r="D261" s="18">
        <v>37156</v>
      </c>
      <c r="E261" s="8">
        <v>90</v>
      </c>
      <c r="F261" s="8">
        <v>6</v>
      </c>
      <c r="G261" s="8">
        <v>4</v>
      </c>
      <c r="H261" s="8">
        <f t="shared" si="14"/>
        <v>100</v>
      </c>
    </row>
    <row r="262" spans="1:8" ht="14.25" customHeight="1">
      <c r="A262" s="7">
        <v>37148</v>
      </c>
      <c r="B262" s="2">
        <f t="shared" si="12"/>
        <v>89.583333333333329</v>
      </c>
      <c r="C262" s="2">
        <f t="shared" si="13"/>
        <v>10.416666666666666</v>
      </c>
      <c r="D262" s="18">
        <v>37149</v>
      </c>
      <c r="E262" s="8">
        <v>86</v>
      </c>
      <c r="F262" s="8">
        <v>10</v>
      </c>
      <c r="G262" s="8">
        <v>4</v>
      </c>
      <c r="H262" s="8">
        <f t="shared" si="14"/>
        <v>100</v>
      </c>
    </row>
    <row r="263" spans="1:8" ht="14.25" customHeight="1">
      <c r="A263" s="7">
        <v>37141</v>
      </c>
      <c r="B263" s="2">
        <f t="shared" si="12"/>
        <v>56.666666666666664</v>
      </c>
      <c r="C263" s="2">
        <f t="shared" si="13"/>
        <v>43.333333333333336</v>
      </c>
      <c r="D263" s="18">
        <v>37144</v>
      </c>
      <c r="E263" s="8">
        <v>51</v>
      </c>
      <c r="F263" s="8">
        <v>39</v>
      </c>
      <c r="G263" s="8">
        <v>10</v>
      </c>
      <c r="H263" s="8">
        <f t="shared" si="14"/>
        <v>100</v>
      </c>
    </row>
    <row r="264" spans="1:8" ht="14.25" customHeight="1">
      <c r="A264" s="7">
        <v>37127</v>
      </c>
      <c r="B264" s="2">
        <f t="shared" si="12"/>
        <v>60.439560439560438</v>
      </c>
      <c r="C264" s="2">
        <f t="shared" si="13"/>
        <v>39.560439560439562</v>
      </c>
      <c r="D264" s="18">
        <v>37129</v>
      </c>
      <c r="E264" s="8">
        <v>55</v>
      </c>
      <c r="F264" s="8">
        <v>36</v>
      </c>
      <c r="G264" s="8">
        <v>9</v>
      </c>
      <c r="H264" s="8">
        <f t="shared" si="14"/>
        <v>100</v>
      </c>
    </row>
    <row r="265" spans="1:8" ht="14.25" customHeight="1">
      <c r="A265" s="7">
        <v>37119</v>
      </c>
      <c r="B265" s="2">
        <f t="shared" si="12"/>
        <v>62.637362637362635</v>
      </c>
      <c r="C265" s="2">
        <f t="shared" si="13"/>
        <v>37.362637362637365</v>
      </c>
      <c r="D265" s="18">
        <v>37122</v>
      </c>
      <c r="E265" s="8">
        <v>57</v>
      </c>
      <c r="F265" s="8">
        <v>34</v>
      </c>
      <c r="G265" s="8">
        <v>9</v>
      </c>
      <c r="H265" s="8">
        <f t="shared" si="14"/>
        <v>100</v>
      </c>
    </row>
    <row r="266" spans="1:8" ht="14.25" customHeight="1">
      <c r="A266" s="7">
        <v>37113</v>
      </c>
      <c r="B266" s="2">
        <f t="shared" si="12"/>
        <v>61.956521739130437</v>
      </c>
      <c r="C266" s="2">
        <f t="shared" si="13"/>
        <v>38.043478260869563</v>
      </c>
      <c r="D266" s="18">
        <v>37115</v>
      </c>
      <c r="E266" s="8">
        <v>57</v>
      </c>
      <c r="F266" s="8">
        <v>35</v>
      </c>
      <c r="G266" s="8">
        <v>8</v>
      </c>
      <c r="H266" s="8">
        <f t="shared" si="14"/>
        <v>100</v>
      </c>
    </row>
    <row r="267" spans="1:8" ht="14.25" customHeight="1">
      <c r="A267" s="7">
        <v>37106</v>
      </c>
      <c r="B267" s="2">
        <f t="shared" si="12"/>
        <v>61.111111111111114</v>
      </c>
      <c r="C267" s="2">
        <f t="shared" si="13"/>
        <v>38.888888888888886</v>
      </c>
      <c r="D267" s="18">
        <v>37108</v>
      </c>
      <c r="E267" s="8">
        <v>55</v>
      </c>
      <c r="F267" s="8">
        <v>35</v>
      </c>
      <c r="G267" s="8">
        <v>10</v>
      </c>
      <c r="H267" s="8">
        <f t="shared" si="14"/>
        <v>100</v>
      </c>
    </row>
    <row r="268" spans="1:8" ht="14.25" customHeight="1">
      <c r="A268" s="7">
        <v>37091</v>
      </c>
      <c r="B268" s="2">
        <f t="shared" si="12"/>
        <v>62.921348314606739</v>
      </c>
      <c r="C268" s="2">
        <f t="shared" si="13"/>
        <v>37.078651685393261</v>
      </c>
      <c r="D268" s="18">
        <v>37094</v>
      </c>
      <c r="E268" s="8">
        <v>56</v>
      </c>
      <c r="F268" s="8">
        <v>33</v>
      </c>
      <c r="G268" s="8">
        <v>11</v>
      </c>
      <c r="H268" s="8">
        <f t="shared" si="14"/>
        <v>100</v>
      </c>
    </row>
    <row r="269" spans="1:8" ht="14.25" customHeight="1">
      <c r="A269" s="7">
        <v>37082</v>
      </c>
      <c r="B269" s="2">
        <f t="shared" si="12"/>
        <v>61.956521739130437</v>
      </c>
      <c r="C269" s="2">
        <f t="shared" si="13"/>
        <v>38.043478260869563</v>
      </c>
      <c r="D269" s="18">
        <v>37083</v>
      </c>
      <c r="E269" s="8">
        <v>57</v>
      </c>
      <c r="F269" s="8">
        <v>35</v>
      </c>
      <c r="G269" s="8">
        <v>8</v>
      </c>
      <c r="H269" s="8">
        <f t="shared" si="14"/>
        <v>100</v>
      </c>
    </row>
    <row r="270" spans="1:8" ht="14.25" customHeight="1">
      <c r="A270" s="7">
        <v>37070</v>
      </c>
      <c r="B270" s="2">
        <f t="shared" si="12"/>
        <v>60.465116279069768</v>
      </c>
      <c r="C270" s="2">
        <f t="shared" si="13"/>
        <v>39.534883720930232</v>
      </c>
      <c r="D270" s="18">
        <v>37073</v>
      </c>
      <c r="E270" s="8">
        <v>52</v>
      </c>
      <c r="F270" s="8">
        <v>34</v>
      </c>
      <c r="G270" s="8">
        <v>14</v>
      </c>
      <c r="H270" s="8">
        <f t="shared" si="14"/>
        <v>100</v>
      </c>
    </row>
    <row r="271" spans="1:8" ht="14.25" customHeight="1">
      <c r="A271" s="7">
        <v>37053</v>
      </c>
      <c r="B271" s="2">
        <f t="shared" si="12"/>
        <v>62.5</v>
      </c>
      <c r="C271" s="2">
        <f t="shared" si="13"/>
        <v>37.5</v>
      </c>
      <c r="D271" s="18">
        <v>37059</v>
      </c>
      <c r="E271" s="8">
        <v>55</v>
      </c>
      <c r="F271" s="8">
        <v>33</v>
      </c>
      <c r="G271" s="8">
        <v>12</v>
      </c>
      <c r="H271" s="8">
        <f t="shared" si="14"/>
        <v>100</v>
      </c>
    </row>
    <row r="272" spans="1:8" ht="14.25" customHeight="1">
      <c r="A272" s="7">
        <v>37050</v>
      </c>
      <c r="B272" s="2">
        <f t="shared" si="12"/>
        <v>61.111111111111114</v>
      </c>
      <c r="C272" s="2">
        <f t="shared" si="13"/>
        <v>38.888888888888886</v>
      </c>
      <c r="D272" s="18">
        <v>37052</v>
      </c>
      <c r="E272" s="8">
        <v>55</v>
      </c>
      <c r="F272" s="8">
        <v>35</v>
      </c>
      <c r="G272" s="8">
        <v>10</v>
      </c>
      <c r="H272" s="8">
        <f t="shared" si="14"/>
        <v>100</v>
      </c>
    </row>
    <row r="273" spans="1:8" ht="14.25" customHeight="1">
      <c r="A273" s="7">
        <v>37029</v>
      </c>
      <c r="B273" s="2">
        <f t="shared" si="12"/>
        <v>60.869565217391305</v>
      </c>
      <c r="C273" s="2">
        <f t="shared" si="13"/>
        <v>39.130434782608695</v>
      </c>
      <c r="D273" s="18">
        <v>37031</v>
      </c>
      <c r="E273" s="8">
        <v>56</v>
      </c>
      <c r="F273" s="8">
        <v>36</v>
      </c>
      <c r="G273" s="8">
        <v>8</v>
      </c>
      <c r="H273" s="8">
        <f t="shared" si="14"/>
        <v>100</v>
      </c>
    </row>
    <row r="274" spans="1:8" ht="14.25" customHeight="1">
      <c r="A274" s="7">
        <v>37021</v>
      </c>
      <c r="B274" s="2">
        <f t="shared" si="12"/>
        <v>64.367816091954026</v>
      </c>
      <c r="C274" s="2">
        <f t="shared" si="13"/>
        <v>35.632183908045974</v>
      </c>
      <c r="D274" s="18">
        <v>37025</v>
      </c>
      <c r="E274" s="8">
        <v>56</v>
      </c>
      <c r="F274" s="8">
        <v>31</v>
      </c>
      <c r="G274" s="8">
        <v>13</v>
      </c>
      <c r="H274" s="8">
        <f t="shared" si="14"/>
        <v>100</v>
      </c>
    </row>
    <row r="275" spans="1:8" ht="14.25" customHeight="1">
      <c r="A275" s="7">
        <v>37018</v>
      </c>
      <c r="B275" s="2">
        <f t="shared" si="12"/>
        <v>61.627906976744185</v>
      </c>
      <c r="C275" s="2">
        <f t="shared" si="13"/>
        <v>38.372093023255815</v>
      </c>
      <c r="D275" s="18">
        <v>37020</v>
      </c>
      <c r="E275" s="8">
        <v>53</v>
      </c>
      <c r="F275" s="8">
        <v>33</v>
      </c>
      <c r="G275" s="8">
        <v>14</v>
      </c>
      <c r="H275" s="8">
        <f t="shared" si="14"/>
        <v>100</v>
      </c>
    </row>
    <row r="276" spans="1:8" ht="14.25" customHeight="1">
      <c r="A276" s="7">
        <v>37001</v>
      </c>
      <c r="B276" s="2">
        <f t="shared" si="12"/>
        <v>68.131868131868131</v>
      </c>
      <c r="C276" s="2">
        <f t="shared" si="13"/>
        <v>31.868131868131869</v>
      </c>
      <c r="D276" s="18">
        <v>37003</v>
      </c>
      <c r="E276" s="8">
        <v>62</v>
      </c>
      <c r="F276" s="8">
        <v>29</v>
      </c>
      <c r="G276" s="8">
        <v>9</v>
      </c>
      <c r="H276" s="8">
        <f t="shared" si="14"/>
        <v>100</v>
      </c>
    </row>
    <row r="277" spans="1:8" ht="14.25" customHeight="1">
      <c r="A277" s="7">
        <v>36987</v>
      </c>
      <c r="B277" s="2">
        <f t="shared" si="12"/>
        <v>66.292134831460672</v>
      </c>
      <c r="C277" s="2">
        <f t="shared" si="13"/>
        <v>33.707865168539328</v>
      </c>
      <c r="D277" s="18">
        <v>36989</v>
      </c>
      <c r="E277" s="8">
        <v>59</v>
      </c>
      <c r="F277" s="8">
        <v>30</v>
      </c>
      <c r="G277" s="8">
        <v>11</v>
      </c>
      <c r="H277" s="8">
        <f t="shared" si="14"/>
        <v>100</v>
      </c>
    </row>
    <row r="278" spans="1:8" ht="14.25" customHeight="1">
      <c r="A278" s="7">
        <v>36976</v>
      </c>
      <c r="B278" s="2">
        <f t="shared" si="12"/>
        <v>64.634146341463421</v>
      </c>
      <c r="C278" s="2">
        <f t="shared" si="13"/>
        <v>35.365853658536587</v>
      </c>
      <c r="D278" s="18">
        <v>36978</v>
      </c>
      <c r="E278" s="8">
        <v>53</v>
      </c>
      <c r="F278" s="8">
        <v>29</v>
      </c>
      <c r="G278" s="8">
        <v>18</v>
      </c>
      <c r="H278" s="8">
        <f t="shared" si="14"/>
        <v>100</v>
      </c>
    </row>
    <row r="279" spans="1:8" ht="14.25" customHeight="1">
      <c r="A279" s="7">
        <v>36959</v>
      </c>
      <c r="B279" s="2">
        <f t="shared" si="12"/>
        <v>66.666666666666671</v>
      </c>
      <c r="C279" s="2">
        <f t="shared" si="13"/>
        <v>33.333333333333336</v>
      </c>
      <c r="D279" s="18">
        <v>36961</v>
      </c>
      <c r="E279" s="8">
        <v>58</v>
      </c>
      <c r="F279" s="8">
        <v>29</v>
      </c>
      <c r="G279" s="8">
        <v>13</v>
      </c>
      <c r="H279" s="8">
        <f t="shared" si="14"/>
        <v>100</v>
      </c>
    </row>
    <row r="280" spans="1:8" ht="14.25" customHeight="1">
      <c r="A280" s="7">
        <v>36955</v>
      </c>
      <c r="B280" s="2">
        <f t="shared" si="12"/>
        <v>74.117647058823536</v>
      </c>
      <c r="C280" s="2">
        <f t="shared" si="13"/>
        <v>25.882352941176471</v>
      </c>
      <c r="D280" s="18">
        <v>36957</v>
      </c>
      <c r="E280" s="8">
        <v>63</v>
      </c>
      <c r="F280" s="8">
        <v>22</v>
      </c>
      <c r="G280" s="8">
        <v>15</v>
      </c>
      <c r="H280" s="8">
        <f t="shared" si="14"/>
        <v>100</v>
      </c>
    </row>
    <row r="281" spans="1:8" ht="14.25" customHeight="1">
      <c r="A281" s="7">
        <v>36941</v>
      </c>
      <c r="B281" s="2">
        <f t="shared" si="12"/>
        <v>74.698795180722897</v>
      </c>
      <c r="C281" s="2">
        <f t="shared" si="13"/>
        <v>25.301204819277107</v>
      </c>
      <c r="D281" s="18">
        <v>36943</v>
      </c>
      <c r="E281" s="8">
        <v>62</v>
      </c>
      <c r="F281" s="8">
        <v>21</v>
      </c>
      <c r="G281" s="8">
        <v>17</v>
      </c>
      <c r="H281" s="8">
        <f t="shared" si="14"/>
        <v>100</v>
      </c>
    </row>
    <row r="282" spans="1:8" ht="14.25" customHeight="1">
      <c r="A282" s="7">
        <v>36931</v>
      </c>
      <c r="B282" s="2">
        <f t="shared" si="12"/>
        <v>69.512195121951223</v>
      </c>
      <c r="C282" s="2">
        <f t="shared" si="13"/>
        <v>30.487804878048781</v>
      </c>
      <c r="D282" s="18">
        <v>36933</v>
      </c>
      <c r="E282" s="8">
        <v>57</v>
      </c>
      <c r="F282" s="8">
        <v>25</v>
      </c>
      <c r="G282" s="8">
        <v>18</v>
      </c>
      <c r="H282" s="8">
        <f t="shared" si="14"/>
        <v>100</v>
      </c>
    </row>
    <row r="283" spans="1:8" ht="14.25" customHeight="1">
      <c r="A283" s="7">
        <v>36923</v>
      </c>
      <c r="B283" s="2">
        <f t="shared" si="12"/>
        <v>69.512195121951223</v>
      </c>
      <c r="C283" s="2">
        <f t="shared" si="13"/>
        <v>30.487804878048781</v>
      </c>
      <c r="D283" s="18">
        <v>36926</v>
      </c>
      <c r="E283" s="8">
        <v>57</v>
      </c>
      <c r="F283" s="8">
        <v>25</v>
      </c>
      <c r="G283" s="8">
        <v>18</v>
      </c>
      <c r="H283" s="8">
        <f t="shared" si="14"/>
        <v>100</v>
      </c>
    </row>
    <row r="284" spans="1:8" ht="14.25" customHeight="1"/>
    <row r="285" spans="1:8" ht="14.25" customHeight="1">
      <c r="B285" s="13"/>
    </row>
    <row r="286" spans="1:8" ht="14.25" customHeight="1"/>
    <row r="287" spans="1:8" ht="14.25" customHeight="1"/>
    <row r="288" spans="1: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A107" zoomScale="68" workbookViewId="0">
      <selection activeCell="D2" sqref="D2:D142"/>
    </sheetView>
  </sheetViews>
  <sheetFormatPr defaultColWidth="14.453125" defaultRowHeight="15" customHeight="1"/>
  <cols>
    <col min="1" max="1" width="8.7265625" customWidth="1"/>
    <col min="2" max="2" width="10" customWidth="1"/>
    <col min="3" max="3" width="10" style="59" customWidth="1"/>
    <col min="4" max="4" width="19.54296875" customWidth="1"/>
    <col min="5" max="5" width="22.08984375" customWidth="1"/>
    <col min="6" max="6" width="9.54296875" customWidth="1"/>
    <col min="7" max="7" width="14" customWidth="1"/>
    <col min="8" max="8" width="18.08984375" customWidth="1"/>
    <col min="9" max="9" width="19.54296875" customWidth="1"/>
    <col min="10" max="10" width="8.7265625" customWidth="1"/>
    <col min="11" max="12" width="32.54296875" customWidth="1"/>
    <col min="13" max="13" width="31.26953125" customWidth="1"/>
    <col min="14" max="29" width="8.7265625" customWidth="1"/>
  </cols>
  <sheetData>
    <row r="1" spans="1:13" ht="14.25" customHeight="1">
      <c r="A1" s="1" t="s">
        <v>0</v>
      </c>
      <c r="B1" s="1" t="s">
        <v>1</v>
      </c>
      <c r="C1" s="71" t="s">
        <v>552</v>
      </c>
      <c r="D1" s="2" t="s">
        <v>44</v>
      </c>
      <c r="E1" s="2" t="s">
        <v>45</v>
      </c>
      <c r="F1" s="1" t="s">
        <v>5</v>
      </c>
      <c r="G1" s="1" t="s">
        <v>6</v>
      </c>
      <c r="H1" s="1" t="s">
        <v>7</v>
      </c>
      <c r="I1" s="3" t="s">
        <v>8</v>
      </c>
      <c r="K1" s="5"/>
      <c r="M1" s="6" t="s">
        <v>41</v>
      </c>
    </row>
    <row r="2" spans="1:13" ht="14.25" customHeight="1">
      <c r="A2" s="7">
        <v>44200</v>
      </c>
      <c r="B2" s="7">
        <v>44211</v>
      </c>
      <c r="C2" s="72">
        <f>B2-B28</f>
        <v>504</v>
      </c>
      <c r="D2" s="2">
        <f>F2+(H2*(F2/(F2+G2)))</f>
        <v>35.416666666666664</v>
      </c>
      <c r="E2" s="2">
        <f t="shared" ref="E2:E142" si="0">G2+(H2*(G2/(G2+F2)))</f>
        <v>64.583333333333329</v>
      </c>
      <c r="F2" s="8">
        <v>34</v>
      </c>
      <c r="G2" s="8">
        <v>62</v>
      </c>
      <c r="H2" s="8">
        <v>4</v>
      </c>
      <c r="I2" s="2">
        <f t="shared" ref="I2:I142" si="1">SUM(F2:H2)</f>
        <v>100</v>
      </c>
      <c r="K2" s="5" t="s">
        <v>40</v>
      </c>
      <c r="L2" s="9">
        <f>AVERAGE(D2:D142)</f>
        <v>42.369285406171336</v>
      </c>
      <c r="M2" s="9">
        <f>AVERAGE(E2:E142)</f>
        <v>57.63071459382865</v>
      </c>
    </row>
    <row r="3" spans="1:13" ht="14.25" customHeight="1">
      <c r="A3" s="7">
        <v>44166</v>
      </c>
      <c r="B3" s="7">
        <v>44182</v>
      </c>
      <c r="C3" s="18"/>
      <c r="D3" s="2">
        <f t="shared" ref="D3:D142" si="2">F3+(H3*(F3/(F3+G3)))</f>
        <v>40.625</v>
      </c>
      <c r="E3" s="2">
        <f t="shared" si="0"/>
        <v>59.375</v>
      </c>
      <c r="F3" s="8">
        <v>39</v>
      </c>
      <c r="G3" s="8">
        <v>57</v>
      </c>
      <c r="H3" s="8">
        <v>4</v>
      </c>
      <c r="I3" s="2">
        <f t="shared" si="1"/>
        <v>100</v>
      </c>
      <c r="K3" s="5" t="s">
        <v>11</v>
      </c>
      <c r="L3" s="10">
        <f>COUNT(D2:D142)</f>
        <v>141</v>
      </c>
    </row>
    <row r="4" spans="1:13" ht="14.25" customHeight="1">
      <c r="A4" s="7">
        <v>44140</v>
      </c>
      <c r="B4" s="7">
        <v>44154</v>
      </c>
      <c r="C4" s="18"/>
      <c r="D4" s="2">
        <f t="shared" si="2"/>
        <v>43.877551020408163</v>
      </c>
      <c r="E4" s="2">
        <f t="shared" si="0"/>
        <v>56.122448979591837</v>
      </c>
      <c r="F4" s="8">
        <v>43</v>
      </c>
      <c r="G4" s="8">
        <v>55</v>
      </c>
      <c r="H4" s="8">
        <v>2</v>
      </c>
      <c r="I4" s="2">
        <f t="shared" si="1"/>
        <v>100</v>
      </c>
      <c r="K4" s="5" t="s">
        <v>12</v>
      </c>
      <c r="L4" s="10">
        <f>_xlfn.STDEV.S(D2:D142)</f>
        <v>3.0860165009498703</v>
      </c>
    </row>
    <row r="5" spans="1:13" ht="14.25" customHeight="1">
      <c r="A5" s="7">
        <v>44120</v>
      </c>
      <c r="B5" s="7">
        <v>44131</v>
      </c>
      <c r="C5" s="18"/>
      <c r="D5" s="2">
        <f t="shared" si="2"/>
        <v>46.938775510204081</v>
      </c>
      <c r="E5" s="2">
        <f t="shared" si="0"/>
        <v>53.061224489795919</v>
      </c>
      <c r="F5" s="8">
        <v>46</v>
      </c>
      <c r="G5" s="8">
        <v>52</v>
      </c>
      <c r="H5" s="8">
        <v>2</v>
      </c>
      <c r="I5" s="2">
        <f t="shared" si="1"/>
        <v>100</v>
      </c>
      <c r="K5" s="5" t="s">
        <v>13</v>
      </c>
      <c r="L5" s="5">
        <v>1.96</v>
      </c>
    </row>
    <row r="6" spans="1:13" ht="14.25" customHeight="1">
      <c r="A6" s="7">
        <v>44104</v>
      </c>
      <c r="B6" s="7">
        <v>44119</v>
      </c>
      <c r="C6" s="18"/>
      <c r="D6" s="2">
        <f t="shared" si="2"/>
        <v>43.877551020408163</v>
      </c>
      <c r="E6" s="2">
        <f t="shared" si="0"/>
        <v>56.122448979591837</v>
      </c>
      <c r="F6" s="8">
        <v>43</v>
      </c>
      <c r="G6" s="8">
        <v>55</v>
      </c>
      <c r="H6" s="8">
        <v>2</v>
      </c>
      <c r="I6" s="2">
        <f t="shared" si="1"/>
        <v>100</v>
      </c>
    </row>
    <row r="7" spans="1:13" ht="14.25" customHeight="1">
      <c r="A7" s="7">
        <v>44088</v>
      </c>
      <c r="B7" s="7">
        <v>44102</v>
      </c>
      <c r="C7" s="18"/>
      <c r="D7" s="2">
        <f t="shared" si="2"/>
        <v>46.938775510204081</v>
      </c>
      <c r="E7" s="2">
        <f t="shared" si="0"/>
        <v>53.061224489795919</v>
      </c>
      <c r="F7" s="8">
        <v>46</v>
      </c>
      <c r="G7" s="8">
        <v>52</v>
      </c>
      <c r="H7" s="8">
        <v>2</v>
      </c>
      <c r="I7" s="2">
        <f t="shared" si="1"/>
        <v>100</v>
      </c>
      <c r="K7" s="5" t="s">
        <v>14</v>
      </c>
      <c r="L7" s="10">
        <f>1.96 * (L4 / SQRT(141))</f>
        <v>0.50938336604471035</v>
      </c>
    </row>
    <row r="8" spans="1:13" ht="14.25" customHeight="1">
      <c r="A8" s="7">
        <v>44074</v>
      </c>
      <c r="B8" s="7">
        <v>44087</v>
      </c>
      <c r="C8" s="18"/>
      <c r="D8" s="2">
        <f t="shared" si="2"/>
        <v>42.857142857142854</v>
      </c>
      <c r="E8" s="2">
        <f t="shared" si="0"/>
        <v>57.142857142857146</v>
      </c>
      <c r="F8" s="8">
        <v>42</v>
      </c>
      <c r="G8" s="8">
        <v>56</v>
      </c>
      <c r="H8" s="8">
        <v>2</v>
      </c>
      <c r="I8" s="2">
        <f t="shared" si="1"/>
        <v>100</v>
      </c>
      <c r="K8" s="5" t="s">
        <v>15</v>
      </c>
      <c r="L8" s="9">
        <f>L2-L5</f>
        <v>40.409285406171335</v>
      </c>
    </row>
    <row r="9" spans="1:13" ht="14.25" customHeight="1">
      <c r="A9" s="7">
        <v>44042</v>
      </c>
      <c r="B9" s="7">
        <v>44055</v>
      </c>
      <c r="C9" s="18"/>
      <c r="D9" s="2">
        <f t="shared" si="2"/>
        <v>43.298969072164951</v>
      </c>
      <c r="E9" s="2">
        <f t="shared" si="0"/>
        <v>56.701030927835049</v>
      </c>
      <c r="F9" s="8">
        <v>42</v>
      </c>
      <c r="G9" s="8">
        <v>55</v>
      </c>
      <c r="H9" s="8">
        <v>3</v>
      </c>
      <c r="I9" s="2">
        <f t="shared" si="1"/>
        <v>100</v>
      </c>
      <c r="K9" s="5" t="s">
        <v>16</v>
      </c>
      <c r="L9" s="9">
        <f>L2+L5</f>
        <v>44.329285406171337</v>
      </c>
    </row>
    <row r="10" spans="1:13" ht="14.25" customHeight="1">
      <c r="A10" s="7">
        <v>44013</v>
      </c>
      <c r="B10" s="7">
        <v>44035</v>
      </c>
      <c r="C10" s="18"/>
      <c r="D10" s="2">
        <f t="shared" si="2"/>
        <v>42.268041237113401</v>
      </c>
      <c r="E10" s="2">
        <f t="shared" si="0"/>
        <v>57.731958762886599</v>
      </c>
      <c r="F10" s="8">
        <v>41</v>
      </c>
      <c r="G10" s="8">
        <v>56</v>
      </c>
      <c r="H10" s="8">
        <v>3</v>
      </c>
      <c r="I10" s="2">
        <f t="shared" si="1"/>
        <v>100</v>
      </c>
    </row>
    <row r="11" spans="1:13" ht="14.25" customHeight="1">
      <c r="A11" s="7">
        <v>43990</v>
      </c>
      <c r="B11" s="7">
        <v>44012</v>
      </c>
      <c r="C11" s="18"/>
      <c r="D11" s="2">
        <f t="shared" si="2"/>
        <v>40</v>
      </c>
      <c r="E11" s="2">
        <f t="shared" si="0"/>
        <v>60</v>
      </c>
      <c r="F11" s="8">
        <v>38</v>
      </c>
      <c r="G11" s="8">
        <v>57</v>
      </c>
      <c r="H11" s="8">
        <v>5</v>
      </c>
      <c r="I11" s="2">
        <f t="shared" si="1"/>
        <v>100</v>
      </c>
    </row>
    <row r="12" spans="1:13" ht="14.25" customHeight="1">
      <c r="A12" s="7">
        <v>43979</v>
      </c>
      <c r="B12" s="7">
        <v>43986</v>
      </c>
      <c r="C12" s="18"/>
      <c r="D12" s="2">
        <f t="shared" si="2"/>
        <v>40.625</v>
      </c>
      <c r="E12" s="2">
        <f t="shared" si="0"/>
        <v>59.375</v>
      </c>
      <c r="F12" s="8">
        <v>39</v>
      </c>
      <c r="G12" s="8">
        <v>57</v>
      </c>
      <c r="H12" s="8">
        <v>4</v>
      </c>
      <c r="I12" s="2">
        <f t="shared" si="1"/>
        <v>100</v>
      </c>
    </row>
    <row r="13" spans="1:13" ht="14.25" customHeight="1">
      <c r="A13" s="7">
        <v>43952</v>
      </c>
      <c r="B13" s="7">
        <v>43964</v>
      </c>
      <c r="C13" s="18"/>
      <c r="D13" s="2">
        <f t="shared" si="2"/>
        <v>50.515463917525771</v>
      </c>
      <c r="E13" s="2">
        <f t="shared" si="0"/>
        <v>49.484536082474229</v>
      </c>
      <c r="F13" s="8">
        <v>49</v>
      </c>
      <c r="G13" s="8">
        <v>48</v>
      </c>
      <c r="H13" s="8">
        <v>3</v>
      </c>
      <c r="I13" s="2">
        <f t="shared" si="1"/>
        <v>100</v>
      </c>
      <c r="K13" s="10">
        <f>A2-B28</f>
        <v>493</v>
      </c>
    </row>
    <row r="14" spans="1:13" ht="14.25" customHeight="1">
      <c r="A14" s="7">
        <v>43935</v>
      </c>
      <c r="B14" s="7">
        <v>43949</v>
      </c>
      <c r="C14" s="18"/>
      <c r="D14" s="2">
        <f t="shared" si="2"/>
        <v>51.041666666666664</v>
      </c>
      <c r="E14" s="2">
        <f t="shared" si="0"/>
        <v>48.958333333333336</v>
      </c>
      <c r="F14" s="8">
        <v>49</v>
      </c>
      <c r="G14" s="8">
        <v>47</v>
      </c>
      <c r="H14" s="8">
        <v>4</v>
      </c>
      <c r="I14" s="2">
        <f t="shared" si="1"/>
        <v>100</v>
      </c>
    </row>
    <row r="15" spans="1:13" ht="14.25" customHeight="1">
      <c r="A15" s="7">
        <v>43922</v>
      </c>
      <c r="B15" s="7">
        <v>43935</v>
      </c>
      <c r="C15" s="18"/>
      <c r="D15" s="2">
        <f t="shared" si="2"/>
        <v>44.329896907216494</v>
      </c>
      <c r="E15" s="2">
        <f t="shared" si="0"/>
        <v>55.670103092783506</v>
      </c>
      <c r="F15" s="8">
        <v>43</v>
      </c>
      <c r="G15" s="8">
        <v>54</v>
      </c>
      <c r="H15" s="8">
        <v>3</v>
      </c>
      <c r="I15" s="2">
        <f t="shared" si="1"/>
        <v>100</v>
      </c>
    </row>
    <row r="16" spans="1:13" ht="14.25" customHeight="1">
      <c r="A16" s="7">
        <v>43903</v>
      </c>
      <c r="B16" s="7">
        <v>43912</v>
      </c>
      <c r="C16" s="18"/>
      <c r="D16" s="2">
        <f t="shared" si="2"/>
        <v>52.127659574468083</v>
      </c>
      <c r="E16" s="2">
        <f t="shared" si="0"/>
        <v>47.872340425531917</v>
      </c>
      <c r="F16" s="8">
        <v>49</v>
      </c>
      <c r="G16" s="8">
        <v>45</v>
      </c>
      <c r="H16" s="8">
        <v>6</v>
      </c>
      <c r="I16" s="2">
        <f t="shared" si="1"/>
        <v>100</v>
      </c>
    </row>
    <row r="17" spans="1:9" ht="14.25" customHeight="1">
      <c r="A17" s="7">
        <v>43892</v>
      </c>
      <c r="B17" s="7">
        <v>43903</v>
      </c>
      <c r="C17" s="18"/>
      <c r="D17" s="2">
        <f t="shared" si="2"/>
        <v>45.833333333333336</v>
      </c>
      <c r="E17" s="2">
        <f t="shared" si="0"/>
        <v>54.166666666666664</v>
      </c>
      <c r="F17" s="8">
        <v>44</v>
      </c>
      <c r="G17" s="8">
        <v>52</v>
      </c>
      <c r="H17" s="8">
        <v>4</v>
      </c>
      <c r="I17" s="2">
        <f t="shared" si="1"/>
        <v>100</v>
      </c>
    </row>
    <row r="18" spans="1:9" ht="14.25" customHeight="1">
      <c r="A18" s="7">
        <v>43878</v>
      </c>
      <c r="B18" s="7">
        <v>43889</v>
      </c>
      <c r="C18" s="18"/>
      <c r="D18" s="2">
        <f t="shared" si="2"/>
        <v>47.95918367346939</v>
      </c>
      <c r="E18" s="2">
        <f t="shared" si="0"/>
        <v>52.04081632653061</v>
      </c>
      <c r="F18" s="8">
        <v>47</v>
      </c>
      <c r="G18" s="8">
        <v>51</v>
      </c>
      <c r="H18" s="8">
        <v>2</v>
      </c>
      <c r="I18" s="2">
        <f t="shared" si="1"/>
        <v>100</v>
      </c>
    </row>
    <row r="19" spans="1:9" ht="14.25" customHeight="1">
      <c r="A19" s="7">
        <v>43864</v>
      </c>
      <c r="B19" s="7">
        <v>43877</v>
      </c>
      <c r="C19" s="18"/>
      <c r="D19" s="2">
        <f t="shared" si="2"/>
        <v>50.515463917525771</v>
      </c>
      <c r="E19" s="2">
        <f t="shared" si="0"/>
        <v>49.484536082474229</v>
      </c>
      <c r="F19" s="8">
        <v>49</v>
      </c>
      <c r="G19" s="8">
        <v>48</v>
      </c>
      <c r="H19" s="8">
        <v>3</v>
      </c>
      <c r="I19" s="2">
        <f t="shared" si="1"/>
        <v>100</v>
      </c>
    </row>
    <row r="20" spans="1:9" ht="14.25" customHeight="1">
      <c r="A20" s="7">
        <v>43846</v>
      </c>
      <c r="B20" s="7">
        <v>43859</v>
      </c>
      <c r="C20" s="18"/>
      <c r="D20" s="2">
        <f t="shared" si="2"/>
        <v>49.494949494949495</v>
      </c>
      <c r="E20" s="2">
        <f t="shared" si="0"/>
        <v>50.505050505050505</v>
      </c>
      <c r="F20" s="8">
        <v>49</v>
      </c>
      <c r="G20" s="8">
        <v>50</v>
      </c>
      <c r="H20" s="8">
        <v>1</v>
      </c>
      <c r="I20" s="2">
        <f t="shared" si="1"/>
        <v>100</v>
      </c>
    </row>
    <row r="21" spans="1:9" ht="14.25" customHeight="1">
      <c r="A21" s="7">
        <v>43832</v>
      </c>
      <c r="B21" s="7">
        <v>43845</v>
      </c>
      <c r="C21" s="18"/>
      <c r="D21" s="2">
        <f t="shared" si="2"/>
        <v>45.360824742268044</v>
      </c>
      <c r="E21" s="2">
        <f t="shared" si="0"/>
        <v>54.639175257731956</v>
      </c>
      <c r="F21" s="8">
        <v>44</v>
      </c>
      <c r="G21" s="8">
        <v>53</v>
      </c>
      <c r="H21" s="8">
        <v>3</v>
      </c>
      <c r="I21" s="2">
        <f t="shared" si="1"/>
        <v>100</v>
      </c>
    </row>
    <row r="22" spans="1:9" ht="14.25" customHeight="1">
      <c r="A22" s="7">
        <v>43801</v>
      </c>
      <c r="B22" s="7">
        <v>43814</v>
      </c>
      <c r="C22" s="18"/>
      <c r="D22" s="2">
        <f t="shared" si="2"/>
        <v>46.875</v>
      </c>
      <c r="E22" s="2">
        <f t="shared" si="0"/>
        <v>53.125</v>
      </c>
      <c r="F22" s="8">
        <v>45</v>
      </c>
      <c r="G22" s="8">
        <v>51</v>
      </c>
      <c r="H22" s="8">
        <v>4</v>
      </c>
      <c r="I22" s="2">
        <f t="shared" si="1"/>
        <v>100</v>
      </c>
    </row>
    <row r="23" spans="1:9" ht="14.25" customHeight="1">
      <c r="A23" s="7">
        <v>43770</v>
      </c>
      <c r="B23" s="7">
        <v>43783</v>
      </c>
      <c r="C23" s="18"/>
      <c r="D23" s="2">
        <f t="shared" si="2"/>
        <v>44.329896907216494</v>
      </c>
      <c r="E23" s="2">
        <f t="shared" si="0"/>
        <v>55.670103092783506</v>
      </c>
      <c r="F23" s="8">
        <v>43</v>
      </c>
      <c r="G23" s="8">
        <v>54</v>
      </c>
      <c r="H23" s="8">
        <v>3</v>
      </c>
      <c r="I23" s="2">
        <f t="shared" si="1"/>
        <v>100</v>
      </c>
    </row>
    <row r="24" spans="1:9" ht="14.25" customHeight="1">
      <c r="A24" s="7">
        <v>43752</v>
      </c>
      <c r="B24" s="7">
        <v>43769</v>
      </c>
      <c r="C24" s="18"/>
      <c r="D24" s="2">
        <f t="shared" si="2"/>
        <v>41.836734693877553</v>
      </c>
      <c r="E24" s="2">
        <f t="shared" si="0"/>
        <v>58.163265306122447</v>
      </c>
      <c r="F24" s="8">
        <v>41</v>
      </c>
      <c r="G24" s="8">
        <v>57</v>
      </c>
      <c r="H24" s="8">
        <v>2</v>
      </c>
      <c r="I24" s="2">
        <f t="shared" si="1"/>
        <v>100</v>
      </c>
    </row>
    <row r="25" spans="1:9" ht="14.25" customHeight="1">
      <c r="A25" s="7">
        <v>43739</v>
      </c>
      <c r="B25" s="7">
        <v>43751</v>
      </c>
      <c r="C25" s="18"/>
      <c r="D25" s="2">
        <f t="shared" si="2"/>
        <v>40.625</v>
      </c>
      <c r="E25" s="2">
        <f t="shared" si="0"/>
        <v>59.375</v>
      </c>
      <c r="F25" s="8">
        <v>39</v>
      </c>
      <c r="G25" s="8">
        <v>57</v>
      </c>
      <c r="H25" s="8">
        <v>4</v>
      </c>
      <c r="I25" s="2">
        <f t="shared" si="1"/>
        <v>100</v>
      </c>
    </row>
    <row r="26" spans="1:9" ht="14.25" customHeight="1">
      <c r="A26" s="7">
        <v>43724</v>
      </c>
      <c r="B26" s="7">
        <v>43738</v>
      </c>
      <c r="C26" s="18"/>
      <c r="D26" s="2">
        <f t="shared" si="2"/>
        <v>41.666666666666664</v>
      </c>
      <c r="E26" s="2">
        <f t="shared" si="0"/>
        <v>58.333333333333336</v>
      </c>
      <c r="F26" s="8">
        <v>40</v>
      </c>
      <c r="G26" s="8">
        <v>56</v>
      </c>
      <c r="H26" s="8">
        <v>4</v>
      </c>
      <c r="I26" s="2">
        <f t="shared" si="1"/>
        <v>100</v>
      </c>
    </row>
    <row r="27" spans="1:9" ht="14.25" customHeight="1">
      <c r="A27" s="7">
        <v>43711</v>
      </c>
      <c r="B27" s="7">
        <v>43723</v>
      </c>
      <c r="C27" s="18"/>
      <c r="D27" s="2">
        <f t="shared" si="2"/>
        <v>44.329896907216494</v>
      </c>
      <c r="E27" s="2">
        <f t="shared" si="0"/>
        <v>55.670103092783506</v>
      </c>
      <c r="F27" s="8">
        <v>43</v>
      </c>
      <c r="G27" s="8">
        <v>54</v>
      </c>
      <c r="H27" s="8">
        <v>3</v>
      </c>
      <c r="I27" s="2">
        <f t="shared" si="1"/>
        <v>100</v>
      </c>
    </row>
    <row r="28" spans="1:9" ht="14.25" customHeight="1">
      <c r="A28" s="7">
        <v>43692</v>
      </c>
      <c r="B28" s="7">
        <v>43707</v>
      </c>
      <c r="C28" s="18"/>
      <c r="D28" s="2">
        <f t="shared" si="2"/>
        <v>40.625</v>
      </c>
      <c r="E28" s="2">
        <f t="shared" si="0"/>
        <v>59.375</v>
      </c>
      <c r="F28" s="8">
        <v>39</v>
      </c>
      <c r="G28" s="8">
        <v>57</v>
      </c>
      <c r="H28" s="8">
        <v>4</v>
      </c>
      <c r="I28" s="2">
        <f t="shared" si="1"/>
        <v>100</v>
      </c>
    </row>
    <row r="29" spans="1:9" ht="14.25" customHeight="1">
      <c r="A29" s="7">
        <v>43678</v>
      </c>
      <c r="B29" s="7">
        <v>43691</v>
      </c>
      <c r="C29" s="18"/>
      <c r="D29" s="2">
        <f t="shared" si="2"/>
        <v>43.157894736842103</v>
      </c>
      <c r="E29" s="2">
        <f t="shared" si="0"/>
        <v>56.842105263157897</v>
      </c>
      <c r="F29" s="8">
        <v>41</v>
      </c>
      <c r="G29" s="8">
        <v>54</v>
      </c>
      <c r="H29" s="8">
        <v>5</v>
      </c>
      <c r="I29" s="2">
        <f t="shared" si="1"/>
        <v>100</v>
      </c>
    </row>
    <row r="30" spans="1:9" ht="14.25" customHeight="1">
      <c r="A30" s="7">
        <v>43661</v>
      </c>
      <c r="B30" s="7">
        <v>43677</v>
      </c>
      <c r="C30" s="18"/>
      <c r="D30" s="2">
        <f t="shared" si="2"/>
        <v>43.75</v>
      </c>
      <c r="E30" s="2">
        <f t="shared" si="0"/>
        <v>56.25</v>
      </c>
      <c r="F30" s="8">
        <v>42</v>
      </c>
      <c r="G30" s="8">
        <v>54</v>
      </c>
      <c r="H30" s="8">
        <v>4</v>
      </c>
      <c r="I30" s="2">
        <f t="shared" si="1"/>
        <v>100</v>
      </c>
    </row>
    <row r="31" spans="1:9" ht="14.25" customHeight="1">
      <c r="A31" s="7">
        <v>43647</v>
      </c>
      <c r="B31" s="7">
        <v>43658</v>
      </c>
      <c r="C31" s="18"/>
      <c r="D31" s="2">
        <f t="shared" si="2"/>
        <v>46.315789473684212</v>
      </c>
      <c r="E31" s="2">
        <f t="shared" si="0"/>
        <v>53.684210526315788</v>
      </c>
      <c r="F31" s="8">
        <v>44</v>
      </c>
      <c r="G31" s="8">
        <v>51</v>
      </c>
      <c r="H31" s="8">
        <v>5</v>
      </c>
      <c r="I31" s="2">
        <f t="shared" si="1"/>
        <v>100</v>
      </c>
    </row>
    <row r="32" spans="1:9" ht="14.25" customHeight="1">
      <c r="A32" s="7">
        <v>43635</v>
      </c>
      <c r="B32" s="7">
        <v>43646</v>
      </c>
      <c r="C32" s="18"/>
      <c r="D32" s="2">
        <f t="shared" si="2"/>
        <v>43.157894736842103</v>
      </c>
      <c r="E32" s="2">
        <f t="shared" si="0"/>
        <v>56.842105263157897</v>
      </c>
      <c r="F32" s="8">
        <v>41</v>
      </c>
      <c r="G32" s="8">
        <v>54</v>
      </c>
      <c r="H32" s="8">
        <v>5</v>
      </c>
      <c r="I32" s="2">
        <f t="shared" si="1"/>
        <v>100</v>
      </c>
    </row>
    <row r="33" spans="1:9" ht="14.25" customHeight="1">
      <c r="A33" s="7">
        <v>43619</v>
      </c>
      <c r="B33" s="7">
        <v>43632</v>
      </c>
      <c r="C33" s="18"/>
      <c r="D33" s="2">
        <f t="shared" si="2"/>
        <v>43.877551020408163</v>
      </c>
      <c r="E33" s="2">
        <f t="shared" si="0"/>
        <v>56.122448979591837</v>
      </c>
      <c r="F33" s="8">
        <v>43</v>
      </c>
      <c r="G33" s="8">
        <v>55</v>
      </c>
      <c r="H33" s="8">
        <v>2</v>
      </c>
      <c r="I33" s="2">
        <f t="shared" si="1"/>
        <v>100</v>
      </c>
    </row>
    <row r="34" spans="1:9" ht="14.25" customHeight="1">
      <c r="A34" s="7">
        <v>43600</v>
      </c>
      <c r="B34" s="7">
        <v>43615</v>
      </c>
      <c r="C34" s="18"/>
      <c r="D34" s="2">
        <f t="shared" si="2"/>
        <v>42.10526315789474</v>
      </c>
      <c r="E34" s="2">
        <f t="shared" si="0"/>
        <v>57.89473684210526</v>
      </c>
      <c r="F34" s="8">
        <v>40</v>
      </c>
      <c r="G34" s="8">
        <v>55</v>
      </c>
      <c r="H34" s="8">
        <v>5</v>
      </c>
      <c r="I34" s="2">
        <f t="shared" si="1"/>
        <v>100</v>
      </c>
    </row>
    <row r="35" spans="1:9" ht="14.25" customHeight="1">
      <c r="A35" s="7">
        <v>43586</v>
      </c>
      <c r="B35" s="7">
        <v>43597</v>
      </c>
      <c r="C35" s="18"/>
      <c r="D35" s="2">
        <f t="shared" si="2"/>
        <v>44.680851063829785</v>
      </c>
      <c r="E35" s="2">
        <f t="shared" si="0"/>
        <v>55.319148936170215</v>
      </c>
      <c r="F35" s="8">
        <v>42</v>
      </c>
      <c r="G35" s="8">
        <v>52</v>
      </c>
      <c r="H35" s="8">
        <v>6</v>
      </c>
      <c r="I35" s="2">
        <f t="shared" si="1"/>
        <v>100</v>
      </c>
    </row>
    <row r="36" spans="1:9" ht="14.25" customHeight="1">
      <c r="A36" s="7">
        <v>43572</v>
      </c>
      <c r="B36" s="7">
        <v>43585</v>
      </c>
      <c r="C36" s="18"/>
      <c r="D36" s="2">
        <f t="shared" si="2"/>
        <v>47.916666666666664</v>
      </c>
      <c r="E36" s="2">
        <f t="shared" si="0"/>
        <v>52.083333333333336</v>
      </c>
      <c r="F36" s="8">
        <v>46</v>
      </c>
      <c r="G36" s="8">
        <v>50</v>
      </c>
      <c r="H36" s="8">
        <v>4</v>
      </c>
      <c r="I36" s="2">
        <f t="shared" si="1"/>
        <v>100</v>
      </c>
    </row>
    <row r="37" spans="1:9" ht="14.25" customHeight="1">
      <c r="A37" s="7">
        <v>43556</v>
      </c>
      <c r="B37" s="7">
        <v>43564</v>
      </c>
      <c r="C37" s="18"/>
      <c r="D37" s="2">
        <f t="shared" si="2"/>
        <v>46.875</v>
      </c>
      <c r="E37" s="2">
        <f t="shared" si="0"/>
        <v>53.125</v>
      </c>
      <c r="F37" s="8">
        <v>45</v>
      </c>
      <c r="G37" s="8">
        <v>51</v>
      </c>
      <c r="H37" s="8">
        <v>4</v>
      </c>
      <c r="I37" s="2">
        <f t="shared" si="1"/>
        <v>100</v>
      </c>
    </row>
    <row r="38" spans="1:9" ht="14.25" customHeight="1">
      <c r="A38" s="7">
        <v>43525</v>
      </c>
      <c r="B38" s="7">
        <v>43534</v>
      </c>
      <c r="C38" s="18"/>
      <c r="D38" s="2">
        <f t="shared" si="2"/>
        <v>40.625</v>
      </c>
      <c r="E38" s="2">
        <f t="shared" si="0"/>
        <v>59.375</v>
      </c>
      <c r="F38" s="8">
        <v>39</v>
      </c>
      <c r="G38" s="8">
        <v>57</v>
      </c>
      <c r="H38" s="8">
        <v>4</v>
      </c>
      <c r="I38" s="2">
        <f t="shared" si="1"/>
        <v>100</v>
      </c>
    </row>
    <row r="39" spans="1:9" ht="14.25" customHeight="1">
      <c r="A39" s="7">
        <v>43508</v>
      </c>
      <c r="B39" s="7">
        <v>43524</v>
      </c>
      <c r="C39" s="18"/>
      <c r="D39" s="2">
        <f t="shared" si="2"/>
        <v>44.329896907216494</v>
      </c>
      <c r="E39" s="2">
        <f t="shared" si="0"/>
        <v>55.670103092783506</v>
      </c>
      <c r="F39" s="8">
        <v>43</v>
      </c>
      <c r="G39" s="8">
        <v>54</v>
      </c>
      <c r="H39" s="8">
        <v>3</v>
      </c>
      <c r="I39" s="2">
        <f t="shared" si="1"/>
        <v>100</v>
      </c>
    </row>
    <row r="40" spans="1:9" ht="14.25" customHeight="1">
      <c r="A40" s="7">
        <v>43497</v>
      </c>
      <c r="B40" s="7">
        <v>43506</v>
      </c>
      <c r="C40" s="18"/>
      <c r="D40" s="2">
        <f t="shared" si="2"/>
        <v>45.833333333333336</v>
      </c>
      <c r="E40" s="2">
        <f t="shared" si="0"/>
        <v>54.166666666666664</v>
      </c>
      <c r="F40" s="8">
        <v>44</v>
      </c>
      <c r="G40" s="8">
        <v>52</v>
      </c>
      <c r="H40" s="8">
        <v>4</v>
      </c>
      <c r="I40" s="2">
        <f t="shared" si="1"/>
        <v>100</v>
      </c>
    </row>
    <row r="41" spans="1:9" ht="14.25" customHeight="1">
      <c r="A41" s="7">
        <v>43486</v>
      </c>
      <c r="B41" s="7">
        <v>43492</v>
      </c>
      <c r="C41" s="18"/>
      <c r="D41" s="2">
        <f t="shared" si="2"/>
        <v>38.541666666666664</v>
      </c>
      <c r="E41" s="2">
        <f t="shared" si="0"/>
        <v>61.458333333333336</v>
      </c>
      <c r="F41" s="8">
        <v>37</v>
      </c>
      <c r="G41" s="8">
        <v>59</v>
      </c>
      <c r="H41" s="8">
        <v>4</v>
      </c>
      <c r="I41" s="2">
        <f t="shared" si="1"/>
        <v>100</v>
      </c>
    </row>
    <row r="42" spans="1:9" ht="14.25" customHeight="1">
      <c r="A42" s="7">
        <v>43467</v>
      </c>
      <c r="B42" s="7">
        <v>43475</v>
      </c>
      <c r="C42" s="18"/>
      <c r="D42" s="2">
        <f t="shared" si="2"/>
        <v>38.541666666666664</v>
      </c>
      <c r="E42" s="2">
        <f t="shared" si="0"/>
        <v>61.458333333333336</v>
      </c>
      <c r="F42" s="8">
        <v>37</v>
      </c>
      <c r="G42" s="8">
        <v>59</v>
      </c>
      <c r="H42" s="8">
        <v>4</v>
      </c>
      <c r="I42" s="2">
        <f t="shared" si="1"/>
        <v>100</v>
      </c>
    </row>
    <row r="43" spans="1:9" ht="14.25" customHeight="1">
      <c r="A43" s="7">
        <v>43451</v>
      </c>
      <c r="B43" s="7">
        <v>43456</v>
      </c>
      <c r="C43" s="18"/>
      <c r="D43" s="2">
        <f t="shared" si="2"/>
        <v>41.48936170212766</v>
      </c>
      <c r="E43" s="2">
        <f t="shared" si="0"/>
        <v>58.51063829787234</v>
      </c>
      <c r="F43" s="8">
        <v>39</v>
      </c>
      <c r="G43" s="8">
        <v>55</v>
      </c>
      <c r="H43" s="8">
        <v>6</v>
      </c>
      <c r="I43" s="2">
        <f t="shared" si="1"/>
        <v>100</v>
      </c>
    </row>
    <row r="44" spans="1:9" ht="14.25" customHeight="1">
      <c r="A44" s="7">
        <v>43444</v>
      </c>
      <c r="B44" s="7">
        <v>43450</v>
      </c>
      <c r="C44" s="18"/>
      <c r="D44" s="2">
        <f t="shared" si="2"/>
        <v>40</v>
      </c>
      <c r="E44" s="2">
        <f t="shared" si="0"/>
        <v>60</v>
      </c>
      <c r="F44" s="8">
        <v>38</v>
      </c>
      <c r="G44" s="8">
        <v>57</v>
      </c>
      <c r="H44" s="8">
        <v>5</v>
      </c>
      <c r="I44" s="2">
        <f t="shared" si="1"/>
        <v>100</v>
      </c>
    </row>
    <row r="45" spans="1:9" ht="14.25" customHeight="1">
      <c r="A45" s="7">
        <v>43437</v>
      </c>
      <c r="B45" s="7">
        <v>43443</v>
      </c>
      <c r="C45" s="18"/>
      <c r="D45" s="2">
        <f t="shared" si="2"/>
        <v>41.666666666666664</v>
      </c>
      <c r="E45" s="2">
        <f t="shared" si="0"/>
        <v>58.333333333333336</v>
      </c>
      <c r="F45" s="8">
        <v>40</v>
      </c>
      <c r="G45" s="8">
        <v>56</v>
      </c>
      <c r="H45" s="8">
        <v>4</v>
      </c>
      <c r="I45" s="2">
        <f t="shared" si="1"/>
        <v>100</v>
      </c>
    </row>
    <row r="46" spans="1:9" ht="14.25" customHeight="1">
      <c r="A46" s="7">
        <v>43430</v>
      </c>
      <c r="B46" s="7">
        <v>43436</v>
      </c>
      <c r="C46" s="18"/>
      <c r="D46" s="2">
        <f t="shared" si="2"/>
        <v>41.666666666666664</v>
      </c>
      <c r="E46" s="2">
        <f t="shared" si="0"/>
        <v>58.333333333333336</v>
      </c>
      <c r="F46" s="8">
        <v>40</v>
      </c>
      <c r="G46" s="8">
        <v>56</v>
      </c>
      <c r="H46" s="8">
        <v>4</v>
      </c>
      <c r="I46" s="2">
        <f t="shared" si="1"/>
        <v>100</v>
      </c>
    </row>
    <row r="47" spans="1:9" ht="14.25" customHeight="1">
      <c r="A47" s="7">
        <v>43423</v>
      </c>
      <c r="B47" s="7">
        <v>43429</v>
      </c>
      <c r="C47" s="18"/>
      <c r="D47" s="2">
        <f t="shared" si="2"/>
        <v>38.775510204081634</v>
      </c>
      <c r="E47" s="2">
        <f t="shared" si="0"/>
        <v>61.224489795918366</v>
      </c>
      <c r="F47" s="8">
        <v>38</v>
      </c>
      <c r="G47" s="8">
        <v>60</v>
      </c>
      <c r="H47" s="8">
        <v>2</v>
      </c>
      <c r="I47" s="2">
        <f t="shared" si="1"/>
        <v>100</v>
      </c>
    </row>
    <row r="48" spans="1:9" ht="14.25" customHeight="1">
      <c r="A48" s="7">
        <v>43416</v>
      </c>
      <c r="B48" s="7">
        <v>43422</v>
      </c>
      <c r="C48" s="18"/>
      <c r="D48" s="2">
        <f t="shared" si="2"/>
        <v>44.791666666666664</v>
      </c>
      <c r="E48" s="2">
        <f t="shared" si="0"/>
        <v>55.208333333333336</v>
      </c>
      <c r="F48" s="8">
        <v>43</v>
      </c>
      <c r="G48" s="8">
        <v>53</v>
      </c>
      <c r="H48" s="8">
        <v>4</v>
      </c>
      <c r="I48" s="2">
        <f t="shared" si="1"/>
        <v>100</v>
      </c>
    </row>
    <row r="49" spans="1:9" ht="14.25" customHeight="1">
      <c r="A49" s="7">
        <v>43409</v>
      </c>
      <c r="B49" s="7">
        <v>43415</v>
      </c>
      <c r="C49" s="18"/>
      <c r="D49" s="2">
        <f t="shared" si="2"/>
        <v>40.425531914893618</v>
      </c>
      <c r="E49" s="2">
        <f t="shared" si="0"/>
        <v>59.574468085106382</v>
      </c>
      <c r="F49" s="8">
        <v>38</v>
      </c>
      <c r="G49" s="8">
        <v>56</v>
      </c>
      <c r="H49" s="8">
        <v>6</v>
      </c>
      <c r="I49" s="2">
        <f t="shared" si="1"/>
        <v>100</v>
      </c>
    </row>
    <row r="50" spans="1:9" ht="14.25" customHeight="1">
      <c r="A50" s="7">
        <v>43402</v>
      </c>
      <c r="B50" s="7">
        <v>43408</v>
      </c>
      <c r="C50" s="18"/>
      <c r="D50" s="2">
        <f t="shared" si="2"/>
        <v>42.553191489361701</v>
      </c>
      <c r="E50" s="2">
        <f t="shared" si="0"/>
        <v>57.446808510638299</v>
      </c>
      <c r="F50" s="8">
        <v>40</v>
      </c>
      <c r="G50" s="8">
        <v>54</v>
      </c>
      <c r="H50" s="8">
        <v>6</v>
      </c>
      <c r="I50" s="2">
        <f t="shared" si="1"/>
        <v>100</v>
      </c>
    </row>
    <row r="51" spans="1:9" ht="14.25" customHeight="1">
      <c r="A51" s="7">
        <v>43395</v>
      </c>
      <c r="B51" s="7">
        <v>43401</v>
      </c>
      <c r="C51" s="18"/>
      <c r="D51" s="2">
        <f t="shared" si="2"/>
        <v>42.553191489361701</v>
      </c>
      <c r="E51" s="2">
        <f t="shared" si="0"/>
        <v>57.446808510638299</v>
      </c>
      <c r="F51" s="8">
        <v>40</v>
      </c>
      <c r="G51" s="8">
        <v>54</v>
      </c>
      <c r="H51" s="8">
        <v>6</v>
      </c>
      <c r="I51" s="2">
        <f t="shared" si="1"/>
        <v>100</v>
      </c>
    </row>
    <row r="52" spans="1:9" ht="14.25" customHeight="1">
      <c r="A52" s="7">
        <v>43388</v>
      </c>
      <c r="B52" s="7">
        <v>43394</v>
      </c>
      <c r="C52" s="18"/>
      <c r="D52" s="2">
        <f t="shared" si="2"/>
        <v>46.808510638297875</v>
      </c>
      <c r="E52" s="2">
        <f t="shared" si="0"/>
        <v>53.191489361702125</v>
      </c>
      <c r="F52" s="8">
        <v>44</v>
      </c>
      <c r="G52" s="8">
        <v>50</v>
      </c>
      <c r="H52" s="8">
        <v>6</v>
      </c>
      <c r="I52" s="2">
        <f t="shared" si="1"/>
        <v>100</v>
      </c>
    </row>
    <row r="53" spans="1:9" ht="14.25" customHeight="1">
      <c r="A53" s="7">
        <v>43381</v>
      </c>
      <c r="B53" s="7">
        <v>43387</v>
      </c>
      <c r="C53" s="18"/>
      <c r="D53" s="2">
        <f t="shared" si="2"/>
        <v>46.315789473684212</v>
      </c>
      <c r="E53" s="2">
        <f t="shared" si="0"/>
        <v>53.684210526315788</v>
      </c>
      <c r="F53" s="8">
        <v>44</v>
      </c>
      <c r="G53" s="8">
        <v>51</v>
      </c>
      <c r="H53" s="8">
        <v>5</v>
      </c>
      <c r="I53" s="2">
        <f t="shared" si="1"/>
        <v>100</v>
      </c>
    </row>
    <row r="54" spans="1:9" ht="14.25" customHeight="1">
      <c r="A54" s="7">
        <v>43374</v>
      </c>
      <c r="B54" s="7">
        <v>43380</v>
      </c>
      <c r="C54" s="18"/>
      <c r="D54" s="2">
        <f t="shared" si="2"/>
        <v>44.791666666666664</v>
      </c>
      <c r="E54" s="2">
        <f t="shared" si="0"/>
        <v>55.208333333333336</v>
      </c>
      <c r="F54" s="8">
        <v>43</v>
      </c>
      <c r="G54" s="8">
        <v>53</v>
      </c>
      <c r="H54" s="8">
        <v>4</v>
      </c>
      <c r="I54" s="2">
        <f t="shared" si="1"/>
        <v>100</v>
      </c>
    </row>
    <row r="55" spans="1:9" ht="14.25" customHeight="1">
      <c r="A55" s="7">
        <v>43367</v>
      </c>
      <c r="B55" s="7">
        <v>43373</v>
      </c>
      <c r="C55" s="18"/>
      <c r="D55" s="2">
        <f t="shared" si="2"/>
        <v>44.210526315789473</v>
      </c>
      <c r="E55" s="2">
        <f t="shared" si="0"/>
        <v>55.789473684210527</v>
      </c>
      <c r="F55" s="8">
        <v>42</v>
      </c>
      <c r="G55" s="8">
        <v>53</v>
      </c>
      <c r="H55" s="8">
        <v>5</v>
      </c>
      <c r="I55" s="2">
        <f t="shared" si="1"/>
        <v>100</v>
      </c>
    </row>
    <row r="56" spans="1:9" ht="14.25" customHeight="1">
      <c r="A56" s="7">
        <v>43360</v>
      </c>
      <c r="B56" s="7">
        <v>43366</v>
      </c>
      <c r="C56" s="18"/>
      <c r="D56" s="2">
        <f t="shared" si="2"/>
        <v>41.666666666666664</v>
      </c>
      <c r="E56" s="2">
        <f t="shared" si="0"/>
        <v>58.333333333333336</v>
      </c>
      <c r="F56" s="8">
        <v>40</v>
      </c>
      <c r="G56" s="8">
        <v>56</v>
      </c>
      <c r="H56" s="8">
        <v>4</v>
      </c>
      <c r="I56" s="2">
        <f t="shared" si="1"/>
        <v>100</v>
      </c>
    </row>
    <row r="57" spans="1:9" ht="14.25" customHeight="1">
      <c r="A57" s="7">
        <v>43353</v>
      </c>
      <c r="B57" s="7">
        <v>43359</v>
      </c>
      <c r="C57" s="18"/>
      <c r="D57" s="2">
        <f t="shared" si="2"/>
        <v>40.425531914893618</v>
      </c>
      <c r="E57" s="2">
        <f t="shared" si="0"/>
        <v>59.574468085106382</v>
      </c>
      <c r="F57" s="8">
        <v>38</v>
      </c>
      <c r="G57" s="8">
        <v>56</v>
      </c>
      <c r="H57" s="8">
        <v>6</v>
      </c>
      <c r="I57" s="2">
        <f t="shared" si="1"/>
        <v>100</v>
      </c>
    </row>
    <row r="58" spans="1:9" ht="14.25" customHeight="1">
      <c r="A58" s="7">
        <v>43346</v>
      </c>
      <c r="B58" s="7">
        <v>43352</v>
      </c>
      <c r="C58" s="18"/>
      <c r="D58" s="2">
        <f t="shared" si="2"/>
        <v>42.553191489361701</v>
      </c>
      <c r="E58" s="2">
        <f t="shared" si="0"/>
        <v>57.446808510638299</v>
      </c>
      <c r="F58" s="8">
        <v>40</v>
      </c>
      <c r="G58" s="8">
        <v>54</v>
      </c>
      <c r="H58" s="8">
        <v>6</v>
      </c>
      <c r="I58" s="2">
        <f t="shared" si="1"/>
        <v>100</v>
      </c>
    </row>
    <row r="59" spans="1:9" ht="14.25" customHeight="1">
      <c r="A59" s="7">
        <v>43339</v>
      </c>
      <c r="B59" s="7">
        <v>43345</v>
      </c>
      <c r="C59" s="18"/>
      <c r="D59" s="2">
        <f t="shared" si="2"/>
        <v>43.617021276595743</v>
      </c>
      <c r="E59" s="2">
        <f t="shared" si="0"/>
        <v>56.382978723404257</v>
      </c>
      <c r="F59" s="8">
        <v>41</v>
      </c>
      <c r="G59" s="8">
        <v>53</v>
      </c>
      <c r="H59" s="8">
        <v>6</v>
      </c>
      <c r="I59" s="2">
        <f t="shared" si="1"/>
        <v>100</v>
      </c>
    </row>
    <row r="60" spans="1:9" ht="14.25" customHeight="1">
      <c r="A60" s="7">
        <v>43332</v>
      </c>
      <c r="B60" s="7">
        <v>43338</v>
      </c>
      <c r="C60" s="18"/>
      <c r="D60" s="2">
        <f t="shared" si="2"/>
        <v>43.157894736842103</v>
      </c>
      <c r="E60" s="2">
        <f t="shared" si="0"/>
        <v>56.842105263157897</v>
      </c>
      <c r="F60" s="8">
        <v>41</v>
      </c>
      <c r="G60" s="8">
        <v>54</v>
      </c>
      <c r="H60" s="8">
        <v>5</v>
      </c>
      <c r="I60" s="2">
        <f t="shared" si="1"/>
        <v>100</v>
      </c>
    </row>
    <row r="61" spans="1:9" ht="14.25" customHeight="1">
      <c r="A61" s="7">
        <v>43325</v>
      </c>
      <c r="B61" s="7">
        <v>43331</v>
      </c>
      <c r="C61" s="18"/>
      <c r="D61" s="2">
        <f t="shared" si="2"/>
        <v>44.680851063829785</v>
      </c>
      <c r="E61" s="2">
        <f t="shared" si="0"/>
        <v>55.319148936170215</v>
      </c>
      <c r="F61" s="8">
        <v>42</v>
      </c>
      <c r="G61" s="8">
        <v>52</v>
      </c>
      <c r="H61" s="8">
        <v>6</v>
      </c>
      <c r="I61" s="2">
        <f t="shared" si="1"/>
        <v>100</v>
      </c>
    </row>
    <row r="62" spans="1:9" ht="14.25" customHeight="1">
      <c r="A62" s="7">
        <v>43318</v>
      </c>
      <c r="B62" s="7">
        <v>43324</v>
      </c>
      <c r="C62" s="18"/>
      <c r="D62" s="2">
        <f t="shared" si="2"/>
        <v>41.05263157894737</v>
      </c>
      <c r="E62" s="2">
        <f t="shared" si="0"/>
        <v>58.94736842105263</v>
      </c>
      <c r="F62" s="8">
        <v>39</v>
      </c>
      <c r="G62" s="8">
        <v>56</v>
      </c>
      <c r="H62" s="8">
        <v>5</v>
      </c>
      <c r="I62" s="2">
        <f t="shared" si="1"/>
        <v>100</v>
      </c>
    </row>
    <row r="63" spans="1:9" ht="14.25" customHeight="1">
      <c r="A63" s="7">
        <v>43311</v>
      </c>
      <c r="B63" s="7">
        <v>43317</v>
      </c>
      <c r="C63" s="18"/>
      <c r="D63" s="2">
        <f t="shared" si="2"/>
        <v>43.157894736842103</v>
      </c>
      <c r="E63" s="2">
        <f t="shared" si="0"/>
        <v>56.842105263157897</v>
      </c>
      <c r="F63" s="8">
        <v>41</v>
      </c>
      <c r="G63" s="8">
        <v>54</v>
      </c>
      <c r="H63" s="8">
        <v>5</v>
      </c>
      <c r="I63" s="2">
        <f t="shared" si="1"/>
        <v>100</v>
      </c>
    </row>
    <row r="64" spans="1:9" ht="14.25" customHeight="1">
      <c r="A64" s="7">
        <v>43304</v>
      </c>
      <c r="B64" s="7">
        <v>43310</v>
      </c>
      <c r="C64" s="18"/>
      <c r="D64" s="2">
        <f t="shared" si="2"/>
        <v>42.10526315789474</v>
      </c>
      <c r="E64" s="2">
        <f t="shared" si="0"/>
        <v>57.89473684210526</v>
      </c>
      <c r="F64" s="8">
        <v>40</v>
      </c>
      <c r="G64" s="8">
        <v>55</v>
      </c>
      <c r="H64" s="8">
        <v>5</v>
      </c>
      <c r="I64" s="2">
        <f t="shared" si="1"/>
        <v>100</v>
      </c>
    </row>
    <row r="65" spans="1:9" ht="14.25" customHeight="1">
      <c r="A65" s="7">
        <v>43297</v>
      </c>
      <c r="B65" s="7">
        <v>43303</v>
      </c>
      <c r="C65" s="18"/>
      <c r="D65" s="2">
        <f t="shared" si="2"/>
        <v>43.75</v>
      </c>
      <c r="E65" s="2">
        <f t="shared" si="0"/>
        <v>56.25</v>
      </c>
      <c r="F65" s="8">
        <v>42</v>
      </c>
      <c r="G65" s="8">
        <v>54</v>
      </c>
      <c r="H65" s="8">
        <v>4</v>
      </c>
      <c r="I65" s="2">
        <f t="shared" si="1"/>
        <v>100</v>
      </c>
    </row>
    <row r="66" spans="1:9" ht="14.25" customHeight="1">
      <c r="A66" s="7">
        <v>43290</v>
      </c>
      <c r="B66" s="7">
        <v>43296</v>
      </c>
      <c r="C66" s="18"/>
      <c r="D66" s="2">
        <f t="shared" si="2"/>
        <v>45.263157894736842</v>
      </c>
      <c r="E66" s="2">
        <f t="shared" si="0"/>
        <v>54.736842105263158</v>
      </c>
      <c r="F66" s="8">
        <v>43</v>
      </c>
      <c r="G66" s="8">
        <v>52</v>
      </c>
      <c r="H66" s="8">
        <v>5</v>
      </c>
      <c r="I66" s="2">
        <f t="shared" si="1"/>
        <v>100</v>
      </c>
    </row>
    <row r="67" spans="1:9" ht="14.25" customHeight="1">
      <c r="A67" s="7">
        <v>43283</v>
      </c>
      <c r="B67" s="7">
        <v>43289</v>
      </c>
      <c r="C67" s="18"/>
      <c r="D67" s="2">
        <f t="shared" si="2"/>
        <v>42.268041237113401</v>
      </c>
      <c r="E67" s="2">
        <f t="shared" si="0"/>
        <v>57.731958762886599</v>
      </c>
      <c r="F67" s="8">
        <v>41</v>
      </c>
      <c r="G67" s="8">
        <v>56</v>
      </c>
      <c r="H67" s="8">
        <v>3</v>
      </c>
      <c r="I67" s="2">
        <f t="shared" si="1"/>
        <v>100</v>
      </c>
    </row>
    <row r="68" spans="1:9" ht="14.25" customHeight="1">
      <c r="A68" s="7">
        <v>43276</v>
      </c>
      <c r="B68" s="7">
        <v>43282</v>
      </c>
      <c r="C68" s="18"/>
      <c r="D68" s="2">
        <f t="shared" si="2"/>
        <v>44.210526315789473</v>
      </c>
      <c r="E68" s="2">
        <f t="shared" si="0"/>
        <v>55.789473684210527</v>
      </c>
      <c r="F68" s="8">
        <v>42</v>
      </c>
      <c r="G68" s="8">
        <v>53</v>
      </c>
      <c r="H68" s="8">
        <v>5</v>
      </c>
      <c r="I68" s="2">
        <f t="shared" si="1"/>
        <v>100</v>
      </c>
    </row>
    <row r="69" spans="1:9" ht="14.25" customHeight="1">
      <c r="A69" s="7">
        <v>43269</v>
      </c>
      <c r="B69" s="7">
        <v>43275</v>
      </c>
      <c r="C69" s="18"/>
      <c r="D69" s="2">
        <f t="shared" si="2"/>
        <v>42.708333333333336</v>
      </c>
      <c r="E69" s="2">
        <f t="shared" si="0"/>
        <v>57.291666666666664</v>
      </c>
      <c r="F69" s="8">
        <v>41</v>
      </c>
      <c r="G69" s="8">
        <v>55</v>
      </c>
      <c r="H69" s="8">
        <v>4</v>
      </c>
      <c r="I69" s="2">
        <f t="shared" si="1"/>
        <v>100</v>
      </c>
    </row>
    <row r="70" spans="1:9" ht="14.25" customHeight="1">
      <c r="A70" s="7">
        <v>43262</v>
      </c>
      <c r="B70" s="7">
        <v>43268</v>
      </c>
      <c r="C70" s="18"/>
      <c r="D70" s="2">
        <f t="shared" si="2"/>
        <v>47.368421052631575</v>
      </c>
      <c r="E70" s="2">
        <f t="shared" si="0"/>
        <v>52.631578947368418</v>
      </c>
      <c r="F70" s="8">
        <v>45</v>
      </c>
      <c r="G70" s="8">
        <v>50</v>
      </c>
      <c r="H70" s="8">
        <v>5</v>
      </c>
      <c r="I70" s="2">
        <f t="shared" si="1"/>
        <v>100</v>
      </c>
    </row>
    <row r="71" spans="1:9" ht="14.25" customHeight="1">
      <c r="A71" s="7">
        <v>43255</v>
      </c>
      <c r="B71" s="7">
        <v>43261</v>
      </c>
      <c r="C71" s="18"/>
      <c r="D71" s="2">
        <f t="shared" si="2"/>
        <v>43.75</v>
      </c>
      <c r="E71" s="2">
        <f t="shared" si="0"/>
        <v>56.25</v>
      </c>
      <c r="F71" s="8">
        <v>42</v>
      </c>
      <c r="G71" s="8">
        <v>54</v>
      </c>
      <c r="H71" s="8">
        <v>4</v>
      </c>
      <c r="I71" s="2">
        <f t="shared" si="1"/>
        <v>100</v>
      </c>
    </row>
    <row r="72" spans="1:9" ht="14.25" customHeight="1">
      <c r="A72" s="7">
        <v>43248</v>
      </c>
      <c r="B72" s="7">
        <v>43254</v>
      </c>
      <c r="C72" s="18"/>
      <c r="D72" s="2">
        <f t="shared" si="2"/>
        <v>42.708333333333336</v>
      </c>
      <c r="E72" s="2">
        <f t="shared" si="0"/>
        <v>57.291666666666664</v>
      </c>
      <c r="F72" s="8">
        <v>41</v>
      </c>
      <c r="G72" s="8">
        <v>55</v>
      </c>
      <c r="H72" s="8">
        <v>4</v>
      </c>
      <c r="I72" s="2">
        <f t="shared" si="1"/>
        <v>100</v>
      </c>
    </row>
    <row r="73" spans="1:9" ht="14.25" customHeight="1">
      <c r="A73" s="7">
        <v>43241</v>
      </c>
      <c r="B73" s="7">
        <v>43247</v>
      </c>
      <c r="C73" s="18"/>
      <c r="D73" s="2">
        <f t="shared" si="2"/>
        <v>42.10526315789474</v>
      </c>
      <c r="E73" s="2">
        <f t="shared" si="0"/>
        <v>57.89473684210526</v>
      </c>
      <c r="F73" s="8">
        <v>40</v>
      </c>
      <c r="G73" s="8">
        <v>55</v>
      </c>
      <c r="H73" s="8">
        <v>5</v>
      </c>
      <c r="I73" s="2">
        <f t="shared" si="1"/>
        <v>100</v>
      </c>
    </row>
    <row r="74" spans="1:9" ht="14.25" customHeight="1">
      <c r="A74" s="7">
        <v>43234</v>
      </c>
      <c r="B74" s="7">
        <v>43240</v>
      </c>
      <c r="C74" s="18"/>
      <c r="D74" s="2">
        <f t="shared" si="2"/>
        <v>43.75</v>
      </c>
      <c r="E74" s="2">
        <f t="shared" si="0"/>
        <v>56.25</v>
      </c>
      <c r="F74" s="8">
        <v>42</v>
      </c>
      <c r="G74" s="8">
        <v>54</v>
      </c>
      <c r="H74" s="8">
        <v>4</v>
      </c>
      <c r="I74" s="2">
        <f t="shared" si="1"/>
        <v>100</v>
      </c>
    </row>
    <row r="75" spans="1:9" ht="14.25" customHeight="1">
      <c r="A75" s="7">
        <v>43227</v>
      </c>
      <c r="B75" s="7">
        <v>43233</v>
      </c>
      <c r="C75" s="18"/>
      <c r="D75" s="2">
        <f t="shared" si="2"/>
        <v>45.263157894736842</v>
      </c>
      <c r="E75" s="2">
        <f t="shared" si="0"/>
        <v>54.736842105263158</v>
      </c>
      <c r="F75" s="8">
        <v>43</v>
      </c>
      <c r="G75" s="8">
        <v>52</v>
      </c>
      <c r="H75" s="8">
        <v>5</v>
      </c>
      <c r="I75" s="2">
        <f t="shared" si="1"/>
        <v>100</v>
      </c>
    </row>
    <row r="76" spans="1:9" ht="14.25" customHeight="1">
      <c r="A76" s="7">
        <v>43220</v>
      </c>
      <c r="B76" s="7">
        <v>43226</v>
      </c>
      <c r="C76" s="18"/>
      <c r="D76" s="2">
        <f t="shared" si="2"/>
        <v>44.680851063829785</v>
      </c>
      <c r="E76" s="2">
        <f t="shared" si="0"/>
        <v>55.319148936170215</v>
      </c>
      <c r="F76" s="8">
        <v>42</v>
      </c>
      <c r="G76" s="8">
        <v>52</v>
      </c>
      <c r="H76" s="8">
        <v>6</v>
      </c>
      <c r="I76" s="2">
        <f t="shared" si="1"/>
        <v>100</v>
      </c>
    </row>
    <row r="77" spans="1:9" ht="14.25" customHeight="1">
      <c r="A77" s="7">
        <v>43213</v>
      </c>
      <c r="B77" s="7">
        <v>43219</v>
      </c>
      <c r="C77" s="18"/>
      <c r="D77" s="2">
        <f t="shared" si="2"/>
        <v>44.210526315789473</v>
      </c>
      <c r="E77" s="2">
        <f t="shared" si="0"/>
        <v>55.789473684210527</v>
      </c>
      <c r="F77" s="8">
        <v>42</v>
      </c>
      <c r="G77" s="8">
        <v>53</v>
      </c>
      <c r="H77" s="8">
        <v>5</v>
      </c>
      <c r="I77" s="2">
        <f t="shared" si="1"/>
        <v>100</v>
      </c>
    </row>
    <row r="78" spans="1:9" ht="14.25" customHeight="1">
      <c r="A78" s="7">
        <v>43206</v>
      </c>
      <c r="B78" s="7">
        <v>43212</v>
      </c>
      <c r="C78" s="18"/>
      <c r="D78" s="2">
        <f t="shared" si="2"/>
        <v>41.48936170212766</v>
      </c>
      <c r="E78" s="2">
        <f t="shared" si="0"/>
        <v>58.51063829787234</v>
      </c>
      <c r="F78" s="8">
        <v>39</v>
      </c>
      <c r="G78" s="8">
        <v>55</v>
      </c>
      <c r="H78" s="8">
        <v>6</v>
      </c>
      <c r="I78" s="2">
        <f t="shared" si="1"/>
        <v>100</v>
      </c>
    </row>
    <row r="79" spans="1:9" ht="14.25" customHeight="1">
      <c r="A79" s="7">
        <v>43199</v>
      </c>
      <c r="B79" s="7">
        <v>43205</v>
      </c>
      <c r="C79" s="18"/>
      <c r="D79" s="2">
        <f t="shared" si="2"/>
        <v>41.48936170212766</v>
      </c>
      <c r="E79" s="2">
        <f t="shared" si="0"/>
        <v>58.51063829787234</v>
      </c>
      <c r="F79" s="8">
        <v>39</v>
      </c>
      <c r="G79" s="8">
        <v>55</v>
      </c>
      <c r="H79" s="8">
        <v>6</v>
      </c>
      <c r="I79" s="2">
        <f t="shared" si="1"/>
        <v>100</v>
      </c>
    </row>
    <row r="80" spans="1:9" ht="14.25" customHeight="1">
      <c r="A80" s="7">
        <v>43192</v>
      </c>
      <c r="B80" s="7">
        <v>43198</v>
      </c>
      <c r="C80" s="18"/>
      <c r="D80" s="2">
        <f t="shared" si="2"/>
        <v>43.157894736842103</v>
      </c>
      <c r="E80" s="2">
        <f t="shared" si="0"/>
        <v>56.842105263157897</v>
      </c>
      <c r="F80" s="8">
        <v>41</v>
      </c>
      <c r="G80" s="8">
        <v>54</v>
      </c>
      <c r="H80" s="8">
        <v>5</v>
      </c>
      <c r="I80" s="2">
        <f t="shared" si="1"/>
        <v>100</v>
      </c>
    </row>
    <row r="81" spans="1:9" ht="14.25" customHeight="1">
      <c r="A81" s="7">
        <v>43185</v>
      </c>
      <c r="B81" s="7">
        <v>43191</v>
      </c>
      <c r="C81" s="18"/>
      <c r="D81" s="2">
        <f t="shared" si="2"/>
        <v>41.05263157894737</v>
      </c>
      <c r="E81" s="2">
        <f t="shared" si="0"/>
        <v>58.94736842105263</v>
      </c>
      <c r="F81" s="8">
        <v>39</v>
      </c>
      <c r="G81" s="8">
        <v>56</v>
      </c>
      <c r="H81" s="8">
        <v>5</v>
      </c>
      <c r="I81" s="2">
        <f t="shared" si="1"/>
        <v>100</v>
      </c>
    </row>
    <row r="82" spans="1:9" ht="14.25" customHeight="1">
      <c r="A82" s="7">
        <v>43178</v>
      </c>
      <c r="B82" s="7">
        <v>43184</v>
      </c>
      <c r="C82" s="18"/>
      <c r="D82" s="2">
        <f t="shared" si="2"/>
        <v>41.48936170212766</v>
      </c>
      <c r="E82" s="2">
        <f t="shared" si="0"/>
        <v>58.51063829787234</v>
      </c>
      <c r="F82" s="8">
        <v>39</v>
      </c>
      <c r="G82" s="8">
        <v>55</v>
      </c>
      <c r="H82" s="8">
        <v>6</v>
      </c>
      <c r="I82" s="2">
        <f t="shared" si="1"/>
        <v>100</v>
      </c>
    </row>
    <row r="83" spans="1:9" ht="14.25" customHeight="1">
      <c r="A83" s="7">
        <v>43171</v>
      </c>
      <c r="B83" s="7">
        <v>43177</v>
      </c>
      <c r="C83" s="18"/>
      <c r="D83" s="2">
        <f t="shared" si="2"/>
        <v>41.666666666666664</v>
      </c>
      <c r="E83" s="2">
        <f t="shared" si="0"/>
        <v>58.333333333333336</v>
      </c>
      <c r="F83" s="8">
        <v>40</v>
      </c>
      <c r="G83" s="8">
        <v>56</v>
      </c>
      <c r="H83" s="8">
        <v>4</v>
      </c>
      <c r="I83" s="2">
        <f t="shared" si="1"/>
        <v>100</v>
      </c>
    </row>
    <row r="84" spans="1:9" ht="14.25" customHeight="1">
      <c r="A84" s="7">
        <v>43164</v>
      </c>
      <c r="B84" s="7">
        <v>43170</v>
      </c>
      <c r="C84" s="18"/>
      <c r="D84" s="2">
        <f t="shared" si="2"/>
        <v>41.05263157894737</v>
      </c>
      <c r="E84" s="2">
        <f t="shared" si="0"/>
        <v>58.94736842105263</v>
      </c>
      <c r="F84" s="8">
        <v>39</v>
      </c>
      <c r="G84" s="8">
        <v>56</v>
      </c>
      <c r="H84" s="8">
        <v>5</v>
      </c>
      <c r="I84" s="2">
        <f t="shared" si="1"/>
        <v>100</v>
      </c>
    </row>
    <row r="85" spans="1:9" ht="14.25" customHeight="1">
      <c r="A85" s="7">
        <v>43157</v>
      </c>
      <c r="B85" s="7">
        <v>43163</v>
      </c>
      <c r="C85" s="18"/>
      <c r="D85" s="2">
        <f t="shared" si="2"/>
        <v>41.48936170212766</v>
      </c>
      <c r="E85" s="2">
        <f t="shared" si="0"/>
        <v>58.51063829787234</v>
      </c>
      <c r="F85" s="8">
        <v>39</v>
      </c>
      <c r="G85" s="8">
        <v>55</v>
      </c>
      <c r="H85" s="8">
        <v>6</v>
      </c>
      <c r="I85" s="2">
        <f t="shared" si="1"/>
        <v>100</v>
      </c>
    </row>
    <row r="86" spans="1:9" ht="14.25" customHeight="1">
      <c r="A86" s="7">
        <v>43150</v>
      </c>
      <c r="B86" s="7">
        <v>43156</v>
      </c>
      <c r="C86" s="18"/>
      <c r="D86" s="2">
        <f t="shared" si="2"/>
        <v>41.05263157894737</v>
      </c>
      <c r="E86" s="2">
        <f t="shared" si="0"/>
        <v>58.94736842105263</v>
      </c>
      <c r="F86" s="8">
        <v>39</v>
      </c>
      <c r="G86" s="8">
        <v>56</v>
      </c>
      <c r="H86" s="8">
        <v>5</v>
      </c>
      <c r="I86" s="2">
        <f t="shared" si="1"/>
        <v>100</v>
      </c>
    </row>
    <row r="87" spans="1:9" ht="14.25" customHeight="1">
      <c r="A87" s="7">
        <v>43143</v>
      </c>
      <c r="B87" s="7">
        <v>43149</v>
      </c>
      <c r="C87" s="18"/>
      <c r="D87" s="2">
        <f t="shared" si="2"/>
        <v>38.541666666666664</v>
      </c>
      <c r="E87" s="2">
        <f t="shared" si="0"/>
        <v>61.458333333333336</v>
      </c>
      <c r="F87" s="8">
        <v>37</v>
      </c>
      <c r="G87" s="8">
        <v>59</v>
      </c>
      <c r="H87" s="8">
        <v>4</v>
      </c>
      <c r="I87" s="2">
        <f t="shared" si="1"/>
        <v>100</v>
      </c>
    </row>
    <row r="88" spans="1:9" ht="14.25" customHeight="1">
      <c r="A88" s="7">
        <v>43136</v>
      </c>
      <c r="B88" s="7">
        <v>43142</v>
      </c>
      <c r="C88" s="18"/>
      <c r="D88" s="2">
        <f t="shared" si="2"/>
        <v>41.237113402061858</v>
      </c>
      <c r="E88" s="2">
        <f t="shared" si="0"/>
        <v>58.762886597938142</v>
      </c>
      <c r="F88" s="8">
        <v>40</v>
      </c>
      <c r="G88" s="8">
        <v>57</v>
      </c>
      <c r="H88" s="8">
        <v>3</v>
      </c>
      <c r="I88" s="2">
        <f t="shared" si="1"/>
        <v>100</v>
      </c>
    </row>
    <row r="89" spans="1:9" ht="14.25" customHeight="1">
      <c r="A89" s="7">
        <v>43129</v>
      </c>
      <c r="B89" s="7">
        <v>43135</v>
      </c>
      <c r="C89" s="18"/>
      <c r="D89" s="2">
        <f t="shared" si="2"/>
        <v>41.237113402061858</v>
      </c>
      <c r="E89" s="2">
        <f t="shared" si="0"/>
        <v>58.762886597938142</v>
      </c>
      <c r="F89" s="8">
        <v>40</v>
      </c>
      <c r="G89" s="8">
        <v>57</v>
      </c>
      <c r="H89" s="8">
        <v>3</v>
      </c>
      <c r="I89" s="2">
        <f t="shared" si="1"/>
        <v>100</v>
      </c>
    </row>
    <row r="90" spans="1:9" ht="14.25" customHeight="1">
      <c r="A90" s="7">
        <v>43121</v>
      </c>
      <c r="B90" s="7">
        <v>43128</v>
      </c>
      <c r="C90" s="18"/>
      <c r="D90" s="2">
        <f t="shared" si="2"/>
        <v>39.583333333333336</v>
      </c>
      <c r="E90" s="2">
        <f t="shared" si="0"/>
        <v>60.416666666666664</v>
      </c>
      <c r="F90" s="8">
        <v>38</v>
      </c>
      <c r="G90" s="8">
        <v>58</v>
      </c>
      <c r="H90" s="8">
        <v>4</v>
      </c>
      <c r="I90" s="2">
        <f t="shared" si="1"/>
        <v>100</v>
      </c>
    </row>
    <row r="91" spans="1:9" ht="14.25" customHeight="1">
      <c r="A91" s="7">
        <v>43115</v>
      </c>
      <c r="B91" s="7">
        <v>43121</v>
      </c>
      <c r="C91" s="18"/>
      <c r="D91" s="2">
        <f t="shared" si="2"/>
        <v>37.89473684210526</v>
      </c>
      <c r="E91" s="2">
        <f t="shared" si="0"/>
        <v>62.10526315789474</v>
      </c>
      <c r="F91" s="8">
        <v>36</v>
      </c>
      <c r="G91" s="8">
        <v>59</v>
      </c>
      <c r="H91" s="8">
        <v>5</v>
      </c>
      <c r="I91" s="2">
        <f t="shared" si="1"/>
        <v>100</v>
      </c>
    </row>
    <row r="92" spans="1:9" ht="14.25" customHeight="1">
      <c r="A92" s="7">
        <v>43108</v>
      </c>
      <c r="B92" s="7">
        <v>43114</v>
      </c>
      <c r="C92" s="18"/>
      <c r="D92" s="2">
        <f t="shared" si="2"/>
        <v>40</v>
      </c>
      <c r="E92" s="2">
        <f t="shared" si="0"/>
        <v>60</v>
      </c>
      <c r="F92" s="8">
        <v>38</v>
      </c>
      <c r="G92" s="8">
        <v>57</v>
      </c>
      <c r="H92" s="8">
        <v>5</v>
      </c>
      <c r="I92" s="2">
        <f t="shared" si="1"/>
        <v>100</v>
      </c>
    </row>
    <row r="93" spans="1:9" ht="14.25" customHeight="1">
      <c r="A93" s="7">
        <v>43101</v>
      </c>
      <c r="B93" s="7">
        <v>43107</v>
      </c>
      <c r="C93" s="18"/>
      <c r="D93" s="2">
        <f t="shared" si="2"/>
        <v>38.94736842105263</v>
      </c>
      <c r="E93" s="2">
        <f t="shared" si="0"/>
        <v>61.05263157894737</v>
      </c>
      <c r="F93" s="8">
        <v>37</v>
      </c>
      <c r="G93" s="8">
        <v>58</v>
      </c>
      <c r="H93" s="8">
        <v>5</v>
      </c>
      <c r="I93" s="2">
        <f t="shared" si="1"/>
        <v>100</v>
      </c>
    </row>
    <row r="94" spans="1:9" ht="14.25" customHeight="1">
      <c r="A94" s="7">
        <v>43094</v>
      </c>
      <c r="B94" s="7">
        <v>43100</v>
      </c>
      <c r="C94" s="18"/>
      <c r="D94" s="2">
        <f t="shared" si="2"/>
        <v>41.48936170212766</v>
      </c>
      <c r="E94" s="2">
        <f t="shared" si="0"/>
        <v>58.51063829787234</v>
      </c>
      <c r="F94" s="8">
        <v>39</v>
      </c>
      <c r="G94" s="8">
        <v>55</v>
      </c>
      <c r="H94" s="8">
        <v>6</v>
      </c>
      <c r="I94" s="2">
        <f t="shared" si="1"/>
        <v>100</v>
      </c>
    </row>
    <row r="95" spans="1:9" ht="14.25" customHeight="1">
      <c r="A95" s="7">
        <v>43087</v>
      </c>
      <c r="B95" s="7">
        <v>43093</v>
      </c>
      <c r="C95" s="18"/>
      <c r="D95" s="2">
        <f t="shared" si="2"/>
        <v>39.361702127659576</v>
      </c>
      <c r="E95" s="2">
        <f t="shared" si="0"/>
        <v>60.638297872340424</v>
      </c>
      <c r="F95" s="8">
        <v>37</v>
      </c>
      <c r="G95" s="8">
        <v>57</v>
      </c>
      <c r="H95" s="8">
        <v>6</v>
      </c>
      <c r="I95" s="2">
        <f t="shared" si="1"/>
        <v>100</v>
      </c>
    </row>
    <row r="96" spans="1:9" ht="14.25" customHeight="1">
      <c r="A96" s="7">
        <v>43080</v>
      </c>
      <c r="B96" s="7">
        <v>43086</v>
      </c>
      <c r="C96" s="18"/>
      <c r="D96" s="2">
        <f t="shared" si="2"/>
        <v>36.842105263157897</v>
      </c>
      <c r="E96" s="2">
        <f t="shared" si="0"/>
        <v>63.157894736842103</v>
      </c>
      <c r="F96" s="8">
        <v>35</v>
      </c>
      <c r="G96" s="8">
        <v>60</v>
      </c>
      <c r="H96" s="8">
        <v>5</v>
      </c>
      <c r="I96" s="2">
        <f t="shared" si="1"/>
        <v>100</v>
      </c>
    </row>
    <row r="97" spans="1:9" ht="14.25" customHeight="1">
      <c r="A97" s="7">
        <v>43073</v>
      </c>
      <c r="B97" s="7">
        <v>43079</v>
      </c>
      <c r="C97" s="18"/>
      <c r="D97" s="2">
        <f t="shared" si="2"/>
        <v>37.89473684210526</v>
      </c>
      <c r="E97" s="2">
        <f t="shared" si="0"/>
        <v>62.10526315789474</v>
      </c>
      <c r="F97" s="8">
        <v>36</v>
      </c>
      <c r="G97" s="8">
        <v>59</v>
      </c>
      <c r="H97" s="8">
        <v>5</v>
      </c>
      <c r="I97" s="2">
        <f t="shared" si="1"/>
        <v>100</v>
      </c>
    </row>
    <row r="98" spans="1:9" ht="14.25" customHeight="1">
      <c r="A98" s="7">
        <v>43066</v>
      </c>
      <c r="B98" s="7">
        <v>43072</v>
      </c>
      <c r="C98" s="18"/>
      <c r="D98" s="2">
        <f t="shared" si="2"/>
        <v>37.234042553191486</v>
      </c>
      <c r="E98" s="2">
        <f t="shared" si="0"/>
        <v>62.765957446808514</v>
      </c>
      <c r="F98" s="8">
        <v>35</v>
      </c>
      <c r="G98" s="8">
        <v>59</v>
      </c>
      <c r="H98" s="8">
        <v>6</v>
      </c>
      <c r="I98" s="2">
        <f t="shared" si="1"/>
        <v>100</v>
      </c>
    </row>
    <row r="99" spans="1:9" ht="14.25" customHeight="1">
      <c r="A99" s="7">
        <v>43059</v>
      </c>
      <c r="B99" s="7">
        <v>43065</v>
      </c>
      <c r="C99" s="18"/>
      <c r="D99" s="2">
        <f t="shared" si="2"/>
        <v>39.784946236559136</v>
      </c>
      <c r="E99" s="2">
        <f t="shared" si="0"/>
        <v>60.215053763440864</v>
      </c>
      <c r="F99" s="8">
        <v>37</v>
      </c>
      <c r="G99" s="8">
        <v>56</v>
      </c>
      <c r="H99" s="8">
        <v>7</v>
      </c>
      <c r="I99" s="2">
        <f t="shared" si="1"/>
        <v>100</v>
      </c>
    </row>
    <row r="100" spans="1:9" ht="14.25" customHeight="1">
      <c r="A100" s="7">
        <v>43052</v>
      </c>
      <c r="B100" s="7">
        <v>43058</v>
      </c>
      <c r="C100" s="18"/>
      <c r="D100" s="2">
        <f t="shared" si="2"/>
        <v>40</v>
      </c>
      <c r="E100" s="2">
        <f t="shared" si="0"/>
        <v>60</v>
      </c>
      <c r="F100" s="8">
        <v>38</v>
      </c>
      <c r="G100" s="8">
        <v>57</v>
      </c>
      <c r="H100" s="8">
        <v>5</v>
      </c>
      <c r="I100" s="2">
        <f t="shared" si="1"/>
        <v>100</v>
      </c>
    </row>
    <row r="101" spans="1:9" ht="14.25" customHeight="1">
      <c r="A101" s="7">
        <v>43045</v>
      </c>
      <c r="B101" s="7">
        <v>43051</v>
      </c>
      <c r="C101" s="18"/>
      <c r="D101" s="2">
        <f t="shared" si="2"/>
        <v>40.425531914893618</v>
      </c>
      <c r="E101" s="2">
        <f t="shared" si="0"/>
        <v>59.574468085106382</v>
      </c>
      <c r="F101" s="8">
        <v>38</v>
      </c>
      <c r="G101" s="8">
        <v>56</v>
      </c>
      <c r="H101" s="8">
        <v>6</v>
      </c>
      <c r="I101" s="2">
        <f t="shared" si="1"/>
        <v>100</v>
      </c>
    </row>
    <row r="102" spans="1:9" ht="14.25" customHeight="1">
      <c r="A102" s="7">
        <v>43038</v>
      </c>
      <c r="B102" s="7">
        <v>43044</v>
      </c>
      <c r="C102" s="18"/>
      <c r="D102" s="2">
        <f t="shared" si="2"/>
        <v>39.583333333333336</v>
      </c>
      <c r="E102" s="2">
        <f t="shared" si="0"/>
        <v>60.416666666666664</v>
      </c>
      <c r="F102" s="8">
        <v>38</v>
      </c>
      <c r="G102" s="8">
        <v>58</v>
      </c>
      <c r="H102" s="8">
        <v>4</v>
      </c>
      <c r="I102" s="2">
        <f t="shared" si="1"/>
        <v>100</v>
      </c>
    </row>
    <row r="103" spans="1:9" ht="14.25" customHeight="1">
      <c r="A103" s="7">
        <v>43031</v>
      </c>
      <c r="B103" s="7">
        <v>43037</v>
      </c>
      <c r="C103" s="18"/>
      <c r="D103" s="2">
        <f t="shared" si="2"/>
        <v>36.842105263157897</v>
      </c>
      <c r="E103" s="2">
        <f t="shared" si="0"/>
        <v>63.157894736842103</v>
      </c>
      <c r="F103" s="8">
        <v>35</v>
      </c>
      <c r="G103" s="8">
        <v>60</v>
      </c>
      <c r="H103" s="8">
        <v>5</v>
      </c>
      <c r="I103" s="2">
        <f t="shared" si="1"/>
        <v>100</v>
      </c>
    </row>
    <row r="104" spans="1:9" ht="14.25" customHeight="1">
      <c r="A104" s="7">
        <v>43024</v>
      </c>
      <c r="B104" s="7">
        <v>43030</v>
      </c>
      <c r="C104" s="18"/>
      <c r="D104" s="2">
        <f t="shared" si="2"/>
        <v>38.297872340425535</v>
      </c>
      <c r="E104" s="2">
        <f t="shared" si="0"/>
        <v>61.702127659574465</v>
      </c>
      <c r="F104" s="8">
        <v>36</v>
      </c>
      <c r="G104" s="8">
        <v>58</v>
      </c>
      <c r="H104" s="8">
        <v>6</v>
      </c>
      <c r="I104" s="2">
        <f t="shared" si="1"/>
        <v>100</v>
      </c>
    </row>
    <row r="105" spans="1:9" ht="14.25" customHeight="1">
      <c r="A105" s="7">
        <v>43017</v>
      </c>
      <c r="B105" s="7">
        <v>43023</v>
      </c>
      <c r="C105" s="18"/>
      <c r="D105" s="2">
        <f t="shared" si="2"/>
        <v>39.361702127659576</v>
      </c>
      <c r="E105" s="2">
        <f t="shared" si="0"/>
        <v>60.638297872340424</v>
      </c>
      <c r="F105" s="8">
        <v>37</v>
      </c>
      <c r="G105" s="8">
        <v>57</v>
      </c>
      <c r="H105" s="8">
        <v>6</v>
      </c>
      <c r="I105" s="2">
        <f t="shared" si="1"/>
        <v>100</v>
      </c>
    </row>
    <row r="106" spans="1:9" ht="14.25" customHeight="1">
      <c r="A106" s="7">
        <v>43010</v>
      </c>
      <c r="B106" s="7">
        <v>43016</v>
      </c>
      <c r="C106" s="18"/>
      <c r="D106" s="2">
        <f t="shared" si="2"/>
        <v>40.425531914893618</v>
      </c>
      <c r="E106" s="2">
        <f t="shared" si="0"/>
        <v>59.574468085106382</v>
      </c>
      <c r="F106" s="8">
        <v>38</v>
      </c>
      <c r="G106" s="8">
        <v>56</v>
      </c>
      <c r="H106" s="8">
        <v>6</v>
      </c>
      <c r="I106" s="2">
        <f t="shared" si="1"/>
        <v>100</v>
      </c>
    </row>
    <row r="107" spans="1:9" ht="14.25" customHeight="1">
      <c r="A107" s="7">
        <v>43003</v>
      </c>
      <c r="B107" s="7">
        <v>43009</v>
      </c>
      <c r="C107" s="18"/>
      <c r="D107" s="2">
        <f t="shared" si="2"/>
        <v>38.94736842105263</v>
      </c>
      <c r="E107" s="2">
        <f t="shared" si="0"/>
        <v>61.05263157894737</v>
      </c>
      <c r="F107" s="8">
        <v>37</v>
      </c>
      <c r="G107" s="8">
        <v>58</v>
      </c>
      <c r="H107" s="8">
        <v>5</v>
      </c>
      <c r="I107" s="2">
        <f t="shared" si="1"/>
        <v>100</v>
      </c>
    </row>
    <row r="108" spans="1:9" ht="14.25" customHeight="1">
      <c r="A108" s="7">
        <v>42996</v>
      </c>
      <c r="B108" s="7">
        <v>43002</v>
      </c>
      <c r="C108" s="18"/>
      <c r="D108" s="2">
        <f t="shared" si="2"/>
        <v>40.86021505376344</v>
      </c>
      <c r="E108" s="2">
        <f t="shared" si="0"/>
        <v>59.13978494623656</v>
      </c>
      <c r="F108" s="8">
        <v>38</v>
      </c>
      <c r="G108" s="8">
        <v>55</v>
      </c>
      <c r="H108" s="8">
        <v>7</v>
      </c>
      <c r="I108" s="2">
        <f t="shared" si="1"/>
        <v>100</v>
      </c>
    </row>
    <row r="109" spans="1:9" ht="14.25" customHeight="1">
      <c r="A109" s="7">
        <v>42989</v>
      </c>
      <c r="B109" s="7">
        <v>42995</v>
      </c>
      <c r="C109" s="18"/>
      <c r="D109" s="2">
        <f t="shared" si="2"/>
        <v>40</v>
      </c>
      <c r="E109" s="2">
        <f t="shared" si="0"/>
        <v>60</v>
      </c>
      <c r="F109" s="8">
        <v>38</v>
      </c>
      <c r="G109" s="8">
        <v>57</v>
      </c>
      <c r="H109" s="8">
        <v>5</v>
      </c>
      <c r="I109" s="2">
        <f t="shared" si="1"/>
        <v>100</v>
      </c>
    </row>
    <row r="110" spans="1:9" ht="14.25" customHeight="1">
      <c r="A110" s="7">
        <v>42982</v>
      </c>
      <c r="B110" s="7">
        <v>42988</v>
      </c>
      <c r="C110" s="18"/>
      <c r="D110" s="2">
        <f t="shared" si="2"/>
        <v>39.361702127659576</v>
      </c>
      <c r="E110" s="2">
        <f t="shared" si="0"/>
        <v>60.638297872340424</v>
      </c>
      <c r="F110" s="8">
        <v>37</v>
      </c>
      <c r="G110" s="8">
        <v>57</v>
      </c>
      <c r="H110" s="8">
        <v>6</v>
      </c>
      <c r="I110" s="2">
        <f t="shared" si="1"/>
        <v>100</v>
      </c>
    </row>
    <row r="111" spans="1:9" ht="14.25" customHeight="1">
      <c r="A111" s="7">
        <v>42975</v>
      </c>
      <c r="B111" s="7">
        <v>42981</v>
      </c>
      <c r="C111" s="18"/>
      <c r="D111" s="2">
        <f t="shared" si="2"/>
        <v>37.89473684210526</v>
      </c>
      <c r="E111" s="2">
        <f t="shared" si="0"/>
        <v>62.10526315789474</v>
      </c>
      <c r="F111" s="8">
        <v>36</v>
      </c>
      <c r="G111" s="8">
        <v>59</v>
      </c>
      <c r="H111" s="8">
        <v>5</v>
      </c>
      <c r="I111" s="2">
        <f t="shared" si="1"/>
        <v>100</v>
      </c>
    </row>
    <row r="112" spans="1:9" ht="14.25" customHeight="1">
      <c r="A112" s="7">
        <v>42968</v>
      </c>
      <c r="B112" s="7">
        <v>42974</v>
      </c>
      <c r="C112" s="18"/>
      <c r="D112" s="2">
        <f t="shared" si="2"/>
        <v>36.842105263157897</v>
      </c>
      <c r="E112" s="2">
        <f t="shared" si="0"/>
        <v>63.157894736842103</v>
      </c>
      <c r="F112" s="8">
        <v>35</v>
      </c>
      <c r="G112" s="8">
        <v>60</v>
      </c>
      <c r="H112" s="8">
        <v>5</v>
      </c>
      <c r="I112" s="2">
        <f t="shared" si="1"/>
        <v>100</v>
      </c>
    </row>
    <row r="113" spans="1:9" ht="14.25" customHeight="1">
      <c r="A113" s="7">
        <v>42961</v>
      </c>
      <c r="B113" s="7">
        <v>42967</v>
      </c>
      <c r="C113" s="18"/>
      <c r="D113" s="2">
        <f t="shared" si="2"/>
        <v>38.94736842105263</v>
      </c>
      <c r="E113" s="2">
        <f t="shared" si="0"/>
        <v>61.05263157894737</v>
      </c>
      <c r="F113" s="8">
        <v>37</v>
      </c>
      <c r="G113" s="8">
        <v>58</v>
      </c>
      <c r="H113" s="8">
        <v>5</v>
      </c>
      <c r="I113" s="2">
        <f t="shared" si="1"/>
        <v>100</v>
      </c>
    </row>
    <row r="114" spans="1:9" ht="14.25" customHeight="1">
      <c r="A114" s="7">
        <v>42954</v>
      </c>
      <c r="B114" s="7">
        <v>42960</v>
      </c>
      <c r="C114" s="18"/>
      <c r="D114" s="2">
        <f t="shared" si="2"/>
        <v>38.297872340425535</v>
      </c>
      <c r="E114" s="2">
        <f t="shared" si="0"/>
        <v>61.702127659574465</v>
      </c>
      <c r="F114" s="8">
        <v>36</v>
      </c>
      <c r="G114" s="8">
        <v>58</v>
      </c>
      <c r="H114" s="8">
        <v>6</v>
      </c>
      <c r="I114" s="2">
        <f t="shared" si="1"/>
        <v>100</v>
      </c>
    </row>
    <row r="115" spans="1:9" ht="14.25" customHeight="1">
      <c r="A115" s="7">
        <v>42947</v>
      </c>
      <c r="B115" s="7">
        <v>42953</v>
      </c>
      <c r="C115" s="18"/>
      <c r="D115" s="2">
        <f t="shared" si="2"/>
        <v>38.94736842105263</v>
      </c>
      <c r="E115" s="2">
        <f t="shared" si="0"/>
        <v>61.05263157894737</v>
      </c>
      <c r="F115" s="8">
        <v>37</v>
      </c>
      <c r="G115" s="8">
        <v>58</v>
      </c>
      <c r="H115" s="8">
        <v>5</v>
      </c>
      <c r="I115" s="2">
        <f t="shared" si="1"/>
        <v>100</v>
      </c>
    </row>
    <row r="116" spans="1:9" ht="14.25" customHeight="1">
      <c r="A116" s="7">
        <v>42940</v>
      </c>
      <c r="B116" s="7">
        <v>42946</v>
      </c>
      <c r="C116" s="18"/>
      <c r="D116" s="2">
        <f t="shared" si="2"/>
        <v>40</v>
      </c>
      <c r="E116" s="2">
        <f t="shared" si="0"/>
        <v>60</v>
      </c>
      <c r="F116" s="8">
        <v>38</v>
      </c>
      <c r="G116" s="8">
        <v>57</v>
      </c>
      <c r="H116" s="8">
        <v>5</v>
      </c>
      <c r="I116" s="2">
        <f t="shared" si="1"/>
        <v>100</v>
      </c>
    </row>
    <row r="117" spans="1:9" ht="14.25" customHeight="1">
      <c r="A117" s="7">
        <v>42933</v>
      </c>
      <c r="B117" s="7">
        <v>42939</v>
      </c>
      <c r="C117" s="18"/>
      <c r="D117" s="2">
        <f t="shared" si="2"/>
        <v>38.94736842105263</v>
      </c>
      <c r="E117" s="2">
        <f t="shared" si="0"/>
        <v>61.05263157894737</v>
      </c>
      <c r="F117" s="8">
        <v>37</v>
      </c>
      <c r="G117" s="8">
        <v>58</v>
      </c>
      <c r="H117" s="8">
        <v>5</v>
      </c>
      <c r="I117" s="2">
        <f t="shared" si="1"/>
        <v>100</v>
      </c>
    </row>
    <row r="118" spans="1:9" ht="14.25" customHeight="1">
      <c r="A118" s="7">
        <v>42926</v>
      </c>
      <c r="B118" s="7">
        <v>42932</v>
      </c>
      <c r="C118" s="18"/>
      <c r="D118" s="2">
        <f t="shared" si="2"/>
        <v>41.05263157894737</v>
      </c>
      <c r="E118" s="2">
        <f t="shared" si="0"/>
        <v>58.94736842105263</v>
      </c>
      <c r="F118" s="8">
        <v>39</v>
      </c>
      <c r="G118" s="8">
        <v>56</v>
      </c>
      <c r="H118" s="8">
        <v>5</v>
      </c>
      <c r="I118" s="2">
        <f t="shared" si="1"/>
        <v>100</v>
      </c>
    </row>
    <row r="119" spans="1:9" ht="14.25" customHeight="1">
      <c r="A119" s="7">
        <v>42919</v>
      </c>
      <c r="B119" s="7">
        <v>42925</v>
      </c>
      <c r="C119" s="18"/>
      <c r="D119" s="2">
        <f t="shared" si="2"/>
        <v>40</v>
      </c>
      <c r="E119" s="2">
        <f t="shared" si="0"/>
        <v>60</v>
      </c>
      <c r="F119" s="8">
        <v>38</v>
      </c>
      <c r="G119" s="8">
        <v>57</v>
      </c>
      <c r="H119" s="8">
        <v>5</v>
      </c>
      <c r="I119" s="2">
        <f t="shared" si="1"/>
        <v>100</v>
      </c>
    </row>
    <row r="120" spans="1:9" ht="14.25" customHeight="1">
      <c r="A120" s="7">
        <v>42912</v>
      </c>
      <c r="B120" s="7">
        <v>42918</v>
      </c>
      <c r="C120" s="18"/>
      <c r="D120" s="2">
        <f t="shared" si="2"/>
        <v>41.05263157894737</v>
      </c>
      <c r="E120" s="2">
        <f t="shared" si="0"/>
        <v>58.94736842105263</v>
      </c>
      <c r="F120" s="8">
        <v>39</v>
      </c>
      <c r="G120" s="8">
        <v>56</v>
      </c>
      <c r="H120" s="8">
        <v>5</v>
      </c>
      <c r="I120" s="2">
        <f t="shared" si="1"/>
        <v>100</v>
      </c>
    </row>
    <row r="121" spans="1:9" ht="14.25" customHeight="1">
      <c r="A121" s="7">
        <v>42905</v>
      </c>
      <c r="B121" s="7">
        <v>42911</v>
      </c>
      <c r="C121" s="18"/>
      <c r="D121" s="2">
        <f t="shared" si="2"/>
        <v>41.05263157894737</v>
      </c>
      <c r="E121" s="2">
        <f t="shared" si="0"/>
        <v>58.94736842105263</v>
      </c>
      <c r="F121" s="8">
        <v>39</v>
      </c>
      <c r="G121" s="8">
        <v>56</v>
      </c>
      <c r="H121" s="8">
        <v>5</v>
      </c>
      <c r="I121" s="2">
        <f t="shared" si="1"/>
        <v>100</v>
      </c>
    </row>
    <row r="122" spans="1:9" ht="14.25" customHeight="1">
      <c r="A122" s="7">
        <v>42898</v>
      </c>
      <c r="B122" s="7">
        <v>42904</v>
      </c>
      <c r="C122" s="18"/>
      <c r="D122" s="2">
        <f t="shared" si="2"/>
        <v>40</v>
      </c>
      <c r="E122" s="2">
        <f t="shared" si="0"/>
        <v>60</v>
      </c>
      <c r="F122" s="8">
        <v>38</v>
      </c>
      <c r="G122" s="8">
        <v>57</v>
      </c>
      <c r="H122" s="8">
        <v>5</v>
      </c>
      <c r="I122" s="2">
        <f t="shared" si="1"/>
        <v>100</v>
      </c>
    </row>
    <row r="123" spans="1:9" ht="14.25" customHeight="1">
      <c r="A123" s="7">
        <v>42891</v>
      </c>
      <c r="B123" s="7">
        <v>42897</v>
      </c>
      <c r="C123" s="18"/>
      <c r="D123" s="2">
        <f t="shared" si="2"/>
        <v>38.94736842105263</v>
      </c>
      <c r="E123" s="2">
        <f t="shared" si="0"/>
        <v>61.05263157894737</v>
      </c>
      <c r="F123" s="8">
        <v>37</v>
      </c>
      <c r="G123" s="8">
        <v>58</v>
      </c>
      <c r="H123" s="8">
        <v>5</v>
      </c>
      <c r="I123" s="2">
        <f t="shared" si="1"/>
        <v>100</v>
      </c>
    </row>
    <row r="124" spans="1:9" ht="14.25" customHeight="1">
      <c r="A124" s="7">
        <v>42884</v>
      </c>
      <c r="B124" s="7">
        <v>42890</v>
      </c>
      <c r="C124" s="18"/>
      <c r="D124" s="2">
        <f t="shared" si="2"/>
        <v>40.425531914893618</v>
      </c>
      <c r="E124" s="2">
        <f t="shared" si="0"/>
        <v>59.574468085106382</v>
      </c>
      <c r="F124" s="8">
        <v>38</v>
      </c>
      <c r="G124" s="8">
        <v>56</v>
      </c>
      <c r="H124" s="8">
        <v>6</v>
      </c>
      <c r="I124" s="2">
        <f t="shared" si="1"/>
        <v>100</v>
      </c>
    </row>
    <row r="125" spans="1:9" ht="14.25" customHeight="1">
      <c r="A125" s="7">
        <v>42877</v>
      </c>
      <c r="B125" s="7">
        <v>42883</v>
      </c>
      <c r="C125" s="18"/>
      <c r="D125" s="2">
        <f t="shared" si="2"/>
        <v>43.157894736842103</v>
      </c>
      <c r="E125" s="2">
        <f t="shared" si="0"/>
        <v>56.842105263157897</v>
      </c>
      <c r="F125" s="8">
        <v>41</v>
      </c>
      <c r="G125" s="8">
        <v>54</v>
      </c>
      <c r="H125" s="8">
        <v>5</v>
      </c>
      <c r="I125" s="2">
        <f t="shared" si="1"/>
        <v>100</v>
      </c>
    </row>
    <row r="126" spans="1:9" ht="14.25" customHeight="1">
      <c r="A126" s="7">
        <v>42870</v>
      </c>
      <c r="B126" s="7">
        <v>42876</v>
      </c>
      <c r="C126" s="18"/>
      <c r="D126" s="2">
        <f t="shared" si="2"/>
        <v>40.425531914893618</v>
      </c>
      <c r="E126" s="2">
        <f t="shared" si="0"/>
        <v>59.574468085106382</v>
      </c>
      <c r="F126" s="8">
        <v>38</v>
      </c>
      <c r="G126" s="8">
        <v>56</v>
      </c>
      <c r="H126" s="8">
        <v>6</v>
      </c>
      <c r="I126" s="2">
        <f t="shared" si="1"/>
        <v>100</v>
      </c>
    </row>
    <row r="127" spans="1:9" ht="14.25" customHeight="1">
      <c r="A127" s="7">
        <v>42863</v>
      </c>
      <c r="B127" s="7">
        <v>42869</v>
      </c>
      <c r="C127" s="18"/>
      <c r="D127" s="2">
        <f t="shared" si="2"/>
        <v>40.425531914893618</v>
      </c>
      <c r="E127" s="2">
        <f t="shared" si="0"/>
        <v>59.574468085106382</v>
      </c>
      <c r="F127" s="8">
        <v>38</v>
      </c>
      <c r="G127" s="8">
        <v>56</v>
      </c>
      <c r="H127" s="8">
        <v>6</v>
      </c>
      <c r="I127" s="2">
        <f t="shared" si="1"/>
        <v>100</v>
      </c>
    </row>
    <row r="128" spans="1:9" ht="14.25" customHeight="1">
      <c r="A128" s="7">
        <v>42856</v>
      </c>
      <c r="B128" s="7">
        <v>42862</v>
      </c>
      <c r="C128" s="18"/>
      <c r="D128" s="2">
        <f t="shared" si="2"/>
        <v>44.210526315789473</v>
      </c>
      <c r="E128" s="2">
        <f t="shared" si="0"/>
        <v>55.789473684210527</v>
      </c>
      <c r="F128" s="8">
        <v>42</v>
      </c>
      <c r="G128" s="8">
        <v>53</v>
      </c>
      <c r="H128" s="8">
        <v>5</v>
      </c>
      <c r="I128" s="2">
        <f t="shared" si="1"/>
        <v>100</v>
      </c>
    </row>
    <row r="129" spans="1:9" ht="14.25" customHeight="1">
      <c r="A129" s="7">
        <v>42849</v>
      </c>
      <c r="B129" s="7">
        <v>42855</v>
      </c>
      <c r="C129" s="18"/>
      <c r="D129" s="2">
        <f t="shared" si="2"/>
        <v>43.157894736842103</v>
      </c>
      <c r="E129" s="2">
        <f t="shared" si="0"/>
        <v>56.842105263157897</v>
      </c>
      <c r="F129" s="8">
        <v>41</v>
      </c>
      <c r="G129" s="8">
        <v>54</v>
      </c>
      <c r="H129" s="8">
        <v>5</v>
      </c>
      <c r="I129" s="2">
        <f t="shared" si="1"/>
        <v>100</v>
      </c>
    </row>
    <row r="130" spans="1:9" ht="14.25" customHeight="1">
      <c r="A130" s="7">
        <v>42842</v>
      </c>
      <c r="B130" s="7">
        <v>42848</v>
      </c>
      <c r="C130" s="18"/>
      <c r="D130" s="2">
        <f t="shared" si="2"/>
        <v>44.086021505376344</v>
      </c>
      <c r="E130" s="2">
        <f t="shared" si="0"/>
        <v>55.913978494623656</v>
      </c>
      <c r="F130" s="8">
        <v>41</v>
      </c>
      <c r="G130" s="8">
        <v>52</v>
      </c>
      <c r="H130" s="8">
        <v>7</v>
      </c>
      <c r="I130" s="2">
        <f t="shared" si="1"/>
        <v>100</v>
      </c>
    </row>
    <row r="131" spans="1:9" ht="14.25" customHeight="1">
      <c r="A131" s="7">
        <v>42835</v>
      </c>
      <c r="B131" s="7">
        <v>42841</v>
      </c>
      <c r="C131" s="18"/>
      <c r="D131" s="2">
        <f t="shared" si="2"/>
        <v>42.553191489361701</v>
      </c>
      <c r="E131" s="2">
        <f t="shared" si="0"/>
        <v>57.446808510638299</v>
      </c>
      <c r="F131" s="8">
        <v>40</v>
      </c>
      <c r="G131" s="8">
        <v>54</v>
      </c>
      <c r="H131" s="8">
        <v>6</v>
      </c>
      <c r="I131" s="2">
        <f t="shared" si="1"/>
        <v>100</v>
      </c>
    </row>
    <row r="132" spans="1:9" ht="14.25" customHeight="1">
      <c r="A132" s="7">
        <v>42828</v>
      </c>
      <c r="B132" s="7">
        <v>42834</v>
      </c>
      <c r="C132" s="18"/>
      <c r="D132" s="2">
        <f t="shared" si="2"/>
        <v>43.01075268817204</v>
      </c>
      <c r="E132" s="2">
        <f t="shared" si="0"/>
        <v>56.98924731182796</v>
      </c>
      <c r="F132" s="8">
        <v>40</v>
      </c>
      <c r="G132" s="8">
        <v>53</v>
      </c>
      <c r="H132" s="8">
        <v>7</v>
      </c>
      <c r="I132" s="2">
        <f t="shared" si="1"/>
        <v>100</v>
      </c>
    </row>
    <row r="133" spans="1:9" ht="14.25" customHeight="1">
      <c r="A133" s="7">
        <v>42821</v>
      </c>
      <c r="B133" s="7">
        <v>42827</v>
      </c>
      <c r="C133" s="18"/>
      <c r="D133" s="2">
        <f t="shared" si="2"/>
        <v>40</v>
      </c>
      <c r="E133" s="2">
        <f t="shared" si="0"/>
        <v>60</v>
      </c>
      <c r="F133" s="8">
        <v>38</v>
      </c>
      <c r="G133" s="8">
        <v>57</v>
      </c>
      <c r="H133" s="8">
        <v>5</v>
      </c>
      <c r="I133" s="2">
        <f t="shared" si="1"/>
        <v>100</v>
      </c>
    </row>
    <row r="134" spans="1:9" ht="14.25" customHeight="1">
      <c r="A134" s="7">
        <v>42814</v>
      </c>
      <c r="B134" s="7">
        <v>42820</v>
      </c>
      <c r="C134" s="18"/>
      <c r="D134" s="2">
        <f t="shared" si="2"/>
        <v>41.05263157894737</v>
      </c>
      <c r="E134" s="2">
        <f t="shared" si="0"/>
        <v>58.94736842105263</v>
      </c>
      <c r="F134" s="8">
        <v>39</v>
      </c>
      <c r="G134" s="8">
        <v>56</v>
      </c>
      <c r="H134" s="8">
        <v>5</v>
      </c>
      <c r="I134" s="2">
        <f t="shared" si="1"/>
        <v>100</v>
      </c>
    </row>
    <row r="135" spans="1:9" ht="14.25" customHeight="1">
      <c r="A135" s="7">
        <v>42807</v>
      </c>
      <c r="B135" s="7">
        <v>42813</v>
      </c>
      <c r="C135" s="18"/>
      <c r="D135" s="2">
        <f t="shared" si="2"/>
        <v>42.10526315789474</v>
      </c>
      <c r="E135" s="2">
        <f t="shared" si="0"/>
        <v>57.89473684210526</v>
      </c>
      <c r="F135" s="8">
        <v>40</v>
      </c>
      <c r="G135" s="8">
        <v>55</v>
      </c>
      <c r="H135" s="8">
        <v>5</v>
      </c>
      <c r="I135" s="2">
        <f t="shared" si="1"/>
        <v>100</v>
      </c>
    </row>
    <row r="136" spans="1:9" ht="14.25" customHeight="1">
      <c r="A136" s="7">
        <v>42800</v>
      </c>
      <c r="B136" s="7">
        <v>42806</v>
      </c>
      <c r="C136" s="18"/>
      <c r="D136" s="2">
        <f t="shared" si="2"/>
        <v>44.680851063829785</v>
      </c>
      <c r="E136" s="2">
        <f t="shared" si="0"/>
        <v>55.319148936170215</v>
      </c>
      <c r="F136" s="8">
        <v>42</v>
      </c>
      <c r="G136" s="8">
        <v>52</v>
      </c>
      <c r="H136" s="8">
        <v>6</v>
      </c>
      <c r="I136" s="2">
        <f t="shared" si="1"/>
        <v>100</v>
      </c>
    </row>
    <row r="137" spans="1:9" ht="14.25" customHeight="1">
      <c r="A137" s="7">
        <v>42793</v>
      </c>
      <c r="B137" s="7">
        <v>42799</v>
      </c>
      <c r="C137" s="18"/>
      <c r="D137" s="2">
        <f t="shared" si="2"/>
        <v>45.744680851063833</v>
      </c>
      <c r="E137" s="2">
        <f t="shared" si="0"/>
        <v>54.255319148936167</v>
      </c>
      <c r="F137" s="8">
        <v>43</v>
      </c>
      <c r="G137" s="8">
        <v>51</v>
      </c>
      <c r="H137" s="8">
        <v>6</v>
      </c>
      <c r="I137" s="2">
        <f t="shared" si="1"/>
        <v>100</v>
      </c>
    </row>
    <row r="138" spans="1:9" ht="14.25" customHeight="1">
      <c r="A138" s="7">
        <v>42786</v>
      </c>
      <c r="B138" s="7">
        <v>42792</v>
      </c>
      <c r="C138" s="18"/>
      <c r="D138" s="2">
        <f t="shared" si="2"/>
        <v>44.210526315789473</v>
      </c>
      <c r="E138" s="2">
        <f t="shared" si="0"/>
        <v>55.789473684210527</v>
      </c>
      <c r="F138" s="8">
        <v>42</v>
      </c>
      <c r="G138" s="8">
        <v>53</v>
      </c>
      <c r="H138" s="8">
        <v>5</v>
      </c>
      <c r="I138" s="2">
        <f t="shared" si="1"/>
        <v>100</v>
      </c>
    </row>
    <row r="139" spans="1:9" ht="14.25" customHeight="1">
      <c r="A139" s="7">
        <v>42779</v>
      </c>
      <c r="B139" s="7">
        <v>42785</v>
      </c>
      <c r="C139" s="18"/>
      <c r="D139" s="2">
        <f t="shared" si="2"/>
        <v>42.553191489361701</v>
      </c>
      <c r="E139" s="2">
        <f t="shared" si="0"/>
        <v>57.446808510638299</v>
      </c>
      <c r="F139" s="8">
        <v>40</v>
      </c>
      <c r="G139" s="8">
        <v>54</v>
      </c>
      <c r="H139" s="8">
        <v>6</v>
      </c>
      <c r="I139" s="2">
        <f t="shared" si="1"/>
        <v>100</v>
      </c>
    </row>
    <row r="140" spans="1:9" ht="14.25" customHeight="1">
      <c r="A140" s="7">
        <v>42772</v>
      </c>
      <c r="B140" s="7">
        <v>42778</v>
      </c>
      <c r="C140" s="18"/>
      <c r="D140" s="2">
        <f t="shared" si="2"/>
        <v>43.617021276595743</v>
      </c>
      <c r="E140" s="2">
        <f t="shared" si="0"/>
        <v>56.382978723404257</v>
      </c>
      <c r="F140" s="8">
        <v>41</v>
      </c>
      <c r="G140" s="8">
        <v>53</v>
      </c>
      <c r="H140" s="8">
        <v>6</v>
      </c>
      <c r="I140" s="2">
        <f t="shared" si="1"/>
        <v>100</v>
      </c>
    </row>
    <row r="141" spans="1:9" ht="14.25" customHeight="1">
      <c r="A141" s="7">
        <v>42765</v>
      </c>
      <c r="B141" s="7">
        <v>42771</v>
      </c>
      <c r="C141" s="18"/>
      <c r="D141" s="2">
        <f t="shared" si="2"/>
        <v>45.263157894736842</v>
      </c>
      <c r="E141" s="2">
        <f t="shared" si="0"/>
        <v>54.736842105263158</v>
      </c>
      <c r="F141" s="8">
        <v>43</v>
      </c>
      <c r="G141" s="8">
        <v>52</v>
      </c>
      <c r="H141" s="8">
        <v>5</v>
      </c>
      <c r="I141" s="2">
        <f t="shared" si="1"/>
        <v>100</v>
      </c>
    </row>
    <row r="142" spans="1:9" ht="14.25" customHeight="1">
      <c r="A142" s="7">
        <v>42755</v>
      </c>
      <c r="B142" s="7">
        <v>42764</v>
      </c>
      <c r="C142" s="18"/>
      <c r="D142" s="2">
        <f t="shared" si="2"/>
        <v>48.913043478260867</v>
      </c>
      <c r="E142" s="2">
        <f t="shared" si="0"/>
        <v>51.086956521739133</v>
      </c>
      <c r="F142" s="8">
        <v>45</v>
      </c>
      <c r="G142" s="8">
        <v>47</v>
      </c>
      <c r="H142" s="8">
        <v>8</v>
      </c>
      <c r="I142" s="2">
        <f t="shared" si="1"/>
        <v>100</v>
      </c>
    </row>
    <row r="143" spans="1:9" ht="14.25" customHeight="1">
      <c r="D143" s="12"/>
      <c r="E143" s="9"/>
      <c r="I143" s="13"/>
    </row>
    <row r="144" spans="1:9" ht="14.25" customHeight="1">
      <c r="C144" s="59">
        <f>B72-A142</f>
        <v>499</v>
      </c>
      <c r="D144" s="9"/>
      <c r="E144" s="9"/>
      <c r="I144" s="9"/>
    </row>
    <row r="145" spans="4:9" ht="14.25" customHeight="1">
      <c r="D145" s="9"/>
      <c r="E145" s="9"/>
      <c r="I145" s="9"/>
    </row>
    <row r="146" spans="4:9" ht="14.25" customHeight="1">
      <c r="D146" s="9"/>
      <c r="E146" s="9"/>
      <c r="I146" s="9"/>
    </row>
    <row r="147" spans="4:9" ht="14.25" customHeight="1">
      <c r="D147" s="9"/>
      <c r="E147" s="9"/>
      <c r="I147" s="9"/>
    </row>
    <row r="148" spans="4:9" ht="14.25" customHeight="1">
      <c r="D148" s="9"/>
      <c r="E148" s="9"/>
      <c r="I148" s="9"/>
    </row>
    <row r="149" spans="4:9" ht="14.25" customHeight="1">
      <c r="D149" s="9"/>
      <c r="E149" s="9"/>
      <c r="I149" s="9"/>
    </row>
    <row r="150" spans="4:9" ht="14.25" customHeight="1">
      <c r="D150" s="9"/>
      <c r="E150" s="9"/>
      <c r="I150" s="9"/>
    </row>
    <row r="151" spans="4:9" ht="14.25" customHeight="1">
      <c r="D151" s="9"/>
      <c r="E151" s="9"/>
      <c r="I151" s="9"/>
    </row>
    <row r="152" spans="4:9" ht="14.25" customHeight="1">
      <c r="D152" s="9"/>
      <c r="E152" s="9"/>
      <c r="I152" s="9"/>
    </row>
    <row r="153" spans="4:9" ht="14.25" customHeight="1">
      <c r="D153" s="9"/>
      <c r="E153" s="9"/>
      <c r="I153" s="9"/>
    </row>
    <row r="154" spans="4:9" ht="14.25" customHeight="1">
      <c r="D154" s="9"/>
      <c r="E154" s="9"/>
      <c r="I154" s="9"/>
    </row>
    <row r="155" spans="4:9" ht="14.25" customHeight="1">
      <c r="D155" s="9"/>
      <c r="E155" s="9"/>
      <c r="I155" s="9"/>
    </row>
    <row r="156" spans="4:9" ht="14.25" customHeight="1">
      <c r="D156" s="9"/>
      <c r="E156" s="9"/>
      <c r="I156" s="9"/>
    </row>
    <row r="157" spans="4:9" ht="14.25" customHeight="1">
      <c r="D157" s="9"/>
      <c r="E157" s="9"/>
      <c r="I157" s="9"/>
    </row>
    <row r="158" spans="4:9" ht="14.25" customHeight="1">
      <c r="D158" s="9"/>
      <c r="E158" s="9"/>
      <c r="I158" s="9"/>
    </row>
    <row r="159" spans="4:9" ht="14.25" customHeight="1">
      <c r="D159" s="9"/>
      <c r="E159" s="9"/>
      <c r="I159" s="9"/>
    </row>
    <row r="160" spans="4:9" ht="14.25" customHeight="1">
      <c r="D160" s="9"/>
      <c r="E160" s="9"/>
      <c r="I160" s="9"/>
    </row>
    <row r="161" spans="4:9" ht="14.25" customHeight="1">
      <c r="D161" s="9"/>
      <c r="E161" s="9"/>
      <c r="I161" s="9"/>
    </row>
    <row r="162" spans="4:9" ht="14.25" customHeight="1">
      <c r="D162" s="9"/>
      <c r="E162" s="9"/>
      <c r="I162" s="9"/>
    </row>
    <row r="163" spans="4:9" ht="14.25" customHeight="1">
      <c r="D163" s="9"/>
      <c r="E163" s="9"/>
      <c r="I163" s="9"/>
    </row>
    <row r="164" spans="4:9" ht="14.25" customHeight="1">
      <c r="D164" s="9"/>
      <c r="E164" s="9"/>
      <c r="I164" s="9"/>
    </row>
    <row r="165" spans="4:9" ht="14.25" customHeight="1">
      <c r="D165" s="9"/>
      <c r="E165" s="9"/>
      <c r="I165" s="9"/>
    </row>
    <row r="166" spans="4:9" ht="14.25" customHeight="1">
      <c r="D166" s="9"/>
      <c r="E166" s="9"/>
      <c r="I166" s="9"/>
    </row>
    <row r="167" spans="4:9" ht="14.25" customHeight="1">
      <c r="D167" s="9"/>
      <c r="E167" s="9"/>
      <c r="I167" s="9"/>
    </row>
    <row r="168" spans="4:9" ht="14.25" customHeight="1">
      <c r="D168" s="9"/>
      <c r="E168" s="9"/>
      <c r="I168" s="9"/>
    </row>
    <row r="169" spans="4:9" ht="14.25" customHeight="1">
      <c r="D169" s="9"/>
      <c r="E169" s="9"/>
      <c r="I169" s="9"/>
    </row>
    <row r="170" spans="4:9" ht="14.25" customHeight="1">
      <c r="D170" s="9"/>
      <c r="E170" s="9"/>
      <c r="I170" s="9"/>
    </row>
    <row r="171" spans="4:9" ht="14.25" customHeight="1">
      <c r="D171" s="9"/>
      <c r="E171" s="9"/>
      <c r="I171" s="9"/>
    </row>
    <row r="172" spans="4:9" ht="14.25" customHeight="1">
      <c r="D172" s="9"/>
      <c r="E172" s="9"/>
      <c r="I172" s="9"/>
    </row>
    <row r="173" spans="4:9" ht="14.25" customHeight="1">
      <c r="D173" s="9"/>
      <c r="E173" s="9"/>
      <c r="I173" s="9"/>
    </row>
    <row r="174" spans="4:9" ht="14.25" customHeight="1">
      <c r="D174" s="9"/>
      <c r="E174" s="9"/>
      <c r="I174" s="9"/>
    </row>
    <row r="175" spans="4:9" ht="14.25" customHeight="1">
      <c r="D175" s="9"/>
      <c r="E175" s="9"/>
      <c r="I175" s="9"/>
    </row>
    <row r="176" spans="4:9" ht="14.25" customHeight="1">
      <c r="D176" s="9"/>
      <c r="E176" s="9"/>
      <c r="I176" s="9"/>
    </row>
    <row r="177" spans="4:9" ht="14.25" customHeight="1">
      <c r="D177" s="9"/>
      <c r="E177" s="9"/>
      <c r="I177" s="9"/>
    </row>
    <row r="178" spans="4:9" ht="14.25" customHeight="1">
      <c r="D178" s="9"/>
      <c r="E178" s="9"/>
      <c r="I178" s="9"/>
    </row>
    <row r="179" spans="4:9" ht="14.25" customHeight="1">
      <c r="D179" s="9"/>
      <c r="E179" s="9"/>
      <c r="I179" s="9"/>
    </row>
    <row r="180" spans="4:9" ht="14.25" customHeight="1">
      <c r="D180" s="9"/>
      <c r="E180" s="9"/>
      <c r="I180" s="9"/>
    </row>
    <row r="181" spans="4:9" ht="14.25" customHeight="1">
      <c r="D181" s="9"/>
      <c r="E181" s="9"/>
      <c r="I181" s="9"/>
    </row>
    <row r="182" spans="4:9" ht="14.25" customHeight="1">
      <c r="D182" s="9"/>
      <c r="E182" s="9"/>
      <c r="I182" s="9"/>
    </row>
    <row r="183" spans="4:9" ht="14.25" customHeight="1">
      <c r="D183" s="9"/>
      <c r="E183" s="9"/>
      <c r="I183" s="9"/>
    </row>
    <row r="184" spans="4:9" ht="14.25" customHeight="1">
      <c r="D184" s="9"/>
      <c r="E184" s="9"/>
      <c r="I184" s="9"/>
    </row>
    <row r="185" spans="4:9" ht="14.25" customHeight="1">
      <c r="D185" s="9"/>
      <c r="E185" s="9"/>
      <c r="I185" s="9"/>
    </row>
    <row r="186" spans="4:9" ht="14.25" customHeight="1">
      <c r="D186" s="9"/>
      <c r="E186" s="9"/>
      <c r="I186" s="9"/>
    </row>
    <row r="187" spans="4:9" ht="14.25" customHeight="1">
      <c r="D187" s="9"/>
      <c r="E187" s="9"/>
      <c r="I187" s="9"/>
    </row>
    <row r="188" spans="4:9" ht="14.25" customHeight="1">
      <c r="D188" s="9"/>
      <c r="E188" s="9"/>
      <c r="I188" s="9"/>
    </row>
    <row r="189" spans="4:9" ht="14.25" customHeight="1">
      <c r="D189" s="9"/>
      <c r="E189" s="9"/>
      <c r="I189" s="9"/>
    </row>
    <row r="190" spans="4:9" ht="14.25" customHeight="1">
      <c r="D190" s="9"/>
      <c r="E190" s="9"/>
      <c r="I190" s="9"/>
    </row>
    <row r="191" spans="4:9" ht="14.25" customHeight="1">
      <c r="D191" s="9"/>
      <c r="E191" s="9"/>
      <c r="I191" s="9"/>
    </row>
    <row r="192" spans="4:9" ht="14.25" customHeight="1">
      <c r="D192" s="9"/>
      <c r="E192" s="9"/>
      <c r="I192" s="9"/>
    </row>
    <row r="193" spans="4:9" ht="14.25" customHeight="1">
      <c r="D193" s="9"/>
      <c r="E193" s="9"/>
      <c r="I193" s="9"/>
    </row>
    <row r="194" spans="4:9" ht="14.25" customHeight="1">
      <c r="D194" s="9"/>
      <c r="E194" s="9"/>
      <c r="I194" s="9"/>
    </row>
    <row r="195" spans="4:9" ht="14.25" customHeight="1">
      <c r="D195" s="9"/>
      <c r="E195" s="9"/>
      <c r="I195" s="9"/>
    </row>
    <row r="196" spans="4:9" ht="14.25" customHeight="1">
      <c r="D196" s="9"/>
      <c r="E196" s="9"/>
      <c r="I196" s="9"/>
    </row>
    <row r="197" spans="4:9" ht="14.25" customHeight="1">
      <c r="D197" s="9"/>
      <c r="E197" s="9"/>
      <c r="I197" s="9"/>
    </row>
    <row r="198" spans="4:9" ht="14.25" customHeight="1">
      <c r="D198" s="9"/>
      <c r="E198" s="9"/>
      <c r="I198" s="9"/>
    </row>
    <row r="199" spans="4:9" ht="14.25" customHeight="1">
      <c r="D199" s="9"/>
      <c r="E199" s="9"/>
      <c r="I199" s="9"/>
    </row>
    <row r="200" spans="4:9" ht="14.25" customHeight="1">
      <c r="D200" s="9"/>
      <c r="E200" s="9"/>
      <c r="I200" s="9"/>
    </row>
    <row r="201" spans="4:9" ht="14.25" customHeight="1">
      <c r="D201" s="9"/>
      <c r="E201" s="9"/>
      <c r="I201" s="9"/>
    </row>
    <row r="202" spans="4:9" ht="14.25" customHeight="1">
      <c r="D202" s="9"/>
      <c r="E202" s="9"/>
      <c r="I202" s="9"/>
    </row>
    <row r="203" spans="4:9" ht="14.25" customHeight="1">
      <c r="D203" s="9"/>
      <c r="E203" s="9"/>
      <c r="I203" s="9"/>
    </row>
    <row r="204" spans="4:9" ht="14.25" customHeight="1">
      <c r="D204" s="9"/>
      <c r="E204" s="9"/>
      <c r="I204" s="9"/>
    </row>
    <row r="205" spans="4:9" ht="14.25" customHeight="1">
      <c r="D205" s="9"/>
      <c r="E205" s="9"/>
      <c r="I205" s="9"/>
    </row>
    <row r="206" spans="4:9" ht="14.25" customHeight="1">
      <c r="D206" s="9"/>
      <c r="E206" s="9"/>
      <c r="I206" s="9"/>
    </row>
    <row r="207" spans="4:9" ht="14.25" customHeight="1">
      <c r="D207" s="9"/>
      <c r="E207" s="9"/>
      <c r="I207" s="9"/>
    </row>
    <row r="208" spans="4:9" ht="14.25" customHeight="1">
      <c r="D208" s="9"/>
      <c r="E208" s="9"/>
      <c r="I208" s="9"/>
    </row>
    <row r="209" spans="4:9" ht="14.25" customHeight="1">
      <c r="D209" s="9"/>
      <c r="E209" s="9"/>
      <c r="I209" s="9"/>
    </row>
    <row r="210" spans="4:9" ht="14.25" customHeight="1">
      <c r="D210" s="9"/>
      <c r="E210" s="9"/>
      <c r="I210" s="9"/>
    </row>
    <row r="211" spans="4:9" ht="14.25" customHeight="1">
      <c r="D211" s="9"/>
      <c r="E211" s="9"/>
      <c r="I211" s="9"/>
    </row>
    <row r="212" spans="4:9" ht="14.25" customHeight="1">
      <c r="D212" s="9"/>
      <c r="E212" s="9"/>
      <c r="I212" s="9"/>
    </row>
    <row r="213" spans="4:9" ht="14.25" customHeight="1">
      <c r="D213" s="9"/>
      <c r="E213" s="9"/>
      <c r="I213" s="9"/>
    </row>
    <row r="214" spans="4:9" ht="14.25" customHeight="1">
      <c r="D214" s="9"/>
      <c r="E214" s="9"/>
      <c r="I214" s="9"/>
    </row>
    <row r="215" spans="4:9" ht="14.25" customHeight="1">
      <c r="D215" s="9"/>
      <c r="E215" s="9"/>
      <c r="I215" s="9"/>
    </row>
    <row r="216" spans="4:9" ht="14.25" customHeight="1">
      <c r="D216" s="9"/>
      <c r="E216" s="9"/>
      <c r="I216" s="9"/>
    </row>
    <row r="217" spans="4:9" ht="14.25" customHeight="1">
      <c r="D217" s="9"/>
      <c r="E217" s="9"/>
      <c r="I217" s="9"/>
    </row>
    <row r="218" spans="4:9" ht="14.25" customHeight="1">
      <c r="D218" s="9"/>
      <c r="E218" s="9"/>
      <c r="I218" s="9"/>
    </row>
    <row r="219" spans="4:9" ht="14.25" customHeight="1">
      <c r="D219" s="9"/>
      <c r="E219" s="9"/>
      <c r="I219" s="9"/>
    </row>
    <row r="220" spans="4:9" ht="14.25" customHeight="1">
      <c r="D220" s="9"/>
      <c r="E220" s="9"/>
      <c r="I220" s="9"/>
    </row>
    <row r="221" spans="4:9" ht="14.25" customHeight="1">
      <c r="D221" s="9"/>
      <c r="E221" s="9"/>
      <c r="I221" s="9"/>
    </row>
    <row r="222" spans="4:9" ht="14.25" customHeight="1">
      <c r="D222" s="9"/>
      <c r="E222" s="9"/>
      <c r="I222" s="9"/>
    </row>
    <row r="223" spans="4:9" ht="14.25" customHeight="1">
      <c r="D223" s="9"/>
      <c r="E223" s="9"/>
      <c r="I223" s="9"/>
    </row>
    <row r="224" spans="4:9" ht="14.25" customHeight="1">
      <c r="D224" s="9"/>
      <c r="E224" s="9"/>
      <c r="I224" s="9"/>
    </row>
    <row r="225" spans="4:9" ht="14.25" customHeight="1">
      <c r="D225" s="9"/>
      <c r="E225" s="9"/>
      <c r="I225" s="9"/>
    </row>
    <row r="226" spans="4:9" ht="14.25" customHeight="1">
      <c r="D226" s="9"/>
      <c r="E226" s="9"/>
      <c r="I226" s="9"/>
    </row>
    <row r="227" spans="4:9" ht="14.25" customHeight="1">
      <c r="D227" s="9"/>
      <c r="E227" s="9"/>
      <c r="I227" s="9"/>
    </row>
    <row r="228" spans="4:9" ht="14.25" customHeight="1">
      <c r="D228" s="9"/>
      <c r="E228" s="9"/>
      <c r="I228" s="9"/>
    </row>
    <row r="229" spans="4:9" ht="14.25" customHeight="1">
      <c r="D229" s="9"/>
      <c r="E229" s="9"/>
      <c r="I229" s="9"/>
    </row>
    <row r="230" spans="4:9" ht="14.25" customHeight="1">
      <c r="D230" s="9"/>
      <c r="E230" s="9"/>
      <c r="I230" s="9"/>
    </row>
    <row r="231" spans="4:9" ht="14.25" customHeight="1">
      <c r="D231" s="9"/>
      <c r="E231" s="9"/>
      <c r="I231" s="9"/>
    </row>
    <row r="232" spans="4:9" ht="14.25" customHeight="1">
      <c r="D232" s="9"/>
      <c r="E232" s="9"/>
      <c r="I232" s="9"/>
    </row>
    <row r="233" spans="4:9" ht="14.25" customHeight="1">
      <c r="D233" s="9"/>
      <c r="E233" s="9"/>
      <c r="I233" s="9"/>
    </row>
    <row r="234" spans="4:9" ht="14.25" customHeight="1">
      <c r="D234" s="9"/>
      <c r="E234" s="9"/>
      <c r="I234" s="9"/>
    </row>
    <row r="235" spans="4:9" ht="14.25" customHeight="1">
      <c r="D235" s="9"/>
      <c r="E235" s="9"/>
      <c r="I235" s="9"/>
    </row>
    <row r="236" spans="4:9" ht="14.25" customHeight="1">
      <c r="D236" s="9"/>
      <c r="E236" s="9"/>
      <c r="I236" s="9"/>
    </row>
    <row r="237" spans="4:9" ht="14.25" customHeight="1">
      <c r="D237" s="9"/>
      <c r="E237" s="9"/>
      <c r="I237" s="9"/>
    </row>
    <row r="238" spans="4:9" ht="14.25" customHeight="1">
      <c r="D238" s="9"/>
      <c r="E238" s="9"/>
      <c r="I238" s="9"/>
    </row>
    <row r="239" spans="4:9" ht="14.25" customHeight="1">
      <c r="D239" s="9"/>
      <c r="E239" s="9"/>
      <c r="I239" s="9"/>
    </row>
    <row r="240" spans="4:9" ht="14.25" customHeight="1">
      <c r="D240" s="9"/>
      <c r="E240" s="9"/>
      <c r="I240" s="9"/>
    </row>
    <row r="241" spans="4:9" ht="14.25" customHeight="1">
      <c r="D241" s="9"/>
      <c r="E241" s="9"/>
      <c r="I241" s="9"/>
    </row>
    <row r="242" spans="4:9" ht="14.25" customHeight="1">
      <c r="D242" s="9"/>
      <c r="E242" s="9"/>
      <c r="I242" s="9"/>
    </row>
    <row r="243" spans="4:9" ht="14.25" customHeight="1">
      <c r="D243" s="9"/>
      <c r="E243" s="9"/>
      <c r="I243" s="9"/>
    </row>
    <row r="244" spans="4:9" ht="14.25" customHeight="1">
      <c r="D244" s="9"/>
      <c r="E244" s="9"/>
      <c r="I244" s="9"/>
    </row>
    <row r="245" spans="4:9" ht="14.25" customHeight="1">
      <c r="D245" s="9"/>
      <c r="E245" s="9"/>
      <c r="I245" s="9"/>
    </row>
    <row r="246" spans="4:9" ht="14.25" customHeight="1">
      <c r="D246" s="9"/>
      <c r="E246" s="9"/>
      <c r="I246" s="9"/>
    </row>
    <row r="247" spans="4:9" ht="14.25" customHeight="1">
      <c r="D247" s="9"/>
      <c r="E247" s="9"/>
      <c r="I247" s="9"/>
    </row>
    <row r="248" spans="4:9" ht="14.25" customHeight="1">
      <c r="D248" s="9"/>
      <c r="E248" s="9"/>
      <c r="I248" s="9"/>
    </row>
    <row r="249" spans="4:9" ht="14.25" customHeight="1">
      <c r="D249" s="9"/>
      <c r="E249" s="9"/>
      <c r="I249" s="9"/>
    </row>
    <row r="250" spans="4:9" ht="14.25" customHeight="1">
      <c r="D250" s="9"/>
      <c r="E250" s="9"/>
      <c r="I250" s="9"/>
    </row>
    <row r="251" spans="4:9" ht="14.25" customHeight="1">
      <c r="D251" s="9"/>
      <c r="E251" s="9"/>
      <c r="I251" s="9"/>
    </row>
    <row r="252" spans="4:9" ht="14.25" customHeight="1">
      <c r="D252" s="9"/>
      <c r="E252" s="9"/>
      <c r="I252" s="9"/>
    </row>
    <row r="253" spans="4:9" ht="14.25" customHeight="1">
      <c r="D253" s="9"/>
      <c r="E253" s="9"/>
      <c r="I253" s="9"/>
    </row>
    <row r="254" spans="4:9" ht="14.25" customHeight="1">
      <c r="D254" s="9"/>
      <c r="E254" s="9"/>
      <c r="I254" s="9"/>
    </row>
    <row r="255" spans="4:9" ht="14.25" customHeight="1">
      <c r="D255" s="9"/>
      <c r="E255" s="9"/>
      <c r="I255" s="9"/>
    </row>
    <row r="256" spans="4:9" ht="14.25" customHeight="1">
      <c r="D256" s="9"/>
      <c r="E256" s="9"/>
      <c r="I256" s="9"/>
    </row>
    <row r="257" spans="4:9" ht="14.25" customHeight="1">
      <c r="D257" s="9"/>
      <c r="E257" s="9"/>
      <c r="I257" s="9"/>
    </row>
    <row r="258" spans="4:9" ht="14.25" customHeight="1">
      <c r="D258" s="9"/>
      <c r="E258" s="9"/>
      <c r="I258" s="9"/>
    </row>
    <row r="259" spans="4:9" ht="14.25" customHeight="1">
      <c r="D259" s="9"/>
      <c r="E259" s="9"/>
      <c r="I259" s="9"/>
    </row>
    <row r="260" spans="4:9" ht="14.25" customHeight="1">
      <c r="D260" s="9"/>
      <c r="E260" s="9"/>
      <c r="I260" s="9"/>
    </row>
    <row r="261" spans="4:9" ht="14.25" customHeight="1">
      <c r="D261" s="9"/>
      <c r="E261" s="9"/>
      <c r="I261" s="9"/>
    </row>
    <row r="262" spans="4:9" ht="14.25" customHeight="1">
      <c r="D262" s="9"/>
      <c r="E262" s="9"/>
      <c r="I262" s="9"/>
    </row>
    <row r="263" spans="4:9" ht="14.25" customHeight="1">
      <c r="D263" s="9"/>
      <c r="E263" s="9"/>
      <c r="I263" s="9"/>
    </row>
    <row r="264" spans="4:9" ht="14.25" customHeight="1">
      <c r="D264" s="9"/>
      <c r="E264" s="9"/>
      <c r="I264" s="9"/>
    </row>
    <row r="265" spans="4:9" ht="14.25" customHeight="1">
      <c r="D265" s="9"/>
      <c r="E265" s="9"/>
      <c r="I265" s="9"/>
    </row>
    <row r="266" spans="4:9" ht="14.25" customHeight="1">
      <c r="D266" s="9"/>
      <c r="E266" s="9"/>
      <c r="I266" s="9"/>
    </row>
    <row r="267" spans="4:9" ht="14.25" customHeight="1">
      <c r="D267" s="9"/>
      <c r="E267" s="9"/>
      <c r="I267" s="9"/>
    </row>
    <row r="268" spans="4:9" ht="14.25" customHeight="1">
      <c r="D268" s="9"/>
      <c r="E268" s="9"/>
      <c r="I268" s="9"/>
    </row>
    <row r="269" spans="4:9" ht="14.25" customHeight="1">
      <c r="D269" s="9"/>
      <c r="E269" s="9"/>
      <c r="I269" s="9"/>
    </row>
    <row r="270" spans="4:9" ht="14.25" customHeight="1">
      <c r="D270" s="9"/>
      <c r="E270" s="9"/>
      <c r="I270" s="9"/>
    </row>
    <row r="271" spans="4:9" ht="14.25" customHeight="1">
      <c r="D271" s="9"/>
      <c r="E271" s="9"/>
      <c r="I271" s="9"/>
    </row>
    <row r="272" spans="4:9" ht="14.25" customHeight="1">
      <c r="D272" s="9"/>
      <c r="E272" s="9"/>
      <c r="I272" s="9"/>
    </row>
    <row r="273" spans="4:9" ht="14.25" customHeight="1">
      <c r="D273" s="9"/>
      <c r="E273" s="9"/>
      <c r="I273" s="9"/>
    </row>
    <row r="274" spans="4:9" ht="14.25" customHeight="1">
      <c r="D274" s="9"/>
      <c r="E274" s="9"/>
      <c r="I274" s="9"/>
    </row>
    <row r="275" spans="4:9" ht="14.25" customHeight="1">
      <c r="D275" s="9"/>
      <c r="E275" s="9"/>
      <c r="I275" s="9"/>
    </row>
    <row r="276" spans="4:9" ht="14.25" customHeight="1">
      <c r="D276" s="9"/>
      <c r="E276" s="9"/>
      <c r="I276" s="9"/>
    </row>
    <row r="277" spans="4:9" ht="14.25" customHeight="1">
      <c r="D277" s="9"/>
      <c r="E277" s="9"/>
      <c r="I277" s="9"/>
    </row>
    <row r="278" spans="4:9" ht="14.25" customHeight="1">
      <c r="D278" s="9"/>
      <c r="E278" s="9"/>
      <c r="I278" s="9"/>
    </row>
    <row r="279" spans="4:9" ht="14.25" customHeight="1">
      <c r="D279" s="9"/>
      <c r="E279" s="9"/>
      <c r="I279" s="9"/>
    </row>
    <row r="280" spans="4:9" ht="14.25" customHeight="1">
      <c r="D280" s="9"/>
      <c r="E280" s="9"/>
      <c r="I280" s="9"/>
    </row>
    <row r="281" spans="4:9" ht="14.25" customHeight="1">
      <c r="D281" s="9"/>
      <c r="E281" s="9"/>
      <c r="I281" s="9"/>
    </row>
    <row r="282" spans="4:9" ht="14.25" customHeight="1">
      <c r="D282" s="9"/>
      <c r="E282" s="9"/>
      <c r="I282" s="9"/>
    </row>
    <row r="283" spans="4:9" ht="14.25" customHeight="1">
      <c r="D283" s="9"/>
      <c r="E283" s="9"/>
      <c r="I283" s="9"/>
    </row>
    <row r="284" spans="4:9" ht="14.25" customHeight="1">
      <c r="D284" s="9"/>
      <c r="E284" s="9"/>
      <c r="I284" s="9"/>
    </row>
    <row r="285" spans="4:9" ht="14.25" customHeight="1">
      <c r="D285" s="9"/>
      <c r="E285" s="9"/>
      <c r="I285" s="9"/>
    </row>
    <row r="286" spans="4:9" ht="14.25" customHeight="1">
      <c r="D286" s="9"/>
      <c r="E286" s="9"/>
      <c r="I286" s="9"/>
    </row>
    <row r="287" spans="4:9" ht="14.25" customHeight="1">
      <c r="D287" s="9"/>
      <c r="E287" s="9"/>
      <c r="I287" s="9"/>
    </row>
    <row r="288" spans="4:9" ht="14.25" customHeight="1">
      <c r="D288" s="9"/>
      <c r="E288" s="9"/>
      <c r="I288" s="9"/>
    </row>
    <row r="289" spans="4:9" ht="14.25" customHeight="1">
      <c r="D289" s="9"/>
      <c r="E289" s="9"/>
      <c r="I289" s="9"/>
    </row>
    <row r="290" spans="4:9" ht="14.25" customHeight="1">
      <c r="D290" s="9"/>
      <c r="E290" s="9"/>
      <c r="I290" s="9"/>
    </row>
    <row r="291" spans="4:9" ht="14.25" customHeight="1">
      <c r="D291" s="9"/>
      <c r="E291" s="9"/>
      <c r="I291" s="9"/>
    </row>
    <row r="292" spans="4:9" ht="14.25" customHeight="1">
      <c r="D292" s="9"/>
      <c r="E292" s="9"/>
      <c r="I292" s="9"/>
    </row>
    <row r="293" spans="4:9" ht="14.25" customHeight="1">
      <c r="D293" s="9"/>
      <c r="E293" s="9"/>
      <c r="I293" s="9"/>
    </row>
    <row r="294" spans="4:9" ht="14.25" customHeight="1">
      <c r="D294" s="9"/>
      <c r="E294" s="9"/>
      <c r="I294" s="9"/>
    </row>
    <row r="295" spans="4:9" ht="14.25" customHeight="1">
      <c r="D295" s="9"/>
      <c r="E295" s="9"/>
      <c r="I295" s="9"/>
    </row>
    <row r="296" spans="4:9" ht="14.25" customHeight="1">
      <c r="D296" s="9"/>
      <c r="E296" s="9"/>
      <c r="I296" s="9"/>
    </row>
    <row r="297" spans="4:9" ht="14.25" customHeight="1">
      <c r="D297" s="9"/>
      <c r="E297" s="9"/>
      <c r="I297" s="9"/>
    </row>
    <row r="298" spans="4:9" ht="14.25" customHeight="1">
      <c r="D298" s="9"/>
      <c r="E298" s="9"/>
      <c r="I298" s="9"/>
    </row>
    <row r="299" spans="4:9" ht="14.25" customHeight="1">
      <c r="D299" s="9"/>
      <c r="E299" s="9"/>
      <c r="I299" s="9"/>
    </row>
    <row r="300" spans="4:9" ht="14.25" customHeight="1">
      <c r="D300" s="9"/>
      <c r="E300" s="9"/>
      <c r="I300" s="9"/>
    </row>
    <row r="301" spans="4:9" ht="14.25" customHeight="1">
      <c r="D301" s="9"/>
      <c r="E301" s="9"/>
      <c r="I301" s="9"/>
    </row>
    <row r="302" spans="4:9" ht="14.25" customHeight="1">
      <c r="D302" s="9"/>
      <c r="E302" s="9"/>
      <c r="I302" s="9"/>
    </row>
    <row r="303" spans="4:9" ht="14.25" customHeight="1">
      <c r="D303" s="9"/>
      <c r="E303" s="9"/>
      <c r="I303" s="9"/>
    </row>
    <row r="304" spans="4:9" ht="14.25" customHeight="1">
      <c r="D304" s="9"/>
      <c r="E304" s="9"/>
      <c r="I304" s="9"/>
    </row>
    <row r="305" spans="4:9" ht="14.25" customHeight="1">
      <c r="D305" s="9"/>
      <c r="E305" s="9"/>
      <c r="I305" s="9"/>
    </row>
    <row r="306" spans="4:9" ht="14.25" customHeight="1">
      <c r="D306" s="9"/>
      <c r="E306" s="9"/>
      <c r="I306" s="9"/>
    </row>
    <row r="307" spans="4:9" ht="14.25" customHeight="1">
      <c r="D307" s="9"/>
      <c r="E307" s="9"/>
      <c r="I307" s="9"/>
    </row>
    <row r="308" spans="4:9" ht="14.25" customHeight="1">
      <c r="D308" s="9"/>
      <c r="E308" s="9"/>
      <c r="I308" s="9"/>
    </row>
    <row r="309" spans="4:9" ht="14.25" customHeight="1">
      <c r="D309" s="9"/>
      <c r="E309" s="9"/>
      <c r="I309" s="9"/>
    </row>
    <row r="310" spans="4:9" ht="14.25" customHeight="1">
      <c r="D310" s="9"/>
      <c r="E310" s="9"/>
      <c r="I310" s="9"/>
    </row>
    <row r="311" spans="4:9" ht="14.25" customHeight="1">
      <c r="D311" s="9"/>
      <c r="E311" s="9"/>
      <c r="I311" s="9"/>
    </row>
    <row r="312" spans="4:9" ht="14.25" customHeight="1">
      <c r="D312" s="9"/>
      <c r="E312" s="9"/>
      <c r="I312" s="9"/>
    </row>
    <row r="313" spans="4:9" ht="14.25" customHeight="1">
      <c r="D313" s="9"/>
      <c r="E313" s="9"/>
      <c r="I313" s="9"/>
    </row>
    <row r="314" spans="4:9" ht="14.25" customHeight="1">
      <c r="D314" s="9"/>
      <c r="E314" s="9"/>
      <c r="I314" s="9"/>
    </row>
    <row r="315" spans="4:9" ht="14.25" customHeight="1">
      <c r="D315" s="9"/>
      <c r="E315" s="9"/>
      <c r="I315" s="9"/>
    </row>
    <row r="316" spans="4:9" ht="14.25" customHeight="1">
      <c r="D316" s="9"/>
      <c r="E316" s="9"/>
      <c r="I316" s="9"/>
    </row>
    <row r="317" spans="4:9" ht="14.25" customHeight="1">
      <c r="D317" s="9"/>
      <c r="E317" s="9"/>
      <c r="I317" s="9"/>
    </row>
    <row r="318" spans="4:9" ht="14.25" customHeight="1">
      <c r="D318" s="9"/>
      <c r="E318" s="9"/>
      <c r="I318" s="9"/>
    </row>
    <row r="319" spans="4:9" ht="14.25" customHeight="1">
      <c r="D319" s="9"/>
      <c r="E319" s="9"/>
      <c r="I319" s="9"/>
    </row>
    <row r="320" spans="4:9" ht="14.25" customHeight="1">
      <c r="D320" s="9"/>
      <c r="E320" s="9"/>
      <c r="I320" s="9"/>
    </row>
    <row r="321" spans="4:9" ht="14.25" customHeight="1">
      <c r="D321" s="9"/>
      <c r="E321" s="9"/>
      <c r="I321" s="9"/>
    </row>
    <row r="322" spans="4:9" ht="14.25" customHeight="1">
      <c r="D322" s="9"/>
      <c r="E322" s="9"/>
      <c r="I322" s="9"/>
    </row>
    <row r="323" spans="4:9" ht="14.25" customHeight="1">
      <c r="D323" s="9"/>
      <c r="E323" s="9"/>
      <c r="I323" s="9"/>
    </row>
    <row r="324" spans="4:9" ht="14.25" customHeight="1">
      <c r="D324" s="9"/>
      <c r="E324" s="9"/>
      <c r="I324" s="9"/>
    </row>
    <row r="325" spans="4:9" ht="14.25" customHeight="1">
      <c r="D325" s="9"/>
      <c r="E325" s="9"/>
      <c r="I325" s="9"/>
    </row>
    <row r="326" spans="4:9" ht="14.25" customHeight="1">
      <c r="D326" s="9"/>
      <c r="E326" s="9"/>
      <c r="I326" s="9"/>
    </row>
    <row r="327" spans="4:9" ht="14.25" customHeight="1">
      <c r="D327" s="9"/>
      <c r="E327" s="9"/>
      <c r="I327" s="9"/>
    </row>
    <row r="328" spans="4:9" ht="14.25" customHeight="1">
      <c r="D328" s="9"/>
      <c r="E328" s="9"/>
      <c r="I328" s="9"/>
    </row>
    <row r="329" spans="4:9" ht="14.25" customHeight="1">
      <c r="D329" s="9"/>
      <c r="E329" s="9"/>
      <c r="I329" s="9"/>
    </row>
    <row r="330" spans="4:9" ht="14.25" customHeight="1">
      <c r="D330" s="9"/>
      <c r="E330" s="9"/>
      <c r="I330" s="9"/>
    </row>
    <row r="331" spans="4:9" ht="14.25" customHeight="1">
      <c r="D331" s="9"/>
      <c r="E331" s="9"/>
      <c r="I331" s="9"/>
    </row>
    <row r="332" spans="4:9" ht="14.25" customHeight="1">
      <c r="D332" s="9"/>
      <c r="E332" s="9"/>
      <c r="I332" s="9"/>
    </row>
    <row r="333" spans="4:9" ht="14.25" customHeight="1">
      <c r="D333" s="9"/>
      <c r="E333" s="9"/>
      <c r="I333" s="9"/>
    </row>
    <row r="334" spans="4:9" ht="14.25" customHeight="1">
      <c r="D334" s="9"/>
      <c r="E334" s="9"/>
      <c r="I334" s="9"/>
    </row>
    <row r="335" spans="4:9" ht="14.25" customHeight="1">
      <c r="D335" s="9"/>
      <c r="E335" s="9"/>
      <c r="I335" s="9"/>
    </row>
    <row r="336" spans="4:9" ht="14.25" customHeight="1">
      <c r="D336" s="9"/>
      <c r="E336" s="9"/>
      <c r="I336" s="9"/>
    </row>
    <row r="337" spans="4:9" ht="14.25" customHeight="1">
      <c r="D337" s="9"/>
      <c r="E337" s="9"/>
      <c r="I337" s="9"/>
    </row>
    <row r="338" spans="4:9" ht="14.25" customHeight="1">
      <c r="D338" s="9"/>
      <c r="E338" s="9"/>
      <c r="I338" s="9"/>
    </row>
    <row r="339" spans="4:9" ht="14.25" customHeight="1">
      <c r="D339" s="9"/>
      <c r="E339" s="9"/>
      <c r="I339" s="9"/>
    </row>
    <row r="340" spans="4:9" ht="14.25" customHeight="1">
      <c r="D340" s="9"/>
      <c r="E340" s="9"/>
      <c r="I340" s="9"/>
    </row>
    <row r="341" spans="4:9" ht="14.25" customHeight="1">
      <c r="D341" s="9"/>
      <c r="E341" s="9"/>
      <c r="I341" s="9"/>
    </row>
    <row r="342" spans="4:9" ht="14.25" customHeight="1">
      <c r="D342" s="9"/>
      <c r="E342" s="9"/>
      <c r="I342" s="9"/>
    </row>
    <row r="343" spans="4:9" ht="14.25" customHeight="1">
      <c r="D343" s="9"/>
      <c r="E343" s="9"/>
      <c r="I343" s="9"/>
    </row>
    <row r="344" spans="4:9" ht="14.25" customHeight="1">
      <c r="D344" s="9"/>
      <c r="E344" s="9"/>
      <c r="I344" s="9"/>
    </row>
    <row r="345" spans="4:9" ht="14.25" customHeight="1">
      <c r="D345" s="9"/>
      <c r="E345" s="9"/>
      <c r="I345" s="9"/>
    </row>
    <row r="346" spans="4:9" ht="14.25" customHeight="1">
      <c r="D346" s="9"/>
      <c r="E346" s="9"/>
      <c r="I346" s="9"/>
    </row>
    <row r="347" spans="4:9" ht="14.25" customHeight="1">
      <c r="D347" s="9"/>
      <c r="E347" s="9"/>
      <c r="I347" s="9"/>
    </row>
    <row r="348" spans="4:9" ht="14.25" customHeight="1">
      <c r="D348" s="9"/>
      <c r="E348" s="9"/>
      <c r="I348" s="9"/>
    </row>
    <row r="349" spans="4:9" ht="14.25" customHeight="1">
      <c r="D349" s="9"/>
      <c r="E349" s="9"/>
      <c r="I349" s="9"/>
    </row>
    <row r="350" spans="4:9" ht="14.25" customHeight="1">
      <c r="D350" s="9"/>
      <c r="E350" s="9"/>
      <c r="I350" s="9"/>
    </row>
    <row r="351" spans="4:9" ht="14.25" customHeight="1">
      <c r="D351" s="9"/>
      <c r="E351" s="9"/>
      <c r="I351" s="9"/>
    </row>
    <row r="352" spans="4:9" ht="14.25" customHeight="1">
      <c r="D352" s="9"/>
      <c r="E352" s="9"/>
      <c r="I352" s="9"/>
    </row>
    <row r="353" spans="4:9" ht="14.25" customHeight="1">
      <c r="D353" s="9"/>
      <c r="E353" s="9"/>
      <c r="I353" s="9"/>
    </row>
    <row r="354" spans="4:9" ht="14.25" customHeight="1">
      <c r="D354" s="9"/>
      <c r="E354" s="9"/>
      <c r="I354" s="9"/>
    </row>
    <row r="355" spans="4:9" ht="14.25" customHeight="1">
      <c r="D355" s="9"/>
      <c r="E355" s="9"/>
      <c r="I355" s="9"/>
    </row>
    <row r="356" spans="4:9" ht="14.25" customHeight="1">
      <c r="D356" s="9"/>
      <c r="E356" s="9"/>
      <c r="I356" s="9"/>
    </row>
    <row r="357" spans="4:9" ht="14.25" customHeight="1">
      <c r="D357" s="9"/>
      <c r="E357" s="9"/>
      <c r="I357" s="9"/>
    </row>
    <row r="358" spans="4:9" ht="14.25" customHeight="1">
      <c r="D358" s="9"/>
      <c r="E358" s="9"/>
      <c r="I358" s="9"/>
    </row>
    <row r="359" spans="4:9" ht="14.25" customHeight="1">
      <c r="D359" s="9"/>
      <c r="E359" s="9"/>
      <c r="I359" s="9"/>
    </row>
    <row r="360" spans="4:9" ht="14.25" customHeight="1">
      <c r="D360" s="9"/>
      <c r="E360" s="9"/>
      <c r="I360" s="9"/>
    </row>
    <row r="361" spans="4:9" ht="14.25" customHeight="1">
      <c r="D361" s="9"/>
      <c r="E361" s="9"/>
      <c r="I361" s="9"/>
    </row>
    <row r="362" spans="4:9" ht="14.25" customHeight="1">
      <c r="D362" s="9"/>
      <c r="E362" s="9"/>
      <c r="I362" s="9"/>
    </row>
    <row r="363" spans="4:9" ht="14.25" customHeight="1">
      <c r="D363" s="9"/>
      <c r="E363" s="9"/>
      <c r="I363" s="9"/>
    </row>
    <row r="364" spans="4:9" ht="14.25" customHeight="1">
      <c r="D364" s="9"/>
      <c r="E364" s="9"/>
      <c r="I364" s="9"/>
    </row>
    <row r="365" spans="4:9" ht="14.25" customHeight="1">
      <c r="D365" s="9"/>
      <c r="E365" s="9"/>
      <c r="I365" s="9"/>
    </row>
    <row r="366" spans="4:9" ht="14.25" customHeight="1">
      <c r="D366" s="9"/>
      <c r="E366" s="9"/>
      <c r="I366" s="9"/>
    </row>
    <row r="367" spans="4:9" ht="14.25" customHeight="1">
      <c r="D367" s="9"/>
      <c r="E367" s="9"/>
      <c r="I367" s="9"/>
    </row>
    <row r="368" spans="4:9" ht="14.25" customHeight="1">
      <c r="D368" s="9"/>
      <c r="E368" s="9"/>
      <c r="I368" s="9"/>
    </row>
    <row r="369" spans="4:9" ht="14.25" customHeight="1">
      <c r="D369" s="9"/>
      <c r="E369" s="9"/>
      <c r="I369" s="9"/>
    </row>
    <row r="370" spans="4:9" ht="14.25" customHeight="1">
      <c r="D370" s="9"/>
      <c r="E370" s="9"/>
      <c r="I370" s="9"/>
    </row>
    <row r="371" spans="4:9" ht="14.25" customHeight="1">
      <c r="D371" s="9"/>
      <c r="E371" s="9"/>
      <c r="I371" s="9"/>
    </row>
    <row r="372" spans="4:9" ht="14.25" customHeight="1">
      <c r="D372" s="9"/>
      <c r="E372" s="9"/>
      <c r="I372" s="9"/>
    </row>
    <row r="373" spans="4:9" ht="14.25" customHeight="1">
      <c r="D373" s="9"/>
      <c r="E373" s="9"/>
      <c r="I373" s="9"/>
    </row>
    <row r="374" spans="4:9" ht="14.25" customHeight="1">
      <c r="D374" s="9"/>
      <c r="E374" s="9"/>
      <c r="I374" s="9"/>
    </row>
    <row r="375" spans="4:9" ht="14.25" customHeight="1">
      <c r="D375" s="9"/>
      <c r="E375" s="9"/>
      <c r="I375" s="9"/>
    </row>
    <row r="376" spans="4:9" ht="14.25" customHeight="1">
      <c r="D376" s="9"/>
      <c r="E376" s="9"/>
      <c r="I376" s="9"/>
    </row>
    <row r="377" spans="4:9" ht="14.25" customHeight="1">
      <c r="D377" s="9"/>
      <c r="E377" s="9"/>
      <c r="I377" s="9"/>
    </row>
    <row r="378" spans="4:9" ht="14.25" customHeight="1">
      <c r="D378" s="9"/>
      <c r="E378" s="9"/>
      <c r="I378" s="9"/>
    </row>
    <row r="379" spans="4:9" ht="14.25" customHeight="1">
      <c r="D379" s="9"/>
      <c r="E379" s="9"/>
      <c r="I379" s="9"/>
    </row>
    <row r="380" spans="4:9" ht="14.25" customHeight="1">
      <c r="D380" s="9"/>
      <c r="E380" s="9"/>
      <c r="I380" s="9"/>
    </row>
    <row r="381" spans="4:9" ht="14.25" customHeight="1">
      <c r="D381" s="9"/>
      <c r="E381" s="9"/>
      <c r="I381" s="9"/>
    </row>
    <row r="382" spans="4:9" ht="14.25" customHeight="1">
      <c r="D382" s="9"/>
      <c r="E382" s="9"/>
      <c r="I382" s="9"/>
    </row>
    <row r="383" spans="4:9" ht="14.25" customHeight="1">
      <c r="D383" s="9"/>
      <c r="E383" s="9"/>
      <c r="I383" s="9"/>
    </row>
    <row r="384" spans="4:9" ht="14.25" customHeight="1">
      <c r="D384" s="9"/>
      <c r="E384" s="9"/>
      <c r="I384" s="9"/>
    </row>
    <row r="385" spans="4:9" ht="14.25" customHeight="1">
      <c r="D385" s="9"/>
      <c r="E385" s="9"/>
      <c r="I385" s="9"/>
    </row>
    <row r="386" spans="4:9" ht="14.25" customHeight="1">
      <c r="D386" s="9"/>
      <c r="E386" s="9"/>
      <c r="I386" s="9"/>
    </row>
    <row r="387" spans="4:9" ht="14.25" customHeight="1">
      <c r="D387" s="9"/>
      <c r="E387" s="9"/>
      <c r="I387" s="9"/>
    </row>
    <row r="388" spans="4:9" ht="14.25" customHeight="1">
      <c r="D388" s="9"/>
      <c r="E388" s="9"/>
      <c r="I388" s="9"/>
    </row>
    <row r="389" spans="4:9" ht="14.25" customHeight="1">
      <c r="D389" s="9"/>
      <c r="E389" s="9"/>
      <c r="I389" s="9"/>
    </row>
    <row r="390" spans="4:9" ht="14.25" customHeight="1">
      <c r="D390" s="9"/>
      <c r="E390" s="9"/>
      <c r="I390" s="9"/>
    </row>
    <row r="391" spans="4:9" ht="14.25" customHeight="1">
      <c r="D391" s="9"/>
      <c r="E391" s="9"/>
      <c r="I391" s="9"/>
    </row>
    <row r="392" spans="4:9" ht="14.25" customHeight="1">
      <c r="D392" s="9"/>
      <c r="E392" s="9"/>
      <c r="I392" s="9"/>
    </row>
    <row r="393" spans="4:9" ht="14.25" customHeight="1">
      <c r="D393" s="9"/>
      <c r="E393" s="9"/>
      <c r="I393" s="9"/>
    </row>
    <row r="394" spans="4:9" ht="14.25" customHeight="1">
      <c r="D394" s="9"/>
      <c r="E394" s="9"/>
      <c r="I394" s="9"/>
    </row>
    <row r="395" spans="4:9" ht="14.25" customHeight="1">
      <c r="D395" s="9"/>
      <c r="E395" s="9"/>
      <c r="I395" s="9"/>
    </row>
    <row r="396" spans="4:9" ht="14.25" customHeight="1">
      <c r="D396" s="9"/>
      <c r="E396" s="9"/>
      <c r="I396" s="9"/>
    </row>
    <row r="397" spans="4:9" ht="14.25" customHeight="1">
      <c r="D397" s="9"/>
      <c r="E397" s="9"/>
      <c r="I397" s="9"/>
    </row>
    <row r="398" spans="4:9" ht="14.25" customHeight="1">
      <c r="D398" s="9"/>
      <c r="E398" s="9"/>
      <c r="I398" s="9"/>
    </row>
    <row r="399" spans="4:9" ht="14.25" customHeight="1">
      <c r="D399" s="9"/>
      <c r="E399" s="9"/>
      <c r="I399" s="9"/>
    </row>
    <row r="400" spans="4:9" ht="14.25" customHeight="1">
      <c r="D400" s="9"/>
      <c r="E400" s="9"/>
      <c r="I400" s="9"/>
    </row>
    <row r="401" spans="4:9" ht="14.25" customHeight="1">
      <c r="D401" s="9"/>
      <c r="E401" s="9"/>
      <c r="I401" s="9"/>
    </row>
    <row r="402" spans="4:9" ht="14.25" customHeight="1">
      <c r="D402" s="9"/>
      <c r="E402" s="9"/>
      <c r="I402" s="9"/>
    </row>
    <row r="403" spans="4:9" ht="14.25" customHeight="1">
      <c r="D403" s="9"/>
      <c r="E403" s="9"/>
      <c r="I403" s="9"/>
    </row>
    <row r="404" spans="4:9" ht="14.25" customHeight="1">
      <c r="D404" s="9"/>
      <c r="E404" s="9"/>
      <c r="I404" s="9"/>
    </row>
    <row r="405" spans="4:9" ht="14.25" customHeight="1">
      <c r="D405" s="9"/>
      <c r="E405" s="9"/>
      <c r="I405" s="9"/>
    </row>
    <row r="406" spans="4:9" ht="14.25" customHeight="1">
      <c r="D406" s="9"/>
      <c r="E406" s="9"/>
      <c r="I406" s="9"/>
    </row>
    <row r="407" spans="4:9" ht="14.25" customHeight="1">
      <c r="D407" s="9"/>
      <c r="E407" s="9"/>
      <c r="I407" s="9"/>
    </row>
    <row r="408" spans="4:9" ht="14.25" customHeight="1">
      <c r="D408" s="9"/>
      <c r="E408" s="9"/>
      <c r="I408" s="9"/>
    </row>
    <row r="409" spans="4:9" ht="14.25" customHeight="1">
      <c r="D409" s="9"/>
      <c r="E409" s="9"/>
      <c r="I409" s="9"/>
    </row>
    <row r="410" spans="4:9" ht="14.25" customHeight="1">
      <c r="D410" s="9"/>
      <c r="E410" s="9"/>
      <c r="I410" s="9"/>
    </row>
    <row r="411" spans="4:9" ht="14.25" customHeight="1">
      <c r="D411" s="9"/>
      <c r="E411" s="9"/>
      <c r="I411" s="9"/>
    </row>
    <row r="412" spans="4:9" ht="14.25" customHeight="1">
      <c r="D412" s="9"/>
      <c r="E412" s="9"/>
      <c r="I412" s="9"/>
    </row>
    <row r="413" spans="4:9" ht="14.25" customHeight="1">
      <c r="D413" s="9"/>
      <c r="E413" s="9"/>
      <c r="I413" s="9"/>
    </row>
    <row r="414" spans="4:9" ht="14.25" customHeight="1">
      <c r="D414" s="9"/>
      <c r="E414" s="9"/>
      <c r="I414" s="9"/>
    </row>
    <row r="415" spans="4:9" ht="14.25" customHeight="1">
      <c r="D415" s="9"/>
      <c r="E415" s="9"/>
      <c r="I415" s="9"/>
    </row>
    <row r="416" spans="4:9" ht="14.25" customHeight="1">
      <c r="D416" s="9"/>
      <c r="E416" s="9"/>
      <c r="I416" s="9"/>
    </row>
    <row r="417" spans="4:9" ht="14.25" customHeight="1">
      <c r="D417" s="9"/>
      <c r="E417" s="9"/>
      <c r="I417" s="9"/>
    </row>
    <row r="418" spans="4:9" ht="14.25" customHeight="1">
      <c r="D418" s="9"/>
      <c r="E418" s="9"/>
      <c r="I418" s="9"/>
    </row>
    <row r="419" spans="4:9" ht="14.25" customHeight="1">
      <c r="D419" s="9"/>
      <c r="E419" s="9"/>
      <c r="I419" s="9"/>
    </row>
    <row r="420" spans="4:9" ht="14.25" customHeight="1">
      <c r="D420" s="9"/>
      <c r="E420" s="9"/>
      <c r="I420" s="9"/>
    </row>
    <row r="421" spans="4:9" ht="14.25" customHeight="1">
      <c r="D421" s="9"/>
      <c r="E421" s="9"/>
      <c r="I421" s="9"/>
    </row>
    <row r="422" spans="4:9" ht="14.25" customHeight="1">
      <c r="D422" s="9"/>
      <c r="E422" s="9"/>
      <c r="I422" s="9"/>
    </row>
    <row r="423" spans="4:9" ht="14.25" customHeight="1">
      <c r="D423" s="9"/>
      <c r="E423" s="9"/>
      <c r="I423" s="9"/>
    </row>
    <row r="424" spans="4:9" ht="14.25" customHeight="1">
      <c r="D424" s="9"/>
      <c r="E424" s="9"/>
      <c r="I424" s="9"/>
    </row>
    <row r="425" spans="4:9" ht="14.25" customHeight="1">
      <c r="D425" s="9"/>
      <c r="E425" s="9"/>
      <c r="I425" s="9"/>
    </row>
    <row r="426" spans="4:9" ht="14.25" customHeight="1">
      <c r="D426" s="9"/>
      <c r="E426" s="9"/>
      <c r="I426" s="9"/>
    </row>
    <row r="427" spans="4:9" ht="14.25" customHeight="1">
      <c r="D427" s="9"/>
      <c r="E427" s="9"/>
      <c r="I427" s="9"/>
    </row>
    <row r="428" spans="4:9" ht="14.25" customHeight="1">
      <c r="D428" s="9"/>
      <c r="E428" s="9"/>
      <c r="I428" s="9"/>
    </row>
    <row r="429" spans="4:9" ht="14.25" customHeight="1">
      <c r="D429" s="9"/>
      <c r="E429" s="9"/>
      <c r="I429" s="9"/>
    </row>
    <row r="430" spans="4:9" ht="14.25" customHeight="1">
      <c r="D430" s="9"/>
      <c r="E430" s="9"/>
      <c r="I430" s="9"/>
    </row>
    <row r="431" spans="4:9" ht="14.25" customHeight="1">
      <c r="D431" s="9"/>
      <c r="E431" s="9"/>
      <c r="I431" s="9"/>
    </row>
    <row r="432" spans="4:9" ht="14.25" customHeight="1">
      <c r="D432" s="9"/>
      <c r="E432" s="9"/>
      <c r="I432" s="9"/>
    </row>
    <row r="433" spans="4:9" ht="14.25" customHeight="1">
      <c r="D433" s="9"/>
      <c r="E433" s="9"/>
      <c r="I433" s="9"/>
    </row>
    <row r="434" spans="4:9" ht="14.25" customHeight="1">
      <c r="D434" s="9"/>
      <c r="E434" s="9"/>
      <c r="I434" s="9"/>
    </row>
    <row r="435" spans="4:9" ht="14.25" customHeight="1">
      <c r="D435" s="9"/>
      <c r="E435" s="9"/>
      <c r="I435" s="9"/>
    </row>
    <row r="436" spans="4:9" ht="14.25" customHeight="1">
      <c r="D436" s="9"/>
      <c r="E436" s="9"/>
      <c r="I436" s="9"/>
    </row>
    <row r="437" spans="4:9" ht="14.25" customHeight="1">
      <c r="D437" s="9"/>
      <c r="E437" s="9"/>
      <c r="I437" s="9"/>
    </row>
    <row r="438" spans="4:9" ht="14.25" customHeight="1">
      <c r="D438" s="9"/>
      <c r="E438" s="9"/>
      <c r="I438" s="9"/>
    </row>
    <row r="439" spans="4:9" ht="14.25" customHeight="1">
      <c r="D439" s="9"/>
      <c r="E439" s="9"/>
      <c r="I439" s="9"/>
    </row>
    <row r="440" spans="4:9" ht="14.25" customHeight="1">
      <c r="D440" s="9"/>
      <c r="E440" s="9"/>
      <c r="I440" s="9"/>
    </row>
    <row r="441" spans="4:9" ht="14.25" customHeight="1">
      <c r="D441" s="9"/>
      <c r="E441" s="9"/>
      <c r="I441" s="9"/>
    </row>
    <row r="442" spans="4:9" ht="14.25" customHeight="1">
      <c r="D442" s="9"/>
      <c r="E442" s="9"/>
      <c r="I442" s="9"/>
    </row>
    <row r="443" spans="4:9" ht="14.25" customHeight="1">
      <c r="D443" s="9"/>
      <c r="E443" s="9"/>
      <c r="I443" s="9"/>
    </row>
    <row r="444" spans="4:9" ht="14.25" customHeight="1">
      <c r="D444" s="9"/>
      <c r="E444" s="9"/>
      <c r="I444" s="9"/>
    </row>
    <row r="445" spans="4:9" ht="14.25" customHeight="1">
      <c r="D445" s="9"/>
      <c r="E445" s="9"/>
      <c r="I445" s="9"/>
    </row>
    <row r="446" spans="4:9" ht="14.25" customHeight="1">
      <c r="D446" s="9"/>
      <c r="E446" s="9"/>
      <c r="I446" s="9"/>
    </row>
    <row r="447" spans="4:9" ht="14.25" customHeight="1">
      <c r="D447" s="9"/>
      <c r="E447" s="9"/>
      <c r="I447" s="9"/>
    </row>
    <row r="448" spans="4:9" ht="14.25" customHeight="1">
      <c r="D448" s="9"/>
      <c r="E448" s="9"/>
      <c r="I448" s="9"/>
    </row>
    <row r="449" spans="4:9" ht="14.25" customHeight="1">
      <c r="D449" s="9"/>
      <c r="E449" s="9"/>
      <c r="I449" s="9"/>
    </row>
    <row r="450" spans="4:9" ht="14.25" customHeight="1">
      <c r="D450" s="9"/>
      <c r="E450" s="9"/>
      <c r="I450" s="9"/>
    </row>
    <row r="451" spans="4:9" ht="14.25" customHeight="1">
      <c r="D451" s="9"/>
      <c r="E451" s="9"/>
      <c r="I451" s="9"/>
    </row>
    <row r="452" spans="4:9" ht="14.25" customHeight="1">
      <c r="D452" s="9"/>
      <c r="E452" s="9"/>
      <c r="I452" s="9"/>
    </row>
    <row r="453" spans="4:9" ht="14.25" customHeight="1">
      <c r="D453" s="9"/>
      <c r="E453" s="9"/>
      <c r="I453" s="9"/>
    </row>
    <row r="454" spans="4:9" ht="14.25" customHeight="1">
      <c r="D454" s="9"/>
      <c r="E454" s="9"/>
      <c r="I454" s="9"/>
    </row>
    <row r="455" spans="4:9" ht="14.25" customHeight="1">
      <c r="D455" s="9"/>
      <c r="E455" s="9"/>
      <c r="I455" s="9"/>
    </row>
    <row r="456" spans="4:9" ht="14.25" customHeight="1">
      <c r="D456" s="9"/>
      <c r="E456" s="9"/>
      <c r="I456" s="9"/>
    </row>
    <row r="457" spans="4:9" ht="14.25" customHeight="1">
      <c r="D457" s="9"/>
      <c r="E457" s="9"/>
      <c r="I457" s="9"/>
    </row>
    <row r="458" spans="4:9" ht="14.25" customHeight="1">
      <c r="D458" s="9"/>
      <c r="E458" s="9"/>
      <c r="I458" s="9"/>
    </row>
    <row r="459" spans="4:9" ht="14.25" customHeight="1">
      <c r="D459" s="9"/>
      <c r="E459" s="9"/>
      <c r="I459" s="9"/>
    </row>
    <row r="460" spans="4:9" ht="14.25" customHeight="1">
      <c r="D460" s="9"/>
      <c r="E460" s="9"/>
      <c r="I460" s="9"/>
    </row>
    <row r="461" spans="4:9" ht="14.25" customHeight="1">
      <c r="D461" s="9"/>
      <c r="E461" s="9"/>
      <c r="I461" s="9"/>
    </row>
    <row r="462" spans="4:9" ht="14.25" customHeight="1">
      <c r="D462" s="9"/>
      <c r="E462" s="9"/>
      <c r="I462" s="9"/>
    </row>
    <row r="463" spans="4:9" ht="14.25" customHeight="1">
      <c r="D463" s="9"/>
      <c r="E463" s="9"/>
      <c r="I463" s="9"/>
    </row>
    <row r="464" spans="4:9" ht="14.25" customHeight="1">
      <c r="D464" s="9"/>
      <c r="E464" s="9"/>
      <c r="I464" s="9"/>
    </row>
    <row r="465" spans="4:9" ht="14.25" customHeight="1">
      <c r="D465" s="9"/>
      <c r="E465" s="9"/>
      <c r="I465" s="9"/>
    </row>
    <row r="466" spans="4:9" ht="14.25" customHeight="1">
      <c r="D466" s="9"/>
      <c r="E466" s="9"/>
      <c r="I466" s="9"/>
    </row>
    <row r="467" spans="4:9" ht="14.25" customHeight="1">
      <c r="D467" s="9"/>
      <c r="E467" s="9"/>
      <c r="I467" s="9"/>
    </row>
    <row r="468" spans="4:9" ht="14.25" customHeight="1">
      <c r="D468" s="9"/>
      <c r="E468" s="9"/>
      <c r="I468" s="9"/>
    </row>
    <row r="469" spans="4:9" ht="14.25" customHeight="1">
      <c r="D469" s="9"/>
      <c r="E469" s="9"/>
      <c r="I469" s="9"/>
    </row>
    <row r="470" spans="4:9" ht="14.25" customHeight="1">
      <c r="D470" s="9"/>
      <c r="E470" s="9"/>
      <c r="I470" s="9"/>
    </row>
    <row r="471" spans="4:9" ht="14.25" customHeight="1">
      <c r="D471" s="9"/>
      <c r="E471" s="9"/>
      <c r="I471" s="9"/>
    </row>
    <row r="472" spans="4:9" ht="14.25" customHeight="1">
      <c r="D472" s="9"/>
      <c r="E472" s="9"/>
      <c r="I472" s="9"/>
    </row>
    <row r="473" spans="4:9" ht="14.25" customHeight="1">
      <c r="D473" s="9"/>
      <c r="E473" s="9"/>
      <c r="I473" s="9"/>
    </row>
    <row r="474" spans="4:9" ht="14.25" customHeight="1">
      <c r="D474" s="9"/>
      <c r="E474" s="9"/>
      <c r="I474" s="9"/>
    </row>
    <row r="475" spans="4:9" ht="14.25" customHeight="1">
      <c r="D475" s="9"/>
      <c r="E475" s="9"/>
      <c r="I475" s="9"/>
    </row>
    <row r="476" spans="4:9" ht="14.25" customHeight="1">
      <c r="D476" s="9"/>
      <c r="E476" s="9"/>
      <c r="I476" s="9"/>
    </row>
    <row r="477" spans="4:9" ht="14.25" customHeight="1">
      <c r="D477" s="9"/>
      <c r="E477" s="9"/>
      <c r="I477" s="9"/>
    </row>
    <row r="478" spans="4:9" ht="14.25" customHeight="1">
      <c r="D478" s="9"/>
      <c r="E478" s="9"/>
      <c r="I478" s="9"/>
    </row>
    <row r="479" spans="4:9" ht="14.25" customHeight="1">
      <c r="D479" s="9"/>
      <c r="E479" s="9"/>
      <c r="I479" s="9"/>
    </row>
    <row r="480" spans="4:9" ht="14.25" customHeight="1">
      <c r="D480" s="9"/>
      <c r="E480" s="9"/>
      <c r="I480" s="9"/>
    </row>
    <row r="481" spans="4:9" ht="14.25" customHeight="1">
      <c r="D481" s="9"/>
      <c r="E481" s="9"/>
      <c r="I481" s="9"/>
    </row>
    <row r="482" spans="4:9" ht="14.25" customHeight="1">
      <c r="D482" s="9"/>
      <c r="E482" s="9"/>
      <c r="I482" s="9"/>
    </row>
    <row r="483" spans="4:9" ht="14.25" customHeight="1">
      <c r="D483" s="9"/>
      <c r="E483" s="9"/>
      <c r="I483" s="9"/>
    </row>
    <row r="484" spans="4:9" ht="14.25" customHeight="1">
      <c r="D484" s="9"/>
      <c r="E484" s="9"/>
      <c r="I484" s="9"/>
    </row>
    <row r="485" spans="4:9" ht="14.25" customHeight="1">
      <c r="D485" s="9"/>
      <c r="E485" s="9"/>
      <c r="I485" s="9"/>
    </row>
    <row r="486" spans="4:9" ht="14.25" customHeight="1">
      <c r="D486" s="9"/>
      <c r="E486" s="9"/>
      <c r="I486" s="9"/>
    </row>
    <row r="487" spans="4:9" ht="14.25" customHeight="1">
      <c r="D487" s="9"/>
      <c r="E487" s="9"/>
      <c r="I487" s="9"/>
    </row>
    <row r="488" spans="4:9" ht="14.25" customHeight="1">
      <c r="D488" s="9"/>
      <c r="E488" s="9"/>
      <c r="I488" s="9"/>
    </row>
    <row r="489" spans="4:9" ht="14.25" customHeight="1">
      <c r="D489" s="9"/>
      <c r="E489" s="9"/>
      <c r="I489" s="9"/>
    </row>
    <row r="490" spans="4:9" ht="14.25" customHeight="1">
      <c r="D490" s="9"/>
      <c r="E490" s="9"/>
      <c r="I490" s="9"/>
    </row>
    <row r="491" spans="4:9" ht="14.25" customHeight="1">
      <c r="D491" s="9"/>
      <c r="E491" s="9"/>
      <c r="I491" s="9"/>
    </row>
    <row r="492" spans="4:9" ht="14.25" customHeight="1">
      <c r="D492" s="9"/>
      <c r="E492" s="9"/>
      <c r="I492" s="9"/>
    </row>
    <row r="493" spans="4:9" ht="14.25" customHeight="1">
      <c r="D493" s="9"/>
      <c r="E493" s="9"/>
      <c r="I493" s="9"/>
    </row>
    <row r="494" spans="4:9" ht="14.25" customHeight="1">
      <c r="D494" s="9"/>
      <c r="E494" s="9"/>
      <c r="I494" s="9"/>
    </row>
    <row r="495" spans="4:9" ht="14.25" customHeight="1">
      <c r="D495" s="9"/>
      <c r="E495" s="9"/>
      <c r="I495" s="9"/>
    </row>
    <row r="496" spans="4:9" ht="14.25" customHeight="1">
      <c r="D496" s="9"/>
      <c r="E496" s="9"/>
      <c r="I496" s="9"/>
    </row>
    <row r="497" spans="4:9" ht="14.25" customHeight="1">
      <c r="D497" s="9"/>
      <c r="E497" s="9"/>
      <c r="I497" s="9"/>
    </row>
    <row r="498" spans="4:9" ht="14.25" customHeight="1">
      <c r="D498" s="9"/>
      <c r="E498" s="9"/>
      <c r="I498" s="9"/>
    </row>
    <row r="499" spans="4:9" ht="14.25" customHeight="1">
      <c r="D499" s="9"/>
      <c r="E499" s="9"/>
      <c r="I499" s="9"/>
    </row>
    <row r="500" spans="4:9" ht="14.25" customHeight="1">
      <c r="D500" s="9"/>
      <c r="E500" s="9"/>
      <c r="I500" s="9"/>
    </row>
    <row r="501" spans="4:9" ht="14.25" customHeight="1">
      <c r="D501" s="9"/>
      <c r="E501" s="9"/>
      <c r="I501" s="9"/>
    </row>
    <row r="502" spans="4:9" ht="14.25" customHeight="1">
      <c r="D502" s="9"/>
      <c r="E502" s="9"/>
      <c r="I502" s="9"/>
    </row>
    <row r="503" spans="4:9" ht="14.25" customHeight="1">
      <c r="D503" s="9"/>
      <c r="E503" s="9"/>
      <c r="I503" s="9"/>
    </row>
    <row r="504" spans="4:9" ht="14.25" customHeight="1">
      <c r="D504" s="9"/>
      <c r="E504" s="9"/>
      <c r="I504" s="9"/>
    </row>
    <row r="505" spans="4:9" ht="14.25" customHeight="1">
      <c r="D505" s="9"/>
      <c r="E505" s="9"/>
      <c r="I505" s="9"/>
    </row>
    <row r="506" spans="4:9" ht="14.25" customHeight="1">
      <c r="D506" s="9"/>
      <c r="E506" s="9"/>
      <c r="I506" s="9"/>
    </row>
    <row r="507" spans="4:9" ht="14.25" customHeight="1">
      <c r="D507" s="9"/>
      <c r="E507" s="9"/>
      <c r="I507" s="9"/>
    </row>
    <row r="508" spans="4:9" ht="14.25" customHeight="1">
      <c r="D508" s="9"/>
      <c r="E508" s="9"/>
      <c r="I508" s="9"/>
    </row>
    <row r="509" spans="4:9" ht="14.25" customHeight="1">
      <c r="D509" s="9"/>
      <c r="E509" s="9"/>
      <c r="I509" s="9"/>
    </row>
    <row r="510" spans="4:9" ht="14.25" customHeight="1">
      <c r="D510" s="9"/>
      <c r="E510" s="9"/>
      <c r="I510" s="9"/>
    </row>
    <row r="511" spans="4:9" ht="14.25" customHeight="1">
      <c r="D511" s="9"/>
      <c r="E511" s="9"/>
      <c r="I511" s="9"/>
    </row>
    <row r="512" spans="4:9" ht="14.25" customHeight="1">
      <c r="D512" s="9"/>
      <c r="E512" s="9"/>
      <c r="I512" s="9"/>
    </row>
    <row r="513" spans="4:9" ht="14.25" customHeight="1">
      <c r="D513" s="9"/>
      <c r="E513" s="9"/>
      <c r="I513" s="9"/>
    </row>
    <row r="514" spans="4:9" ht="14.25" customHeight="1">
      <c r="D514" s="9"/>
      <c r="E514" s="9"/>
      <c r="I514" s="9"/>
    </row>
    <row r="515" spans="4:9" ht="14.25" customHeight="1">
      <c r="D515" s="9"/>
      <c r="E515" s="9"/>
      <c r="I515" s="9"/>
    </row>
    <row r="516" spans="4:9" ht="14.25" customHeight="1">
      <c r="D516" s="9"/>
      <c r="E516" s="9"/>
      <c r="I516" s="9"/>
    </row>
    <row r="517" spans="4:9" ht="14.25" customHeight="1">
      <c r="D517" s="9"/>
      <c r="E517" s="9"/>
      <c r="I517" s="9"/>
    </row>
    <row r="518" spans="4:9" ht="14.25" customHeight="1">
      <c r="D518" s="9"/>
      <c r="E518" s="9"/>
      <c r="I518" s="9"/>
    </row>
    <row r="519" spans="4:9" ht="14.25" customHeight="1">
      <c r="D519" s="9"/>
      <c r="E519" s="9"/>
      <c r="I519" s="9"/>
    </row>
    <row r="520" spans="4:9" ht="14.25" customHeight="1">
      <c r="D520" s="9"/>
      <c r="E520" s="9"/>
      <c r="I520" s="9"/>
    </row>
    <row r="521" spans="4:9" ht="14.25" customHeight="1">
      <c r="D521" s="9"/>
      <c r="E521" s="9"/>
      <c r="I521" s="9"/>
    </row>
    <row r="522" spans="4:9" ht="14.25" customHeight="1">
      <c r="D522" s="9"/>
      <c r="E522" s="9"/>
      <c r="I522" s="9"/>
    </row>
    <row r="523" spans="4:9" ht="14.25" customHeight="1">
      <c r="D523" s="9"/>
      <c r="E523" s="9"/>
      <c r="I523" s="9"/>
    </row>
    <row r="524" spans="4:9" ht="14.25" customHeight="1">
      <c r="D524" s="9"/>
      <c r="E524" s="9"/>
      <c r="I524" s="9"/>
    </row>
    <row r="525" spans="4:9" ht="14.25" customHeight="1">
      <c r="D525" s="9"/>
      <c r="E525" s="9"/>
      <c r="I525" s="9"/>
    </row>
    <row r="526" spans="4:9" ht="14.25" customHeight="1">
      <c r="D526" s="9"/>
      <c r="E526" s="9"/>
      <c r="I526" s="9"/>
    </row>
    <row r="527" spans="4:9" ht="14.25" customHeight="1">
      <c r="D527" s="9"/>
      <c r="E527" s="9"/>
      <c r="I527" s="9"/>
    </row>
    <row r="528" spans="4:9" ht="14.25" customHeight="1">
      <c r="D528" s="9"/>
      <c r="E528" s="9"/>
      <c r="I528" s="9"/>
    </row>
    <row r="529" spans="4:9" ht="14.25" customHeight="1">
      <c r="D529" s="9"/>
      <c r="E529" s="9"/>
      <c r="I529" s="9"/>
    </row>
    <row r="530" spans="4:9" ht="14.25" customHeight="1">
      <c r="D530" s="9"/>
      <c r="E530" s="9"/>
      <c r="I530" s="9"/>
    </row>
    <row r="531" spans="4:9" ht="14.25" customHeight="1">
      <c r="D531" s="9"/>
      <c r="E531" s="9"/>
      <c r="I531" s="9"/>
    </row>
    <row r="532" spans="4:9" ht="14.25" customHeight="1">
      <c r="D532" s="9"/>
      <c r="E532" s="9"/>
      <c r="I532" s="9"/>
    </row>
    <row r="533" spans="4:9" ht="14.25" customHeight="1">
      <c r="D533" s="9"/>
      <c r="E533" s="9"/>
      <c r="I533" s="9"/>
    </row>
    <row r="534" spans="4:9" ht="14.25" customHeight="1">
      <c r="D534" s="9"/>
      <c r="E534" s="9"/>
      <c r="I534" s="9"/>
    </row>
    <row r="535" spans="4:9" ht="14.25" customHeight="1">
      <c r="D535" s="9"/>
      <c r="E535" s="9"/>
      <c r="I535" s="9"/>
    </row>
    <row r="536" spans="4:9" ht="14.25" customHeight="1">
      <c r="D536" s="9"/>
      <c r="E536" s="9"/>
      <c r="I536" s="9"/>
    </row>
    <row r="537" spans="4:9" ht="14.25" customHeight="1">
      <c r="D537" s="9"/>
      <c r="E537" s="9"/>
      <c r="I537" s="9"/>
    </row>
    <row r="538" spans="4:9" ht="14.25" customHeight="1">
      <c r="D538" s="9"/>
      <c r="E538" s="9"/>
      <c r="I538" s="9"/>
    </row>
    <row r="539" spans="4:9" ht="14.25" customHeight="1">
      <c r="D539" s="9"/>
      <c r="E539" s="9"/>
      <c r="I539" s="9"/>
    </row>
    <row r="540" spans="4:9" ht="14.25" customHeight="1">
      <c r="D540" s="9"/>
      <c r="E540" s="9"/>
      <c r="I540" s="9"/>
    </row>
    <row r="541" spans="4:9" ht="14.25" customHeight="1">
      <c r="D541" s="9"/>
      <c r="E541" s="9"/>
      <c r="I541" s="9"/>
    </row>
    <row r="542" spans="4:9" ht="14.25" customHeight="1">
      <c r="D542" s="9"/>
      <c r="E542" s="9"/>
      <c r="I542" s="9"/>
    </row>
    <row r="543" spans="4:9" ht="14.25" customHeight="1">
      <c r="D543" s="9"/>
      <c r="E543" s="9"/>
      <c r="I543" s="9"/>
    </row>
    <row r="544" spans="4:9" ht="14.25" customHeight="1">
      <c r="D544" s="9"/>
      <c r="E544" s="9"/>
      <c r="I544" s="9"/>
    </row>
    <row r="545" spans="4:9" ht="14.25" customHeight="1">
      <c r="D545" s="9"/>
      <c r="E545" s="9"/>
      <c r="I545" s="9"/>
    </row>
    <row r="546" spans="4:9" ht="14.25" customHeight="1">
      <c r="D546" s="9"/>
      <c r="E546" s="9"/>
      <c r="I546" s="9"/>
    </row>
    <row r="547" spans="4:9" ht="14.25" customHeight="1">
      <c r="D547" s="9"/>
      <c r="E547" s="9"/>
      <c r="I547" s="9"/>
    </row>
    <row r="548" spans="4:9" ht="14.25" customHeight="1">
      <c r="D548" s="9"/>
      <c r="E548" s="9"/>
      <c r="I548" s="9"/>
    </row>
    <row r="549" spans="4:9" ht="14.25" customHeight="1">
      <c r="D549" s="9"/>
      <c r="E549" s="9"/>
      <c r="I549" s="9"/>
    </row>
    <row r="550" spans="4:9" ht="14.25" customHeight="1">
      <c r="D550" s="9"/>
      <c r="E550" s="9"/>
      <c r="I550" s="9"/>
    </row>
    <row r="551" spans="4:9" ht="14.25" customHeight="1">
      <c r="D551" s="9"/>
      <c r="E551" s="9"/>
      <c r="I551" s="9"/>
    </row>
    <row r="552" spans="4:9" ht="14.25" customHeight="1">
      <c r="D552" s="9"/>
      <c r="E552" s="9"/>
      <c r="I552" s="9"/>
    </row>
    <row r="553" spans="4:9" ht="14.25" customHeight="1">
      <c r="D553" s="9"/>
      <c r="E553" s="9"/>
      <c r="I553" s="9"/>
    </row>
    <row r="554" spans="4:9" ht="14.25" customHeight="1">
      <c r="D554" s="9"/>
      <c r="E554" s="9"/>
      <c r="I554" s="9"/>
    </row>
    <row r="555" spans="4:9" ht="14.25" customHeight="1">
      <c r="D555" s="9"/>
      <c r="E555" s="9"/>
      <c r="I555" s="9"/>
    </row>
    <row r="556" spans="4:9" ht="14.25" customHeight="1">
      <c r="D556" s="9"/>
      <c r="E556" s="9"/>
      <c r="I556" s="9"/>
    </row>
    <row r="557" spans="4:9" ht="14.25" customHeight="1">
      <c r="D557" s="9"/>
      <c r="E557" s="9"/>
      <c r="I557" s="9"/>
    </row>
    <row r="558" spans="4:9" ht="14.25" customHeight="1">
      <c r="D558" s="9"/>
      <c r="E558" s="9"/>
      <c r="I558" s="9"/>
    </row>
    <row r="559" spans="4:9" ht="14.25" customHeight="1">
      <c r="D559" s="9"/>
      <c r="E559" s="9"/>
      <c r="I559" s="9"/>
    </row>
    <row r="560" spans="4:9" ht="14.25" customHeight="1">
      <c r="D560" s="9"/>
      <c r="E560" s="9"/>
      <c r="I560" s="9"/>
    </row>
    <row r="561" spans="4:9" ht="14.25" customHeight="1">
      <c r="D561" s="9"/>
      <c r="E561" s="9"/>
      <c r="I561" s="9"/>
    </row>
    <row r="562" spans="4:9" ht="14.25" customHeight="1">
      <c r="D562" s="9"/>
      <c r="E562" s="9"/>
      <c r="I562" s="9"/>
    </row>
    <row r="563" spans="4:9" ht="14.25" customHeight="1">
      <c r="D563" s="9"/>
      <c r="E563" s="9"/>
      <c r="I563" s="9"/>
    </row>
    <row r="564" spans="4:9" ht="14.25" customHeight="1">
      <c r="D564" s="9"/>
      <c r="E564" s="9"/>
      <c r="I564" s="9"/>
    </row>
    <row r="565" spans="4:9" ht="14.25" customHeight="1">
      <c r="D565" s="9"/>
      <c r="E565" s="9"/>
      <c r="I565" s="9"/>
    </row>
    <row r="566" spans="4:9" ht="14.25" customHeight="1">
      <c r="D566" s="9"/>
      <c r="E566" s="9"/>
      <c r="I566" s="9"/>
    </row>
    <row r="567" spans="4:9" ht="14.25" customHeight="1">
      <c r="D567" s="9"/>
      <c r="E567" s="9"/>
      <c r="I567" s="9"/>
    </row>
    <row r="568" spans="4:9" ht="14.25" customHeight="1">
      <c r="D568" s="9"/>
      <c r="E568" s="9"/>
      <c r="I568" s="9"/>
    </row>
    <row r="569" spans="4:9" ht="14.25" customHeight="1">
      <c r="D569" s="9"/>
      <c r="E569" s="9"/>
      <c r="I569" s="9"/>
    </row>
    <row r="570" spans="4:9" ht="14.25" customHeight="1">
      <c r="D570" s="9"/>
      <c r="E570" s="9"/>
      <c r="I570" s="9"/>
    </row>
    <row r="571" spans="4:9" ht="14.25" customHeight="1">
      <c r="D571" s="9"/>
      <c r="E571" s="9"/>
      <c r="I571" s="9"/>
    </row>
    <row r="572" spans="4:9" ht="14.25" customHeight="1">
      <c r="D572" s="9"/>
      <c r="E572" s="9"/>
      <c r="I572" s="9"/>
    </row>
    <row r="573" spans="4:9" ht="14.25" customHeight="1">
      <c r="D573" s="9"/>
      <c r="E573" s="9"/>
      <c r="I573" s="9"/>
    </row>
    <row r="574" spans="4:9" ht="14.25" customHeight="1">
      <c r="D574" s="9"/>
      <c r="E574" s="9"/>
      <c r="I574" s="9"/>
    </row>
    <row r="575" spans="4:9" ht="14.25" customHeight="1">
      <c r="D575" s="9"/>
      <c r="E575" s="9"/>
      <c r="I575" s="9"/>
    </row>
    <row r="576" spans="4:9" ht="14.25" customHeight="1">
      <c r="D576" s="9"/>
      <c r="E576" s="9"/>
      <c r="I576" s="9"/>
    </row>
    <row r="577" spans="4:9" ht="14.25" customHeight="1">
      <c r="D577" s="9"/>
      <c r="E577" s="9"/>
      <c r="I577" s="9"/>
    </row>
    <row r="578" spans="4:9" ht="14.25" customHeight="1">
      <c r="D578" s="9"/>
      <c r="E578" s="9"/>
      <c r="I578" s="9"/>
    </row>
    <row r="579" spans="4:9" ht="14.25" customHeight="1">
      <c r="D579" s="9"/>
      <c r="E579" s="9"/>
      <c r="I579" s="9"/>
    </row>
    <row r="580" spans="4:9" ht="14.25" customHeight="1">
      <c r="D580" s="9"/>
      <c r="E580" s="9"/>
      <c r="I580" s="9"/>
    </row>
    <row r="581" spans="4:9" ht="14.25" customHeight="1">
      <c r="D581" s="9"/>
      <c r="E581" s="9"/>
      <c r="I581" s="9"/>
    </row>
    <row r="582" spans="4:9" ht="14.25" customHeight="1">
      <c r="D582" s="9"/>
      <c r="E582" s="9"/>
      <c r="I582" s="9"/>
    </row>
    <row r="583" spans="4:9" ht="14.25" customHeight="1">
      <c r="D583" s="9"/>
      <c r="E583" s="9"/>
      <c r="I583" s="9"/>
    </row>
    <row r="584" spans="4:9" ht="14.25" customHeight="1">
      <c r="D584" s="9"/>
      <c r="E584" s="9"/>
      <c r="I584" s="9"/>
    </row>
    <row r="585" spans="4:9" ht="14.25" customHeight="1">
      <c r="D585" s="9"/>
      <c r="E585" s="9"/>
      <c r="I585" s="9"/>
    </row>
    <row r="586" spans="4:9" ht="14.25" customHeight="1">
      <c r="D586" s="9"/>
      <c r="E586" s="9"/>
      <c r="I586" s="9"/>
    </row>
    <row r="587" spans="4:9" ht="14.25" customHeight="1">
      <c r="D587" s="9"/>
      <c r="E587" s="9"/>
      <c r="I587" s="9"/>
    </row>
    <row r="588" spans="4:9" ht="14.25" customHeight="1">
      <c r="D588" s="9"/>
      <c r="E588" s="9"/>
      <c r="I588" s="9"/>
    </row>
    <row r="589" spans="4:9" ht="14.25" customHeight="1">
      <c r="D589" s="9"/>
      <c r="E589" s="9"/>
      <c r="I589" s="9"/>
    </row>
    <row r="590" spans="4:9" ht="14.25" customHeight="1">
      <c r="D590" s="9"/>
      <c r="E590" s="9"/>
      <c r="I590" s="9"/>
    </row>
    <row r="591" spans="4:9" ht="14.25" customHeight="1">
      <c r="D591" s="9"/>
      <c r="E591" s="9"/>
      <c r="I591" s="9"/>
    </row>
    <row r="592" spans="4:9" ht="14.25" customHeight="1">
      <c r="D592" s="9"/>
      <c r="E592" s="9"/>
      <c r="I592" s="9"/>
    </row>
    <row r="593" spans="4:9" ht="14.25" customHeight="1">
      <c r="D593" s="9"/>
      <c r="E593" s="9"/>
      <c r="I593" s="9"/>
    </row>
    <row r="594" spans="4:9" ht="14.25" customHeight="1">
      <c r="D594" s="9"/>
      <c r="E594" s="9"/>
      <c r="I594" s="9"/>
    </row>
    <row r="595" spans="4:9" ht="14.25" customHeight="1">
      <c r="D595" s="9"/>
      <c r="E595" s="9"/>
      <c r="I595" s="9"/>
    </row>
    <row r="596" spans="4:9" ht="14.25" customHeight="1">
      <c r="D596" s="9"/>
      <c r="E596" s="9"/>
      <c r="I596" s="9"/>
    </row>
    <row r="597" spans="4:9" ht="14.25" customHeight="1">
      <c r="D597" s="9"/>
      <c r="E597" s="9"/>
      <c r="I597" s="9"/>
    </row>
    <row r="598" spans="4:9" ht="14.25" customHeight="1">
      <c r="D598" s="9"/>
      <c r="E598" s="9"/>
      <c r="I598" s="9"/>
    </row>
    <row r="599" spans="4:9" ht="14.25" customHeight="1">
      <c r="D599" s="9"/>
      <c r="E599" s="9"/>
      <c r="I599" s="9"/>
    </row>
    <row r="600" spans="4:9" ht="14.25" customHeight="1">
      <c r="D600" s="9"/>
      <c r="E600" s="9"/>
      <c r="I600" s="9"/>
    </row>
    <row r="601" spans="4:9" ht="14.25" customHeight="1">
      <c r="D601" s="9"/>
      <c r="E601" s="9"/>
      <c r="I601" s="9"/>
    </row>
    <row r="602" spans="4:9" ht="14.25" customHeight="1">
      <c r="D602" s="9"/>
      <c r="E602" s="9"/>
      <c r="I602" s="9"/>
    </row>
    <row r="603" spans="4:9" ht="14.25" customHeight="1">
      <c r="D603" s="9"/>
      <c r="E603" s="9"/>
      <c r="I603" s="9"/>
    </row>
    <row r="604" spans="4:9" ht="14.25" customHeight="1">
      <c r="D604" s="9"/>
      <c r="E604" s="9"/>
      <c r="I604" s="9"/>
    </row>
    <row r="605" spans="4:9" ht="14.25" customHeight="1">
      <c r="D605" s="9"/>
      <c r="E605" s="9"/>
      <c r="I605" s="9"/>
    </row>
    <row r="606" spans="4:9" ht="14.25" customHeight="1">
      <c r="D606" s="9"/>
      <c r="E606" s="9"/>
      <c r="I606" s="9"/>
    </row>
    <row r="607" spans="4:9" ht="14.25" customHeight="1">
      <c r="D607" s="9"/>
      <c r="E607" s="9"/>
      <c r="I607" s="9"/>
    </row>
    <row r="608" spans="4:9" ht="14.25" customHeight="1">
      <c r="D608" s="9"/>
      <c r="E608" s="9"/>
      <c r="I608" s="9"/>
    </row>
    <row r="609" spans="4:9" ht="14.25" customHeight="1">
      <c r="D609" s="9"/>
      <c r="E609" s="9"/>
      <c r="I609" s="9"/>
    </row>
    <row r="610" spans="4:9" ht="14.25" customHeight="1">
      <c r="D610" s="9"/>
      <c r="E610" s="9"/>
      <c r="I610" s="9"/>
    </row>
    <row r="611" spans="4:9" ht="14.25" customHeight="1">
      <c r="D611" s="9"/>
      <c r="E611" s="9"/>
      <c r="I611" s="9"/>
    </row>
    <row r="612" spans="4:9" ht="14.25" customHeight="1">
      <c r="D612" s="9"/>
      <c r="E612" s="9"/>
      <c r="I612" s="9"/>
    </row>
    <row r="613" spans="4:9" ht="14.25" customHeight="1">
      <c r="D613" s="9"/>
      <c r="E613" s="9"/>
      <c r="I613" s="9"/>
    </row>
    <row r="614" spans="4:9" ht="14.25" customHeight="1">
      <c r="D614" s="9"/>
      <c r="E614" s="9"/>
      <c r="I614" s="9"/>
    </row>
    <row r="615" spans="4:9" ht="14.25" customHeight="1">
      <c r="D615" s="9"/>
      <c r="E615" s="9"/>
      <c r="I615" s="9"/>
    </row>
    <row r="616" spans="4:9" ht="14.25" customHeight="1">
      <c r="D616" s="9"/>
      <c r="E616" s="9"/>
      <c r="I616" s="9"/>
    </row>
    <row r="617" spans="4:9" ht="14.25" customHeight="1">
      <c r="D617" s="9"/>
      <c r="E617" s="9"/>
      <c r="I617" s="9"/>
    </row>
    <row r="618" spans="4:9" ht="14.25" customHeight="1">
      <c r="D618" s="9"/>
      <c r="E618" s="9"/>
      <c r="I618" s="9"/>
    </row>
    <row r="619" spans="4:9" ht="14.25" customHeight="1">
      <c r="D619" s="9"/>
      <c r="E619" s="9"/>
      <c r="I619" s="9"/>
    </row>
    <row r="620" spans="4:9" ht="14.25" customHeight="1">
      <c r="D620" s="9"/>
      <c r="E620" s="9"/>
      <c r="I620" s="9"/>
    </row>
    <row r="621" spans="4:9" ht="14.25" customHeight="1">
      <c r="D621" s="9"/>
      <c r="E621" s="9"/>
      <c r="I621" s="9"/>
    </row>
    <row r="622" spans="4:9" ht="14.25" customHeight="1">
      <c r="D622" s="9"/>
      <c r="E622" s="9"/>
      <c r="I622" s="9"/>
    </row>
    <row r="623" spans="4:9" ht="14.25" customHeight="1">
      <c r="D623" s="9"/>
      <c r="E623" s="9"/>
      <c r="I623" s="9"/>
    </row>
    <row r="624" spans="4:9" ht="14.25" customHeight="1">
      <c r="D624" s="9"/>
      <c r="E624" s="9"/>
      <c r="I624" s="9"/>
    </row>
    <row r="625" spans="4:9" ht="14.25" customHeight="1">
      <c r="D625" s="9"/>
      <c r="E625" s="9"/>
      <c r="I625" s="9"/>
    </row>
    <row r="626" spans="4:9" ht="14.25" customHeight="1">
      <c r="D626" s="9"/>
      <c r="E626" s="9"/>
      <c r="I626" s="9"/>
    </row>
    <row r="627" spans="4:9" ht="14.25" customHeight="1">
      <c r="D627" s="9"/>
      <c r="E627" s="9"/>
      <c r="I627" s="9"/>
    </row>
    <row r="628" spans="4:9" ht="14.25" customHeight="1">
      <c r="D628" s="9"/>
      <c r="E628" s="9"/>
      <c r="I628" s="9"/>
    </row>
    <row r="629" spans="4:9" ht="14.25" customHeight="1">
      <c r="D629" s="9"/>
      <c r="E629" s="9"/>
      <c r="I629" s="9"/>
    </row>
    <row r="630" spans="4:9" ht="14.25" customHeight="1">
      <c r="D630" s="9"/>
      <c r="E630" s="9"/>
      <c r="I630" s="9"/>
    </row>
    <row r="631" spans="4:9" ht="14.25" customHeight="1">
      <c r="D631" s="9"/>
      <c r="E631" s="9"/>
      <c r="I631" s="9"/>
    </row>
    <row r="632" spans="4:9" ht="14.25" customHeight="1">
      <c r="D632" s="9"/>
      <c r="E632" s="9"/>
      <c r="I632" s="9"/>
    </row>
    <row r="633" spans="4:9" ht="14.25" customHeight="1">
      <c r="D633" s="9"/>
      <c r="E633" s="9"/>
      <c r="I633" s="9"/>
    </row>
    <row r="634" spans="4:9" ht="14.25" customHeight="1">
      <c r="D634" s="9"/>
      <c r="E634" s="9"/>
      <c r="I634" s="9"/>
    </row>
    <row r="635" spans="4:9" ht="14.25" customHeight="1">
      <c r="D635" s="9"/>
      <c r="E635" s="9"/>
      <c r="I635" s="9"/>
    </row>
    <row r="636" spans="4:9" ht="14.25" customHeight="1">
      <c r="D636" s="9"/>
      <c r="E636" s="9"/>
      <c r="I636" s="9"/>
    </row>
    <row r="637" spans="4:9" ht="14.25" customHeight="1">
      <c r="D637" s="9"/>
      <c r="E637" s="9"/>
      <c r="I637" s="9"/>
    </row>
    <row r="638" spans="4:9" ht="14.25" customHeight="1">
      <c r="D638" s="9"/>
      <c r="E638" s="9"/>
      <c r="I638" s="9"/>
    </row>
    <row r="639" spans="4:9" ht="14.25" customHeight="1">
      <c r="D639" s="9"/>
      <c r="E639" s="9"/>
      <c r="I639" s="9"/>
    </row>
    <row r="640" spans="4:9" ht="14.25" customHeight="1">
      <c r="D640" s="9"/>
      <c r="E640" s="9"/>
      <c r="I640" s="9"/>
    </row>
    <row r="641" spans="4:9" ht="14.25" customHeight="1">
      <c r="D641" s="9"/>
      <c r="E641" s="9"/>
      <c r="I641" s="9"/>
    </row>
    <row r="642" spans="4:9" ht="14.25" customHeight="1">
      <c r="D642" s="9"/>
      <c r="E642" s="9"/>
      <c r="I642" s="9"/>
    </row>
    <row r="643" spans="4:9" ht="14.25" customHeight="1">
      <c r="D643" s="9"/>
      <c r="E643" s="9"/>
      <c r="I643" s="9"/>
    </row>
    <row r="644" spans="4:9" ht="14.25" customHeight="1">
      <c r="D644" s="9"/>
      <c r="E644" s="9"/>
      <c r="I644" s="9"/>
    </row>
    <row r="645" spans="4:9" ht="14.25" customHeight="1">
      <c r="D645" s="9"/>
      <c r="E645" s="9"/>
      <c r="I645" s="9"/>
    </row>
    <row r="646" spans="4:9" ht="14.25" customHeight="1">
      <c r="D646" s="9"/>
      <c r="E646" s="9"/>
      <c r="I646" s="9"/>
    </row>
    <row r="647" spans="4:9" ht="14.25" customHeight="1">
      <c r="D647" s="9"/>
      <c r="E647" s="9"/>
      <c r="I647" s="9"/>
    </row>
    <row r="648" spans="4:9" ht="14.25" customHeight="1">
      <c r="D648" s="9"/>
      <c r="E648" s="9"/>
      <c r="I648" s="9"/>
    </row>
    <row r="649" spans="4:9" ht="14.25" customHeight="1">
      <c r="D649" s="9"/>
      <c r="E649" s="9"/>
      <c r="I649" s="9"/>
    </row>
    <row r="650" spans="4:9" ht="14.25" customHeight="1">
      <c r="D650" s="9"/>
      <c r="E650" s="9"/>
      <c r="I650" s="9"/>
    </row>
    <row r="651" spans="4:9" ht="14.25" customHeight="1">
      <c r="D651" s="9"/>
      <c r="E651" s="9"/>
      <c r="I651" s="9"/>
    </row>
    <row r="652" spans="4:9" ht="14.25" customHeight="1">
      <c r="D652" s="9"/>
      <c r="E652" s="9"/>
      <c r="I652" s="9"/>
    </row>
    <row r="653" spans="4:9" ht="14.25" customHeight="1">
      <c r="D653" s="9"/>
      <c r="E653" s="9"/>
      <c r="I653" s="9"/>
    </row>
    <row r="654" spans="4:9" ht="14.25" customHeight="1">
      <c r="D654" s="9"/>
      <c r="E654" s="9"/>
      <c r="I654" s="9"/>
    </row>
    <row r="655" spans="4:9" ht="14.25" customHeight="1">
      <c r="D655" s="9"/>
      <c r="E655" s="9"/>
      <c r="I655" s="9"/>
    </row>
    <row r="656" spans="4:9" ht="14.25" customHeight="1">
      <c r="D656" s="9"/>
      <c r="E656" s="9"/>
      <c r="I656" s="9"/>
    </row>
    <row r="657" spans="4:9" ht="14.25" customHeight="1">
      <c r="D657" s="9"/>
      <c r="E657" s="9"/>
      <c r="I657" s="9"/>
    </row>
    <row r="658" spans="4:9" ht="14.25" customHeight="1">
      <c r="D658" s="9"/>
      <c r="E658" s="9"/>
      <c r="I658" s="9"/>
    </row>
    <row r="659" spans="4:9" ht="14.25" customHeight="1">
      <c r="D659" s="9"/>
      <c r="E659" s="9"/>
      <c r="I659" s="9"/>
    </row>
    <row r="660" spans="4:9" ht="14.25" customHeight="1">
      <c r="D660" s="9"/>
      <c r="E660" s="9"/>
      <c r="I660" s="9"/>
    </row>
    <row r="661" spans="4:9" ht="14.25" customHeight="1">
      <c r="D661" s="9"/>
      <c r="E661" s="9"/>
      <c r="I661" s="9"/>
    </row>
    <row r="662" spans="4:9" ht="14.25" customHeight="1">
      <c r="D662" s="9"/>
      <c r="E662" s="9"/>
      <c r="I662" s="9"/>
    </row>
    <row r="663" spans="4:9" ht="14.25" customHeight="1">
      <c r="D663" s="9"/>
      <c r="E663" s="9"/>
      <c r="I663" s="9"/>
    </row>
    <row r="664" spans="4:9" ht="14.25" customHeight="1">
      <c r="D664" s="9"/>
      <c r="E664" s="9"/>
      <c r="I664" s="9"/>
    </row>
    <row r="665" spans="4:9" ht="14.25" customHeight="1">
      <c r="D665" s="9"/>
      <c r="E665" s="9"/>
      <c r="I665" s="9"/>
    </row>
    <row r="666" spans="4:9" ht="14.25" customHeight="1">
      <c r="D666" s="9"/>
      <c r="E666" s="9"/>
      <c r="I666" s="9"/>
    </row>
    <row r="667" spans="4:9" ht="14.25" customHeight="1">
      <c r="D667" s="9"/>
      <c r="E667" s="9"/>
      <c r="I667" s="9"/>
    </row>
    <row r="668" spans="4:9" ht="14.25" customHeight="1">
      <c r="D668" s="9"/>
      <c r="E668" s="9"/>
      <c r="I668" s="9"/>
    </row>
    <row r="669" spans="4:9" ht="14.25" customHeight="1">
      <c r="D669" s="9"/>
      <c r="E669" s="9"/>
      <c r="I669" s="9"/>
    </row>
    <row r="670" spans="4:9" ht="14.25" customHeight="1">
      <c r="D670" s="9"/>
      <c r="E670" s="9"/>
      <c r="I670" s="9"/>
    </row>
    <row r="671" spans="4:9" ht="14.25" customHeight="1">
      <c r="D671" s="9"/>
      <c r="E671" s="9"/>
      <c r="I671" s="9"/>
    </row>
    <row r="672" spans="4:9" ht="14.25" customHeight="1">
      <c r="D672" s="9"/>
      <c r="E672" s="9"/>
      <c r="I672" s="9"/>
    </row>
    <row r="673" spans="4:9" ht="14.25" customHeight="1">
      <c r="D673" s="9"/>
      <c r="E673" s="9"/>
      <c r="I673" s="9"/>
    </row>
    <row r="674" spans="4:9" ht="14.25" customHeight="1">
      <c r="D674" s="9"/>
      <c r="E674" s="9"/>
      <c r="I674" s="9"/>
    </row>
    <row r="675" spans="4:9" ht="14.25" customHeight="1">
      <c r="D675" s="9"/>
      <c r="E675" s="9"/>
      <c r="I675" s="9"/>
    </row>
    <row r="676" spans="4:9" ht="14.25" customHeight="1">
      <c r="D676" s="9"/>
      <c r="E676" s="9"/>
      <c r="I676" s="9"/>
    </row>
    <row r="677" spans="4:9" ht="14.25" customHeight="1">
      <c r="D677" s="9"/>
      <c r="E677" s="9"/>
      <c r="I677" s="9"/>
    </row>
    <row r="678" spans="4:9" ht="14.25" customHeight="1">
      <c r="D678" s="9"/>
      <c r="E678" s="9"/>
      <c r="I678" s="9"/>
    </row>
    <row r="679" spans="4:9" ht="14.25" customHeight="1">
      <c r="D679" s="9"/>
      <c r="E679" s="9"/>
      <c r="I679" s="9"/>
    </row>
    <row r="680" spans="4:9" ht="14.25" customHeight="1">
      <c r="D680" s="9"/>
      <c r="E680" s="9"/>
      <c r="I680" s="9"/>
    </row>
    <row r="681" spans="4:9" ht="14.25" customHeight="1">
      <c r="D681" s="9"/>
      <c r="E681" s="9"/>
      <c r="I681" s="9"/>
    </row>
    <row r="682" spans="4:9" ht="14.25" customHeight="1">
      <c r="D682" s="9"/>
      <c r="E682" s="9"/>
      <c r="I682" s="9"/>
    </row>
    <row r="683" spans="4:9" ht="14.25" customHeight="1">
      <c r="D683" s="9"/>
      <c r="E683" s="9"/>
      <c r="I683" s="9"/>
    </row>
    <row r="684" spans="4:9" ht="14.25" customHeight="1">
      <c r="D684" s="9"/>
      <c r="E684" s="9"/>
      <c r="I684" s="9"/>
    </row>
    <row r="685" spans="4:9" ht="14.25" customHeight="1">
      <c r="D685" s="9"/>
      <c r="E685" s="9"/>
      <c r="I685" s="9"/>
    </row>
    <row r="686" spans="4:9" ht="14.25" customHeight="1">
      <c r="D686" s="9"/>
      <c r="E686" s="9"/>
      <c r="I686" s="9"/>
    </row>
    <row r="687" spans="4:9" ht="14.25" customHeight="1">
      <c r="D687" s="9"/>
      <c r="E687" s="9"/>
      <c r="I687" s="9"/>
    </row>
    <row r="688" spans="4:9" ht="14.25" customHeight="1">
      <c r="D688" s="9"/>
      <c r="E688" s="9"/>
      <c r="I688" s="9"/>
    </row>
    <row r="689" spans="4:9" ht="14.25" customHeight="1">
      <c r="D689" s="9"/>
      <c r="E689" s="9"/>
      <c r="I689" s="9"/>
    </row>
    <row r="690" spans="4:9" ht="14.25" customHeight="1">
      <c r="D690" s="9"/>
      <c r="E690" s="9"/>
      <c r="I690" s="9"/>
    </row>
    <row r="691" spans="4:9" ht="14.25" customHeight="1">
      <c r="D691" s="9"/>
      <c r="E691" s="9"/>
      <c r="I691" s="9"/>
    </row>
    <row r="692" spans="4:9" ht="14.25" customHeight="1">
      <c r="D692" s="9"/>
      <c r="E692" s="9"/>
      <c r="I692" s="9"/>
    </row>
    <row r="693" spans="4:9" ht="14.25" customHeight="1">
      <c r="D693" s="9"/>
      <c r="E693" s="9"/>
      <c r="I693" s="9"/>
    </row>
    <row r="694" spans="4:9" ht="14.25" customHeight="1">
      <c r="D694" s="9"/>
      <c r="E694" s="9"/>
      <c r="I694" s="9"/>
    </row>
    <row r="695" spans="4:9" ht="14.25" customHeight="1">
      <c r="D695" s="9"/>
      <c r="E695" s="9"/>
      <c r="I695" s="9"/>
    </row>
    <row r="696" spans="4:9" ht="14.25" customHeight="1">
      <c r="D696" s="9"/>
      <c r="E696" s="9"/>
      <c r="I696" s="9"/>
    </row>
    <row r="697" spans="4:9" ht="14.25" customHeight="1">
      <c r="D697" s="9"/>
      <c r="E697" s="9"/>
      <c r="I697" s="9"/>
    </row>
    <row r="698" spans="4:9" ht="14.25" customHeight="1">
      <c r="D698" s="9"/>
      <c r="E698" s="9"/>
      <c r="I698" s="9"/>
    </row>
    <row r="699" spans="4:9" ht="14.25" customHeight="1">
      <c r="D699" s="9"/>
      <c r="E699" s="9"/>
      <c r="I699" s="9"/>
    </row>
    <row r="700" spans="4:9" ht="14.25" customHeight="1">
      <c r="D700" s="9"/>
      <c r="E700" s="9"/>
      <c r="I700" s="9"/>
    </row>
    <row r="701" spans="4:9" ht="14.25" customHeight="1">
      <c r="D701" s="9"/>
      <c r="E701" s="9"/>
      <c r="I701" s="9"/>
    </row>
    <row r="702" spans="4:9" ht="14.25" customHeight="1">
      <c r="D702" s="9"/>
      <c r="E702" s="9"/>
      <c r="I702" s="9"/>
    </row>
    <row r="703" spans="4:9" ht="14.25" customHeight="1">
      <c r="D703" s="9"/>
      <c r="E703" s="9"/>
      <c r="I703" s="9"/>
    </row>
    <row r="704" spans="4:9" ht="14.25" customHeight="1">
      <c r="D704" s="9"/>
      <c r="E704" s="9"/>
      <c r="I704" s="9"/>
    </row>
    <row r="705" spans="4:9" ht="14.25" customHeight="1">
      <c r="D705" s="9"/>
      <c r="E705" s="9"/>
      <c r="I705" s="9"/>
    </row>
    <row r="706" spans="4:9" ht="14.25" customHeight="1">
      <c r="D706" s="9"/>
      <c r="E706" s="9"/>
      <c r="I706" s="9"/>
    </row>
    <row r="707" spans="4:9" ht="14.25" customHeight="1">
      <c r="D707" s="9"/>
      <c r="E707" s="9"/>
      <c r="I707" s="9"/>
    </row>
    <row r="708" spans="4:9" ht="14.25" customHeight="1">
      <c r="D708" s="9"/>
      <c r="E708" s="9"/>
      <c r="I708" s="9"/>
    </row>
    <row r="709" spans="4:9" ht="14.25" customHeight="1">
      <c r="D709" s="9"/>
      <c r="E709" s="9"/>
      <c r="I709" s="9"/>
    </row>
    <row r="710" spans="4:9" ht="14.25" customHeight="1">
      <c r="D710" s="9"/>
      <c r="E710" s="9"/>
      <c r="I710" s="9"/>
    </row>
    <row r="711" spans="4:9" ht="14.25" customHeight="1">
      <c r="D711" s="9"/>
      <c r="E711" s="9"/>
      <c r="I711" s="9"/>
    </row>
    <row r="712" spans="4:9" ht="14.25" customHeight="1">
      <c r="D712" s="9"/>
      <c r="E712" s="9"/>
      <c r="I712" s="9"/>
    </row>
    <row r="713" spans="4:9" ht="14.25" customHeight="1">
      <c r="D713" s="9"/>
      <c r="E713" s="9"/>
      <c r="I713" s="9"/>
    </row>
    <row r="714" spans="4:9" ht="14.25" customHeight="1">
      <c r="D714" s="9"/>
      <c r="E714" s="9"/>
      <c r="I714" s="9"/>
    </row>
    <row r="715" spans="4:9" ht="14.25" customHeight="1">
      <c r="D715" s="9"/>
      <c r="E715" s="9"/>
      <c r="I715" s="9"/>
    </row>
    <row r="716" spans="4:9" ht="14.25" customHeight="1">
      <c r="D716" s="9"/>
      <c r="E716" s="9"/>
      <c r="I716" s="9"/>
    </row>
    <row r="717" spans="4:9" ht="14.25" customHeight="1">
      <c r="D717" s="9"/>
      <c r="E717" s="9"/>
      <c r="I717" s="9"/>
    </row>
    <row r="718" spans="4:9" ht="14.25" customHeight="1">
      <c r="D718" s="9"/>
      <c r="E718" s="9"/>
      <c r="I718" s="9"/>
    </row>
    <row r="719" spans="4:9" ht="14.25" customHeight="1">
      <c r="D719" s="9"/>
      <c r="E719" s="9"/>
      <c r="I719" s="9"/>
    </row>
    <row r="720" spans="4:9" ht="14.25" customHeight="1">
      <c r="D720" s="9"/>
      <c r="E720" s="9"/>
      <c r="I720" s="9"/>
    </row>
    <row r="721" spans="4:9" ht="14.25" customHeight="1">
      <c r="D721" s="9"/>
      <c r="E721" s="9"/>
      <c r="I721" s="9"/>
    </row>
    <row r="722" spans="4:9" ht="14.25" customHeight="1">
      <c r="D722" s="9"/>
      <c r="E722" s="9"/>
      <c r="I722" s="9"/>
    </row>
    <row r="723" spans="4:9" ht="14.25" customHeight="1">
      <c r="D723" s="9"/>
      <c r="E723" s="9"/>
      <c r="I723" s="9"/>
    </row>
    <row r="724" spans="4:9" ht="14.25" customHeight="1">
      <c r="D724" s="9"/>
      <c r="E724" s="9"/>
      <c r="I724" s="9"/>
    </row>
    <row r="725" spans="4:9" ht="14.25" customHeight="1">
      <c r="D725" s="9"/>
      <c r="E725" s="9"/>
      <c r="I725" s="9"/>
    </row>
    <row r="726" spans="4:9" ht="14.25" customHeight="1">
      <c r="D726" s="9"/>
      <c r="E726" s="9"/>
      <c r="I726" s="9"/>
    </row>
    <row r="727" spans="4:9" ht="14.25" customHeight="1">
      <c r="D727" s="9"/>
      <c r="E727" s="9"/>
      <c r="I727" s="9"/>
    </row>
    <row r="728" spans="4:9" ht="14.25" customHeight="1">
      <c r="D728" s="9"/>
      <c r="E728" s="9"/>
      <c r="I728" s="9"/>
    </row>
    <row r="729" spans="4:9" ht="14.25" customHeight="1">
      <c r="D729" s="9"/>
      <c r="E729" s="9"/>
      <c r="I729" s="9"/>
    </row>
    <row r="730" spans="4:9" ht="14.25" customHeight="1">
      <c r="D730" s="9"/>
      <c r="E730" s="9"/>
      <c r="I730" s="9"/>
    </row>
    <row r="731" spans="4:9" ht="14.25" customHeight="1">
      <c r="D731" s="9"/>
      <c r="E731" s="9"/>
      <c r="I731" s="9"/>
    </row>
    <row r="732" spans="4:9" ht="14.25" customHeight="1">
      <c r="D732" s="9"/>
      <c r="E732" s="9"/>
      <c r="I732" s="9"/>
    </row>
    <row r="733" spans="4:9" ht="14.25" customHeight="1">
      <c r="D733" s="9"/>
      <c r="E733" s="9"/>
      <c r="I733" s="9"/>
    </row>
    <row r="734" spans="4:9" ht="14.25" customHeight="1">
      <c r="D734" s="9"/>
      <c r="E734" s="9"/>
      <c r="I734" s="9"/>
    </row>
    <row r="735" spans="4:9" ht="14.25" customHeight="1">
      <c r="D735" s="9"/>
      <c r="E735" s="9"/>
      <c r="I735" s="9"/>
    </row>
    <row r="736" spans="4:9" ht="14.25" customHeight="1">
      <c r="D736" s="9"/>
      <c r="E736" s="9"/>
      <c r="I736" s="9"/>
    </row>
    <row r="737" spans="4:9" ht="14.25" customHeight="1">
      <c r="D737" s="9"/>
      <c r="E737" s="9"/>
      <c r="I737" s="9"/>
    </row>
    <row r="738" spans="4:9" ht="14.25" customHeight="1">
      <c r="D738" s="9"/>
      <c r="E738" s="9"/>
      <c r="I738" s="9"/>
    </row>
    <row r="739" spans="4:9" ht="14.25" customHeight="1">
      <c r="D739" s="9"/>
      <c r="E739" s="9"/>
      <c r="I739" s="9"/>
    </row>
    <row r="740" spans="4:9" ht="14.25" customHeight="1">
      <c r="D740" s="9"/>
      <c r="E740" s="9"/>
      <c r="I740" s="9"/>
    </row>
    <row r="741" spans="4:9" ht="14.25" customHeight="1">
      <c r="D741" s="9"/>
      <c r="E741" s="9"/>
      <c r="I741" s="9"/>
    </row>
    <row r="742" spans="4:9" ht="14.25" customHeight="1">
      <c r="D742" s="9"/>
      <c r="E742" s="9"/>
      <c r="I742" s="9"/>
    </row>
    <row r="743" spans="4:9" ht="14.25" customHeight="1">
      <c r="D743" s="9"/>
      <c r="E743" s="9"/>
      <c r="I743" s="9"/>
    </row>
    <row r="744" spans="4:9" ht="14.25" customHeight="1">
      <c r="D744" s="9"/>
      <c r="E744" s="9"/>
      <c r="I744" s="9"/>
    </row>
    <row r="745" spans="4:9" ht="14.25" customHeight="1">
      <c r="D745" s="9"/>
      <c r="E745" s="9"/>
      <c r="I745" s="9"/>
    </row>
    <row r="746" spans="4:9" ht="14.25" customHeight="1">
      <c r="D746" s="9"/>
      <c r="E746" s="9"/>
      <c r="I746" s="9"/>
    </row>
    <row r="747" spans="4:9" ht="14.25" customHeight="1">
      <c r="D747" s="9"/>
      <c r="E747" s="9"/>
      <c r="I747" s="9"/>
    </row>
    <row r="748" spans="4:9" ht="14.25" customHeight="1">
      <c r="D748" s="9"/>
      <c r="E748" s="9"/>
      <c r="I748" s="9"/>
    </row>
    <row r="749" spans="4:9" ht="14.25" customHeight="1">
      <c r="D749" s="9"/>
      <c r="E749" s="9"/>
      <c r="I749" s="9"/>
    </row>
    <row r="750" spans="4:9" ht="14.25" customHeight="1">
      <c r="D750" s="9"/>
      <c r="E750" s="9"/>
      <c r="I750" s="9"/>
    </row>
    <row r="751" spans="4:9" ht="14.25" customHeight="1">
      <c r="D751" s="9"/>
      <c r="E751" s="9"/>
      <c r="I751" s="9"/>
    </row>
    <row r="752" spans="4:9" ht="14.25" customHeight="1">
      <c r="D752" s="9"/>
      <c r="E752" s="9"/>
      <c r="I752" s="9"/>
    </row>
    <row r="753" spans="4:9" ht="14.25" customHeight="1">
      <c r="D753" s="9"/>
      <c r="E753" s="9"/>
      <c r="I753" s="9"/>
    </row>
    <row r="754" spans="4:9" ht="14.25" customHeight="1">
      <c r="D754" s="9"/>
      <c r="E754" s="9"/>
      <c r="I754" s="9"/>
    </row>
    <row r="755" spans="4:9" ht="14.25" customHeight="1">
      <c r="D755" s="9"/>
      <c r="E755" s="9"/>
      <c r="I755" s="9"/>
    </row>
    <row r="756" spans="4:9" ht="14.25" customHeight="1">
      <c r="D756" s="9"/>
      <c r="E756" s="9"/>
      <c r="I756" s="9"/>
    </row>
    <row r="757" spans="4:9" ht="14.25" customHeight="1">
      <c r="D757" s="9"/>
      <c r="E757" s="9"/>
      <c r="I757" s="9"/>
    </row>
    <row r="758" spans="4:9" ht="14.25" customHeight="1">
      <c r="D758" s="9"/>
      <c r="E758" s="9"/>
      <c r="I758" s="9"/>
    </row>
    <row r="759" spans="4:9" ht="14.25" customHeight="1">
      <c r="D759" s="9"/>
      <c r="E759" s="9"/>
      <c r="I759" s="9"/>
    </row>
    <row r="760" spans="4:9" ht="14.25" customHeight="1">
      <c r="D760" s="9"/>
      <c r="E760" s="9"/>
      <c r="I760" s="9"/>
    </row>
    <row r="761" spans="4:9" ht="14.25" customHeight="1">
      <c r="D761" s="9"/>
      <c r="E761" s="9"/>
      <c r="I761" s="9"/>
    </row>
    <row r="762" spans="4:9" ht="14.25" customHeight="1">
      <c r="D762" s="9"/>
      <c r="E762" s="9"/>
      <c r="I762" s="9"/>
    </row>
    <row r="763" spans="4:9" ht="14.25" customHeight="1">
      <c r="D763" s="9"/>
      <c r="E763" s="9"/>
      <c r="I763" s="9"/>
    </row>
    <row r="764" spans="4:9" ht="14.25" customHeight="1">
      <c r="D764" s="9"/>
      <c r="E764" s="9"/>
      <c r="I764" s="9"/>
    </row>
    <row r="765" spans="4:9" ht="14.25" customHeight="1">
      <c r="D765" s="9"/>
      <c r="E765" s="9"/>
      <c r="I765" s="9"/>
    </row>
    <row r="766" spans="4:9" ht="14.25" customHeight="1">
      <c r="D766" s="9"/>
      <c r="E766" s="9"/>
      <c r="I766" s="9"/>
    </row>
    <row r="767" spans="4:9" ht="14.25" customHeight="1">
      <c r="D767" s="9"/>
      <c r="E767" s="9"/>
      <c r="I767" s="9"/>
    </row>
    <row r="768" spans="4:9" ht="14.25" customHeight="1">
      <c r="D768" s="9"/>
      <c r="E768" s="9"/>
      <c r="I768" s="9"/>
    </row>
    <row r="769" spans="4:9" ht="14.25" customHeight="1">
      <c r="D769" s="9"/>
      <c r="E769" s="9"/>
      <c r="I769" s="9"/>
    </row>
    <row r="770" spans="4:9" ht="14.25" customHeight="1">
      <c r="D770" s="9"/>
      <c r="E770" s="9"/>
      <c r="I770" s="9"/>
    </row>
    <row r="771" spans="4:9" ht="14.25" customHeight="1">
      <c r="D771" s="9"/>
      <c r="E771" s="9"/>
      <c r="I771" s="9"/>
    </row>
    <row r="772" spans="4:9" ht="14.25" customHeight="1">
      <c r="D772" s="9"/>
      <c r="E772" s="9"/>
      <c r="I772" s="9"/>
    </row>
    <row r="773" spans="4:9" ht="14.25" customHeight="1">
      <c r="D773" s="9"/>
      <c r="E773" s="9"/>
      <c r="I773" s="9"/>
    </row>
    <row r="774" spans="4:9" ht="14.25" customHeight="1">
      <c r="D774" s="9"/>
      <c r="E774" s="9"/>
      <c r="I774" s="9"/>
    </row>
    <row r="775" spans="4:9" ht="14.25" customHeight="1">
      <c r="D775" s="9"/>
      <c r="E775" s="9"/>
      <c r="I775" s="9"/>
    </row>
    <row r="776" spans="4:9" ht="14.25" customHeight="1">
      <c r="D776" s="9"/>
      <c r="E776" s="9"/>
      <c r="I776" s="9"/>
    </row>
    <row r="777" spans="4:9" ht="14.25" customHeight="1">
      <c r="D777" s="9"/>
      <c r="E777" s="9"/>
      <c r="I777" s="9"/>
    </row>
    <row r="778" spans="4:9" ht="14.25" customHeight="1">
      <c r="D778" s="9"/>
      <c r="E778" s="9"/>
      <c r="I778" s="9"/>
    </row>
    <row r="779" spans="4:9" ht="14.25" customHeight="1">
      <c r="D779" s="9"/>
      <c r="E779" s="9"/>
      <c r="I779" s="9"/>
    </row>
    <row r="780" spans="4:9" ht="14.25" customHeight="1">
      <c r="D780" s="9"/>
      <c r="E780" s="9"/>
      <c r="I780" s="9"/>
    </row>
    <row r="781" spans="4:9" ht="14.25" customHeight="1">
      <c r="D781" s="9"/>
      <c r="E781" s="9"/>
      <c r="I781" s="9"/>
    </row>
    <row r="782" spans="4:9" ht="14.25" customHeight="1">
      <c r="D782" s="9"/>
      <c r="E782" s="9"/>
      <c r="I782" s="9"/>
    </row>
    <row r="783" spans="4:9" ht="14.25" customHeight="1">
      <c r="D783" s="9"/>
      <c r="E783" s="9"/>
      <c r="I783" s="9"/>
    </row>
    <row r="784" spans="4:9" ht="14.25" customHeight="1">
      <c r="D784" s="9"/>
      <c r="E784" s="9"/>
      <c r="I784" s="9"/>
    </row>
    <row r="785" spans="4:9" ht="14.25" customHeight="1">
      <c r="D785" s="9"/>
      <c r="E785" s="9"/>
      <c r="I785" s="9"/>
    </row>
    <row r="786" spans="4:9" ht="14.25" customHeight="1">
      <c r="D786" s="9"/>
      <c r="E786" s="9"/>
      <c r="I786" s="9"/>
    </row>
    <row r="787" spans="4:9" ht="14.25" customHeight="1">
      <c r="D787" s="9"/>
      <c r="E787" s="9"/>
      <c r="I787" s="9"/>
    </row>
    <row r="788" spans="4:9" ht="14.25" customHeight="1">
      <c r="D788" s="9"/>
      <c r="E788" s="9"/>
      <c r="I788" s="9"/>
    </row>
    <row r="789" spans="4:9" ht="14.25" customHeight="1">
      <c r="D789" s="9"/>
      <c r="E789" s="9"/>
      <c r="I789" s="9"/>
    </row>
    <row r="790" spans="4:9" ht="14.25" customHeight="1">
      <c r="D790" s="9"/>
      <c r="E790" s="9"/>
      <c r="I790" s="9"/>
    </row>
    <row r="791" spans="4:9" ht="14.25" customHeight="1">
      <c r="D791" s="9"/>
      <c r="E791" s="9"/>
      <c r="I791" s="9"/>
    </row>
    <row r="792" spans="4:9" ht="14.25" customHeight="1">
      <c r="D792" s="9"/>
      <c r="E792" s="9"/>
      <c r="I792" s="9"/>
    </row>
    <row r="793" spans="4:9" ht="14.25" customHeight="1">
      <c r="D793" s="9"/>
      <c r="E793" s="9"/>
      <c r="I793" s="9"/>
    </row>
    <row r="794" spans="4:9" ht="14.25" customHeight="1">
      <c r="D794" s="9"/>
      <c r="E794" s="9"/>
      <c r="I794" s="9"/>
    </row>
    <row r="795" spans="4:9" ht="14.25" customHeight="1">
      <c r="D795" s="9"/>
      <c r="E795" s="9"/>
      <c r="I795" s="9"/>
    </row>
    <row r="796" spans="4:9" ht="14.25" customHeight="1">
      <c r="D796" s="9"/>
      <c r="E796" s="9"/>
      <c r="I796" s="9"/>
    </row>
    <row r="797" spans="4:9" ht="14.25" customHeight="1">
      <c r="D797" s="9"/>
      <c r="E797" s="9"/>
      <c r="I797" s="9"/>
    </row>
    <row r="798" spans="4:9" ht="14.25" customHeight="1">
      <c r="D798" s="9"/>
      <c r="E798" s="9"/>
      <c r="I798" s="9"/>
    </row>
    <row r="799" spans="4:9" ht="14.25" customHeight="1">
      <c r="D799" s="9"/>
      <c r="E799" s="9"/>
      <c r="I799" s="9"/>
    </row>
    <row r="800" spans="4:9" ht="14.25" customHeight="1">
      <c r="D800" s="9"/>
      <c r="E800" s="9"/>
      <c r="I800" s="9"/>
    </row>
    <row r="801" spans="4:9" ht="14.25" customHeight="1">
      <c r="D801" s="9"/>
      <c r="E801" s="9"/>
      <c r="I801" s="9"/>
    </row>
    <row r="802" spans="4:9" ht="14.25" customHeight="1">
      <c r="D802" s="9"/>
      <c r="E802" s="9"/>
      <c r="I802" s="9"/>
    </row>
    <row r="803" spans="4:9" ht="14.25" customHeight="1">
      <c r="D803" s="9"/>
      <c r="E803" s="9"/>
      <c r="I803" s="9"/>
    </row>
    <row r="804" spans="4:9" ht="14.25" customHeight="1">
      <c r="D804" s="9"/>
      <c r="E804" s="9"/>
      <c r="I804" s="9"/>
    </row>
    <row r="805" spans="4:9" ht="14.25" customHeight="1">
      <c r="D805" s="9"/>
      <c r="E805" s="9"/>
      <c r="I805" s="9"/>
    </row>
    <row r="806" spans="4:9" ht="14.25" customHeight="1">
      <c r="D806" s="9"/>
      <c r="E806" s="9"/>
      <c r="I806" s="9"/>
    </row>
    <row r="807" spans="4:9" ht="14.25" customHeight="1">
      <c r="D807" s="9"/>
      <c r="E807" s="9"/>
      <c r="I807" s="9"/>
    </row>
    <row r="808" spans="4:9" ht="14.25" customHeight="1">
      <c r="D808" s="9"/>
      <c r="E808" s="9"/>
      <c r="I808" s="9"/>
    </row>
    <row r="809" spans="4:9" ht="14.25" customHeight="1">
      <c r="D809" s="9"/>
      <c r="E809" s="9"/>
      <c r="I809" s="9"/>
    </row>
    <row r="810" spans="4:9" ht="14.25" customHeight="1">
      <c r="D810" s="9"/>
      <c r="E810" s="9"/>
      <c r="I810" s="9"/>
    </row>
    <row r="811" spans="4:9" ht="14.25" customHeight="1">
      <c r="D811" s="9"/>
      <c r="E811" s="9"/>
      <c r="I811" s="9"/>
    </row>
    <row r="812" spans="4:9" ht="14.25" customHeight="1">
      <c r="D812" s="9"/>
      <c r="E812" s="9"/>
      <c r="I812" s="9"/>
    </row>
    <row r="813" spans="4:9" ht="14.25" customHeight="1">
      <c r="D813" s="9"/>
      <c r="E813" s="9"/>
      <c r="I813" s="9"/>
    </row>
    <row r="814" spans="4:9" ht="14.25" customHeight="1">
      <c r="D814" s="9"/>
      <c r="E814" s="9"/>
      <c r="I814" s="9"/>
    </row>
    <row r="815" spans="4:9" ht="14.25" customHeight="1">
      <c r="D815" s="9"/>
      <c r="E815" s="9"/>
      <c r="I815" s="9"/>
    </row>
    <row r="816" spans="4:9" ht="14.25" customHeight="1">
      <c r="D816" s="9"/>
      <c r="E816" s="9"/>
      <c r="I816" s="9"/>
    </row>
    <row r="817" spans="4:9" ht="14.25" customHeight="1">
      <c r="D817" s="9"/>
      <c r="E817" s="9"/>
      <c r="I817" s="9"/>
    </row>
    <row r="818" spans="4:9" ht="14.25" customHeight="1">
      <c r="D818" s="9"/>
      <c r="E818" s="9"/>
      <c r="I818" s="9"/>
    </row>
    <row r="819" spans="4:9" ht="14.25" customHeight="1">
      <c r="D819" s="9"/>
      <c r="E819" s="9"/>
      <c r="I819" s="9"/>
    </row>
    <row r="820" spans="4:9" ht="14.25" customHeight="1">
      <c r="D820" s="9"/>
      <c r="E820" s="9"/>
      <c r="I820" s="9"/>
    </row>
    <row r="821" spans="4:9" ht="14.25" customHeight="1">
      <c r="D821" s="9"/>
      <c r="E821" s="9"/>
      <c r="I821" s="9"/>
    </row>
    <row r="822" spans="4:9" ht="14.25" customHeight="1">
      <c r="D822" s="9"/>
      <c r="E822" s="9"/>
      <c r="I822" s="9"/>
    </row>
    <row r="823" spans="4:9" ht="14.25" customHeight="1">
      <c r="D823" s="9"/>
      <c r="E823" s="9"/>
      <c r="I823" s="9"/>
    </row>
    <row r="824" spans="4:9" ht="14.25" customHeight="1">
      <c r="D824" s="9"/>
      <c r="E824" s="9"/>
      <c r="I824" s="9"/>
    </row>
    <row r="825" spans="4:9" ht="14.25" customHeight="1">
      <c r="D825" s="9"/>
      <c r="E825" s="9"/>
      <c r="I825" s="9"/>
    </row>
    <row r="826" spans="4:9" ht="14.25" customHeight="1">
      <c r="D826" s="9"/>
      <c r="E826" s="9"/>
      <c r="I826" s="9"/>
    </row>
    <row r="827" spans="4:9" ht="14.25" customHeight="1">
      <c r="D827" s="9"/>
      <c r="E827" s="9"/>
      <c r="I827" s="9"/>
    </row>
    <row r="828" spans="4:9" ht="14.25" customHeight="1">
      <c r="D828" s="9"/>
      <c r="E828" s="9"/>
      <c r="I828" s="9"/>
    </row>
    <row r="829" spans="4:9" ht="14.25" customHeight="1">
      <c r="D829" s="9"/>
      <c r="E829" s="9"/>
      <c r="I829" s="9"/>
    </row>
    <row r="830" spans="4:9" ht="14.25" customHeight="1">
      <c r="D830" s="9"/>
      <c r="E830" s="9"/>
      <c r="I830" s="9"/>
    </row>
    <row r="831" spans="4:9" ht="14.25" customHeight="1">
      <c r="D831" s="9"/>
      <c r="E831" s="9"/>
      <c r="I831" s="9"/>
    </row>
    <row r="832" spans="4:9" ht="14.25" customHeight="1">
      <c r="D832" s="9"/>
      <c r="E832" s="9"/>
      <c r="I832" s="9"/>
    </row>
    <row r="833" spans="4:9" ht="14.25" customHeight="1">
      <c r="D833" s="9"/>
      <c r="E833" s="9"/>
      <c r="I833" s="9"/>
    </row>
    <row r="834" spans="4:9" ht="14.25" customHeight="1">
      <c r="D834" s="9"/>
      <c r="E834" s="9"/>
      <c r="I834" s="9"/>
    </row>
    <row r="835" spans="4:9" ht="14.25" customHeight="1">
      <c r="D835" s="9"/>
      <c r="E835" s="9"/>
      <c r="I835" s="9"/>
    </row>
    <row r="836" spans="4:9" ht="14.25" customHeight="1">
      <c r="D836" s="9"/>
      <c r="E836" s="9"/>
      <c r="I836" s="9"/>
    </row>
    <row r="837" spans="4:9" ht="14.25" customHeight="1">
      <c r="D837" s="9"/>
      <c r="E837" s="9"/>
      <c r="I837" s="9"/>
    </row>
    <row r="838" spans="4:9" ht="14.25" customHeight="1">
      <c r="D838" s="9"/>
      <c r="E838" s="9"/>
      <c r="I838" s="9"/>
    </row>
    <row r="839" spans="4:9" ht="14.25" customHeight="1">
      <c r="D839" s="9"/>
      <c r="E839" s="9"/>
      <c r="I839" s="9"/>
    </row>
    <row r="840" spans="4:9" ht="14.25" customHeight="1">
      <c r="D840" s="9"/>
      <c r="E840" s="9"/>
      <c r="I840" s="9"/>
    </row>
    <row r="841" spans="4:9" ht="14.25" customHeight="1">
      <c r="D841" s="9"/>
      <c r="E841" s="9"/>
      <c r="I841" s="9"/>
    </row>
    <row r="842" spans="4:9" ht="14.25" customHeight="1">
      <c r="D842" s="9"/>
      <c r="E842" s="9"/>
      <c r="I842" s="9"/>
    </row>
    <row r="843" spans="4:9" ht="14.25" customHeight="1">
      <c r="D843" s="9"/>
      <c r="E843" s="9"/>
      <c r="I843" s="9"/>
    </row>
    <row r="844" spans="4:9" ht="14.25" customHeight="1">
      <c r="D844" s="9"/>
      <c r="E844" s="9"/>
      <c r="I844" s="9"/>
    </row>
    <row r="845" spans="4:9" ht="14.25" customHeight="1">
      <c r="D845" s="9"/>
      <c r="E845" s="9"/>
      <c r="I845" s="9"/>
    </row>
    <row r="846" spans="4:9" ht="14.25" customHeight="1">
      <c r="D846" s="9"/>
      <c r="E846" s="9"/>
      <c r="I846" s="9"/>
    </row>
    <row r="847" spans="4:9" ht="14.25" customHeight="1">
      <c r="D847" s="9"/>
      <c r="E847" s="9"/>
      <c r="I847" s="9"/>
    </row>
    <row r="848" spans="4:9" ht="14.25" customHeight="1">
      <c r="D848" s="9"/>
      <c r="E848" s="9"/>
      <c r="I848" s="9"/>
    </row>
    <row r="849" spans="4:9" ht="14.25" customHeight="1">
      <c r="D849" s="9"/>
      <c r="E849" s="9"/>
      <c r="I849" s="9"/>
    </row>
    <row r="850" spans="4:9" ht="14.25" customHeight="1">
      <c r="D850" s="9"/>
      <c r="E850" s="9"/>
      <c r="I850" s="9"/>
    </row>
    <row r="851" spans="4:9" ht="14.25" customHeight="1">
      <c r="D851" s="9"/>
      <c r="E851" s="9"/>
      <c r="I851" s="9"/>
    </row>
    <row r="852" spans="4:9" ht="14.25" customHeight="1">
      <c r="D852" s="9"/>
      <c r="E852" s="9"/>
      <c r="I852" s="9"/>
    </row>
    <row r="853" spans="4:9" ht="14.25" customHeight="1">
      <c r="D853" s="9"/>
      <c r="E853" s="9"/>
      <c r="I853" s="9"/>
    </row>
    <row r="854" spans="4:9" ht="14.25" customHeight="1">
      <c r="D854" s="9"/>
      <c r="E854" s="9"/>
      <c r="I854" s="9"/>
    </row>
    <row r="855" spans="4:9" ht="14.25" customHeight="1">
      <c r="D855" s="9"/>
      <c r="E855" s="9"/>
      <c r="I855" s="9"/>
    </row>
    <row r="856" spans="4:9" ht="14.25" customHeight="1">
      <c r="D856" s="9"/>
      <c r="E856" s="9"/>
      <c r="I856" s="9"/>
    </row>
    <row r="857" spans="4:9" ht="14.25" customHeight="1">
      <c r="D857" s="9"/>
      <c r="E857" s="9"/>
      <c r="I857" s="9"/>
    </row>
    <row r="858" spans="4:9" ht="14.25" customHeight="1">
      <c r="D858" s="9"/>
      <c r="E858" s="9"/>
      <c r="I858" s="9"/>
    </row>
    <row r="859" spans="4:9" ht="14.25" customHeight="1">
      <c r="D859" s="9"/>
      <c r="E859" s="9"/>
      <c r="I859" s="9"/>
    </row>
    <row r="860" spans="4:9" ht="14.25" customHeight="1">
      <c r="D860" s="9"/>
      <c r="E860" s="9"/>
      <c r="I860" s="9"/>
    </row>
    <row r="861" spans="4:9" ht="14.25" customHeight="1">
      <c r="D861" s="9"/>
      <c r="E861" s="9"/>
      <c r="I861" s="9"/>
    </row>
    <row r="862" spans="4:9" ht="14.25" customHeight="1">
      <c r="D862" s="9"/>
      <c r="E862" s="9"/>
      <c r="I862" s="9"/>
    </row>
    <row r="863" spans="4:9" ht="14.25" customHeight="1">
      <c r="D863" s="9"/>
      <c r="E863" s="9"/>
      <c r="I863" s="9"/>
    </row>
    <row r="864" spans="4:9" ht="14.25" customHeight="1">
      <c r="D864" s="9"/>
      <c r="E864" s="9"/>
      <c r="I864" s="9"/>
    </row>
    <row r="865" spans="4:9" ht="14.25" customHeight="1">
      <c r="D865" s="9"/>
      <c r="E865" s="9"/>
      <c r="I865" s="9"/>
    </row>
    <row r="866" spans="4:9" ht="14.25" customHeight="1">
      <c r="D866" s="9"/>
      <c r="E866" s="9"/>
      <c r="I866" s="9"/>
    </row>
    <row r="867" spans="4:9" ht="14.25" customHeight="1">
      <c r="D867" s="9"/>
      <c r="E867" s="9"/>
      <c r="I867" s="9"/>
    </row>
    <row r="868" spans="4:9" ht="14.25" customHeight="1">
      <c r="D868" s="9"/>
      <c r="E868" s="9"/>
      <c r="I868" s="9"/>
    </row>
    <row r="869" spans="4:9" ht="14.25" customHeight="1">
      <c r="D869" s="9"/>
      <c r="E869" s="9"/>
      <c r="I869" s="9"/>
    </row>
    <row r="870" spans="4:9" ht="14.25" customHeight="1">
      <c r="D870" s="9"/>
      <c r="E870" s="9"/>
      <c r="I870" s="9"/>
    </row>
    <row r="871" spans="4:9" ht="14.25" customHeight="1">
      <c r="D871" s="9"/>
      <c r="E871" s="9"/>
      <c r="I871" s="9"/>
    </row>
    <row r="872" spans="4:9" ht="14.25" customHeight="1">
      <c r="D872" s="9"/>
      <c r="E872" s="9"/>
      <c r="I872" s="9"/>
    </row>
    <row r="873" spans="4:9" ht="14.25" customHeight="1">
      <c r="D873" s="9"/>
      <c r="E873" s="9"/>
      <c r="I873" s="9"/>
    </row>
    <row r="874" spans="4:9" ht="14.25" customHeight="1">
      <c r="D874" s="9"/>
      <c r="E874" s="9"/>
      <c r="I874" s="9"/>
    </row>
    <row r="875" spans="4:9" ht="14.25" customHeight="1">
      <c r="D875" s="9"/>
      <c r="E875" s="9"/>
      <c r="I875" s="9"/>
    </row>
    <row r="876" spans="4:9" ht="14.25" customHeight="1">
      <c r="D876" s="9"/>
      <c r="E876" s="9"/>
      <c r="I876" s="9"/>
    </row>
    <row r="877" spans="4:9" ht="14.25" customHeight="1">
      <c r="D877" s="9"/>
      <c r="E877" s="9"/>
      <c r="I877" s="9"/>
    </row>
    <row r="878" spans="4:9" ht="14.25" customHeight="1">
      <c r="D878" s="9"/>
      <c r="E878" s="9"/>
      <c r="I878" s="9"/>
    </row>
    <row r="879" spans="4:9" ht="14.25" customHeight="1">
      <c r="D879" s="9"/>
      <c r="E879" s="9"/>
      <c r="I879" s="9"/>
    </row>
    <row r="880" spans="4:9" ht="14.25" customHeight="1">
      <c r="D880" s="9"/>
      <c r="E880" s="9"/>
      <c r="I880" s="9"/>
    </row>
    <row r="881" spans="4:9" ht="14.25" customHeight="1">
      <c r="D881" s="9"/>
      <c r="E881" s="9"/>
      <c r="I881" s="9"/>
    </row>
    <row r="882" spans="4:9" ht="14.25" customHeight="1">
      <c r="D882" s="9"/>
      <c r="E882" s="9"/>
      <c r="I882" s="9"/>
    </row>
    <row r="883" spans="4:9" ht="14.25" customHeight="1">
      <c r="D883" s="9"/>
      <c r="E883" s="9"/>
      <c r="I883" s="9"/>
    </row>
    <row r="884" spans="4:9" ht="14.25" customHeight="1">
      <c r="D884" s="9"/>
      <c r="E884" s="9"/>
      <c r="I884" s="9"/>
    </row>
    <row r="885" spans="4:9" ht="14.25" customHeight="1">
      <c r="D885" s="9"/>
      <c r="E885" s="9"/>
      <c r="I885" s="9"/>
    </row>
    <row r="886" spans="4:9" ht="14.25" customHeight="1">
      <c r="D886" s="9"/>
      <c r="E886" s="9"/>
      <c r="I886" s="9"/>
    </row>
    <row r="887" spans="4:9" ht="14.25" customHeight="1">
      <c r="D887" s="9"/>
      <c r="E887" s="9"/>
      <c r="I887" s="9"/>
    </row>
    <row r="888" spans="4:9" ht="14.25" customHeight="1">
      <c r="D888" s="9"/>
      <c r="E888" s="9"/>
      <c r="I888" s="9"/>
    </row>
    <row r="889" spans="4:9" ht="14.25" customHeight="1">
      <c r="D889" s="9"/>
      <c r="E889" s="9"/>
      <c r="I889" s="9"/>
    </row>
    <row r="890" spans="4:9" ht="14.25" customHeight="1">
      <c r="D890" s="9"/>
      <c r="E890" s="9"/>
      <c r="I890" s="9"/>
    </row>
    <row r="891" spans="4:9" ht="14.25" customHeight="1">
      <c r="D891" s="9"/>
      <c r="E891" s="9"/>
      <c r="I891" s="9"/>
    </row>
    <row r="892" spans="4:9" ht="14.25" customHeight="1">
      <c r="D892" s="9"/>
      <c r="E892" s="9"/>
      <c r="I892" s="9"/>
    </row>
    <row r="893" spans="4:9" ht="14.25" customHeight="1">
      <c r="D893" s="9"/>
      <c r="E893" s="9"/>
      <c r="I893" s="9"/>
    </row>
    <row r="894" spans="4:9" ht="14.25" customHeight="1">
      <c r="D894" s="9"/>
      <c r="E894" s="9"/>
      <c r="I894" s="9"/>
    </row>
    <row r="895" spans="4:9" ht="14.25" customHeight="1">
      <c r="D895" s="9"/>
      <c r="E895" s="9"/>
      <c r="I895" s="9"/>
    </row>
    <row r="896" spans="4:9" ht="14.25" customHeight="1">
      <c r="D896" s="9"/>
      <c r="E896" s="9"/>
      <c r="I896" s="9"/>
    </row>
    <row r="897" spans="4:9" ht="14.25" customHeight="1">
      <c r="D897" s="9"/>
      <c r="E897" s="9"/>
      <c r="I897" s="9"/>
    </row>
    <row r="898" spans="4:9" ht="14.25" customHeight="1">
      <c r="D898" s="9"/>
      <c r="E898" s="9"/>
      <c r="I898" s="9"/>
    </row>
    <row r="899" spans="4:9" ht="14.25" customHeight="1">
      <c r="D899" s="9"/>
      <c r="E899" s="9"/>
      <c r="I899" s="9"/>
    </row>
    <row r="900" spans="4:9" ht="14.25" customHeight="1">
      <c r="D900" s="9"/>
      <c r="E900" s="9"/>
      <c r="I900" s="9"/>
    </row>
    <row r="901" spans="4:9" ht="14.25" customHeight="1">
      <c r="D901" s="9"/>
      <c r="E901" s="9"/>
      <c r="I901" s="9"/>
    </row>
    <row r="902" spans="4:9" ht="14.25" customHeight="1">
      <c r="D902" s="9"/>
      <c r="E902" s="9"/>
      <c r="I902" s="9"/>
    </row>
    <row r="903" spans="4:9" ht="14.25" customHeight="1">
      <c r="D903" s="9"/>
      <c r="E903" s="9"/>
      <c r="I903" s="9"/>
    </row>
    <row r="904" spans="4:9" ht="14.25" customHeight="1">
      <c r="D904" s="9"/>
      <c r="E904" s="9"/>
      <c r="I904" s="9"/>
    </row>
    <row r="905" spans="4:9" ht="14.25" customHeight="1">
      <c r="D905" s="9"/>
      <c r="E905" s="9"/>
      <c r="I905" s="9"/>
    </row>
    <row r="906" spans="4:9" ht="14.25" customHeight="1">
      <c r="D906" s="9"/>
      <c r="E906" s="9"/>
      <c r="I906" s="9"/>
    </row>
    <row r="907" spans="4:9" ht="14.25" customHeight="1">
      <c r="D907" s="9"/>
      <c r="E907" s="9"/>
      <c r="I907" s="9"/>
    </row>
    <row r="908" spans="4:9" ht="14.25" customHeight="1">
      <c r="D908" s="9"/>
      <c r="E908" s="9"/>
      <c r="I908" s="9"/>
    </row>
    <row r="909" spans="4:9" ht="14.25" customHeight="1">
      <c r="D909" s="9"/>
      <c r="E909" s="9"/>
      <c r="I909" s="9"/>
    </row>
    <row r="910" spans="4:9" ht="14.25" customHeight="1">
      <c r="D910" s="9"/>
      <c r="E910" s="9"/>
      <c r="I910" s="9"/>
    </row>
    <row r="911" spans="4:9" ht="14.25" customHeight="1">
      <c r="D911" s="9"/>
      <c r="E911" s="9"/>
      <c r="I911" s="9"/>
    </row>
    <row r="912" spans="4:9" ht="14.25" customHeight="1">
      <c r="D912" s="9"/>
      <c r="E912" s="9"/>
      <c r="I912" s="9"/>
    </row>
    <row r="913" spans="4:9" ht="14.25" customHeight="1">
      <c r="D913" s="9"/>
      <c r="E913" s="9"/>
      <c r="I913" s="9"/>
    </row>
    <row r="914" spans="4:9" ht="14.25" customHeight="1">
      <c r="D914" s="9"/>
      <c r="E914" s="9"/>
      <c r="I914" s="9"/>
    </row>
    <row r="915" spans="4:9" ht="14.25" customHeight="1">
      <c r="D915" s="9"/>
      <c r="E915" s="9"/>
      <c r="I915" s="9"/>
    </row>
    <row r="916" spans="4:9" ht="14.25" customHeight="1">
      <c r="D916" s="9"/>
      <c r="E916" s="9"/>
      <c r="I916" s="9"/>
    </row>
    <row r="917" spans="4:9" ht="14.25" customHeight="1">
      <c r="D917" s="9"/>
      <c r="E917" s="9"/>
      <c r="I917" s="9"/>
    </row>
    <row r="918" spans="4:9" ht="14.25" customHeight="1">
      <c r="D918" s="9"/>
      <c r="E918" s="9"/>
      <c r="I918" s="9"/>
    </row>
    <row r="919" spans="4:9" ht="14.25" customHeight="1">
      <c r="D919" s="9"/>
      <c r="E919" s="9"/>
      <c r="I919" s="9"/>
    </row>
    <row r="920" spans="4:9" ht="14.25" customHeight="1">
      <c r="D920" s="9"/>
      <c r="E920" s="9"/>
      <c r="I920" s="9"/>
    </row>
    <row r="921" spans="4:9" ht="14.25" customHeight="1">
      <c r="D921" s="9"/>
      <c r="E921" s="9"/>
      <c r="I921" s="9"/>
    </row>
    <row r="922" spans="4:9" ht="14.25" customHeight="1">
      <c r="D922" s="9"/>
      <c r="E922" s="9"/>
      <c r="I922" s="9"/>
    </row>
    <row r="923" spans="4:9" ht="14.25" customHeight="1">
      <c r="D923" s="9"/>
      <c r="E923" s="9"/>
      <c r="I923" s="9"/>
    </row>
    <row r="924" spans="4:9" ht="14.25" customHeight="1">
      <c r="D924" s="9"/>
      <c r="E924" s="9"/>
      <c r="I924" s="9"/>
    </row>
    <row r="925" spans="4:9" ht="14.25" customHeight="1">
      <c r="D925" s="9"/>
      <c r="E925" s="9"/>
      <c r="I925" s="9"/>
    </row>
    <row r="926" spans="4:9" ht="14.25" customHeight="1">
      <c r="D926" s="9"/>
      <c r="E926" s="9"/>
      <c r="I926" s="9"/>
    </row>
    <row r="927" spans="4:9" ht="14.25" customHeight="1">
      <c r="D927" s="9"/>
      <c r="E927" s="9"/>
      <c r="I927" s="9"/>
    </row>
    <row r="928" spans="4:9" ht="14.25" customHeight="1">
      <c r="D928" s="9"/>
      <c r="E928" s="9"/>
      <c r="I928" s="9"/>
    </row>
    <row r="929" spans="4:9" ht="14.25" customHeight="1">
      <c r="D929" s="9"/>
      <c r="E929" s="9"/>
      <c r="I929" s="9"/>
    </row>
    <row r="930" spans="4:9" ht="14.25" customHeight="1">
      <c r="D930" s="9"/>
      <c r="E930" s="9"/>
      <c r="I930" s="9"/>
    </row>
    <row r="931" spans="4:9" ht="14.25" customHeight="1">
      <c r="D931" s="9"/>
      <c r="E931" s="9"/>
      <c r="I931" s="9"/>
    </row>
    <row r="932" spans="4:9" ht="14.25" customHeight="1">
      <c r="D932" s="9"/>
      <c r="E932" s="9"/>
      <c r="I932" s="9"/>
    </row>
    <row r="933" spans="4:9" ht="14.25" customHeight="1">
      <c r="D933" s="9"/>
      <c r="E933" s="9"/>
      <c r="I933" s="9"/>
    </row>
    <row r="934" spans="4:9" ht="14.25" customHeight="1">
      <c r="D934" s="9"/>
      <c r="E934" s="9"/>
      <c r="I934" s="9"/>
    </row>
    <row r="935" spans="4:9" ht="14.25" customHeight="1">
      <c r="D935" s="9"/>
      <c r="E935" s="9"/>
      <c r="I935" s="9"/>
    </row>
    <row r="936" spans="4:9" ht="14.25" customHeight="1">
      <c r="D936" s="9"/>
      <c r="E936" s="9"/>
      <c r="I936" s="9"/>
    </row>
    <row r="937" spans="4:9" ht="14.25" customHeight="1">
      <c r="D937" s="9"/>
      <c r="E937" s="9"/>
      <c r="I937" s="9"/>
    </row>
    <row r="938" spans="4:9" ht="14.25" customHeight="1">
      <c r="D938" s="9"/>
      <c r="E938" s="9"/>
      <c r="I938" s="9"/>
    </row>
    <row r="939" spans="4:9" ht="14.25" customHeight="1">
      <c r="D939" s="9"/>
      <c r="E939" s="9"/>
      <c r="I939" s="9"/>
    </row>
    <row r="940" spans="4:9" ht="14.25" customHeight="1">
      <c r="D940" s="9"/>
      <c r="E940" s="9"/>
      <c r="I940" s="9"/>
    </row>
    <row r="941" spans="4:9" ht="14.25" customHeight="1">
      <c r="D941" s="9"/>
      <c r="E941" s="9"/>
      <c r="I941" s="9"/>
    </row>
    <row r="942" spans="4:9" ht="14.25" customHeight="1">
      <c r="D942" s="9"/>
      <c r="E942" s="9"/>
      <c r="I942" s="9"/>
    </row>
    <row r="943" spans="4:9" ht="14.25" customHeight="1">
      <c r="D943" s="9"/>
      <c r="E943" s="9"/>
      <c r="I943" s="9"/>
    </row>
    <row r="944" spans="4:9" ht="14.25" customHeight="1">
      <c r="D944" s="9"/>
      <c r="E944" s="9"/>
      <c r="I944" s="9"/>
    </row>
    <row r="945" spans="4:9" ht="14.25" customHeight="1">
      <c r="D945" s="9"/>
      <c r="E945" s="9"/>
      <c r="I945" s="9"/>
    </row>
    <row r="946" spans="4:9" ht="14.25" customHeight="1">
      <c r="D946" s="9"/>
      <c r="E946" s="9"/>
      <c r="I946" s="9"/>
    </row>
    <row r="947" spans="4:9" ht="14.25" customHeight="1">
      <c r="D947" s="9"/>
      <c r="E947" s="9"/>
      <c r="I947" s="9"/>
    </row>
    <row r="948" spans="4:9" ht="14.25" customHeight="1">
      <c r="D948" s="9"/>
      <c r="E948" s="9"/>
      <c r="I948" s="9"/>
    </row>
    <row r="949" spans="4:9" ht="14.25" customHeight="1">
      <c r="D949" s="9"/>
      <c r="E949" s="9"/>
      <c r="I949" s="9"/>
    </row>
    <row r="950" spans="4:9" ht="14.25" customHeight="1">
      <c r="D950" s="9"/>
      <c r="E950" s="9"/>
      <c r="I950" s="9"/>
    </row>
    <row r="951" spans="4:9" ht="14.25" customHeight="1">
      <c r="D951" s="9"/>
      <c r="E951" s="9"/>
      <c r="I951" s="9"/>
    </row>
    <row r="952" spans="4:9" ht="14.25" customHeight="1">
      <c r="D952" s="9"/>
      <c r="E952" s="9"/>
      <c r="I952" s="9"/>
    </row>
    <row r="953" spans="4:9" ht="14.25" customHeight="1">
      <c r="D953" s="9"/>
      <c r="E953" s="9"/>
      <c r="I953" s="9"/>
    </row>
    <row r="954" spans="4:9" ht="14.25" customHeight="1">
      <c r="D954" s="9"/>
      <c r="E954" s="9"/>
      <c r="I954" s="9"/>
    </row>
    <row r="955" spans="4:9" ht="14.25" customHeight="1">
      <c r="D955" s="9"/>
      <c r="E955" s="9"/>
      <c r="I955" s="9"/>
    </row>
    <row r="956" spans="4:9" ht="14.25" customHeight="1">
      <c r="D956" s="9"/>
      <c r="E956" s="9"/>
      <c r="I956" s="9"/>
    </row>
    <row r="957" spans="4:9" ht="14.25" customHeight="1">
      <c r="D957" s="9"/>
      <c r="E957" s="9"/>
      <c r="I957" s="9"/>
    </row>
    <row r="958" spans="4:9" ht="14.25" customHeight="1">
      <c r="D958" s="9"/>
      <c r="E958" s="9"/>
      <c r="I958" s="9"/>
    </row>
    <row r="959" spans="4:9" ht="14.25" customHeight="1">
      <c r="D959" s="9"/>
      <c r="E959" s="9"/>
      <c r="I959" s="9"/>
    </row>
    <row r="960" spans="4:9" ht="14.25" customHeight="1">
      <c r="D960" s="9"/>
      <c r="E960" s="9"/>
      <c r="I960" s="9"/>
    </row>
    <row r="961" spans="4:9" ht="14.25" customHeight="1">
      <c r="D961" s="9"/>
      <c r="E961" s="9"/>
      <c r="I961" s="9"/>
    </row>
    <row r="962" spans="4:9" ht="14.25" customHeight="1">
      <c r="D962" s="9"/>
      <c r="E962" s="9"/>
      <c r="I962" s="9"/>
    </row>
    <row r="963" spans="4:9" ht="14.25" customHeight="1">
      <c r="D963" s="9"/>
      <c r="E963" s="9"/>
      <c r="I963" s="9"/>
    </row>
    <row r="964" spans="4:9" ht="14.25" customHeight="1">
      <c r="D964" s="9"/>
      <c r="E964" s="9"/>
      <c r="I964" s="9"/>
    </row>
    <row r="965" spans="4:9" ht="14.25" customHeight="1">
      <c r="D965" s="9"/>
      <c r="E965" s="9"/>
      <c r="I965" s="9"/>
    </row>
    <row r="966" spans="4:9" ht="14.25" customHeight="1">
      <c r="D966" s="9"/>
      <c r="E966" s="9"/>
      <c r="I966" s="9"/>
    </row>
    <row r="967" spans="4:9" ht="14.25" customHeight="1">
      <c r="D967" s="9"/>
      <c r="E967" s="9"/>
      <c r="I967" s="9"/>
    </row>
    <row r="968" spans="4:9" ht="14.25" customHeight="1">
      <c r="D968" s="9"/>
      <c r="E968" s="9"/>
      <c r="I968" s="9"/>
    </row>
    <row r="969" spans="4:9" ht="14.25" customHeight="1">
      <c r="D969" s="9"/>
      <c r="E969" s="9"/>
      <c r="I969" s="9"/>
    </row>
    <row r="970" spans="4:9" ht="14.25" customHeight="1">
      <c r="D970" s="9"/>
      <c r="E970" s="9"/>
      <c r="I970" s="9"/>
    </row>
    <row r="971" spans="4:9" ht="14.25" customHeight="1">
      <c r="D971" s="9"/>
      <c r="E971" s="9"/>
      <c r="I971" s="9"/>
    </row>
    <row r="972" spans="4:9" ht="14.25" customHeight="1">
      <c r="D972" s="9"/>
      <c r="E972" s="9"/>
      <c r="I972" s="9"/>
    </row>
    <row r="973" spans="4:9" ht="14.25" customHeight="1">
      <c r="D973" s="9"/>
      <c r="E973" s="9"/>
      <c r="I973" s="9"/>
    </row>
    <row r="974" spans="4:9" ht="14.25" customHeight="1">
      <c r="D974" s="9"/>
      <c r="E974" s="9"/>
      <c r="I974" s="9"/>
    </row>
    <row r="975" spans="4:9" ht="14.25" customHeight="1">
      <c r="D975" s="9"/>
      <c r="E975" s="9"/>
      <c r="I975" s="9"/>
    </row>
    <row r="976" spans="4:9" ht="14.25" customHeight="1">
      <c r="D976" s="9"/>
      <c r="E976" s="9"/>
      <c r="I976" s="9"/>
    </row>
    <row r="977" spans="4:9" ht="14.25" customHeight="1">
      <c r="D977" s="9"/>
      <c r="E977" s="9"/>
      <c r="I977" s="9"/>
    </row>
    <row r="978" spans="4:9" ht="14.25" customHeight="1">
      <c r="D978" s="9"/>
      <c r="E978" s="9"/>
      <c r="I978" s="9"/>
    </row>
    <row r="979" spans="4:9" ht="14.25" customHeight="1">
      <c r="D979" s="9"/>
      <c r="E979" s="9"/>
      <c r="I979" s="9"/>
    </row>
    <row r="980" spans="4:9" ht="14.25" customHeight="1">
      <c r="D980" s="9"/>
      <c r="E980" s="9"/>
      <c r="I980" s="9"/>
    </row>
    <row r="981" spans="4:9" ht="14.25" customHeight="1">
      <c r="D981" s="9"/>
      <c r="E981" s="9"/>
      <c r="I981" s="9"/>
    </row>
    <row r="982" spans="4:9" ht="14.25" customHeight="1">
      <c r="D982" s="9"/>
      <c r="E982" s="9"/>
      <c r="I982" s="9"/>
    </row>
    <row r="983" spans="4:9" ht="14.25" customHeight="1">
      <c r="D983" s="9"/>
      <c r="E983" s="9"/>
      <c r="I983" s="9"/>
    </row>
    <row r="984" spans="4:9" ht="14.25" customHeight="1">
      <c r="D984" s="9"/>
      <c r="E984" s="9"/>
      <c r="I984" s="9"/>
    </row>
    <row r="985" spans="4:9" ht="14.25" customHeight="1">
      <c r="D985" s="9"/>
      <c r="E985" s="9"/>
      <c r="I985" s="9"/>
    </row>
    <row r="986" spans="4:9" ht="14.25" customHeight="1">
      <c r="D986" s="9"/>
      <c r="E986" s="9"/>
      <c r="I986" s="9"/>
    </row>
    <row r="987" spans="4:9" ht="14.25" customHeight="1">
      <c r="D987" s="9"/>
      <c r="E987" s="9"/>
      <c r="I987" s="9"/>
    </row>
    <row r="988" spans="4:9" ht="14.25" customHeight="1">
      <c r="D988" s="9"/>
      <c r="E988" s="9"/>
      <c r="I988" s="9"/>
    </row>
    <row r="989" spans="4:9" ht="14.25" customHeight="1">
      <c r="D989" s="9"/>
      <c r="E989" s="9"/>
      <c r="I989" s="9"/>
    </row>
    <row r="990" spans="4:9" ht="14.25" customHeight="1">
      <c r="D990" s="9"/>
      <c r="E990" s="9"/>
      <c r="I990" s="9"/>
    </row>
    <row r="991" spans="4:9" ht="14.25" customHeight="1">
      <c r="D991" s="9"/>
      <c r="E991" s="9"/>
      <c r="I991" s="9"/>
    </row>
    <row r="992" spans="4:9" ht="14.25" customHeight="1">
      <c r="D992" s="9"/>
      <c r="E992" s="9"/>
      <c r="I992" s="9"/>
    </row>
    <row r="993" spans="4:9" ht="14.25" customHeight="1">
      <c r="D993" s="9"/>
      <c r="E993" s="9"/>
      <c r="I993" s="9"/>
    </row>
    <row r="994" spans="4:9" ht="14.25" customHeight="1">
      <c r="D994" s="9"/>
      <c r="E994" s="9"/>
      <c r="I994" s="9"/>
    </row>
    <row r="995" spans="4:9" ht="14.25" customHeight="1">
      <c r="D995" s="9"/>
      <c r="E995" s="9"/>
      <c r="I995" s="9"/>
    </row>
    <row r="996" spans="4:9" ht="14.25" customHeight="1">
      <c r="D996" s="9"/>
      <c r="E996" s="9"/>
      <c r="I996" s="9"/>
    </row>
    <row r="997" spans="4:9" ht="14.25" customHeight="1">
      <c r="D997" s="9"/>
      <c r="E997" s="9"/>
      <c r="I997" s="9"/>
    </row>
    <row r="998" spans="4:9" ht="14.25" customHeight="1">
      <c r="D998" s="9"/>
      <c r="E998" s="9"/>
      <c r="I998" s="9"/>
    </row>
    <row r="999" spans="4:9" ht="14.25" customHeight="1">
      <c r="D999" s="9"/>
      <c r="E999" s="9"/>
      <c r="I999" s="9"/>
    </row>
    <row r="1000" spans="4:9" ht="14.25" customHeight="1">
      <c r="D1000" s="9"/>
      <c r="E1000" s="9"/>
      <c r="I1000" s="9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zoomScale="72" workbookViewId="0">
      <pane ySplit="1" topLeftCell="A387" activePane="bottomLeft" state="frozen"/>
      <selection activeCell="B8" sqref="B8"/>
      <selection pane="bottomLeft" activeCell="E2" sqref="E2:E419"/>
    </sheetView>
  </sheetViews>
  <sheetFormatPr defaultColWidth="14.453125" defaultRowHeight="15" customHeight="1"/>
  <cols>
    <col min="1" max="2" width="8.7265625" customWidth="1"/>
    <col min="3" max="3" width="8.7265625" hidden="1" customWidth="1"/>
    <col min="4" max="4" width="12.36328125" style="58" customWidth="1"/>
    <col min="5" max="5" width="20.08984375" customWidth="1"/>
    <col min="6" max="6" width="22.54296875" customWidth="1"/>
    <col min="7" max="7" width="8.7265625" customWidth="1"/>
    <col min="8" max="8" width="9.81640625" customWidth="1"/>
    <col min="9" max="9" width="13.81640625" customWidth="1"/>
    <col min="10" max="10" width="20.08984375" customWidth="1"/>
    <col min="11" max="12" width="27" customWidth="1"/>
    <col min="13" max="13" width="29.453125" customWidth="1"/>
    <col min="14" max="14" width="31.81640625" customWidth="1"/>
    <col min="15" max="30" width="8.7265625" customWidth="1"/>
  </cols>
  <sheetData>
    <row r="1" spans="1:14" ht="14.25" customHeight="1">
      <c r="A1" s="21" t="s">
        <v>0</v>
      </c>
      <c r="B1" s="1" t="s">
        <v>1</v>
      </c>
      <c r="C1" s="16" t="s">
        <v>2</v>
      </c>
      <c r="D1" s="55" t="s">
        <v>520</v>
      </c>
      <c r="E1" s="2" t="s">
        <v>46</v>
      </c>
      <c r="F1" s="2" t="s">
        <v>47</v>
      </c>
      <c r="G1" s="1" t="s">
        <v>5</v>
      </c>
      <c r="H1" s="1" t="s">
        <v>6</v>
      </c>
      <c r="I1" s="1" t="s">
        <v>7</v>
      </c>
      <c r="J1" s="3" t="s">
        <v>8</v>
      </c>
      <c r="N1" s="6" t="s">
        <v>43</v>
      </c>
    </row>
    <row r="2" spans="1:14" ht="14.25" customHeight="1">
      <c r="A2" s="18">
        <v>42751</v>
      </c>
      <c r="B2" s="7">
        <v>42754</v>
      </c>
      <c r="C2" s="18">
        <f t="shared" ref="C2:C65" si="0">(A2+B2)/2</f>
        <v>42752.5</v>
      </c>
      <c r="D2" s="56">
        <f>_xlfn.ISOWEEKNUM(B2)</f>
        <v>3</v>
      </c>
      <c r="E2" s="2">
        <f>G2+(I2*(G2/(G2+H2)))</f>
        <v>61.458333333333336</v>
      </c>
      <c r="F2" s="2">
        <f t="shared" ref="F2:F65" si="1">H2+(I2*(H2/(G2+H2)))</f>
        <v>38.541666666666664</v>
      </c>
      <c r="G2" s="8">
        <v>59</v>
      </c>
      <c r="H2" s="8">
        <v>37</v>
      </c>
      <c r="I2" s="8">
        <v>4</v>
      </c>
      <c r="J2" s="2">
        <f t="shared" ref="J2:J65" si="2">SUM(G2:I2)</f>
        <v>100</v>
      </c>
      <c r="K2" s="5"/>
      <c r="L2" s="5" t="s">
        <v>42</v>
      </c>
      <c r="M2" s="9">
        <f>AVERAGE(E2:E419)</f>
        <v>51.309586065823211</v>
      </c>
      <c r="N2" s="9">
        <f>AVERAGE(F2:F419)</f>
        <v>48.690413934176803</v>
      </c>
    </row>
    <row r="3" spans="1:14" ht="14.25" customHeight="1">
      <c r="A3" s="18">
        <v>42744</v>
      </c>
      <c r="B3" s="7">
        <v>42750</v>
      </c>
      <c r="C3" s="18">
        <f t="shared" si="0"/>
        <v>42747</v>
      </c>
      <c r="D3" s="56">
        <f>_xlfn.ISOWEEKNUM(B3)</f>
        <v>2</v>
      </c>
      <c r="E3" s="2">
        <f>G3+(I3*(G3/(G3+H3)))</f>
        <v>59.375</v>
      </c>
      <c r="F3" s="2">
        <f t="shared" si="1"/>
        <v>40.625</v>
      </c>
      <c r="G3" s="8">
        <v>57</v>
      </c>
      <c r="H3" s="8">
        <v>39</v>
      </c>
      <c r="I3" s="8">
        <v>4</v>
      </c>
      <c r="J3" s="2">
        <f t="shared" si="2"/>
        <v>100</v>
      </c>
      <c r="K3" s="5"/>
      <c r="L3" s="5" t="s">
        <v>11</v>
      </c>
      <c r="M3" s="10">
        <f>COUNT(E2:E419)</f>
        <v>418</v>
      </c>
    </row>
    <row r="4" spans="1:14" ht="14.25" customHeight="1">
      <c r="A4" s="18">
        <v>42737</v>
      </c>
      <c r="B4" s="7">
        <v>42743</v>
      </c>
      <c r="C4" s="18">
        <f t="shared" si="0"/>
        <v>42740</v>
      </c>
      <c r="D4" s="56">
        <f t="shared" ref="D4:D67" si="3">_xlfn.ISOWEEKNUM(B4)</f>
        <v>1</v>
      </c>
      <c r="E4" s="2">
        <f t="shared" ref="E4:E65" si="4">G4+(I4*(G4/(G4+H4)))</f>
        <v>56.701030927835049</v>
      </c>
      <c r="F4" s="2">
        <f t="shared" si="1"/>
        <v>43.298969072164951</v>
      </c>
      <c r="G4" s="8">
        <v>55</v>
      </c>
      <c r="H4" s="8">
        <v>42</v>
      </c>
      <c r="I4" s="8">
        <v>3</v>
      </c>
      <c r="J4" s="2">
        <f t="shared" si="2"/>
        <v>100</v>
      </c>
      <c r="K4" s="5"/>
      <c r="L4" s="5" t="s">
        <v>12</v>
      </c>
      <c r="M4" s="10">
        <f>_xlfn.STDEV.S(E2:E419)</f>
        <v>6.1671463228420063</v>
      </c>
    </row>
    <row r="5" spans="1:14" ht="14.25" customHeight="1">
      <c r="A5" s="18">
        <v>42730</v>
      </c>
      <c r="B5" s="7">
        <v>42736</v>
      </c>
      <c r="C5" s="18">
        <f t="shared" si="0"/>
        <v>42733</v>
      </c>
      <c r="D5" s="56">
        <f t="shared" si="3"/>
        <v>52</v>
      </c>
      <c r="E5" s="2">
        <f t="shared" si="4"/>
        <v>57.89473684210526</v>
      </c>
      <c r="F5" s="2">
        <f t="shared" si="1"/>
        <v>42.10526315789474</v>
      </c>
      <c r="G5" s="8">
        <v>55</v>
      </c>
      <c r="H5" s="8">
        <v>40</v>
      </c>
      <c r="I5" s="8">
        <v>5</v>
      </c>
      <c r="J5" s="2">
        <f t="shared" si="2"/>
        <v>100</v>
      </c>
      <c r="K5" s="5"/>
      <c r="L5" s="5" t="s">
        <v>13</v>
      </c>
      <c r="M5" s="5">
        <v>1.96</v>
      </c>
    </row>
    <row r="6" spans="1:14" ht="14.25" customHeight="1">
      <c r="A6" s="18">
        <v>42723</v>
      </c>
      <c r="B6" s="7">
        <v>42729</v>
      </c>
      <c r="C6" s="18">
        <f t="shared" si="0"/>
        <v>42726</v>
      </c>
      <c r="D6" s="56">
        <f t="shared" si="3"/>
        <v>51</v>
      </c>
      <c r="E6" s="2">
        <f t="shared" si="4"/>
        <v>58.333333333333336</v>
      </c>
      <c r="F6" s="2">
        <f t="shared" si="1"/>
        <v>41.666666666666664</v>
      </c>
      <c r="G6" s="8">
        <v>56</v>
      </c>
      <c r="H6" s="8">
        <v>40</v>
      </c>
      <c r="I6" s="8">
        <v>4</v>
      </c>
      <c r="J6" s="2">
        <f t="shared" si="2"/>
        <v>100</v>
      </c>
    </row>
    <row r="7" spans="1:14" ht="14.25" customHeight="1">
      <c r="A7" s="18">
        <v>42716</v>
      </c>
      <c r="B7" s="7">
        <v>42722</v>
      </c>
      <c r="C7" s="18">
        <f t="shared" si="0"/>
        <v>42719</v>
      </c>
      <c r="D7" s="56">
        <f t="shared" si="3"/>
        <v>50</v>
      </c>
      <c r="E7" s="2">
        <f t="shared" si="4"/>
        <v>58.333333333333336</v>
      </c>
      <c r="F7" s="2">
        <f t="shared" si="1"/>
        <v>41.666666666666664</v>
      </c>
      <c r="G7" s="8">
        <v>56</v>
      </c>
      <c r="H7" s="8">
        <v>40</v>
      </c>
      <c r="I7" s="8">
        <v>4</v>
      </c>
      <c r="J7" s="2">
        <f t="shared" si="2"/>
        <v>100</v>
      </c>
      <c r="K7" s="5"/>
      <c r="L7" s="5" t="s">
        <v>14</v>
      </c>
      <c r="M7" s="10">
        <f>1.96 * (M4 / SQRT(M3))</f>
        <v>0.59122417395394944</v>
      </c>
    </row>
    <row r="8" spans="1:14" ht="14.25" customHeight="1">
      <c r="A8" s="18">
        <v>42709</v>
      </c>
      <c r="B8" s="7">
        <v>42715</v>
      </c>
      <c r="C8" s="18">
        <f t="shared" si="0"/>
        <v>42712</v>
      </c>
      <c r="D8" s="56">
        <f t="shared" si="3"/>
        <v>49</v>
      </c>
      <c r="E8" s="2">
        <f t="shared" si="4"/>
        <v>58.762886597938142</v>
      </c>
      <c r="F8" s="2">
        <f t="shared" si="1"/>
        <v>41.237113402061858</v>
      </c>
      <c r="G8" s="8">
        <v>57</v>
      </c>
      <c r="H8" s="8">
        <v>40</v>
      </c>
      <c r="I8" s="8">
        <v>3</v>
      </c>
      <c r="J8" s="2">
        <f t="shared" si="2"/>
        <v>100</v>
      </c>
      <c r="L8" s="5" t="s">
        <v>15</v>
      </c>
      <c r="M8" s="9">
        <f>M2-M7</f>
        <v>50.718361891869264</v>
      </c>
    </row>
    <row r="9" spans="1:14" ht="14.25" customHeight="1">
      <c r="A9" s="18">
        <v>42702</v>
      </c>
      <c r="B9" s="7">
        <v>42708</v>
      </c>
      <c r="C9" s="18">
        <f t="shared" si="0"/>
        <v>42705</v>
      </c>
      <c r="D9" s="56">
        <f t="shared" si="3"/>
        <v>48</v>
      </c>
      <c r="E9" s="2">
        <f t="shared" si="4"/>
        <v>55.670103092783506</v>
      </c>
      <c r="F9" s="2">
        <f t="shared" si="1"/>
        <v>44.329896907216494</v>
      </c>
      <c r="G9" s="8">
        <v>54</v>
      </c>
      <c r="H9" s="8">
        <v>43</v>
      </c>
      <c r="I9" s="8">
        <v>3</v>
      </c>
      <c r="J9" s="2">
        <f t="shared" si="2"/>
        <v>100</v>
      </c>
      <c r="L9" s="5" t="s">
        <v>16</v>
      </c>
      <c r="M9" s="9">
        <f>M2+M7</f>
        <v>51.900810239777158</v>
      </c>
    </row>
    <row r="10" spans="1:14" ht="14.25" customHeight="1">
      <c r="A10" s="18">
        <v>42695</v>
      </c>
      <c r="B10" s="7">
        <v>42701</v>
      </c>
      <c r="C10" s="18">
        <f t="shared" si="0"/>
        <v>42698</v>
      </c>
      <c r="D10" s="56">
        <f t="shared" si="3"/>
        <v>47</v>
      </c>
      <c r="E10" s="2">
        <f t="shared" si="4"/>
        <v>58.333333333333336</v>
      </c>
      <c r="F10" s="2">
        <f t="shared" si="1"/>
        <v>41.666666666666664</v>
      </c>
      <c r="G10" s="8">
        <v>56</v>
      </c>
      <c r="H10" s="8">
        <v>40</v>
      </c>
      <c r="I10" s="8">
        <v>4</v>
      </c>
      <c r="J10" s="2">
        <f t="shared" si="2"/>
        <v>100</v>
      </c>
    </row>
    <row r="11" spans="1:14" ht="14.25" customHeight="1">
      <c r="A11" s="18">
        <v>42688</v>
      </c>
      <c r="B11" s="7">
        <v>42694</v>
      </c>
      <c r="C11" s="18">
        <f t="shared" si="0"/>
        <v>42691</v>
      </c>
      <c r="D11" s="56">
        <f t="shared" si="3"/>
        <v>46</v>
      </c>
      <c r="E11" s="2">
        <f t="shared" si="4"/>
        <v>57.731958762886599</v>
      </c>
      <c r="F11" s="2">
        <f t="shared" si="1"/>
        <v>42.268041237113401</v>
      </c>
      <c r="G11" s="8">
        <v>56</v>
      </c>
      <c r="H11" s="8">
        <v>41</v>
      </c>
      <c r="I11" s="8">
        <v>3</v>
      </c>
      <c r="J11" s="2">
        <f t="shared" si="2"/>
        <v>100</v>
      </c>
    </row>
    <row r="12" spans="1:14" ht="14.25" customHeight="1">
      <c r="A12" s="18">
        <v>42681</v>
      </c>
      <c r="B12" s="7">
        <v>42687</v>
      </c>
      <c r="C12" s="18">
        <f t="shared" si="0"/>
        <v>42684</v>
      </c>
      <c r="D12" s="56">
        <f t="shared" si="3"/>
        <v>45</v>
      </c>
      <c r="E12" s="2">
        <f t="shared" si="4"/>
        <v>58.163265306122447</v>
      </c>
      <c r="F12" s="2">
        <f t="shared" si="1"/>
        <v>41.836734693877553</v>
      </c>
      <c r="G12" s="8">
        <v>57</v>
      </c>
      <c r="H12" s="8">
        <v>41</v>
      </c>
      <c r="I12" s="8">
        <v>2</v>
      </c>
      <c r="J12" s="2">
        <f t="shared" si="2"/>
        <v>100</v>
      </c>
    </row>
    <row r="13" spans="1:14" ht="14.25" customHeight="1">
      <c r="A13" s="18">
        <v>42674</v>
      </c>
      <c r="B13" s="7">
        <v>42680</v>
      </c>
      <c r="C13" s="18">
        <f t="shared" si="0"/>
        <v>42677</v>
      </c>
      <c r="D13" s="56">
        <f t="shared" si="3"/>
        <v>44</v>
      </c>
      <c r="E13" s="2">
        <f t="shared" si="4"/>
        <v>54.081632653061227</v>
      </c>
      <c r="F13" s="2">
        <f t="shared" si="1"/>
        <v>45.918367346938773</v>
      </c>
      <c r="G13" s="8">
        <v>53</v>
      </c>
      <c r="H13" s="8">
        <v>45</v>
      </c>
      <c r="I13" s="8">
        <v>2</v>
      </c>
      <c r="J13" s="2">
        <f t="shared" si="2"/>
        <v>100</v>
      </c>
    </row>
    <row r="14" spans="1:14" ht="14.25" customHeight="1">
      <c r="A14" s="18">
        <v>42667</v>
      </c>
      <c r="B14" s="7">
        <v>42673</v>
      </c>
      <c r="C14" s="18">
        <f t="shared" si="0"/>
        <v>42670</v>
      </c>
      <c r="D14" s="56">
        <f t="shared" si="3"/>
        <v>43</v>
      </c>
      <c r="E14" s="2">
        <f t="shared" si="4"/>
        <v>55.102040816326529</v>
      </c>
      <c r="F14" s="2">
        <f t="shared" si="1"/>
        <v>44.897959183673471</v>
      </c>
      <c r="G14" s="8">
        <v>54</v>
      </c>
      <c r="H14" s="8">
        <v>44</v>
      </c>
      <c r="I14" s="8">
        <v>2</v>
      </c>
      <c r="J14" s="2">
        <f t="shared" si="2"/>
        <v>100</v>
      </c>
    </row>
    <row r="15" spans="1:14" ht="14.25" customHeight="1">
      <c r="A15" s="18">
        <v>42660</v>
      </c>
      <c r="B15" s="7">
        <v>42666</v>
      </c>
      <c r="C15" s="18">
        <f t="shared" si="0"/>
        <v>42663</v>
      </c>
      <c r="D15" s="56">
        <f t="shared" si="3"/>
        <v>42</v>
      </c>
      <c r="E15" s="2">
        <f t="shared" si="4"/>
        <v>56.701030927835049</v>
      </c>
      <c r="F15" s="2">
        <f t="shared" si="1"/>
        <v>43.298969072164951</v>
      </c>
      <c r="G15" s="8">
        <v>55</v>
      </c>
      <c r="H15" s="8">
        <v>42</v>
      </c>
      <c r="I15" s="8">
        <v>3</v>
      </c>
      <c r="J15" s="2">
        <f t="shared" si="2"/>
        <v>100</v>
      </c>
    </row>
    <row r="16" spans="1:14" ht="14.25" customHeight="1">
      <c r="A16" s="18">
        <v>42653</v>
      </c>
      <c r="B16" s="7">
        <v>42659</v>
      </c>
      <c r="C16" s="18">
        <f t="shared" si="0"/>
        <v>42656</v>
      </c>
      <c r="D16" s="56">
        <f t="shared" si="3"/>
        <v>41</v>
      </c>
      <c r="E16" s="2">
        <f t="shared" si="4"/>
        <v>55.670103092783506</v>
      </c>
      <c r="F16" s="2">
        <f t="shared" si="1"/>
        <v>44.329896907216494</v>
      </c>
      <c r="G16" s="8">
        <v>54</v>
      </c>
      <c r="H16" s="8">
        <v>43</v>
      </c>
      <c r="I16" s="8">
        <v>3</v>
      </c>
      <c r="J16" s="2">
        <f t="shared" si="2"/>
        <v>100</v>
      </c>
    </row>
    <row r="17" spans="1:10" ht="14.25" customHeight="1">
      <c r="A17" s="18">
        <v>42646</v>
      </c>
      <c r="B17" s="7">
        <v>42652</v>
      </c>
      <c r="C17" s="18">
        <f t="shared" si="0"/>
        <v>42649</v>
      </c>
      <c r="D17" s="56">
        <f t="shared" si="3"/>
        <v>40</v>
      </c>
      <c r="E17" s="2">
        <f t="shared" si="4"/>
        <v>53.608247422680414</v>
      </c>
      <c r="F17" s="2">
        <f t="shared" si="1"/>
        <v>46.391752577319586</v>
      </c>
      <c r="G17" s="8">
        <v>52</v>
      </c>
      <c r="H17" s="8">
        <v>45</v>
      </c>
      <c r="I17" s="8">
        <v>3</v>
      </c>
      <c r="J17" s="2">
        <f t="shared" si="2"/>
        <v>100</v>
      </c>
    </row>
    <row r="18" spans="1:10" ht="14.25" customHeight="1">
      <c r="A18" s="18">
        <v>42639</v>
      </c>
      <c r="B18" s="7">
        <v>42645</v>
      </c>
      <c r="C18" s="18">
        <f t="shared" si="0"/>
        <v>42642</v>
      </c>
      <c r="D18" s="56">
        <f t="shared" si="3"/>
        <v>39</v>
      </c>
      <c r="E18" s="2">
        <f t="shared" si="4"/>
        <v>54.639175257731956</v>
      </c>
      <c r="F18" s="2">
        <f t="shared" si="1"/>
        <v>45.360824742268044</v>
      </c>
      <c r="G18" s="8">
        <v>53</v>
      </c>
      <c r="H18" s="8">
        <v>44</v>
      </c>
      <c r="I18" s="8">
        <v>3</v>
      </c>
      <c r="J18" s="2">
        <f t="shared" si="2"/>
        <v>100</v>
      </c>
    </row>
    <row r="19" spans="1:10" ht="14.25" customHeight="1">
      <c r="A19" s="18">
        <v>42632</v>
      </c>
      <c r="B19" s="7">
        <v>42638</v>
      </c>
      <c r="C19" s="18">
        <f t="shared" si="0"/>
        <v>42635</v>
      </c>
      <c r="D19" s="56">
        <f t="shared" si="3"/>
        <v>38</v>
      </c>
      <c r="E19" s="2">
        <f t="shared" si="4"/>
        <v>55.208333333333336</v>
      </c>
      <c r="F19" s="2">
        <f t="shared" si="1"/>
        <v>44.791666666666664</v>
      </c>
      <c r="G19" s="8">
        <v>53</v>
      </c>
      <c r="H19" s="8">
        <v>43</v>
      </c>
      <c r="I19" s="8">
        <v>4</v>
      </c>
      <c r="J19" s="2">
        <f t="shared" si="2"/>
        <v>100</v>
      </c>
    </row>
    <row r="20" spans="1:10" ht="14.25" customHeight="1">
      <c r="A20" s="18">
        <v>42625</v>
      </c>
      <c r="B20" s="7">
        <v>42631</v>
      </c>
      <c r="C20" s="18">
        <f t="shared" si="0"/>
        <v>42628</v>
      </c>
      <c r="D20" s="56">
        <f t="shared" si="3"/>
        <v>37</v>
      </c>
      <c r="E20" s="2">
        <f t="shared" si="4"/>
        <v>54.166666666666664</v>
      </c>
      <c r="F20" s="2">
        <f t="shared" si="1"/>
        <v>45.833333333333336</v>
      </c>
      <c r="G20" s="8">
        <v>52</v>
      </c>
      <c r="H20" s="8">
        <v>44</v>
      </c>
      <c r="I20" s="8">
        <v>4</v>
      </c>
      <c r="J20" s="2">
        <f t="shared" si="2"/>
        <v>100</v>
      </c>
    </row>
    <row r="21" spans="1:10" ht="14.25" customHeight="1">
      <c r="A21" s="18">
        <v>42618</v>
      </c>
      <c r="B21" s="7">
        <v>42624</v>
      </c>
      <c r="C21" s="18">
        <f t="shared" si="0"/>
        <v>42621</v>
      </c>
      <c r="D21" s="56">
        <f t="shared" si="3"/>
        <v>36</v>
      </c>
      <c r="E21" s="2">
        <f t="shared" si="4"/>
        <v>53.125</v>
      </c>
      <c r="F21" s="2">
        <f t="shared" si="1"/>
        <v>46.875</v>
      </c>
      <c r="G21" s="8">
        <v>51</v>
      </c>
      <c r="H21" s="8">
        <v>45</v>
      </c>
      <c r="I21" s="8">
        <v>4</v>
      </c>
      <c r="J21" s="2">
        <f t="shared" si="2"/>
        <v>100</v>
      </c>
    </row>
    <row r="22" spans="1:10" ht="14.25" customHeight="1">
      <c r="A22" s="18">
        <v>42611</v>
      </c>
      <c r="B22" s="7">
        <v>42617</v>
      </c>
      <c r="C22" s="18">
        <f t="shared" si="0"/>
        <v>42614</v>
      </c>
      <c r="D22" s="56">
        <f t="shared" si="3"/>
        <v>35</v>
      </c>
      <c r="E22" s="2">
        <f t="shared" si="4"/>
        <v>54.166666666666664</v>
      </c>
      <c r="F22" s="2">
        <f t="shared" si="1"/>
        <v>45.833333333333336</v>
      </c>
      <c r="G22" s="8">
        <v>52</v>
      </c>
      <c r="H22" s="8">
        <v>44</v>
      </c>
      <c r="I22" s="8">
        <v>4</v>
      </c>
      <c r="J22" s="2">
        <f t="shared" si="2"/>
        <v>100</v>
      </c>
    </row>
    <row r="23" spans="1:10" ht="14.25" customHeight="1">
      <c r="A23" s="18">
        <v>42604</v>
      </c>
      <c r="B23" s="7">
        <v>42610</v>
      </c>
      <c r="C23" s="18">
        <f t="shared" si="0"/>
        <v>42607</v>
      </c>
      <c r="D23" s="56">
        <f t="shared" si="3"/>
        <v>34</v>
      </c>
      <c r="E23" s="2">
        <f t="shared" si="4"/>
        <v>53.125</v>
      </c>
      <c r="F23" s="2">
        <f t="shared" si="1"/>
        <v>46.875</v>
      </c>
      <c r="G23" s="8">
        <v>51</v>
      </c>
      <c r="H23" s="8">
        <v>45</v>
      </c>
      <c r="I23" s="8">
        <v>4</v>
      </c>
      <c r="J23" s="2">
        <f t="shared" si="2"/>
        <v>100</v>
      </c>
    </row>
    <row r="24" spans="1:10" ht="14.25" customHeight="1">
      <c r="A24" s="18">
        <v>42597</v>
      </c>
      <c r="B24" s="7">
        <v>42603</v>
      </c>
      <c r="C24" s="18">
        <f t="shared" si="0"/>
        <v>42600</v>
      </c>
      <c r="D24" s="56">
        <f t="shared" si="3"/>
        <v>33</v>
      </c>
      <c r="E24" s="2">
        <f t="shared" si="4"/>
        <v>53.684210526315788</v>
      </c>
      <c r="F24" s="2">
        <f t="shared" si="1"/>
        <v>46.315789473684212</v>
      </c>
      <c r="G24" s="8">
        <v>51</v>
      </c>
      <c r="H24" s="8">
        <v>44</v>
      </c>
      <c r="I24" s="8">
        <v>5</v>
      </c>
      <c r="J24" s="2">
        <f t="shared" si="2"/>
        <v>100</v>
      </c>
    </row>
    <row r="25" spans="1:10" ht="14.25" customHeight="1">
      <c r="A25" s="18">
        <v>42590</v>
      </c>
      <c r="B25" s="7">
        <v>42596</v>
      </c>
      <c r="C25" s="18">
        <f t="shared" si="0"/>
        <v>42593</v>
      </c>
      <c r="D25" s="56">
        <f t="shared" si="3"/>
        <v>32</v>
      </c>
      <c r="E25" s="2">
        <f t="shared" si="4"/>
        <v>54.166666666666664</v>
      </c>
      <c r="F25" s="2">
        <f t="shared" si="1"/>
        <v>45.833333333333336</v>
      </c>
      <c r="G25" s="8">
        <v>52</v>
      </c>
      <c r="H25" s="8">
        <v>44</v>
      </c>
      <c r="I25" s="8">
        <v>4</v>
      </c>
      <c r="J25" s="2">
        <f t="shared" si="2"/>
        <v>100</v>
      </c>
    </row>
    <row r="26" spans="1:10" ht="14.25" customHeight="1">
      <c r="A26" s="18">
        <v>42583</v>
      </c>
      <c r="B26" s="7">
        <v>42589</v>
      </c>
      <c r="C26" s="18">
        <f t="shared" si="0"/>
        <v>42586</v>
      </c>
      <c r="D26" s="56">
        <f t="shared" si="3"/>
        <v>31</v>
      </c>
      <c r="E26" s="2">
        <f t="shared" si="4"/>
        <v>53.608247422680414</v>
      </c>
      <c r="F26" s="2">
        <f t="shared" si="1"/>
        <v>46.391752577319586</v>
      </c>
      <c r="G26" s="8">
        <v>52</v>
      </c>
      <c r="H26" s="8">
        <v>45</v>
      </c>
      <c r="I26" s="8">
        <v>3</v>
      </c>
      <c r="J26" s="2">
        <f t="shared" si="2"/>
        <v>100</v>
      </c>
    </row>
    <row r="27" spans="1:10" ht="14.25" customHeight="1">
      <c r="A27" s="18">
        <v>42576</v>
      </c>
      <c r="B27" s="7">
        <v>42582</v>
      </c>
      <c r="C27" s="18">
        <f t="shared" si="0"/>
        <v>42579</v>
      </c>
      <c r="D27" s="56">
        <f t="shared" si="3"/>
        <v>30</v>
      </c>
      <c r="E27" s="2">
        <f t="shared" si="4"/>
        <v>54.639175257731956</v>
      </c>
      <c r="F27" s="2">
        <f t="shared" si="1"/>
        <v>45.360824742268044</v>
      </c>
      <c r="G27" s="8">
        <v>53</v>
      </c>
      <c r="H27" s="8">
        <v>44</v>
      </c>
      <c r="I27" s="8">
        <v>3</v>
      </c>
      <c r="J27" s="2">
        <f t="shared" si="2"/>
        <v>100</v>
      </c>
    </row>
    <row r="28" spans="1:10" ht="14.25" customHeight="1">
      <c r="A28" s="18">
        <v>42569</v>
      </c>
      <c r="B28" s="7">
        <v>42575</v>
      </c>
      <c r="C28" s="18">
        <f t="shared" si="0"/>
        <v>42572</v>
      </c>
      <c r="D28" s="56">
        <f t="shared" si="3"/>
        <v>29</v>
      </c>
      <c r="E28" s="2">
        <f t="shared" si="4"/>
        <v>51.041666666666664</v>
      </c>
      <c r="F28" s="2">
        <f t="shared" si="1"/>
        <v>48.958333333333336</v>
      </c>
      <c r="G28" s="8">
        <v>49</v>
      </c>
      <c r="H28" s="8">
        <v>47</v>
      </c>
      <c r="I28" s="8">
        <v>4</v>
      </c>
      <c r="J28" s="2">
        <f t="shared" si="2"/>
        <v>100</v>
      </c>
    </row>
    <row r="29" spans="1:10" ht="14.25" customHeight="1">
      <c r="A29" s="18">
        <v>42562</v>
      </c>
      <c r="B29" s="7">
        <v>42568</v>
      </c>
      <c r="C29" s="18">
        <f t="shared" si="0"/>
        <v>42565</v>
      </c>
      <c r="D29" s="56">
        <f t="shared" si="3"/>
        <v>28</v>
      </c>
      <c r="E29" s="2">
        <f t="shared" si="4"/>
        <v>51.578947368421055</v>
      </c>
      <c r="F29" s="2">
        <f t="shared" si="1"/>
        <v>48.421052631578945</v>
      </c>
      <c r="G29" s="8">
        <v>49</v>
      </c>
      <c r="H29" s="8">
        <v>46</v>
      </c>
      <c r="I29" s="8">
        <v>5</v>
      </c>
      <c r="J29" s="2">
        <f t="shared" si="2"/>
        <v>100</v>
      </c>
    </row>
    <row r="30" spans="1:10" ht="14.25" customHeight="1">
      <c r="A30" s="18">
        <v>42555</v>
      </c>
      <c r="B30" s="7">
        <v>42561</v>
      </c>
      <c r="C30" s="18">
        <f t="shared" si="0"/>
        <v>42558</v>
      </c>
      <c r="D30" s="56">
        <f t="shared" si="3"/>
        <v>27</v>
      </c>
      <c r="E30" s="2">
        <f t="shared" si="4"/>
        <v>53.125</v>
      </c>
      <c r="F30" s="2">
        <f t="shared" si="1"/>
        <v>46.875</v>
      </c>
      <c r="G30" s="8">
        <v>51</v>
      </c>
      <c r="H30" s="8">
        <v>45</v>
      </c>
      <c r="I30" s="8">
        <v>4</v>
      </c>
      <c r="J30" s="2">
        <f t="shared" si="2"/>
        <v>100</v>
      </c>
    </row>
    <row r="31" spans="1:10" ht="14.25" customHeight="1">
      <c r="A31" s="18">
        <v>42548</v>
      </c>
      <c r="B31" s="7">
        <v>42554</v>
      </c>
      <c r="C31" s="18">
        <f t="shared" si="0"/>
        <v>42551</v>
      </c>
      <c r="D31" s="56">
        <f t="shared" si="3"/>
        <v>26</v>
      </c>
      <c r="E31" s="2">
        <f t="shared" si="4"/>
        <v>53.125</v>
      </c>
      <c r="F31" s="2">
        <f t="shared" si="1"/>
        <v>46.875</v>
      </c>
      <c r="G31" s="8">
        <v>51</v>
      </c>
      <c r="H31" s="8">
        <v>45</v>
      </c>
      <c r="I31" s="8">
        <v>4</v>
      </c>
      <c r="J31" s="2">
        <f t="shared" si="2"/>
        <v>100</v>
      </c>
    </row>
    <row r="32" spans="1:10" ht="14.25" customHeight="1">
      <c r="A32" s="18">
        <v>42541</v>
      </c>
      <c r="B32" s="7">
        <v>42547</v>
      </c>
      <c r="C32" s="18">
        <f t="shared" si="0"/>
        <v>42544</v>
      </c>
      <c r="D32" s="56">
        <f t="shared" si="3"/>
        <v>25</v>
      </c>
      <c r="E32" s="2">
        <f t="shared" si="4"/>
        <v>52.083333333333336</v>
      </c>
      <c r="F32" s="2">
        <f t="shared" si="1"/>
        <v>47.916666666666664</v>
      </c>
      <c r="G32" s="8">
        <v>50</v>
      </c>
      <c r="H32" s="8">
        <v>46</v>
      </c>
      <c r="I32" s="8">
        <v>4</v>
      </c>
      <c r="J32" s="2">
        <f t="shared" si="2"/>
        <v>100</v>
      </c>
    </row>
    <row r="33" spans="1:10" ht="14.25" customHeight="1">
      <c r="A33" s="18">
        <v>42534</v>
      </c>
      <c r="B33" s="7">
        <v>42540</v>
      </c>
      <c r="C33" s="18">
        <f t="shared" si="0"/>
        <v>42537</v>
      </c>
      <c r="D33" s="56">
        <f t="shared" si="3"/>
        <v>24</v>
      </c>
      <c r="E33" s="2">
        <f t="shared" si="4"/>
        <v>54.639175257731956</v>
      </c>
      <c r="F33" s="2">
        <f t="shared" si="1"/>
        <v>45.360824742268044</v>
      </c>
      <c r="G33" s="8">
        <v>53</v>
      </c>
      <c r="H33" s="8">
        <v>44</v>
      </c>
      <c r="I33" s="8">
        <v>3</v>
      </c>
      <c r="J33" s="2">
        <f t="shared" si="2"/>
        <v>100</v>
      </c>
    </row>
    <row r="34" spans="1:10" ht="14.25" customHeight="1">
      <c r="A34" s="18">
        <v>42527</v>
      </c>
      <c r="B34" s="7">
        <v>42533</v>
      </c>
      <c r="C34" s="18">
        <f t="shared" si="0"/>
        <v>42530</v>
      </c>
      <c r="D34" s="56">
        <f t="shared" si="3"/>
        <v>23</v>
      </c>
      <c r="E34" s="2">
        <f t="shared" si="4"/>
        <v>55.208333333333336</v>
      </c>
      <c r="F34" s="2">
        <f t="shared" si="1"/>
        <v>44.791666666666664</v>
      </c>
      <c r="G34" s="8">
        <v>53</v>
      </c>
      <c r="H34" s="8">
        <v>43</v>
      </c>
      <c r="I34" s="8">
        <v>4</v>
      </c>
      <c r="J34" s="2">
        <f t="shared" si="2"/>
        <v>100</v>
      </c>
    </row>
    <row r="35" spans="1:10" ht="14.25" customHeight="1">
      <c r="A35" s="18">
        <v>42520</v>
      </c>
      <c r="B35" s="7">
        <v>42526</v>
      </c>
      <c r="C35" s="18">
        <f t="shared" si="0"/>
        <v>42523</v>
      </c>
      <c r="D35" s="56">
        <f t="shared" si="3"/>
        <v>22</v>
      </c>
      <c r="E35" s="2">
        <f t="shared" si="4"/>
        <v>53.684210526315788</v>
      </c>
      <c r="F35" s="2">
        <f t="shared" si="1"/>
        <v>46.315789473684212</v>
      </c>
      <c r="G35" s="8">
        <v>51</v>
      </c>
      <c r="H35" s="8">
        <v>44</v>
      </c>
      <c r="I35" s="8">
        <v>5</v>
      </c>
      <c r="J35" s="2">
        <f t="shared" si="2"/>
        <v>100</v>
      </c>
    </row>
    <row r="36" spans="1:10" ht="14.25" customHeight="1">
      <c r="A36" s="18">
        <v>42513</v>
      </c>
      <c r="B36" s="7">
        <v>42519</v>
      </c>
      <c r="C36" s="18">
        <f t="shared" si="0"/>
        <v>42516</v>
      </c>
      <c r="D36" s="56">
        <f t="shared" si="3"/>
        <v>21</v>
      </c>
      <c r="E36" s="2">
        <f t="shared" si="4"/>
        <v>54.166666666666664</v>
      </c>
      <c r="F36" s="2">
        <f t="shared" si="1"/>
        <v>45.833333333333336</v>
      </c>
      <c r="G36" s="8">
        <v>52</v>
      </c>
      <c r="H36" s="8">
        <v>44</v>
      </c>
      <c r="I36" s="8">
        <v>4</v>
      </c>
      <c r="J36" s="2">
        <f t="shared" si="2"/>
        <v>100</v>
      </c>
    </row>
    <row r="37" spans="1:10" ht="14.25" customHeight="1">
      <c r="A37" s="18">
        <v>42506</v>
      </c>
      <c r="B37" s="7">
        <v>42512</v>
      </c>
      <c r="C37" s="18">
        <f t="shared" si="0"/>
        <v>42509</v>
      </c>
      <c r="D37" s="56">
        <f t="shared" si="3"/>
        <v>20</v>
      </c>
      <c r="E37" s="2">
        <f t="shared" si="4"/>
        <v>53.125</v>
      </c>
      <c r="F37" s="2">
        <f t="shared" si="1"/>
        <v>46.875</v>
      </c>
      <c r="G37" s="8">
        <v>51</v>
      </c>
      <c r="H37" s="8">
        <v>45</v>
      </c>
      <c r="I37" s="8">
        <v>4</v>
      </c>
      <c r="J37" s="2">
        <f t="shared" si="2"/>
        <v>100</v>
      </c>
    </row>
    <row r="38" spans="1:10" ht="14.25" customHeight="1">
      <c r="A38" s="18">
        <v>42499</v>
      </c>
      <c r="B38" s="7">
        <v>42505</v>
      </c>
      <c r="C38" s="18">
        <f t="shared" si="0"/>
        <v>42502</v>
      </c>
      <c r="D38" s="56">
        <f t="shared" si="3"/>
        <v>19</v>
      </c>
      <c r="E38" s="2">
        <f t="shared" si="4"/>
        <v>53.125</v>
      </c>
      <c r="F38" s="2">
        <f t="shared" si="1"/>
        <v>46.875</v>
      </c>
      <c r="G38" s="8">
        <v>51</v>
      </c>
      <c r="H38" s="8">
        <v>45</v>
      </c>
      <c r="I38" s="8">
        <v>4</v>
      </c>
      <c r="J38" s="2">
        <f t="shared" si="2"/>
        <v>100</v>
      </c>
    </row>
    <row r="39" spans="1:10" ht="14.25" customHeight="1">
      <c r="A39" s="18">
        <v>42492</v>
      </c>
      <c r="B39" s="7">
        <v>42498</v>
      </c>
      <c r="C39" s="18">
        <f t="shared" si="0"/>
        <v>42495</v>
      </c>
      <c r="D39" s="56">
        <f t="shared" si="3"/>
        <v>18</v>
      </c>
      <c r="E39" s="2">
        <f t="shared" si="4"/>
        <v>54.166666666666664</v>
      </c>
      <c r="F39" s="2">
        <f t="shared" si="1"/>
        <v>45.833333333333336</v>
      </c>
      <c r="G39" s="8">
        <v>52</v>
      </c>
      <c r="H39" s="8">
        <v>44</v>
      </c>
      <c r="I39" s="8">
        <v>4</v>
      </c>
      <c r="J39" s="2">
        <f t="shared" si="2"/>
        <v>100</v>
      </c>
    </row>
    <row r="40" spans="1:10" ht="14.25" customHeight="1">
      <c r="A40" s="18">
        <v>42485</v>
      </c>
      <c r="B40" s="7">
        <v>42491</v>
      </c>
      <c r="C40" s="18">
        <f t="shared" si="0"/>
        <v>42488</v>
      </c>
      <c r="D40" s="56">
        <f t="shared" si="3"/>
        <v>17</v>
      </c>
      <c r="E40" s="2">
        <f t="shared" si="4"/>
        <v>52.577319587628864</v>
      </c>
      <c r="F40" s="2">
        <f t="shared" si="1"/>
        <v>47.422680412371136</v>
      </c>
      <c r="G40" s="8">
        <v>51</v>
      </c>
      <c r="H40" s="8">
        <v>46</v>
      </c>
      <c r="I40" s="8">
        <v>3</v>
      </c>
      <c r="J40" s="2">
        <f t="shared" si="2"/>
        <v>100</v>
      </c>
    </row>
    <row r="41" spans="1:10" ht="14.25" customHeight="1">
      <c r="A41" s="18">
        <v>42478</v>
      </c>
      <c r="B41" s="7">
        <v>42484</v>
      </c>
      <c r="C41" s="18">
        <f t="shared" si="0"/>
        <v>42481</v>
      </c>
      <c r="D41" s="56">
        <f t="shared" si="3"/>
        <v>16</v>
      </c>
      <c r="E41" s="2">
        <f t="shared" si="4"/>
        <v>53.125</v>
      </c>
      <c r="F41" s="2">
        <f t="shared" si="1"/>
        <v>46.875</v>
      </c>
      <c r="G41" s="8">
        <v>51</v>
      </c>
      <c r="H41" s="8">
        <v>45</v>
      </c>
      <c r="I41" s="8">
        <v>4</v>
      </c>
      <c r="J41" s="2">
        <f t="shared" si="2"/>
        <v>100</v>
      </c>
    </row>
    <row r="42" spans="1:10" ht="14.25" customHeight="1">
      <c r="A42" s="18">
        <v>42471</v>
      </c>
      <c r="B42" s="7">
        <v>42477</v>
      </c>
      <c r="C42" s="18">
        <f t="shared" si="0"/>
        <v>42474</v>
      </c>
      <c r="D42" s="56">
        <f t="shared" si="3"/>
        <v>15</v>
      </c>
      <c r="E42" s="2">
        <f t="shared" si="4"/>
        <v>50.526315789473685</v>
      </c>
      <c r="F42" s="2">
        <f t="shared" si="1"/>
        <v>49.473684210526315</v>
      </c>
      <c r="G42" s="8">
        <v>48</v>
      </c>
      <c r="H42" s="8">
        <v>47</v>
      </c>
      <c r="I42" s="8">
        <v>5</v>
      </c>
      <c r="J42" s="2">
        <f t="shared" si="2"/>
        <v>100</v>
      </c>
    </row>
    <row r="43" spans="1:10" ht="14.25" customHeight="1">
      <c r="A43" s="18">
        <v>42464</v>
      </c>
      <c r="B43" s="7">
        <v>42470</v>
      </c>
      <c r="C43" s="18">
        <f t="shared" si="0"/>
        <v>42467</v>
      </c>
      <c r="D43" s="56">
        <f t="shared" si="3"/>
        <v>14</v>
      </c>
      <c r="E43" s="2">
        <f t="shared" si="4"/>
        <v>53.125</v>
      </c>
      <c r="F43" s="2">
        <f t="shared" si="1"/>
        <v>46.875</v>
      </c>
      <c r="G43" s="8">
        <v>51</v>
      </c>
      <c r="H43" s="8">
        <v>45</v>
      </c>
      <c r="I43" s="8">
        <v>4</v>
      </c>
      <c r="J43" s="2">
        <f t="shared" si="2"/>
        <v>100</v>
      </c>
    </row>
    <row r="44" spans="1:10" ht="14.25" customHeight="1">
      <c r="A44" s="18">
        <v>42457</v>
      </c>
      <c r="B44" s="7">
        <v>42463</v>
      </c>
      <c r="C44" s="18">
        <f t="shared" si="0"/>
        <v>42460</v>
      </c>
      <c r="D44" s="56">
        <f t="shared" si="3"/>
        <v>13</v>
      </c>
      <c r="E44" s="2">
        <f t="shared" si="4"/>
        <v>53.125</v>
      </c>
      <c r="F44" s="2">
        <f t="shared" si="1"/>
        <v>46.875</v>
      </c>
      <c r="G44" s="8">
        <v>51</v>
      </c>
      <c r="H44" s="8">
        <v>45</v>
      </c>
      <c r="I44" s="8">
        <v>4</v>
      </c>
      <c r="J44" s="2">
        <f t="shared" si="2"/>
        <v>100</v>
      </c>
    </row>
    <row r="45" spans="1:10" ht="14.25" customHeight="1">
      <c r="A45" s="18">
        <v>42450</v>
      </c>
      <c r="B45" s="7">
        <v>42456</v>
      </c>
      <c r="C45" s="18">
        <f t="shared" si="0"/>
        <v>42453</v>
      </c>
      <c r="D45" s="56">
        <f t="shared" si="3"/>
        <v>12</v>
      </c>
      <c r="E45" s="2">
        <f t="shared" si="4"/>
        <v>54.639175257731956</v>
      </c>
      <c r="F45" s="2">
        <f t="shared" si="1"/>
        <v>45.360824742268044</v>
      </c>
      <c r="G45" s="8">
        <v>53</v>
      </c>
      <c r="H45" s="8">
        <v>44</v>
      </c>
      <c r="I45" s="8">
        <v>3</v>
      </c>
      <c r="J45" s="2">
        <f t="shared" si="2"/>
        <v>100</v>
      </c>
    </row>
    <row r="46" spans="1:10" ht="14.25" customHeight="1">
      <c r="A46" s="18">
        <v>42443</v>
      </c>
      <c r="B46" s="7">
        <v>42449</v>
      </c>
      <c r="C46" s="18">
        <f t="shared" si="0"/>
        <v>42446</v>
      </c>
      <c r="D46" s="56">
        <f t="shared" si="3"/>
        <v>11</v>
      </c>
      <c r="E46" s="2">
        <f t="shared" si="4"/>
        <v>52.083333333333336</v>
      </c>
      <c r="F46" s="2">
        <f t="shared" si="1"/>
        <v>47.916666666666664</v>
      </c>
      <c r="G46" s="8">
        <v>50</v>
      </c>
      <c r="H46" s="8">
        <v>46</v>
      </c>
      <c r="I46" s="8">
        <v>4</v>
      </c>
      <c r="J46" s="2">
        <f t="shared" si="2"/>
        <v>100</v>
      </c>
    </row>
    <row r="47" spans="1:10" ht="14.25" customHeight="1">
      <c r="A47" s="18">
        <v>42436</v>
      </c>
      <c r="B47" s="7">
        <v>42442</v>
      </c>
      <c r="C47" s="18">
        <f t="shared" si="0"/>
        <v>42439</v>
      </c>
      <c r="D47" s="56">
        <f t="shared" si="3"/>
        <v>10</v>
      </c>
      <c r="E47" s="2">
        <f t="shared" si="4"/>
        <v>53.125</v>
      </c>
      <c r="F47" s="2">
        <f t="shared" si="1"/>
        <v>46.875</v>
      </c>
      <c r="G47" s="8">
        <v>51</v>
      </c>
      <c r="H47" s="8">
        <v>45</v>
      </c>
      <c r="I47" s="8">
        <v>4</v>
      </c>
      <c r="J47" s="2">
        <f t="shared" si="2"/>
        <v>100</v>
      </c>
    </row>
    <row r="48" spans="1:10" ht="14.25" customHeight="1">
      <c r="A48" s="18">
        <v>42429</v>
      </c>
      <c r="B48" s="7">
        <v>42435</v>
      </c>
      <c r="C48" s="18">
        <f t="shared" si="0"/>
        <v>42432</v>
      </c>
      <c r="D48" s="56">
        <f t="shared" si="3"/>
        <v>9</v>
      </c>
      <c r="E48" s="2">
        <f t="shared" si="4"/>
        <v>52.083333333333336</v>
      </c>
      <c r="F48" s="2">
        <f t="shared" si="1"/>
        <v>47.916666666666664</v>
      </c>
      <c r="G48" s="8">
        <v>50</v>
      </c>
      <c r="H48" s="8">
        <v>46</v>
      </c>
      <c r="I48" s="8">
        <v>4</v>
      </c>
      <c r="J48" s="2">
        <f t="shared" si="2"/>
        <v>100</v>
      </c>
    </row>
    <row r="49" spans="1:10" ht="14.25" customHeight="1">
      <c r="A49" s="18">
        <v>42422</v>
      </c>
      <c r="B49" s="7">
        <v>42428</v>
      </c>
      <c r="C49" s="18">
        <f t="shared" si="0"/>
        <v>42425</v>
      </c>
      <c r="D49" s="56">
        <f t="shared" si="3"/>
        <v>8</v>
      </c>
      <c r="E49" s="2">
        <f t="shared" si="4"/>
        <v>50.526315789473685</v>
      </c>
      <c r="F49" s="2">
        <f t="shared" si="1"/>
        <v>49.473684210526315</v>
      </c>
      <c r="G49" s="8">
        <v>48</v>
      </c>
      <c r="H49" s="8">
        <v>47</v>
      </c>
      <c r="I49" s="8">
        <v>5</v>
      </c>
      <c r="J49" s="2">
        <f t="shared" si="2"/>
        <v>100</v>
      </c>
    </row>
    <row r="50" spans="1:10" ht="14.25" customHeight="1">
      <c r="A50" s="18">
        <v>42415</v>
      </c>
      <c r="B50" s="7">
        <v>42421</v>
      </c>
      <c r="C50" s="18">
        <f t="shared" si="0"/>
        <v>42418</v>
      </c>
      <c r="D50" s="56">
        <f t="shared" si="3"/>
        <v>7</v>
      </c>
      <c r="E50" s="2">
        <f t="shared" si="4"/>
        <v>50</v>
      </c>
      <c r="F50" s="2">
        <f t="shared" si="1"/>
        <v>50</v>
      </c>
      <c r="G50" s="8">
        <v>48</v>
      </c>
      <c r="H50" s="8">
        <v>48</v>
      </c>
      <c r="I50" s="8">
        <v>4</v>
      </c>
      <c r="J50" s="2">
        <f t="shared" si="2"/>
        <v>100</v>
      </c>
    </row>
    <row r="51" spans="1:10" ht="14.25" customHeight="1">
      <c r="A51" s="18">
        <v>42408</v>
      </c>
      <c r="B51" s="7">
        <v>42414</v>
      </c>
      <c r="C51" s="18">
        <f t="shared" si="0"/>
        <v>42411</v>
      </c>
      <c r="D51" s="56">
        <f t="shared" si="3"/>
        <v>6</v>
      </c>
      <c r="E51" s="2">
        <f t="shared" si="4"/>
        <v>50</v>
      </c>
      <c r="F51" s="2">
        <f t="shared" si="1"/>
        <v>50</v>
      </c>
      <c r="G51" s="8">
        <v>48</v>
      </c>
      <c r="H51" s="8">
        <v>48</v>
      </c>
      <c r="I51" s="8">
        <v>4</v>
      </c>
      <c r="J51" s="2">
        <f t="shared" si="2"/>
        <v>100</v>
      </c>
    </row>
    <row r="52" spans="1:10" ht="14.25" customHeight="1">
      <c r="A52" s="18">
        <v>42401</v>
      </c>
      <c r="B52" s="7">
        <v>42407</v>
      </c>
      <c r="C52" s="18">
        <f t="shared" si="0"/>
        <v>42404</v>
      </c>
      <c r="D52" s="56">
        <f t="shared" si="3"/>
        <v>5</v>
      </c>
      <c r="E52" s="2">
        <f t="shared" si="4"/>
        <v>48.453608247422679</v>
      </c>
      <c r="F52" s="2">
        <f t="shared" si="1"/>
        <v>51.546391752577321</v>
      </c>
      <c r="G52" s="8">
        <v>47</v>
      </c>
      <c r="H52" s="8">
        <v>50</v>
      </c>
      <c r="I52" s="8">
        <v>3</v>
      </c>
      <c r="J52" s="2">
        <f t="shared" si="2"/>
        <v>100</v>
      </c>
    </row>
    <row r="53" spans="1:10" ht="14.25" customHeight="1">
      <c r="A53" s="18">
        <v>42394</v>
      </c>
      <c r="B53" s="7">
        <v>42400</v>
      </c>
      <c r="C53" s="18">
        <f t="shared" si="0"/>
        <v>42397</v>
      </c>
      <c r="D53" s="56">
        <f t="shared" si="3"/>
        <v>4</v>
      </c>
      <c r="E53" s="2">
        <f t="shared" si="4"/>
        <v>50</v>
      </c>
      <c r="F53" s="2">
        <f t="shared" si="1"/>
        <v>50</v>
      </c>
      <c r="G53" s="8">
        <v>48</v>
      </c>
      <c r="H53" s="8">
        <v>48</v>
      </c>
      <c r="I53" s="8">
        <v>4</v>
      </c>
      <c r="J53" s="2">
        <f t="shared" si="2"/>
        <v>100</v>
      </c>
    </row>
    <row r="54" spans="1:10" ht="14.25" customHeight="1">
      <c r="A54" s="18">
        <v>42387</v>
      </c>
      <c r="B54" s="7">
        <v>42393</v>
      </c>
      <c r="C54" s="18">
        <f t="shared" si="0"/>
        <v>42390</v>
      </c>
      <c r="D54" s="56">
        <f t="shared" si="3"/>
        <v>3</v>
      </c>
      <c r="E54" s="2">
        <f t="shared" si="4"/>
        <v>50.526315789473685</v>
      </c>
      <c r="F54" s="2">
        <f t="shared" si="1"/>
        <v>49.473684210526315</v>
      </c>
      <c r="G54" s="8">
        <v>48</v>
      </c>
      <c r="H54" s="8">
        <v>47</v>
      </c>
      <c r="I54" s="8">
        <v>5</v>
      </c>
      <c r="J54" s="2">
        <f t="shared" si="2"/>
        <v>100</v>
      </c>
    </row>
    <row r="55" spans="1:10" ht="14.25" customHeight="1">
      <c r="A55" s="18">
        <v>42380</v>
      </c>
      <c r="B55" s="7">
        <v>42386</v>
      </c>
      <c r="C55" s="18">
        <f t="shared" si="0"/>
        <v>42383</v>
      </c>
      <c r="D55" s="56">
        <f t="shared" si="3"/>
        <v>2</v>
      </c>
      <c r="E55" s="2">
        <f t="shared" si="4"/>
        <v>50.526315789473685</v>
      </c>
      <c r="F55" s="2">
        <f t="shared" si="1"/>
        <v>49.473684210526315</v>
      </c>
      <c r="G55" s="8">
        <v>48</v>
      </c>
      <c r="H55" s="8">
        <v>47</v>
      </c>
      <c r="I55" s="8">
        <v>5</v>
      </c>
      <c r="J55" s="2">
        <f t="shared" si="2"/>
        <v>100</v>
      </c>
    </row>
    <row r="56" spans="1:10" ht="14.25" customHeight="1">
      <c r="A56" s="18">
        <v>42373</v>
      </c>
      <c r="B56" s="7">
        <v>42379</v>
      </c>
      <c r="C56" s="18">
        <f t="shared" si="0"/>
        <v>42376</v>
      </c>
      <c r="D56" s="56">
        <f t="shared" si="3"/>
        <v>1</v>
      </c>
      <c r="E56" s="2">
        <f t="shared" si="4"/>
        <v>48.958333333333336</v>
      </c>
      <c r="F56" s="2">
        <f t="shared" si="1"/>
        <v>51.041666666666664</v>
      </c>
      <c r="G56" s="8">
        <v>47</v>
      </c>
      <c r="H56" s="8">
        <v>49</v>
      </c>
      <c r="I56" s="8">
        <v>4</v>
      </c>
      <c r="J56" s="2">
        <f t="shared" si="2"/>
        <v>100</v>
      </c>
    </row>
    <row r="57" spans="1:10" ht="14.25" customHeight="1">
      <c r="A57" s="18">
        <v>42366</v>
      </c>
      <c r="B57" s="7">
        <v>42372</v>
      </c>
      <c r="C57" s="18">
        <f t="shared" si="0"/>
        <v>42369</v>
      </c>
      <c r="D57" s="56">
        <f t="shared" si="3"/>
        <v>53</v>
      </c>
      <c r="E57" s="2">
        <f t="shared" si="4"/>
        <v>46.391752577319586</v>
      </c>
      <c r="F57" s="2">
        <f t="shared" si="1"/>
        <v>53.608247422680414</v>
      </c>
      <c r="G57" s="8">
        <v>45</v>
      </c>
      <c r="H57" s="8">
        <v>52</v>
      </c>
      <c r="I57" s="8">
        <v>3</v>
      </c>
      <c r="J57" s="2">
        <f t="shared" si="2"/>
        <v>100</v>
      </c>
    </row>
    <row r="58" spans="1:10" ht="14.25" customHeight="1">
      <c r="A58" s="18">
        <v>42359</v>
      </c>
      <c r="B58" s="7">
        <v>42365</v>
      </c>
      <c r="C58" s="18">
        <f t="shared" si="0"/>
        <v>42362</v>
      </c>
      <c r="D58" s="56">
        <f t="shared" si="3"/>
        <v>52</v>
      </c>
      <c r="E58" s="2">
        <f t="shared" si="4"/>
        <v>49.484536082474229</v>
      </c>
      <c r="F58" s="2">
        <f t="shared" si="1"/>
        <v>50.515463917525771</v>
      </c>
      <c r="G58" s="8">
        <v>48</v>
      </c>
      <c r="H58" s="8">
        <v>49</v>
      </c>
      <c r="I58" s="8">
        <v>3</v>
      </c>
      <c r="J58" s="2">
        <f t="shared" si="2"/>
        <v>100</v>
      </c>
    </row>
    <row r="59" spans="1:10" ht="14.25" customHeight="1">
      <c r="A59" s="18">
        <v>42352</v>
      </c>
      <c r="B59" s="7">
        <v>42358</v>
      </c>
      <c r="C59" s="18">
        <f t="shared" si="0"/>
        <v>42355</v>
      </c>
      <c r="D59" s="56">
        <f t="shared" si="3"/>
        <v>51</v>
      </c>
      <c r="E59" s="2">
        <f t="shared" si="4"/>
        <v>46.875</v>
      </c>
      <c r="F59" s="2">
        <f t="shared" si="1"/>
        <v>53.125</v>
      </c>
      <c r="G59" s="8">
        <v>45</v>
      </c>
      <c r="H59" s="8">
        <v>51</v>
      </c>
      <c r="I59" s="8">
        <v>4</v>
      </c>
      <c r="J59" s="2">
        <f t="shared" si="2"/>
        <v>100</v>
      </c>
    </row>
    <row r="60" spans="1:10" ht="14.25" customHeight="1">
      <c r="A60" s="18">
        <v>42345</v>
      </c>
      <c r="B60" s="7">
        <v>42351</v>
      </c>
      <c r="C60" s="18">
        <f t="shared" si="0"/>
        <v>42348</v>
      </c>
      <c r="D60" s="56">
        <f t="shared" si="3"/>
        <v>50</v>
      </c>
      <c r="E60" s="2">
        <f t="shared" si="4"/>
        <v>47.368421052631575</v>
      </c>
      <c r="F60" s="2">
        <f t="shared" si="1"/>
        <v>52.631578947368418</v>
      </c>
      <c r="G60" s="8">
        <v>45</v>
      </c>
      <c r="H60" s="8">
        <v>50</v>
      </c>
      <c r="I60" s="8">
        <v>5</v>
      </c>
      <c r="J60" s="2">
        <f t="shared" si="2"/>
        <v>100</v>
      </c>
    </row>
    <row r="61" spans="1:10" ht="14.25" customHeight="1">
      <c r="A61" s="18">
        <v>42338</v>
      </c>
      <c r="B61" s="7">
        <v>42344</v>
      </c>
      <c r="C61" s="18">
        <f t="shared" si="0"/>
        <v>42341</v>
      </c>
      <c r="D61" s="56">
        <f t="shared" si="3"/>
        <v>49</v>
      </c>
      <c r="E61" s="2">
        <f t="shared" si="4"/>
        <v>48.958333333333336</v>
      </c>
      <c r="F61" s="2">
        <f t="shared" si="1"/>
        <v>51.041666666666664</v>
      </c>
      <c r="G61" s="8">
        <v>47</v>
      </c>
      <c r="H61" s="8">
        <v>49</v>
      </c>
      <c r="I61" s="8">
        <v>4</v>
      </c>
      <c r="J61" s="2">
        <f t="shared" si="2"/>
        <v>100</v>
      </c>
    </row>
    <row r="62" spans="1:10" ht="14.25" customHeight="1">
      <c r="A62" s="18">
        <v>42331</v>
      </c>
      <c r="B62" s="7">
        <v>42337</v>
      </c>
      <c r="C62" s="18">
        <f t="shared" si="0"/>
        <v>42334</v>
      </c>
      <c r="D62" s="56">
        <f t="shared" si="3"/>
        <v>48</v>
      </c>
      <c r="E62" s="2">
        <f t="shared" si="4"/>
        <v>48.421052631578945</v>
      </c>
      <c r="F62" s="2">
        <f t="shared" si="1"/>
        <v>51.578947368421055</v>
      </c>
      <c r="G62" s="8">
        <v>46</v>
      </c>
      <c r="H62" s="8">
        <v>49</v>
      </c>
      <c r="I62" s="8">
        <v>5</v>
      </c>
      <c r="J62" s="2">
        <f t="shared" si="2"/>
        <v>100</v>
      </c>
    </row>
    <row r="63" spans="1:10" ht="14.25" customHeight="1">
      <c r="A63" s="18">
        <v>42324</v>
      </c>
      <c r="B63" s="7">
        <v>42330</v>
      </c>
      <c r="C63" s="18">
        <f t="shared" si="0"/>
        <v>42327</v>
      </c>
      <c r="D63" s="56">
        <f t="shared" si="3"/>
        <v>47</v>
      </c>
      <c r="E63" s="2">
        <f t="shared" si="4"/>
        <v>45.833333333333336</v>
      </c>
      <c r="F63" s="2">
        <f t="shared" si="1"/>
        <v>54.166666666666664</v>
      </c>
      <c r="G63" s="8">
        <v>44</v>
      </c>
      <c r="H63" s="8">
        <v>52</v>
      </c>
      <c r="I63" s="8">
        <v>4</v>
      </c>
      <c r="J63" s="2">
        <f t="shared" si="2"/>
        <v>100</v>
      </c>
    </row>
    <row r="64" spans="1:10" ht="14.25" customHeight="1">
      <c r="A64" s="18">
        <v>42317</v>
      </c>
      <c r="B64" s="7">
        <v>42323</v>
      </c>
      <c r="C64" s="18">
        <f t="shared" si="0"/>
        <v>42320</v>
      </c>
      <c r="D64" s="56">
        <f t="shared" si="3"/>
        <v>46</v>
      </c>
      <c r="E64" s="2">
        <f t="shared" si="4"/>
        <v>51.041666666666664</v>
      </c>
      <c r="F64" s="2">
        <f t="shared" si="1"/>
        <v>48.958333333333336</v>
      </c>
      <c r="G64" s="8">
        <v>49</v>
      </c>
      <c r="H64" s="8">
        <v>47</v>
      </c>
      <c r="I64" s="8">
        <v>4</v>
      </c>
      <c r="J64" s="2">
        <f t="shared" si="2"/>
        <v>100</v>
      </c>
    </row>
    <row r="65" spans="1:10" ht="14.25" customHeight="1">
      <c r="A65" s="18">
        <v>42310</v>
      </c>
      <c r="B65" s="7">
        <v>42316</v>
      </c>
      <c r="C65" s="18">
        <f t="shared" si="0"/>
        <v>42313</v>
      </c>
      <c r="D65" s="56">
        <f t="shared" si="3"/>
        <v>45</v>
      </c>
      <c r="E65" s="2">
        <f t="shared" si="4"/>
        <v>50.515463917525771</v>
      </c>
      <c r="F65" s="2">
        <f t="shared" si="1"/>
        <v>49.484536082474229</v>
      </c>
      <c r="G65" s="8">
        <v>49</v>
      </c>
      <c r="H65" s="8">
        <v>48</v>
      </c>
      <c r="I65" s="8">
        <v>3</v>
      </c>
      <c r="J65" s="2">
        <f t="shared" si="2"/>
        <v>100</v>
      </c>
    </row>
    <row r="66" spans="1:10" ht="14.25" customHeight="1">
      <c r="A66" s="18">
        <v>42303</v>
      </c>
      <c r="B66" s="7">
        <v>42309</v>
      </c>
      <c r="C66" s="18">
        <f t="shared" ref="C66:C129" si="5">(A66+B66)/2</f>
        <v>42306</v>
      </c>
      <c r="D66" s="56">
        <f t="shared" si="3"/>
        <v>44</v>
      </c>
      <c r="E66" s="2">
        <f t="shared" ref="E66:E129" si="6">G66+(I66*(G66/(G66+H66)))</f>
        <v>48.958333333333336</v>
      </c>
      <c r="F66" s="2">
        <f t="shared" ref="F66:F129" si="7">H66+(I66*(H66/(G66+H66)))</f>
        <v>51.041666666666664</v>
      </c>
      <c r="G66" s="8">
        <v>47</v>
      </c>
      <c r="H66" s="8">
        <v>49</v>
      </c>
      <c r="I66" s="8">
        <v>4</v>
      </c>
      <c r="J66" s="2">
        <f t="shared" ref="J66:J129" si="8">SUM(G66:I66)</f>
        <v>100</v>
      </c>
    </row>
    <row r="67" spans="1:10" ht="14.25" customHeight="1">
      <c r="A67" s="18">
        <v>42296</v>
      </c>
      <c r="B67" s="7">
        <v>42302</v>
      </c>
      <c r="C67" s="18">
        <f t="shared" si="5"/>
        <v>42299</v>
      </c>
      <c r="D67" s="56">
        <f t="shared" si="3"/>
        <v>43</v>
      </c>
      <c r="E67" s="2">
        <f t="shared" si="6"/>
        <v>47.916666666666664</v>
      </c>
      <c r="F67" s="2">
        <f t="shared" si="7"/>
        <v>52.083333333333336</v>
      </c>
      <c r="G67" s="8">
        <v>46</v>
      </c>
      <c r="H67" s="8">
        <v>50</v>
      </c>
      <c r="I67" s="8">
        <v>4</v>
      </c>
      <c r="J67" s="2">
        <f t="shared" si="8"/>
        <v>100</v>
      </c>
    </row>
    <row r="68" spans="1:10" ht="14.25" customHeight="1">
      <c r="A68" s="18">
        <v>42289</v>
      </c>
      <c r="B68" s="7">
        <v>42295</v>
      </c>
      <c r="C68" s="18">
        <f t="shared" si="5"/>
        <v>42292</v>
      </c>
      <c r="D68" s="56">
        <f t="shared" ref="D68:D131" si="9">_xlfn.ISOWEEKNUM(B68)</f>
        <v>42</v>
      </c>
      <c r="E68" s="2">
        <f t="shared" si="6"/>
        <v>47.916666666666664</v>
      </c>
      <c r="F68" s="2">
        <f t="shared" si="7"/>
        <v>52.083333333333336</v>
      </c>
      <c r="G68" s="8">
        <v>46</v>
      </c>
      <c r="H68" s="8">
        <v>50</v>
      </c>
      <c r="I68" s="8">
        <v>4</v>
      </c>
      <c r="J68" s="2">
        <f t="shared" si="8"/>
        <v>100</v>
      </c>
    </row>
    <row r="69" spans="1:10" ht="14.25" customHeight="1">
      <c r="A69" s="18">
        <v>42282</v>
      </c>
      <c r="B69" s="7">
        <v>42288</v>
      </c>
      <c r="C69" s="18">
        <f t="shared" si="5"/>
        <v>42285</v>
      </c>
      <c r="D69" s="56">
        <f t="shared" si="9"/>
        <v>41</v>
      </c>
      <c r="E69" s="2">
        <f t="shared" si="6"/>
        <v>47.916666666666664</v>
      </c>
      <c r="F69" s="2">
        <f t="shared" si="7"/>
        <v>52.083333333333336</v>
      </c>
      <c r="G69" s="8">
        <v>46</v>
      </c>
      <c r="H69" s="8">
        <v>50</v>
      </c>
      <c r="I69" s="8">
        <v>4</v>
      </c>
      <c r="J69" s="2">
        <f t="shared" si="8"/>
        <v>100</v>
      </c>
    </row>
    <row r="70" spans="1:10" ht="14.25" customHeight="1">
      <c r="A70" s="18">
        <v>42275</v>
      </c>
      <c r="B70" s="7">
        <v>42281</v>
      </c>
      <c r="C70" s="18">
        <f t="shared" si="5"/>
        <v>42278</v>
      </c>
      <c r="D70" s="56">
        <f t="shared" si="9"/>
        <v>40</v>
      </c>
      <c r="E70" s="2">
        <f t="shared" si="6"/>
        <v>48.958333333333336</v>
      </c>
      <c r="F70" s="2">
        <f t="shared" si="7"/>
        <v>51.041666666666664</v>
      </c>
      <c r="G70" s="8">
        <v>47</v>
      </c>
      <c r="H70" s="8">
        <v>49</v>
      </c>
      <c r="I70" s="8">
        <v>4</v>
      </c>
      <c r="J70" s="2">
        <f t="shared" si="8"/>
        <v>100</v>
      </c>
    </row>
    <row r="71" spans="1:10" ht="14.25" customHeight="1">
      <c r="A71" s="18">
        <v>42268</v>
      </c>
      <c r="B71" s="7">
        <v>42274</v>
      </c>
      <c r="C71" s="18">
        <f t="shared" si="5"/>
        <v>42271</v>
      </c>
      <c r="D71" s="56">
        <f t="shared" si="9"/>
        <v>39</v>
      </c>
      <c r="E71" s="2">
        <f t="shared" si="6"/>
        <v>49.484536082474229</v>
      </c>
      <c r="F71" s="2">
        <f t="shared" si="7"/>
        <v>50.515463917525771</v>
      </c>
      <c r="G71" s="8">
        <v>48</v>
      </c>
      <c r="H71" s="8">
        <v>49</v>
      </c>
      <c r="I71" s="8">
        <v>3</v>
      </c>
      <c r="J71" s="2">
        <f t="shared" si="8"/>
        <v>100</v>
      </c>
    </row>
    <row r="72" spans="1:10" ht="14.25" customHeight="1">
      <c r="A72" s="18">
        <v>42261</v>
      </c>
      <c r="B72" s="7">
        <v>42267</v>
      </c>
      <c r="C72" s="18">
        <f t="shared" si="5"/>
        <v>42264</v>
      </c>
      <c r="D72" s="56">
        <f t="shared" si="9"/>
        <v>38</v>
      </c>
      <c r="E72" s="2">
        <f t="shared" si="6"/>
        <v>47.422680412371136</v>
      </c>
      <c r="F72" s="2">
        <f t="shared" si="7"/>
        <v>52.577319587628864</v>
      </c>
      <c r="G72" s="8">
        <v>46</v>
      </c>
      <c r="H72" s="8">
        <v>51</v>
      </c>
      <c r="I72" s="8">
        <v>3</v>
      </c>
      <c r="J72" s="2">
        <f t="shared" si="8"/>
        <v>100</v>
      </c>
    </row>
    <row r="73" spans="1:10" ht="14.25" customHeight="1">
      <c r="A73" s="18">
        <v>42254</v>
      </c>
      <c r="B73" s="7">
        <v>42260</v>
      </c>
      <c r="C73" s="18">
        <f t="shared" si="5"/>
        <v>42257</v>
      </c>
      <c r="D73" s="56">
        <f t="shared" si="9"/>
        <v>37</v>
      </c>
      <c r="E73" s="2">
        <f t="shared" si="6"/>
        <v>48.421052631578945</v>
      </c>
      <c r="F73" s="2">
        <f t="shared" si="7"/>
        <v>51.578947368421055</v>
      </c>
      <c r="G73" s="8">
        <v>46</v>
      </c>
      <c r="H73" s="8">
        <v>49</v>
      </c>
      <c r="I73" s="8">
        <v>5</v>
      </c>
      <c r="J73" s="2">
        <f t="shared" si="8"/>
        <v>100</v>
      </c>
    </row>
    <row r="74" spans="1:10" ht="14.25" customHeight="1">
      <c r="A74" s="18">
        <v>42247</v>
      </c>
      <c r="B74" s="7">
        <v>42253</v>
      </c>
      <c r="C74" s="18">
        <f t="shared" si="5"/>
        <v>42250</v>
      </c>
      <c r="D74" s="56">
        <f t="shared" si="9"/>
        <v>36</v>
      </c>
      <c r="E74" s="2">
        <f t="shared" si="6"/>
        <v>47.916666666666664</v>
      </c>
      <c r="F74" s="2">
        <f t="shared" si="7"/>
        <v>52.083333333333336</v>
      </c>
      <c r="G74" s="8">
        <v>46</v>
      </c>
      <c r="H74" s="8">
        <v>50</v>
      </c>
      <c r="I74" s="8">
        <v>4</v>
      </c>
      <c r="J74" s="2">
        <f t="shared" si="8"/>
        <v>100</v>
      </c>
    </row>
    <row r="75" spans="1:10" ht="14.25" customHeight="1">
      <c r="A75" s="18">
        <v>42240</v>
      </c>
      <c r="B75" s="7">
        <v>42246</v>
      </c>
      <c r="C75" s="18">
        <f t="shared" si="5"/>
        <v>42243</v>
      </c>
      <c r="D75" s="56">
        <f t="shared" si="9"/>
        <v>35</v>
      </c>
      <c r="E75" s="2">
        <f t="shared" si="6"/>
        <v>47.916666666666664</v>
      </c>
      <c r="F75" s="2">
        <f t="shared" si="7"/>
        <v>52.083333333333336</v>
      </c>
      <c r="G75" s="8">
        <v>46</v>
      </c>
      <c r="H75" s="8">
        <v>50</v>
      </c>
      <c r="I75" s="8">
        <v>4</v>
      </c>
      <c r="J75" s="2">
        <f t="shared" si="8"/>
        <v>100</v>
      </c>
    </row>
    <row r="76" spans="1:10" ht="14.25" customHeight="1">
      <c r="A76" s="18">
        <v>42233</v>
      </c>
      <c r="B76" s="7">
        <v>42239</v>
      </c>
      <c r="C76" s="18">
        <f t="shared" si="5"/>
        <v>42236</v>
      </c>
      <c r="D76" s="56">
        <f t="shared" si="9"/>
        <v>34</v>
      </c>
      <c r="E76" s="2">
        <f t="shared" si="6"/>
        <v>46.315789473684212</v>
      </c>
      <c r="F76" s="2">
        <f t="shared" si="7"/>
        <v>53.684210526315788</v>
      </c>
      <c r="G76" s="8">
        <v>44</v>
      </c>
      <c r="H76" s="8">
        <v>51</v>
      </c>
      <c r="I76" s="8">
        <v>5</v>
      </c>
      <c r="J76" s="2">
        <f t="shared" si="8"/>
        <v>100</v>
      </c>
    </row>
    <row r="77" spans="1:10" ht="14.25" customHeight="1">
      <c r="A77" s="18">
        <v>42226</v>
      </c>
      <c r="B77" s="7">
        <v>42232</v>
      </c>
      <c r="C77" s="18">
        <f t="shared" si="5"/>
        <v>42229</v>
      </c>
      <c r="D77" s="56">
        <f t="shared" si="9"/>
        <v>33</v>
      </c>
      <c r="E77" s="2">
        <f t="shared" si="6"/>
        <v>48.421052631578945</v>
      </c>
      <c r="F77" s="2">
        <f t="shared" si="7"/>
        <v>51.578947368421055</v>
      </c>
      <c r="G77" s="8">
        <v>46</v>
      </c>
      <c r="H77" s="8">
        <v>49</v>
      </c>
      <c r="I77" s="8">
        <v>5</v>
      </c>
      <c r="J77" s="2">
        <f t="shared" si="8"/>
        <v>100</v>
      </c>
    </row>
    <row r="78" spans="1:10" ht="14.25" customHeight="1">
      <c r="A78" s="18">
        <v>42219</v>
      </c>
      <c r="B78" s="7">
        <v>42225</v>
      </c>
      <c r="C78" s="18">
        <f t="shared" si="5"/>
        <v>42222</v>
      </c>
      <c r="D78" s="56">
        <f t="shared" si="9"/>
        <v>32</v>
      </c>
      <c r="E78" s="2">
        <f t="shared" si="6"/>
        <v>47.916666666666664</v>
      </c>
      <c r="F78" s="2">
        <f t="shared" si="7"/>
        <v>52.083333333333336</v>
      </c>
      <c r="G78" s="8">
        <v>46</v>
      </c>
      <c r="H78" s="8">
        <v>50</v>
      </c>
      <c r="I78" s="8">
        <v>4</v>
      </c>
      <c r="J78" s="2">
        <f t="shared" si="8"/>
        <v>100</v>
      </c>
    </row>
    <row r="79" spans="1:10" ht="14.25" customHeight="1">
      <c r="A79" s="18">
        <v>42212</v>
      </c>
      <c r="B79" s="7">
        <v>42218</v>
      </c>
      <c r="C79" s="18">
        <f t="shared" si="5"/>
        <v>42215</v>
      </c>
      <c r="D79" s="56">
        <f t="shared" si="9"/>
        <v>31</v>
      </c>
      <c r="E79" s="2">
        <f t="shared" si="6"/>
        <v>48.421052631578945</v>
      </c>
      <c r="F79" s="2">
        <f t="shared" si="7"/>
        <v>51.578947368421055</v>
      </c>
      <c r="G79" s="8">
        <v>46</v>
      </c>
      <c r="H79" s="8">
        <v>49</v>
      </c>
      <c r="I79" s="8">
        <v>5</v>
      </c>
      <c r="J79" s="2">
        <f t="shared" si="8"/>
        <v>100</v>
      </c>
    </row>
    <row r="80" spans="1:10" ht="14.25" customHeight="1">
      <c r="A80" s="18">
        <v>42205</v>
      </c>
      <c r="B80" s="7">
        <v>42211</v>
      </c>
      <c r="C80" s="18">
        <f t="shared" si="5"/>
        <v>42208</v>
      </c>
      <c r="D80" s="56">
        <f t="shared" si="9"/>
        <v>30</v>
      </c>
      <c r="E80" s="2">
        <f t="shared" si="6"/>
        <v>47.916666666666664</v>
      </c>
      <c r="F80" s="2">
        <f t="shared" si="7"/>
        <v>52.083333333333336</v>
      </c>
      <c r="G80" s="8">
        <v>46</v>
      </c>
      <c r="H80" s="8">
        <v>50</v>
      </c>
      <c r="I80" s="8">
        <v>4</v>
      </c>
      <c r="J80" s="2">
        <f t="shared" si="8"/>
        <v>100</v>
      </c>
    </row>
    <row r="81" spans="1:10" ht="14.25" customHeight="1">
      <c r="A81" s="18">
        <v>42198</v>
      </c>
      <c r="B81" s="7">
        <v>42204</v>
      </c>
      <c r="C81" s="18">
        <f t="shared" si="5"/>
        <v>42201</v>
      </c>
      <c r="D81" s="56">
        <f t="shared" si="9"/>
        <v>29</v>
      </c>
      <c r="E81" s="2">
        <f t="shared" si="6"/>
        <v>48.936170212765958</v>
      </c>
      <c r="F81" s="2">
        <f t="shared" si="7"/>
        <v>51.063829787234042</v>
      </c>
      <c r="G81" s="8">
        <v>46</v>
      </c>
      <c r="H81" s="8">
        <v>48</v>
      </c>
      <c r="I81" s="8">
        <v>6</v>
      </c>
      <c r="J81" s="2">
        <f t="shared" si="8"/>
        <v>100</v>
      </c>
    </row>
    <row r="82" spans="1:10" ht="14.25" customHeight="1">
      <c r="A82" s="18">
        <v>42191</v>
      </c>
      <c r="B82" s="7">
        <v>42197</v>
      </c>
      <c r="C82" s="18">
        <f t="shared" si="5"/>
        <v>42194</v>
      </c>
      <c r="D82" s="56">
        <f t="shared" si="9"/>
        <v>28</v>
      </c>
      <c r="E82" s="2">
        <f t="shared" si="6"/>
        <v>48.421052631578945</v>
      </c>
      <c r="F82" s="2">
        <f t="shared" si="7"/>
        <v>51.578947368421055</v>
      </c>
      <c r="G82" s="8">
        <v>46</v>
      </c>
      <c r="H82" s="8">
        <v>49</v>
      </c>
      <c r="I82" s="8">
        <v>5</v>
      </c>
      <c r="J82" s="2">
        <f t="shared" si="8"/>
        <v>100</v>
      </c>
    </row>
    <row r="83" spans="1:10" ht="14.25" customHeight="1">
      <c r="A83" s="18">
        <v>42184</v>
      </c>
      <c r="B83" s="7">
        <v>42190</v>
      </c>
      <c r="C83" s="18">
        <f t="shared" si="5"/>
        <v>42187</v>
      </c>
      <c r="D83" s="56">
        <f t="shared" si="9"/>
        <v>27</v>
      </c>
      <c r="E83" s="2">
        <f t="shared" si="6"/>
        <v>48.421052631578945</v>
      </c>
      <c r="F83" s="2">
        <f t="shared" si="7"/>
        <v>51.578947368421055</v>
      </c>
      <c r="G83" s="8">
        <v>46</v>
      </c>
      <c r="H83" s="8">
        <v>49</v>
      </c>
      <c r="I83" s="8">
        <v>5</v>
      </c>
      <c r="J83" s="2">
        <f t="shared" si="8"/>
        <v>100</v>
      </c>
    </row>
    <row r="84" spans="1:10" ht="14.25" customHeight="1">
      <c r="A84" s="18">
        <v>42177</v>
      </c>
      <c r="B84" s="7">
        <v>42183</v>
      </c>
      <c r="C84" s="18">
        <f t="shared" si="5"/>
        <v>42180</v>
      </c>
      <c r="D84" s="56">
        <f t="shared" si="9"/>
        <v>26</v>
      </c>
      <c r="E84" s="2">
        <f t="shared" si="6"/>
        <v>48.958333333333336</v>
      </c>
      <c r="F84" s="2">
        <f t="shared" si="7"/>
        <v>51.041666666666664</v>
      </c>
      <c r="G84" s="8">
        <v>47</v>
      </c>
      <c r="H84" s="8">
        <v>49</v>
      </c>
      <c r="I84" s="8">
        <v>4</v>
      </c>
      <c r="J84" s="2">
        <f t="shared" si="8"/>
        <v>100</v>
      </c>
    </row>
    <row r="85" spans="1:10" ht="14.25" customHeight="1">
      <c r="A85" s="18">
        <v>42170</v>
      </c>
      <c r="B85" s="7">
        <v>42176</v>
      </c>
      <c r="C85" s="18">
        <f t="shared" si="5"/>
        <v>42173</v>
      </c>
      <c r="D85" s="56">
        <f t="shared" si="9"/>
        <v>25</v>
      </c>
      <c r="E85" s="2">
        <f t="shared" si="6"/>
        <v>47.368421052631575</v>
      </c>
      <c r="F85" s="2">
        <f t="shared" si="7"/>
        <v>52.631578947368418</v>
      </c>
      <c r="G85" s="8">
        <v>45</v>
      </c>
      <c r="H85" s="8">
        <v>50</v>
      </c>
      <c r="I85" s="8">
        <v>5</v>
      </c>
      <c r="J85" s="2">
        <f t="shared" si="8"/>
        <v>100</v>
      </c>
    </row>
    <row r="86" spans="1:10" ht="14.25" customHeight="1">
      <c r="A86" s="18">
        <v>42163</v>
      </c>
      <c r="B86" s="7">
        <v>42169</v>
      </c>
      <c r="C86" s="18">
        <f t="shared" si="5"/>
        <v>42166</v>
      </c>
      <c r="D86" s="56">
        <f t="shared" si="9"/>
        <v>24</v>
      </c>
      <c r="E86" s="2">
        <f t="shared" si="6"/>
        <v>47.872340425531917</v>
      </c>
      <c r="F86" s="2">
        <f t="shared" si="7"/>
        <v>52.127659574468083</v>
      </c>
      <c r="G86" s="8">
        <v>45</v>
      </c>
      <c r="H86" s="8">
        <v>49</v>
      </c>
      <c r="I86" s="8">
        <v>6</v>
      </c>
      <c r="J86" s="2">
        <f t="shared" si="8"/>
        <v>100</v>
      </c>
    </row>
    <row r="87" spans="1:10" ht="14.25" customHeight="1">
      <c r="A87" s="18">
        <v>42156</v>
      </c>
      <c r="B87" s="7">
        <v>42162</v>
      </c>
      <c r="C87" s="18">
        <f t="shared" si="5"/>
        <v>42159</v>
      </c>
      <c r="D87" s="56">
        <f t="shared" si="9"/>
        <v>23</v>
      </c>
      <c r="E87" s="2">
        <f t="shared" si="6"/>
        <v>48.421052631578945</v>
      </c>
      <c r="F87" s="2">
        <f t="shared" si="7"/>
        <v>51.578947368421055</v>
      </c>
      <c r="G87" s="8">
        <v>46</v>
      </c>
      <c r="H87" s="8">
        <v>49</v>
      </c>
      <c r="I87" s="8">
        <v>5</v>
      </c>
      <c r="J87" s="2">
        <f t="shared" si="8"/>
        <v>100</v>
      </c>
    </row>
    <row r="88" spans="1:10" ht="14.25" customHeight="1">
      <c r="A88" s="18">
        <v>42149</v>
      </c>
      <c r="B88" s="7">
        <v>42155</v>
      </c>
      <c r="C88" s="18">
        <f t="shared" si="5"/>
        <v>42152</v>
      </c>
      <c r="D88" s="56">
        <f t="shared" si="9"/>
        <v>22</v>
      </c>
      <c r="E88" s="2">
        <f t="shared" si="6"/>
        <v>48.958333333333336</v>
      </c>
      <c r="F88" s="2">
        <f t="shared" si="7"/>
        <v>51.041666666666664</v>
      </c>
      <c r="G88" s="8">
        <v>47</v>
      </c>
      <c r="H88" s="8">
        <v>49</v>
      </c>
      <c r="I88" s="8">
        <v>4</v>
      </c>
      <c r="J88" s="2">
        <f t="shared" si="8"/>
        <v>100</v>
      </c>
    </row>
    <row r="89" spans="1:10" ht="14.25" customHeight="1">
      <c r="A89" s="18">
        <v>42142</v>
      </c>
      <c r="B89" s="7">
        <v>42148</v>
      </c>
      <c r="C89" s="18">
        <f t="shared" si="5"/>
        <v>42145</v>
      </c>
      <c r="D89" s="56">
        <f t="shared" si="9"/>
        <v>21</v>
      </c>
      <c r="E89" s="2">
        <f t="shared" si="6"/>
        <v>48.421052631578945</v>
      </c>
      <c r="F89" s="2">
        <f t="shared" si="7"/>
        <v>51.578947368421055</v>
      </c>
      <c r="G89" s="8">
        <v>46</v>
      </c>
      <c r="H89" s="8">
        <v>49</v>
      </c>
      <c r="I89" s="8">
        <v>5</v>
      </c>
      <c r="J89" s="2">
        <f t="shared" si="8"/>
        <v>100</v>
      </c>
    </row>
    <row r="90" spans="1:10" ht="14.25" customHeight="1">
      <c r="A90" s="18">
        <v>42135</v>
      </c>
      <c r="B90" s="7">
        <v>42141</v>
      </c>
      <c r="C90" s="18">
        <f t="shared" si="5"/>
        <v>42138</v>
      </c>
      <c r="D90" s="56">
        <f t="shared" si="9"/>
        <v>20</v>
      </c>
      <c r="E90" s="2">
        <f t="shared" si="6"/>
        <v>48.958333333333336</v>
      </c>
      <c r="F90" s="2">
        <f t="shared" si="7"/>
        <v>51.041666666666664</v>
      </c>
      <c r="G90" s="8">
        <v>47</v>
      </c>
      <c r="H90" s="8">
        <v>49</v>
      </c>
      <c r="I90" s="8">
        <v>4</v>
      </c>
      <c r="J90" s="2">
        <f t="shared" si="8"/>
        <v>100</v>
      </c>
    </row>
    <row r="91" spans="1:10" ht="14.25" customHeight="1">
      <c r="A91" s="18">
        <v>42128</v>
      </c>
      <c r="B91" s="7">
        <v>42134</v>
      </c>
      <c r="C91" s="18">
        <f t="shared" si="5"/>
        <v>42131</v>
      </c>
      <c r="D91" s="56">
        <f t="shared" si="9"/>
        <v>19</v>
      </c>
      <c r="E91" s="2">
        <f t="shared" si="6"/>
        <v>49.473684210526315</v>
      </c>
      <c r="F91" s="2">
        <f t="shared" si="7"/>
        <v>50.526315789473685</v>
      </c>
      <c r="G91" s="8">
        <v>47</v>
      </c>
      <c r="H91" s="8">
        <v>48</v>
      </c>
      <c r="I91" s="8">
        <v>5</v>
      </c>
      <c r="J91" s="2">
        <f t="shared" si="8"/>
        <v>100</v>
      </c>
    </row>
    <row r="92" spans="1:10" ht="14.25" customHeight="1">
      <c r="A92" s="18">
        <v>42121</v>
      </c>
      <c r="B92" s="7">
        <v>42127</v>
      </c>
      <c r="C92" s="18">
        <f t="shared" si="5"/>
        <v>42124</v>
      </c>
      <c r="D92" s="56">
        <f t="shared" si="9"/>
        <v>18</v>
      </c>
      <c r="E92" s="2">
        <f t="shared" si="6"/>
        <v>50</v>
      </c>
      <c r="F92" s="2">
        <f t="shared" si="7"/>
        <v>50</v>
      </c>
      <c r="G92" s="8">
        <v>48</v>
      </c>
      <c r="H92" s="8">
        <v>48</v>
      </c>
      <c r="I92" s="8">
        <v>4</v>
      </c>
      <c r="J92" s="2">
        <f t="shared" si="8"/>
        <v>100</v>
      </c>
    </row>
    <row r="93" spans="1:10" ht="14.25" customHeight="1">
      <c r="A93" s="18">
        <v>42114</v>
      </c>
      <c r="B93" s="7">
        <v>42120</v>
      </c>
      <c r="C93" s="18">
        <f t="shared" si="5"/>
        <v>42117</v>
      </c>
      <c r="D93" s="56">
        <f t="shared" si="9"/>
        <v>17</v>
      </c>
      <c r="E93" s="2">
        <f t="shared" si="6"/>
        <v>47.872340425531917</v>
      </c>
      <c r="F93" s="2">
        <f t="shared" si="7"/>
        <v>52.127659574468083</v>
      </c>
      <c r="G93" s="8">
        <v>45</v>
      </c>
      <c r="H93" s="8">
        <v>49</v>
      </c>
      <c r="I93" s="8">
        <v>6</v>
      </c>
      <c r="J93" s="2">
        <f t="shared" si="8"/>
        <v>100</v>
      </c>
    </row>
    <row r="94" spans="1:10" ht="14.25" customHeight="1">
      <c r="A94" s="18">
        <v>42107</v>
      </c>
      <c r="B94" s="7">
        <v>42113</v>
      </c>
      <c r="C94" s="18">
        <f t="shared" si="5"/>
        <v>42110</v>
      </c>
      <c r="D94" s="56">
        <f t="shared" si="9"/>
        <v>16</v>
      </c>
      <c r="E94" s="2">
        <f t="shared" si="6"/>
        <v>47.916666666666664</v>
      </c>
      <c r="F94" s="2">
        <f t="shared" si="7"/>
        <v>52.083333333333336</v>
      </c>
      <c r="G94" s="8">
        <v>46</v>
      </c>
      <c r="H94" s="8">
        <v>50</v>
      </c>
      <c r="I94" s="8">
        <v>4</v>
      </c>
      <c r="J94" s="2">
        <f t="shared" si="8"/>
        <v>100</v>
      </c>
    </row>
    <row r="95" spans="1:10" ht="14.25" customHeight="1">
      <c r="A95" s="18">
        <v>42100</v>
      </c>
      <c r="B95" s="7">
        <v>42106</v>
      </c>
      <c r="C95" s="18">
        <f t="shared" si="5"/>
        <v>42103</v>
      </c>
      <c r="D95" s="56">
        <f t="shared" si="9"/>
        <v>15</v>
      </c>
      <c r="E95" s="2">
        <f t="shared" si="6"/>
        <v>50</v>
      </c>
      <c r="F95" s="2">
        <f t="shared" si="7"/>
        <v>50</v>
      </c>
      <c r="G95" s="8">
        <v>48</v>
      </c>
      <c r="H95" s="8">
        <v>48</v>
      </c>
      <c r="I95" s="8">
        <v>4</v>
      </c>
      <c r="J95" s="2">
        <f t="shared" si="8"/>
        <v>100</v>
      </c>
    </row>
    <row r="96" spans="1:10" ht="14.25" customHeight="1">
      <c r="A96" s="18">
        <v>42093</v>
      </c>
      <c r="B96" s="7">
        <v>42099</v>
      </c>
      <c r="C96" s="18">
        <f t="shared" si="5"/>
        <v>42096</v>
      </c>
      <c r="D96" s="56">
        <f t="shared" si="9"/>
        <v>14</v>
      </c>
      <c r="E96" s="2">
        <f t="shared" si="6"/>
        <v>49.473684210526315</v>
      </c>
      <c r="F96" s="2">
        <f t="shared" si="7"/>
        <v>50.526315789473685</v>
      </c>
      <c r="G96" s="8">
        <v>47</v>
      </c>
      <c r="H96" s="8">
        <v>48</v>
      </c>
      <c r="I96" s="8">
        <v>5</v>
      </c>
      <c r="J96" s="2">
        <f t="shared" si="8"/>
        <v>100</v>
      </c>
    </row>
    <row r="97" spans="1:10" ht="14.25" customHeight="1">
      <c r="A97" s="18">
        <v>42086</v>
      </c>
      <c r="B97" s="7">
        <v>42092</v>
      </c>
      <c r="C97" s="18">
        <f t="shared" si="5"/>
        <v>42089</v>
      </c>
      <c r="D97" s="56">
        <f t="shared" si="9"/>
        <v>13</v>
      </c>
      <c r="E97" s="2">
        <f t="shared" si="6"/>
        <v>48.421052631578945</v>
      </c>
      <c r="F97" s="2">
        <f t="shared" si="7"/>
        <v>51.578947368421055</v>
      </c>
      <c r="G97" s="8">
        <v>46</v>
      </c>
      <c r="H97" s="8">
        <v>49</v>
      </c>
      <c r="I97" s="8">
        <v>5</v>
      </c>
      <c r="J97" s="2">
        <f t="shared" si="8"/>
        <v>100</v>
      </c>
    </row>
    <row r="98" spans="1:10" ht="14.25" customHeight="1">
      <c r="A98" s="18">
        <v>42079</v>
      </c>
      <c r="B98" s="7">
        <v>42085</v>
      </c>
      <c r="C98" s="18">
        <f t="shared" si="5"/>
        <v>42082</v>
      </c>
      <c r="D98" s="56">
        <f t="shared" si="9"/>
        <v>12</v>
      </c>
      <c r="E98" s="2">
        <f t="shared" si="6"/>
        <v>47.368421052631575</v>
      </c>
      <c r="F98" s="2">
        <f t="shared" si="7"/>
        <v>52.631578947368418</v>
      </c>
      <c r="G98" s="8">
        <v>45</v>
      </c>
      <c r="H98" s="8">
        <v>50</v>
      </c>
      <c r="I98" s="8">
        <v>5</v>
      </c>
      <c r="J98" s="2">
        <f t="shared" si="8"/>
        <v>100</v>
      </c>
    </row>
    <row r="99" spans="1:10" ht="14.25" customHeight="1">
      <c r="A99" s="18">
        <v>42072</v>
      </c>
      <c r="B99" s="7">
        <v>42078</v>
      </c>
      <c r="C99" s="18">
        <f t="shared" si="5"/>
        <v>42075</v>
      </c>
      <c r="D99" s="56">
        <f t="shared" si="9"/>
        <v>11</v>
      </c>
      <c r="E99" s="2">
        <f t="shared" si="6"/>
        <v>49.473684210526315</v>
      </c>
      <c r="F99" s="2">
        <f t="shared" si="7"/>
        <v>50.526315789473685</v>
      </c>
      <c r="G99" s="8">
        <v>47</v>
      </c>
      <c r="H99" s="8">
        <v>48</v>
      </c>
      <c r="I99" s="8">
        <v>5</v>
      </c>
      <c r="J99" s="2">
        <f t="shared" si="8"/>
        <v>100</v>
      </c>
    </row>
    <row r="100" spans="1:10" ht="14.25" customHeight="1">
      <c r="A100" s="18">
        <v>42065</v>
      </c>
      <c r="B100" s="7">
        <v>42071</v>
      </c>
      <c r="C100" s="18">
        <f t="shared" si="5"/>
        <v>42068</v>
      </c>
      <c r="D100" s="56">
        <f t="shared" si="9"/>
        <v>10</v>
      </c>
      <c r="E100" s="2">
        <f t="shared" si="6"/>
        <v>48.421052631578945</v>
      </c>
      <c r="F100" s="2">
        <f t="shared" si="7"/>
        <v>51.578947368421055</v>
      </c>
      <c r="G100" s="8">
        <v>46</v>
      </c>
      <c r="H100" s="8">
        <v>49</v>
      </c>
      <c r="I100" s="8">
        <v>5</v>
      </c>
      <c r="J100" s="2">
        <f t="shared" si="8"/>
        <v>100</v>
      </c>
    </row>
    <row r="101" spans="1:10" ht="14.25" customHeight="1">
      <c r="A101" s="18">
        <v>42058</v>
      </c>
      <c r="B101" s="7">
        <v>42064</v>
      </c>
      <c r="C101" s="18">
        <f t="shared" si="5"/>
        <v>42061</v>
      </c>
      <c r="D101" s="56">
        <f t="shared" si="9"/>
        <v>9</v>
      </c>
      <c r="E101" s="2">
        <f t="shared" si="6"/>
        <v>47.368421052631575</v>
      </c>
      <c r="F101" s="2">
        <f t="shared" si="7"/>
        <v>52.631578947368418</v>
      </c>
      <c r="G101" s="8">
        <v>45</v>
      </c>
      <c r="H101" s="8">
        <v>50</v>
      </c>
      <c r="I101" s="8">
        <v>5</v>
      </c>
      <c r="J101" s="2">
        <f t="shared" si="8"/>
        <v>100</v>
      </c>
    </row>
    <row r="102" spans="1:10" ht="14.25" customHeight="1">
      <c r="A102" s="18">
        <v>42051</v>
      </c>
      <c r="B102" s="7">
        <v>42057</v>
      </c>
      <c r="C102" s="18">
        <f t="shared" si="5"/>
        <v>42054</v>
      </c>
      <c r="D102" s="56">
        <f t="shared" si="9"/>
        <v>8</v>
      </c>
      <c r="E102" s="2">
        <f t="shared" si="6"/>
        <v>48.421052631578945</v>
      </c>
      <c r="F102" s="2">
        <f t="shared" si="7"/>
        <v>51.578947368421055</v>
      </c>
      <c r="G102" s="8">
        <v>46</v>
      </c>
      <c r="H102" s="8">
        <v>49</v>
      </c>
      <c r="I102" s="8">
        <v>5</v>
      </c>
      <c r="J102" s="2">
        <f t="shared" si="8"/>
        <v>100</v>
      </c>
    </row>
    <row r="103" spans="1:10" ht="14.25" customHeight="1">
      <c r="A103" s="18">
        <v>42044</v>
      </c>
      <c r="B103" s="7">
        <v>42050</v>
      </c>
      <c r="C103" s="18">
        <f t="shared" si="5"/>
        <v>42047</v>
      </c>
      <c r="D103" s="56">
        <f t="shared" si="9"/>
        <v>7</v>
      </c>
      <c r="E103" s="2">
        <f t="shared" si="6"/>
        <v>49.473684210526315</v>
      </c>
      <c r="F103" s="2">
        <f t="shared" si="7"/>
        <v>50.526315789473685</v>
      </c>
      <c r="G103" s="8">
        <v>47</v>
      </c>
      <c r="H103" s="8">
        <v>48</v>
      </c>
      <c r="I103" s="8">
        <v>5</v>
      </c>
      <c r="J103" s="2">
        <f t="shared" si="8"/>
        <v>100</v>
      </c>
    </row>
    <row r="104" spans="1:10" ht="14.25" customHeight="1">
      <c r="A104" s="18">
        <v>42037</v>
      </c>
      <c r="B104" s="7">
        <v>42043</v>
      </c>
      <c r="C104" s="18">
        <f t="shared" si="5"/>
        <v>42040</v>
      </c>
      <c r="D104" s="56">
        <f t="shared" si="9"/>
        <v>6</v>
      </c>
      <c r="E104" s="2">
        <f t="shared" si="6"/>
        <v>48.421052631578945</v>
      </c>
      <c r="F104" s="2">
        <f t="shared" si="7"/>
        <v>51.578947368421055</v>
      </c>
      <c r="G104" s="8">
        <v>46</v>
      </c>
      <c r="H104" s="8">
        <v>49</v>
      </c>
      <c r="I104" s="8">
        <v>5</v>
      </c>
      <c r="J104" s="2">
        <f t="shared" si="8"/>
        <v>100</v>
      </c>
    </row>
    <row r="105" spans="1:10" ht="14.25" customHeight="1">
      <c r="A105" s="18">
        <v>42030</v>
      </c>
      <c r="B105" s="7">
        <v>42036</v>
      </c>
      <c r="C105" s="18">
        <f t="shared" si="5"/>
        <v>42033</v>
      </c>
      <c r="D105" s="56">
        <f t="shared" si="9"/>
        <v>5</v>
      </c>
      <c r="E105" s="2">
        <f t="shared" si="6"/>
        <v>49.473684210526315</v>
      </c>
      <c r="F105" s="2">
        <f t="shared" si="7"/>
        <v>50.526315789473685</v>
      </c>
      <c r="G105" s="8">
        <v>47</v>
      </c>
      <c r="H105" s="8">
        <v>48</v>
      </c>
      <c r="I105" s="8">
        <v>5</v>
      </c>
      <c r="J105" s="2">
        <f t="shared" si="8"/>
        <v>100</v>
      </c>
    </row>
    <row r="106" spans="1:10" ht="14.25" customHeight="1">
      <c r="A106" s="18">
        <v>42023</v>
      </c>
      <c r="B106" s="7">
        <v>42029</v>
      </c>
      <c r="C106" s="18">
        <f t="shared" si="5"/>
        <v>42026</v>
      </c>
      <c r="D106" s="56">
        <f t="shared" si="9"/>
        <v>4</v>
      </c>
      <c r="E106" s="2">
        <f t="shared" si="6"/>
        <v>51.041666666666664</v>
      </c>
      <c r="F106" s="2">
        <f t="shared" si="7"/>
        <v>48.958333333333336</v>
      </c>
      <c r="G106" s="8">
        <v>49</v>
      </c>
      <c r="H106" s="8">
        <v>47</v>
      </c>
      <c r="I106" s="8">
        <v>4</v>
      </c>
      <c r="J106" s="2">
        <f t="shared" si="8"/>
        <v>100</v>
      </c>
    </row>
    <row r="107" spans="1:10" ht="14.25" customHeight="1">
      <c r="A107" s="18">
        <v>42016</v>
      </c>
      <c r="B107" s="7">
        <v>42022</v>
      </c>
      <c r="C107" s="18">
        <f t="shared" si="5"/>
        <v>42019</v>
      </c>
      <c r="D107" s="56">
        <f t="shared" si="9"/>
        <v>3</v>
      </c>
      <c r="E107" s="2">
        <f t="shared" si="6"/>
        <v>48.421052631578945</v>
      </c>
      <c r="F107" s="2">
        <f t="shared" si="7"/>
        <v>51.578947368421055</v>
      </c>
      <c r="G107" s="8">
        <v>46</v>
      </c>
      <c r="H107" s="8">
        <v>49</v>
      </c>
      <c r="I107" s="8">
        <v>5</v>
      </c>
      <c r="J107" s="2">
        <f t="shared" si="8"/>
        <v>100</v>
      </c>
    </row>
    <row r="108" spans="1:10" ht="14.25" customHeight="1">
      <c r="A108" s="18">
        <v>42009</v>
      </c>
      <c r="B108" s="7">
        <v>42015</v>
      </c>
      <c r="C108" s="18">
        <f t="shared" si="5"/>
        <v>42012</v>
      </c>
      <c r="D108" s="56">
        <f t="shared" si="9"/>
        <v>2</v>
      </c>
      <c r="E108" s="2">
        <f t="shared" si="6"/>
        <v>48.936170212765958</v>
      </c>
      <c r="F108" s="2">
        <f t="shared" si="7"/>
        <v>51.063829787234042</v>
      </c>
      <c r="G108" s="8">
        <v>46</v>
      </c>
      <c r="H108" s="8">
        <v>48</v>
      </c>
      <c r="I108" s="8">
        <v>6</v>
      </c>
      <c r="J108" s="2">
        <f t="shared" si="8"/>
        <v>100</v>
      </c>
    </row>
    <row r="109" spans="1:10" ht="14.25" customHeight="1">
      <c r="A109" s="18">
        <v>42002</v>
      </c>
      <c r="B109" s="7">
        <v>42008</v>
      </c>
      <c r="C109" s="18">
        <f t="shared" si="5"/>
        <v>42005</v>
      </c>
      <c r="D109" s="56">
        <f t="shared" si="9"/>
        <v>1</v>
      </c>
      <c r="E109" s="2">
        <f t="shared" si="6"/>
        <v>48.936170212765958</v>
      </c>
      <c r="F109" s="2">
        <f t="shared" si="7"/>
        <v>51.063829787234042</v>
      </c>
      <c r="G109" s="8">
        <v>46</v>
      </c>
      <c r="H109" s="8">
        <v>48</v>
      </c>
      <c r="I109" s="8">
        <v>6</v>
      </c>
      <c r="J109" s="2">
        <f t="shared" si="8"/>
        <v>100</v>
      </c>
    </row>
    <row r="110" spans="1:10" ht="14.25" customHeight="1">
      <c r="A110" s="18">
        <v>41995</v>
      </c>
      <c r="B110" s="7">
        <v>42001</v>
      </c>
      <c r="C110" s="18">
        <f t="shared" si="5"/>
        <v>41998</v>
      </c>
      <c r="D110" s="56">
        <f t="shared" si="9"/>
        <v>52</v>
      </c>
      <c r="E110" s="2">
        <f t="shared" si="6"/>
        <v>46.808510638297875</v>
      </c>
      <c r="F110" s="2">
        <f t="shared" si="7"/>
        <v>53.191489361702125</v>
      </c>
      <c r="G110" s="8">
        <v>44</v>
      </c>
      <c r="H110" s="8">
        <v>50</v>
      </c>
      <c r="I110" s="8">
        <v>6</v>
      </c>
      <c r="J110" s="2">
        <f t="shared" si="8"/>
        <v>100</v>
      </c>
    </row>
    <row r="111" spans="1:10" ht="14.25" customHeight="1">
      <c r="A111" s="18">
        <v>41988</v>
      </c>
      <c r="B111" s="7">
        <v>41994</v>
      </c>
      <c r="C111" s="18">
        <f t="shared" si="5"/>
        <v>41991</v>
      </c>
      <c r="D111" s="56">
        <f t="shared" si="9"/>
        <v>51</v>
      </c>
      <c r="E111" s="2">
        <f t="shared" si="6"/>
        <v>46.875</v>
      </c>
      <c r="F111" s="2">
        <f t="shared" si="7"/>
        <v>53.125</v>
      </c>
      <c r="G111" s="8">
        <v>45</v>
      </c>
      <c r="H111" s="8">
        <v>51</v>
      </c>
      <c r="I111" s="8">
        <v>4</v>
      </c>
      <c r="J111" s="2">
        <f t="shared" si="8"/>
        <v>100</v>
      </c>
    </row>
    <row r="112" spans="1:10" ht="14.25" customHeight="1">
      <c r="A112" s="18">
        <v>41981</v>
      </c>
      <c r="B112" s="7">
        <v>41987</v>
      </c>
      <c r="C112" s="18">
        <f t="shared" si="5"/>
        <v>41984</v>
      </c>
      <c r="D112" s="56">
        <f t="shared" si="9"/>
        <v>50</v>
      </c>
      <c r="E112" s="2">
        <f t="shared" si="6"/>
        <v>45.263157894736842</v>
      </c>
      <c r="F112" s="2">
        <f t="shared" si="7"/>
        <v>54.736842105263158</v>
      </c>
      <c r="G112" s="8">
        <v>43</v>
      </c>
      <c r="H112" s="8">
        <v>52</v>
      </c>
      <c r="I112" s="8">
        <v>5</v>
      </c>
      <c r="J112" s="2">
        <f t="shared" si="8"/>
        <v>100</v>
      </c>
    </row>
    <row r="113" spans="1:10" ht="14.25" customHeight="1">
      <c r="A113" s="18">
        <v>41974</v>
      </c>
      <c r="B113" s="7">
        <v>41980</v>
      </c>
      <c r="C113" s="18">
        <f t="shared" si="5"/>
        <v>41977</v>
      </c>
      <c r="D113" s="56">
        <f t="shared" si="9"/>
        <v>49</v>
      </c>
      <c r="E113" s="2">
        <f t="shared" si="6"/>
        <v>45.263157894736842</v>
      </c>
      <c r="F113" s="2">
        <f t="shared" si="7"/>
        <v>54.736842105263158</v>
      </c>
      <c r="G113" s="8">
        <v>43</v>
      </c>
      <c r="H113" s="8">
        <v>52</v>
      </c>
      <c r="I113" s="8">
        <v>5</v>
      </c>
      <c r="J113" s="2">
        <f t="shared" si="8"/>
        <v>100</v>
      </c>
    </row>
    <row r="114" spans="1:10" ht="14.25" customHeight="1">
      <c r="A114" s="18">
        <v>41967</v>
      </c>
      <c r="B114" s="7">
        <v>41973</v>
      </c>
      <c r="C114" s="18">
        <f t="shared" si="5"/>
        <v>41970</v>
      </c>
      <c r="D114" s="56">
        <f t="shared" si="9"/>
        <v>48</v>
      </c>
      <c r="E114" s="2">
        <f t="shared" si="6"/>
        <v>45.263157894736842</v>
      </c>
      <c r="F114" s="2">
        <f t="shared" si="7"/>
        <v>54.736842105263158</v>
      </c>
      <c r="G114" s="8">
        <v>43</v>
      </c>
      <c r="H114" s="8">
        <v>52</v>
      </c>
      <c r="I114" s="8">
        <v>5</v>
      </c>
      <c r="J114" s="2">
        <f t="shared" si="8"/>
        <v>100</v>
      </c>
    </row>
    <row r="115" spans="1:10" ht="14.25" customHeight="1">
      <c r="A115" s="18">
        <v>41960</v>
      </c>
      <c r="B115" s="7">
        <v>41966</v>
      </c>
      <c r="C115" s="18">
        <f t="shared" si="5"/>
        <v>41963</v>
      </c>
      <c r="D115" s="56">
        <f t="shared" si="9"/>
        <v>47</v>
      </c>
      <c r="E115" s="2">
        <f t="shared" si="6"/>
        <v>44.210526315789473</v>
      </c>
      <c r="F115" s="2">
        <f t="shared" si="7"/>
        <v>55.789473684210527</v>
      </c>
      <c r="G115" s="8">
        <v>42</v>
      </c>
      <c r="H115" s="8">
        <v>53</v>
      </c>
      <c r="I115" s="8">
        <v>5</v>
      </c>
      <c r="J115" s="2">
        <f t="shared" si="8"/>
        <v>100</v>
      </c>
    </row>
    <row r="116" spans="1:10" ht="14.25" customHeight="1">
      <c r="A116" s="18">
        <v>41953</v>
      </c>
      <c r="B116" s="7">
        <v>41959</v>
      </c>
      <c r="C116" s="18">
        <f t="shared" si="5"/>
        <v>41956</v>
      </c>
      <c r="D116" s="56">
        <f t="shared" si="9"/>
        <v>46</v>
      </c>
      <c r="E116" s="2">
        <f t="shared" si="6"/>
        <v>44.680851063829785</v>
      </c>
      <c r="F116" s="2">
        <f t="shared" si="7"/>
        <v>55.319148936170215</v>
      </c>
      <c r="G116" s="8">
        <v>42</v>
      </c>
      <c r="H116" s="8">
        <v>52</v>
      </c>
      <c r="I116" s="8">
        <v>6</v>
      </c>
      <c r="J116" s="2">
        <f t="shared" si="8"/>
        <v>100</v>
      </c>
    </row>
    <row r="117" spans="1:10" ht="14.25" customHeight="1">
      <c r="A117" s="18">
        <v>41946</v>
      </c>
      <c r="B117" s="7">
        <v>41952</v>
      </c>
      <c r="C117" s="18">
        <f t="shared" si="5"/>
        <v>41949</v>
      </c>
      <c r="D117" s="56">
        <f t="shared" si="9"/>
        <v>45</v>
      </c>
      <c r="E117" s="2">
        <f t="shared" si="6"/>
        <v>42.553191489361701</v>
      </c>
      <c r="F117" s="2">
        <f t="shared" si="7"/>
        <v>57.446808510638299</v>
      </c>
      <c r="G117" s="8">
        <v>40</v>
      </c>
      <c r="H117" s="8">
        <v>54</v>
      </c>
      <c r="I117" s="8">
        <v>6</v>
      </c>
      <c r="J117" s="2">
        <f t="shared" si="8"/>
        <v>100</v>
      </c>
    </row>
    <row r="118" spans="1:10" ht="14.25" customHeight="1">
      <c r="A118" s="18">
        <v>41939</v>
      </c>
      <c r="B118" s="7">
        <v>41945</v>
      </c>
      <c r="C118" s="18">
        <f t="shared" si="5"/>
        <v>41942</v>
      </c>
      <c r="D118" s="56">
        <f t="shared" si="9"/>
        <v>44</v>
      </c>
      <c r="E118" s="2">
        <f t="shared" si="6"/>
        <v>44.210526315789473</v>
      </c>
      <c r="F118" s="2">
        <f t="shared" si="7"/>
        <v>55.789473684210527</v>
      </c>
      <c r="G118" s="8">
        <v>42</v>
      </c>
      <c r="H118" s="8">
        <v>53</v>
      </c>
      <c r="I118" s="8">
        <v>5</v>
      </c>
      <c r="J118" s="2">
        <f t="shared" si="8"/>
        <v>100</v>
      </c>
    </row>
    <row r="119" spans="1:10" ht="14.25" customHeight="1">
      <c r="A119" s="18">
        <v>41932</v>
      </c>
      <c r="B119" s="7">
        <v>41938</v>
      </c>
      <c r="C119" s="18">
        <f t="shared" si="5"/>
        <v>41935</v>
      </c>
      <c r="D119" s="56">
        <f t="shared" si="9"/>
        <v>43</v>
      </c>
      <c r="E119" s="2">
        <f t="shared" si="6"/>
        <v>44.210526315789473</v>
      </c>
      <c r="F119" s="2">
        <f t="shared" si="7"/>
        <v>55.789473684210527</v>
      </c>
      <c r="G119" s="8">
        <v>42</v>
      </c>
      <c r="H119" s="8">
        <v>53</v>
      </c>
      <c r="I119" s="8">
        <v>5</v>
      </c>
      <c r="J119" s="2">
        <f t="shared" si="8"/>
        <v>100</v>
      </c>
    </row>
    <row r="120" spans="1:10" ht="14.25" customHeight="1">
      <c r="A120" s="18">
        <v>41925</v>
      </c>
      <c r="B120" s="7">
        <v>41931</v>
      </c>
      <c r="C120" s="18">
        <f t="shared" si="5"/>
        <v>41928</v>
      </c>
      <c r="D120" s="56">
        <f t="shared" si="9"/>
        <v>42</v>
      </c>
      <c r="E120" s="2">
        <f t="shared" si="6"/>
        <v>43.157894736842103</v>
      </c>
      <c r="F120" s="2">
        <f t="shared" si="7"/>
        <v>56.842105263157897</v>
      </c>
      <c r="G120" s="8">
        <v>41</v>
      </c>
      <c r="H120" s="8">
        <v>54</v>
      </c>
      <c r="I120" s="8">
        <v>5</v>
      </c>
      <c r="J120" s="2">
        <f t="shared" si="8"/>
        <v>100</v>
      </c>
    </row>
    <row r="121" spans="1:10" ht="14.25" customHeight="1">
      <c r="A121" s="18">
        <v>41918</v>
      </c>
      <c r="B121" s="7">
        <v>41924</v>
      </c>
      <c r="C121" s="18">
        <f t="shared" si="5"/>
        <v>41921</v>
      </c>
      <c r="D121" s="56">
        <f t="shared" si="9"/>
        <v>41</v>
      </c>
      <c r="E121" s="2">
        <f t="shared" si="6"/>
        <v>42.708333333333336</v>
      </c>
      <c r="F121" s="2">
        <f t="shared" si="7"/>
        <v>57.291666666666664</v>
      </c>
      <c r="G121" s="8">
        <v>41</v>
      </c>
      <c r="H121" s="8">
        <v>55</v>
      </c>
      <c r="I121" s="8">
        <v>4</v>
      </c>
      <c r="J121" s="2">
        <f t="shared" si="8"/>
        <v>100</v>
      </c>
    </row>
    <row r="122" spans="1:10" ht="14.25" customHeight="1">
      <c r="A122" s="18">
        <v>41911</v>
      </c>
      <c r="B122" s="7">
        <v>41917</v>
      </c>
      <c r="C122" s="18">
        <f t="shared" si="5"/>
        <v>41914</v>
      </c>
      <c r="D122" s="56">
        <f t="shared" si="9"/>
        <v>40</v>
      </c>
      <c r="E122" s="2">
        <f t="shared" si="6"/>
        <v>44.791666666666664</v>
      </c>
      <c r="F122" s="2">
        <f t="shared" si="7"/>
        <v>55.208333333333336</v>
      </c>
      <c r="G122" s="8">
        <v>43</v>
      </c>
      <c r="H122" s="8">
        <v>53</v>
      </c>
      <c r="I122" s="8">
        <v>4</v>
      </c>
      <c r="J122" s="2">
        <f t="shared" si="8"/>
        <v>100</v>
      </c>
    </row>
    <row r="123" spans="1:10" ht="14.25" customHeight="1">
      <c r="A123" s="18">
        <v>41904</v>
      </c>
      <c r="B123" s="7">
        <v>41910</v>
      </c>
      <c r="C123" s="18">
        <f t="shared" si="5"/>
        <v>41907</v>
      </c>
      <c r="D123" s="56">
        <f t="shared" si="9"/>
        <v>39</v>
      </c>
      <c r="E123" s="2">
        <f t="shared" si="6"/>
        <v>44.680851063829785</v>
      </c>
      <c r="F123" s="2">
        <f t="shared" si="7"/>
        <v>55.319148936170215</v>
      </c>
      <c r="G123" s="8">
        <v>42</v>
      </c>
      <c r="H123" s="8">
        <v>52</v>
      </c>
      <c r="I123" s="8">
        <v>6</v>
      </c>
      <c r="J123" s="2">
        <f t="shared" si="8"/>
        <v>100</v>
      </c>
    </row>
    <row r="124" spans="1:10" ht="14.25" customHeight="1">
      <c r="A124" s="18">
        <v>41897</v>
      </c>
      <c r="B124" s="7">
        <v>41903</v>
      </c>
      <c r="C124" s="18">
        <f t="shared" si="5"/>
        <v>41900</v>
      </c>
      <c r="D124" s="56">
        <f t="shared" si="9"/>
        <v>38</v>
      </c>
      <c r="E124" s="2">
        <f t="shared" si="6"/>
        <v>45.263157894736842</v>
      </c>
      <c r="F124" s="2">
        <f t="shared" si="7"/>
        <v>54.736842105263158</v>
      </c>
      <c r="G124" s="8">
        <v>43</v>
      </c>
      <c r="H124" s="8">
        <v>52</v>
      </c>
      <c r="I124" s="8">
        <v>5</v>
      </c>
      <c r="J124" s="2">
        <f t="shared" si="8"/>
        <v>100</v>
      </c>
    </row>
    <row r="125" spans="1:10" ht="14.25" customHeight="1">
      <c r="A125" s="18">
        <v>41890</v>
      </c>
      <c r="B125" s="7">
        <v>41896</v>
      </c>
      <c r="C125" s="18">
        <f t="shared" si="5"/>
        <v>41893</v>
      </c>
      <c r="D125" s="56">
        <f t="shared" si="9"/>
        <v>37</v>
      </c>
      <c r="E125" s="2">
        <f t="shared" si="6"/>
        <v>43.157894736842103</v>
      </c>
      <c r="F125" s="2">
        <f t="shared" si="7"/>
        <v>56.842105263157897</v>
      </c>
      <c r="G125" s="8">
        <v>41</v>
      </c>
      <c r="H125" s="8">
        <v>54</v>
      </c>
      <c r="I125" s="8">
        <v>5</v>
      </c>
      <c r="J125" s="2">
        <f t="shared" si="8"/>
        <v>100</v>
      </c>
    </row>
    <row r="126" spans="1:10" ht="14.25" customHeight="1">
      <c r="A126" s="18">
        <v>41883</v>
      </c>
      <c r="B126" s="7">
        <v>41889</v>
      </c>
      <c r="C126" s="18">
        <f t="shared" si="5"/>
        <v>41886</v>
      </c>
      <c r="D126" s="56">
        <f t="shared" si="9"/>
        <v>36</v>
      </c>
      <c r="E126" s="2">
        <f t="shared" si="6"/>
        <v>43.01075268817204</v>
      </c>
      <c r="F126" s="2">
        <f t="shared" si="7"/>
        <v>56.98924731182796</v>
      </c>
      <c r="G126" s="8">
        <v>40</v>
      </c>
      <c r="H126" s="8">
        <v>53</v>
      </c>
      <c r="I126" s="8">
        <v>7</v>
      </c>
      <c r="J126" s="2">
        <f t="shared" si="8"/>
        <v>100</v>
      </c>
    </row>
    <row r="127" spans="1:10" ht="14.25" customHeight="1">
      <c r="A127" s="18">
        <v>41876</v>
      </c>
      <c r="B127" s="7">
        <v>41882</v>
      </c>
      <c r="C127" s="18">
        <f t="shared" si="5"/>
        <v>41879</v>
      </c>
      <c r="D127" s="56">
        <f t="shared" si="9"/>
        <v>35</v>
      </c>
      <c r="E127" s="2">
        <f t="shared" si="6"/>
        <v>43.617021276595743</v>
      </c>
      <c r="F127" s="2">
        <f t="shared" si="7"/>
        <v>56.382978723404257</v>
      </c>
      <c r="G127" s="8">
        <v>41</v>
      </c>
      <c r="H127" s="8">
        <v>53</v>
      </c>
      <c r="I127" s="8">
        <v>6</v>
      </c>
      <c r="J127" s="2">
        <f t="shared" si="8"/>
        <v>100</v>
      </c>
    </row>
    <row r="128" spans="1:10" ht="14.25" customHeight="1">
      <c r="A128" s="18">
        <v>41869</v>
      </c>
      <c r="B128" s="7">
        <v>41875</v>
      </c>
      <c r="C128" s="18">
        <f t="shared" si="5"/>
        <v>41872</v>
      </c>
      <c r="D128" s="56">
        <f t="shared" si="9"/>
        <v>34</v>
      </c>
      <c r="E128" s="2">
        <f t="shared" si="6"/>
        <v>45.744680851063833</v>
      </c>
      <c r="F128" s="2">
        <f t="shared" si="7"/>
        <v>54.255319148936167</v>
      </c>
      <c r="G128" s="8">
        <v>43</v>
      </c>
      <c r="H128" s="8">
        <v>51</v>
      </c>
      <c r="I128" s="8">
        <v>6</v>
      </c>
      <c r="J128" s="2">
        <f t="shared" si="8"/>
        <v>100</v>
      </c>
    </row>
    <row r="129" spans="1:10" ht="14.25" customHeight="1">
      <c r="A129" s="18">
        <v>41862</v>
      </c>
      <c r="B129" s="7">
        <v>41868</v>
      </c>
      <c r="C129" s="18">
        <f t="shared" si="5"/>
        <v>41865</v>
      </c>
      <c r="D129" s="56">
        <f t="shared" si="9"/>
        <v>33</v>
      </c>
      <c r="E129" s="2">
        <f t="shared" si="6"/>
        <v>43.617021276595743</v>
      </c>
      <c r="F129" s="2">
        <f t="shared" si="7"/>
        <v>56.382978723404257</v>
      </c>
      <c r="G129" s="8">
        <v>41</v>
      </c>
      <c r="H129" s="8">
        <v>53</v>
      </c>
      <c r="I129" s="8">
        <v>6</v>
      </c>
      <c r="J129" s="2">
        <f t="shared" si="8"/>
        <v>100</v>
      </c>
    </row>
    <row r="130" spans="1:10" ht="14.25" customHeight="1">
      <c r="A130" s="18">
        <v>41855</v>
      </c>
      <c r="B130" s="7">
        <v>41861</v>
      </c>
      <c r="C130" s="18">
        <f t="shared" ref="C130:C193" si="10">(A130+B130)/2</f>
        <v>41858</v>
      </c>
      <c r="D130" s="56">
        <f t="shared" si="9"/>
        <v>32</v>
      </c>
      <c r="E130" s="2">
        <f t="shared" ref="E130:E193" si="11">G130+(I130*(G130/(G130+H130)))</f>
        <v>44.210526315789473</v>
      </c>
      <c r="F130" s="2">
        <f t="shared" ref="F130:F193" si="12">H130+(I130*(H130/(G130+H130)))</f>
        <v>55.789473684210527</v>
      </c>
      <c r="G130" s="8">
        <v>42</v>
      </c>
      <c r="H130" s="8">
        <v>53</v>
      </c>
      <c r="I130" s="8">
        <v>5</v>
      </c>
      <c r="J130" s="2">
        <f t="shared" ref="J130:J193" si="13">SUM(G130:I130)</f>
        <v>100</v>
      </c>
    </row>
    <row r="131" spans="1:10" ht="14.25" customHeight="1">
      <c r="A131" s="18">
        <v>41848</v>
      </c>
      <c r="B131" s="7">
        <v>41854</v>
      </c>
      <c r="C131" s="18">
        <f t="shared" si="10"/>
        <v>41851</v>
      </c>
      <c r="D131" s="56">
        <f t="shared" si="9"/>
        <v>31</v>
      </c>
      <c r="E131" s="2">
        <f t="shared" si="11"/>
        <v>43.75</v>
      </c>
      <c r="F131" s="2">
        <f t="shared" si="12"/>
        <v>56.25</v>
      </c>
      <c r="G131" s="8">
        <v>42</v>
      </c>
      <c r="H131" s="8">
        <v>54</v>
      </c>
      <c r="I131" s="8">
        <v>4</v>
      </c>
      <c r="J131" s="2">
        <f t="shared" si="13"/>
        <v>100</v>
      </c>
    </row>
    <row r="132" spans="1:10" ht="14.25" customHeight="1">
      <c r="A132" s="18">
        <v>41841</v>
      </c>
      <c r="B132" s="7">
        <v>41847</v>
      </c>
      <c r="C132" s="18">
        <f t="shared" si="10"/>
        <v>41844</v>
      </c>
      <c r="D132" s="56">
        <f t="shared" ref="D132:D195" si="14">_xlfn.ISOWEEKNUM(B132)</f>
        <v>30</v>
      </c>
      <c r="E132" s="2">
        <f t="shared" si="11"/>
        <v>43.617021276595743</v>
      </c>
      <c r="F132" s="2">
        <f t="shared" si="12"/>
        <v>56.382978723404257</v>
      </c>
      <c r="G132" s="8">
        <v>41</v>
      </c>
      <c r="H132" s="8">
        <v>53</v>
      </c>
      <c r="I132" s="8">
        <v>6</v>
      </c>
      <c r="J132" s="2">
        <f t="shared" si="13"/>
        <v>100</v>
      </c>
    </row>
    <row r="133" spans="1:10" ht="14.25" customHeight="1">
      <c r="A133" s="18">
        <v>41834</v>
      </c>
      <c r="B133" s="7">
        <v>41840</v>
      </c>
      <c r="C133" s="18">
        <f t="shared" si="10"/>
        <v>41837</v>
      </c>
      <c r="D133" s="56">
        <f t="shared" si="14"/>
        <v>29</v>
      </c>
      <c r="E133" s="2">
        <f t="shared" si="11"/>
        <v>45.744680851063833</v>
      </c>
      <c r="F133" s="2">
        <f t="shared" si="12"/>
        <v>54.255319148936167</v>
      </c>
      <c r="G133" s="8">
        <v>43</v>
      </c>
      <c r="H133" s="8">
        <v>51</v>
      </c>
      <c r="I133" s="8">
        <v>6</v>
      </c>
      <c r="J133" s="2">
        <f t="shared" si="13"/>
        <v>100</v>
      </c>
    </row>
    <row r="134" spans="1:10" ht="14.25" customHeight="1">
      <c r="A134" s="18">
        <v>41827</v>
      </c>
      <c r="B134" s="7">
        <v>41833</v>
      </c>
      <c r="C134" s="18">
        <f t="shared" si="10"/>
        <v>41830</v>
      </c>
      <c r="D134" s="56">
        <f t="shared" si="14"/>
        <v>28</v>
      </c>
      <c r="E134" s="2">
        <f t="shared" si="11"/>
        <v>44.210526315789473</v>
      </c>
      <c r="F134" s="2">
        <f t="shared" si="12"/>
        <v>55.789473684210527</v>
      </c>
      <c r="G134" s="8">
        <v>42</v>
      </c>
      <c r="H134" s="8">
        <v>53</v>
      </c>
      <c r="I134" s="8">
        <v>5</v>
      </c>
      <c r="J134" s="2">
        <f t="shared" si="13"/>
        <v>100</v>
      </c>
    </row>
    <row r="135" spans="1:10" ht="14.25" customHeight="1">
      <c r="A135" s="18">
        <v>41820</v>
      </c>
      <c r="B135" s="7">
        <v>41826</v>
      </c>
      <c r="C135" s="18">
        <f t="shared" si="10"/>
        <v>41823</v>
      </c>
      <c r="D135" s="56">
        <f t="shared" si="14"/>
        <v>27</v>
      </c>
      <c r="E135" s="2">
        <f t="shared" si="11"/>
        <v>45.263157894736842</v>
      </c>
      <c r="F135" s="2">
        <f t="shared" si="12"/>
        <v>54.736842105263158</v>
      </c>
      <c r="G135" s="8">
        <v>43</v>
      </c>
      <c r="H135" s="8">
        <v>52</v>
      </c>
      <c r="I135" s="8">
        <v>5</v>
      </c>
      <c r="J135" s="2">
        <f t="shared" si="13"/>
        <v>100</v>
      </c>
    </row>
    <row r="136" spans="1:10" ht="14.25" customHeight="1">
      <c r="A136" s="18">
        <v>41813</v>
      </c>
      <c r="B136" s="7">
        <v>41819</v>
      </c>
      <c r="C136" s="18">
        <f t="shared" si="10"/>
        <v>41816</v>
      </c>
      <c r="D136" s="56">
        <f t="shared" si="14"/>
        <v>26</v>
      </c>
      <c r="E136" s="2">
        <f t="shared" si="11"/>
        <v>44.680851063829785</v>
      </c>
      <c r="F136" s="2">
        <f t="shared" si="12"/>
        <v>55.319148936170215</v>
      </c>
      <c r="G136" s="8">
        <v>42</v>
      </c>
      <c r="H136" s="8">
        <v>52</v>
      </c>
      <c r="I136" s="8">
        <v>6</v>
      </c>
      <c r="J136" s="2">
        <f t="shared" si="13"/>
        <v>100</v>
      </c>
    </row>
    <row r="137" spans="1:10" ht="14.25" customHeight="1">
      <c r="A137" s="18">
        <v>41806</v>
      </c>
      <c r="B137" s="7">
        <v>41812</v>
      </c>
      <c r="C137" s="18">
        <f t="shared" si="10"/>
        <v>41809</v>
      </c>
      <c r="D137" s="56">
        <f t="shared" si="14"/>
        <v>25</v>
      </c>
      <c r="E137" s="2">
        <f t="shared" si="11"/>
        <v>42.708333333333336</v>
      </c>
      <c r="F137" s="2">
        <f t="shared" si="12"/>
        <v>57.291666666666664</v>
      </c>
      <c r="G137" s="8">
        <v>41</v>
      </c>
      <c r="H137" s="8">
        <v>55</v>
      </c>
      <c r="I137" s="8">
        <v>4</v>
      </c>
      <c r="J137" s="2">
        <f t="shared" si="13"/>
        <v>100</v>
      </c>
    </row>
    <row r="138" spans="1:10" ht="14.25" customHeight="1">
      <c r="A138" s="18">
        <v>41799</v>
      </c>
      <c r="B138" s="7">
        <v>41805</v>
      </c>
      <c r="C138" s="18">
        <f t="shared" si="10"/>
        <v>41802</v>
      </c>
      <c r="D138" s="56">
        <f t="shared" si="14"/>
        <v>24</v>
      </c>
      <c r="E138" s="2">
        <f t="shared" si="11"/>
        <v>44.680851063829785</v>
      </c>
      <c r="F138" s="2">
        <f t="shared" si="12"/>
        <v>55.319148936170215</v>
      </c>
      <c r="G138" s="8">
        <v>42</v>
      </c>
      <c r="H138" s="8">
        <v>52</v>
      </c>
      <c r="I138" s="8">
        <v>6</v>
      </c>
      <c r="J138" s="2">
        <f t="shared" si="13"/>
        <v>100</v>
      </c>
    </row>
    <row r="139" spans="1:10" ht="14.25" customHeight="1">
      <c r="A139" s="18">
        <v>41792</v>
      </c>
      <c r="B139" s="7">
        <v>41798</v>
      </c>
      <c r="C139" s="18">
        <f t="shared" si="10"/>
        <v>41795</v>
      </c>
      <c r="D139" s="56">
        <f t="shared" si="14"/>
        <v>23</v>
      </c>
      <c r="E139" s="2">
        <f t="shared" si="11"/>
        <v>46.808510638297875</v>
      </c>
      <c r="F139" s="2">
        <f t="shared" si="12"/>
        <v>53.191489361702125</v>
      </c>
      <c r="G139" s="8">
        <v>44</v>
      </c>
      <c r="H139" s="8">
        <v>50</v>
      </c>
      <c r="I139" s="8">
        <v>6</v>
      </c>
      <c r="J139" s="2">
        <f t="shared" si="13"/>
        <v>100</v>
      </c>
    </row>
    <row r="140" spans="1:10" ht="14.25" customHeight="1">
      <c r="A140" s="18">
        <v>41785</v>
      </c>
      <c r="B140" s="7">
        <v>41791</v>
      </c>
      <c r="C140" s="18">
        <f t="shared" si="10"/>
        <v>41788</v>
      </c>
      <c r="D140" s="56">
        <f t="shared" si="14"/>
        <v>22</v>
      </c>
      <c r="E140" s="2">
        <f t="shared" si="11"/>
        <v>46.315789473684212</v>
      </c>
      <c r="F140" s="2">
        <f t="shared" si="12"/>
        <v>53.684210526315788</v>
      </c>
      <c r="G140" s="8">
        <v>44</v>
      </c>
      <c r="H140" s="8">
        <v>51</v>
      </c>
      <c r="I140" s="8">
        <v>5</v>
      </c>
      <c r="J140" s="2">
        <f t="shared" si="13"/>
        <v>100</v>
      </c>
    </row>
    <row r="141" spans="1:10" ht="14.25" customHeight="1">
      <c r="A141" s="18">
        <v>41778</v>
      </c>
      <c r="B141" s="7">
        <v>41784</v>
      </c>
      <c r="C141" s="18">
        <f t="shared" si="10"/>
        <v>41781</v>
      </c>
      <c r="D141" s="56">
        <f t="shared" si="14"/>
        <v>21</v>
      </c>
      <c r="E141" s="2">
        <f t="shared" si="11"/>
        <v>45.263157894736842</v>
      </c>
      <c r="F141" s="2">
        <f t="shared" si="12"/>
        <v>54.736842105263158</v>
      </c>
      <c r="G141" s="8">
        <v>43</v>
      </c>
      <c r="H141" s="8">
        <v>52</v>
      </c>
      <c r="I141" s="8">
        <v>5</v>
      </c>
      <c r="J141" s="2">
        <f t="shared" si="13"/>
        <v>100</v>
      </c>
    </row>
    <row r="142" spans="1:10" ht="14.25" customHeight="1">
      <c r="A142" s="18">
        <v>41771</v>
      </c>
      <c r="B142" s="7">
        <v>41777</v>
      </c>
      <c r="C142" s="18">
        <f t="shared" si="10"/>
        <v>41774</v>
      </c>
      <c r="D142" s="56">
        <f t="shared" si="14"/>
        <v>20</v>
      </c>
      <c r="E142" s="2">
        <f t="shared" si="11"/>
        <v>46.315789473684212</v>
      </c>
      <c r="F142" s="2">
        <f t="shared" si="12"/>
        <v>53.684210526315788</v>
      </c>
      <c r="G142" s="8">
        <v>44</v>
      </c>
      <c r="H142" s="8">
        <v>51</v>
      </c>
      <c r="I142" s="8">
        <v>5</v>
      </c>
      <c r="J142" s="2">
        <f t="shared" si="13"/>
        <v>100</v>
      </c>
    </row>
    <row r="143" spans="1:10" ht="14.25" customHeight="1">
      <c r="A143" s="18">
        <v>41764</v>
      </c>
      <c r="B143" s="7">
        <v>41770</v>
      </c>
      <c r="C143" s="18">
        <f t="shared" si="10"/>
        <v>41767</v>
      </c>
      <c r="D143" s="56">
        <f t="shared" si="14"/>
        <v>19</v>
      </c>
      <c r="E143" s="2">
        <f t="shared" si="11"/>
        <v>47.368421052631575</v>
      </c>
      <c r="F143" s="2">
        <f t="shared" si="12"/>
        <v>52.631578947368418</v>
      </c>
      <c r="G143" s="8">
        <v>45</v>
      </c>
      <c r="H143" s="8">
        <v>50</v>
      </c>
      <c r="I143" s="8">
        <v>5</v>
      </c>
      <c r="J143" s="2">
        <f t="shared" si="13"/>
        <v>100</v>
      </c>
    </row>
    <row r="144" spans="1:10" ht="14.25" customHeight="1">
      <c r="A144" s="18">
        <v>41757</v>
      </c>
      <c r="B144" s="7">
        <v>41763</v>
      </c>
      <c r="C144" s="18">
        <f t="shared" si="10"/>
        <v>41760</v>
      </c>
      <c r="D144" s="56">
        <f t="shared" si="14"/>
        <v>18</v>
      </c>
      <c r="E144" s="2">
        <f t="shared" si="11"/>
        <v>46.808510638297875</v>
      </c>
      <c r="F144" s="2">
        <f t="shared" si="12"/>
        <v>53.191489361702125</v>
      </c>
      <c r="G144" s="8">
        <v>44</v>
      </c>
      <c r="H144" s="8">
        <v>50</v>
      </c>
      <c r="I144" s="8">
        <v>6</v>
      </c>
      <c r="J144" s="2">
        <f t="shared" si="13"/>
        <v>100</v>
      </c>
    </row>
    <row r="145" spans="1:10" ht="14.25" customHeight="1">
      <c r="A145" s="18">
        <v>41750</v>
      </c>
      <c r="B145" s="7">
        <v>41756</v>
      </c>
      <c r="C145" s="18">
        <f t="shared" si="10"/>
        <v>41753</v>
      </c>
      <c r="D145" s="56">
        <f t="shared" si="14"/>
        <v>17</v>
      </c>
      <c r="E145" s="2">
        <f t="shared" si="11"/>
        <v>46.808510638297875</v>
      </c>
      <c r="F145" s="2">
        <f t="shared" si="12"/>
        <v>53.191489361702125</v>
      </c>
      <c r="G145" s="8">
        <v>44</v>
      </c>
      <c r="H145" s="8">
        <v>50</v>
      </c>
      <c r="I145" s="8">
        <v>6</v>
      </c>
      <c r="J145" s="2">
        <f t="shared" si="13"/>
        <v>100</v>
      </c>
    </row>
    <row r="146" spans="1:10" ht="14.25" customHeight="1">
      <c r="A146" s="18">
        <v>41743</v>
      </c>
      <c r="B146" s="7">
        <v>41749</v>
      </c>
      <c r="C146" s="18">
        <f t="shared" si="10"/>
        <v>41746</v>
      </c>
      <c r="D146" s="56">
        <f t="shared" si="14"/>
        <v>16</v>
      </c>
      <c r="E146" s="2">
        <f t="shared" si="11"/>
        <v>46.808510638297875</v>
      </c>
      <c r="F146" s="2">
        <f t="shared" si="12"/>
        <v>53.191489361702125</v>
      </c>
      <c r="G146" s="8">
        <v>44</v>
      </c>
      <c r="H146" s="8">
        <v>50</v>
      </c>
      <c r="I146" s="8">
        <v>6</v>
      </c>
      <c r="J146" s="2">
        <f t="shared" si="13"/>
        <v>100</v>
      </c>
    </row>
    <row r="147" spans="1:10" ht="14.25" customHeight="1">
      <c r="A147" s="18">
        <v>41736</v>
      </c>
      <c r="B147" s="7">
        <v>41742</v>
      </c>
      <c r="C147" s="18">
        <f t="shared" si="10"/>
        <v>41739</v>
      </c>
      <c r="D147" s="56">
        <f t="shared" si="14"/>
        <v>15</v>
      </c>
      <c r="E147" s="2">
        <f t="shared" si="11"/>
        <v>45.744680851063833</v>
      </c>
      <c r="F147" s="2">
        <f t="shared" si="12"/>
        <v>54.255319148936167</v>
      </c>
      <c r="G147" s="8">
        <v>43</v>
      </c>
      <c r="H147" s="8">
        <v>51</v>
      </c>
      <c r="I147" s="8">
        <v>6</v>
      </c>
      <c r="J147" s="2">
        <f t="shared" si="13"/>
        <v>100</v>
      </c>
    </row>
    <row r="148" spans="1:10" ht="14.25" customHeight="1">
      <c r="A148" s="18">
        <v>41729</v>
      </c>
      <c r="B148" s="7">
        <v>41735</v>
      </c>
      <c r="C148" s="18">
        <f t="shared" si="10"/>
        <v>41732</v>
      </c>
      <c r="D148" s="56">
        <f t="shared" si="14"/>
        <v>14</v>
      </c>
      <c r="E148" s="2">
        <f t="shared" si="11"/>
        <v>46.315789473684212</v>
      </c>
      <c r="F148" s="2">
        <f t="shared" si="12"/>
        <v>53.684210526315788</v>
      </c>
      <c r="G148" s="8">
        <v>44</v>
      </c>
      <c r="H148" s="8">
        <v>51</v>
      </c>
      <c r="I148" s="8">
        <v>5</v>
      </c>
      <c r="J148" s="2">
        <f t="shared" si="13"/>
        <v>100</v>
      </c>
    </row>
    <row r="149" spans="1:10" ht="14.25" customHeight="1">
      <c r="A149" s="18">
        <v>41722</v>
      </c>
      <c r="B149" s="7">
        <v>41728</v>
      </c>
      <c r="C149" s="18">
        <f t="shared" si="10"/>
        <v>41725</v>
      </c>
      <c r="D149" s="56">
        <f t="shared" si="14"/>
        <v>13</v>
      </c>
      <c r="E149" s="2">
        <f t="shared" si="11"/>
        <v>45.263157894736842</v>
      </c>
      <c r="F149" s="2">
        <f t="shared" si="12"/>
        <v>54.736842105263158</v>
      </c>
      <c r="G149" s="8">
        <v>43</v>
      </c>
      <c r="H149" s="8">
        <v>52</v>
      </c>
      <c r="I149" s="8">
        <v>5</v>
      </c>
      <c r="J149" s="2">
        <f t="shared" si="13"/>
        <v>100</v>
      </c>
    </row>
    <row r="150" spans="1:10" ht="14.25" customHeight="1">
      <c r="A150" s="18">
        <v>41715</v>
      </c>
      <c r="B150" s="7">
        <v>41721</v>
      </c>
      <c r="C150" s="18">
        <f t="shared" si="10"/>
        <v>41718</v>
      </c>
      <c r="D150" s="56">
        <f t="shared" si="14"/>
        <v>12</v>
      </c>
      <c r="E150" s="2">
        <f t="shared" si="11"/>
        <v>46.315789473684212</v>
      </c>
      <c r="F150" s="2">
        <f t="shared" si="12"/>
        <v>53.684210526315788</v>
      </c>
      <c r="G150" s="8">
        <v>44</v>
      </c>
      <c r="H150" s="8">
        <v>51</v>
      </c>
      <c r="I150" s="8">
        <v>5</v>
      </c>
      <c r="J150" s="2">
        <f t="shared" si="13"/>
        <v>100</v>
      </c>
    </row>
    <row r="151" spans="1:10" ht="14.25" customHeight="1">
      <c r="A151" s="18">
        <v>41708</v>
      </c>
      <c r="B151" s="7">
        <v>41714</v>
      </c>
      <c r="C151" s="18">
        <f t="shared" si="10"/>
        <v>41711</v>
      </c>
      <c r="D151" s="56">
        <f t="shared" si="14"/>
        <v>11</v>
      </c>
      <c r="E151" s="2">
        <f t="shared" si="11"/>
        <v>42.553191489361701</v>
      </c>
      <c r="F151" s="2">
        <f t="shared" si="12"/>
        <v>57.446808510638299</v>
      </c>
      <c r="G151" s="8">
        <v>40</v>
      </c>
      <c r="H151" s="8">
        <v>54</v>
      </c>
      <c r="I151" s="8">
        <v>6</v>
      </c>
      <c r="J151" s="2">
        <f t="shared" si="13"/>
        <v>100</v>
      </c>
    </row>
    <row r="152" spans="1:10" ht="14.25" customHeight="1">
      <c r="A152" s="18">
        <v>41701</v>
      </c>
      <c r="B152" s="7">
        <v>41707</v>
      </c>
      <c r="C152" s="18">
        <f t="shared" si="10"/>
        <v>41704</v>
      </c>
      <c r="D152" s="56">
        <f t="shared" si="14"/>
        <v>10</v>
      </c>
      <c r="E152" s="2">
        <f t="shared" si="11"/>
        <v>44.791666666666664</v>
      </c>
      <c r="F152" s="2">
        <f t="shared" si="12"/>
        <v>55.208333333333336</v>
      </c>
      <c r="G152" s="8">
        <v>43</v>
      </c>
      <c r="H152" s="8">
        <v>53</v>
      </c>
      <c r="I152" s="8">
        <v>4</v>
      </c>
      <c r="J152" s="2">
        <f t="shared" si="13"/>
        <v>100</v>
      </c>
    </row>
    <row r="153" spans="1:10" ht="14.25" customHeight="1">
      <c r="A153" s="18">
        <v>41694</v>
      </c>
      <c r="B153" s="7">
        <v>41700</v>
      </c>
      <c r="C153" s="18">
        <f t="shared" si="10"/>
        <v>41697</v>
      </c>
      <c r="D153" s="56">
        <f t="shared" si="14"/>
        <v>9</v>
      </c>
      <c r="E153" s="2">
        <f t="shared" si="11"/>
        <v>43.75</v>
      </c>
      <c r="F153" s="2">
        <f t="shared" si="12"/>
        <v>56.25</v>
      </c>
      <c r="G153" s="8">
        <v>42</v>
      </c>
      <c r="H153" s="8">
        <v>54</v>
      </c>
      <c r="I153" s="8">
        <v>4</v>
      </c>
      <c r="J153" s="2">
        <f t="shared" si="13"/>
        <v>100</v>
      </c>
    </row>
    <row r="154" spans="1:10" ht="14.25" customHeight="1">
      <c r="A154" s="18">
        <v>41687</v>
      </c>
      <c r="B154" s="7">
        <v>41693</v>
      </c>
      <c r="C154" s="18">
        <f t="shared" si="10"/>
        <v>41690</v>
      </c>
      <c r="D154" s="56">
        <f t="shared" si="14"/>
        <v>8</v>
      </c>
      <c r="E154" s="2">
        <f t="shared" si="11"/>
        <v>46.875</v>
      </c>
      <c r="F154" s="2">
        <f t="shared" si="12"/>
        <v>53.125</v>
      </c>
      <c r="G154" s="8">
        <v>45</v>
      </c>
      <c r="H154" s="8">
        <v>51</v>
      </c>
      <c r="I154" s="8">
        <v>4</v>
      </c>
      <c r="J154" s="2">
        <f t="shared" si="13"/>
        <v>100</v>
      </c>
    </row>
    <row r="155" spans="1:10" ht="14.25" customHeight="1">
      <c r="A155" s="18">
        <v>41680</v>
      </c>
      <c r="B155" s="7">
        <v>41686</v>
      </c>
      <c r="C155" s="18">
        <f t="shared" si="10"/>
        <v>41683</v>
      </c>
      <c r="D155" s="56">
        <f t="shared" si="14"/>
        <v>7</v>
      </c>
      <c r="E155" s="2">
        <f t="shared" si="11"/>
        <v>43.01075268817204</v>
      </c>
      <c r="F155" s="2">
        <f t="shared" si="12"/>
        <v>56.98924731182796</v>
      </c>
      <c r="G155" s="8">
        <v>40</v>
      </c>
      <c r="H155" s="8">
        <v>53</v>
      </c>
      <c r="I155" s="8">
        <v>7</v>
      </c>
      <c r="J155" s="2">
        <f t="shared" si="13"/>
        <v>100</v>
      </c>
    </row>
    <row r="156" spans="1:10" ht="14.25" customHeight="1">
      <c r="A156" s="18">
        <v>41673</v>
      </c>
      <c r="B156" s="7">
        <v>41679</v>
      </c>
      <c r="C156" s="18">
        <f t="shared" si="10"/>
        <v>41676</v>
      </c>
      <c r="D156" s="56">
        <f t="shared" si="14"/>
        <v>6</v>
      </c>
      <c r="E156" s="2">
        <f t="shared" si="11"/>
        <v>44.565217391304344</v>
      </c>
      <c r="F156" s="2">
        <f t="shared" si="12"/>
        <v>55.434782608695656</v>
      </c>
      <c r="G156" s="8">
        <v>41</v>
      </c>
      <c r="H156" s="8">
        <v>51</v>
      </c>
      <c r="I156" s="8">
        <v>8</v>
      </c>
      <c r="J156" s="2">
        <f t="shared" si="13"/>
        <v>100</v>
      </c>
    </row>
    <row r="157" spans="1:10" ht="14.25" customHeight="1">
      <c r="A157" s="18">
        <v>41666</v>
      </c>
      <c r="B157" s="7">
        <v>41672</v>
      </c>
      <c r="C157" s="18">
        <f t="shared" si="10"/>
        <v>41669</v>
      </c>
      <c r="D157" s="56">
        <f t="shared" si="14"/>
        <v>5</v>
      </c>
      <c r="E157" s="2">
        <f t="shared" si="11"/>
        <v>45.652173913043477</v>
      </c>
      <c r="F157" s="2">
        <f t="shared" si="12"/>
        <v>54.347826086956523</v>
      </c>
      <c r="G157" s="8">
        <v>42</v>
      </c>
      <c r="H157" s="8">
        <v>50</v>
      </c>
      <c r="I157" s="8">
        <v>8</v>
      </c>
      <c r="J157" s="2">
        <f t="shared" si="13"/>
        <v>100</v>
      </c>
    </row>
    <row r="158" spans="1:10" ht="14.25" customHeight="1">
      <c r="A158" s="18">
        <v>41659</v>
      </c>
      <c r="B158" s="7">
        <v>41665</v>
      </c>
      <c r="C158" s="18">
        <f t="shared" si="10"/>
        <v>41662</v>
      </c>
      <c r="D158" s="56">
        <f t="shared" si="14"/>
        <v>4</v>
      </c>
      <c r="E158" s="2">
        <f t="shared" si="11"/>
        <v>45.652173913043477</v>
      </c>
      <c r="F158" s="2">
        <f t="shared" si="12"/>
        <v>54.347826086956523</v>
      </c>
      <c r="G158" s="8">
        <v>42</v>
      </c>
      <c r="H158" s="8">
        <v>50</v>
      </c>
      <c r="I158" s="8">
        <v>8</v>
      </c>
      <c r="J158" s="2">
        <f t="shared" si="13"/>
        <v>100</v>
      </c>
    </row>
    <row r="159" spans="1:10" ht="14.25" customHeight="1">
      <c r="A159" s="18">
        <v>41652</v>
      </c>
      <c r="B159" s="7">
        <v>41658</v>
      </c>
      <c r="C159" s="18">
        <f t="shared" si="10"/>
        <v>41655</v>
      </c>
      <c r="D159" s="56">
        <f t="shared" si="14"/>
        <v>3</v>
      </c>
      <c r="E159" s="2">
        <f t="shared" si="11"/>
        <v>43.478260869565219</v>
      </c>
      <c r="F159" s="2">
        <f t="shared" si="12"/>
        <v>56.521739130434781</v>
      </c>
      <c r="G159" s="8">
        <v>40</v>
      </c>
      <c r="H159" s="8">
        <v>52</v>
      </c>
      <c r="I159" s="8">
        <v>8</v>
      </c>
      <c r="J159" s="2">
        <f t="shared" si="13"/>
        <v>100</v>
      </c>
    </row>
    <row r="160" spans="1:10" ht="14.25" customHeight="1">
      <c r="A160" s="18">
        <v>41645</v>
      </c>
      <c r="B160" s="7">
        <v>41651</v>
      </c>
      <c r="C160" s="18">
        <f t="shared" si="10"/>
        <v>41648</v>
      </c>
      <c r="D160" s="56">
        <f t="shared" si="14"/>
        <v>2</v>
      </c>
      <c r="E160" s="2">
        <f t="shared" si="11"/>
        <v>44.565217391304344</v>
      </c>
      <c r="F160" s="2">
        <f t="shared" si="12"/>
        <v>55.434782608695656</v>
      </c>
      <c r="G160" s="8">
        <v>41</v>
      </c>
      <c r="H160" s="8">
        <v>51</v>
      </c>
      <c r="I160" s="8">
        <v>8</v>
      </c>
      <c r="J160" s="2">
        <f t="shared" si="13"/>
        <v>100</v>
      </c>
    </row>
    <row r="161" spans="1:10" ht="14.25" customHeight="1">
      <c r="A161" s="18">
        <v>41641</v>
      </c>
      <c r="B161" s="7">
        <v>41644</v>
      </c>
      <c r="C161" s="18">
        <f t="shared" si="10"/>
        <v>41642.5</v>
      </c>
      <c r="D161" s="56">
        <f t="shared" si="14"/>
        <v>1</v>
      </c>
      <c r="E161" s="2">
        <f t="shared" si="11"/>
        <v>43.617021276595743</v>
      </c>
      <c r="F161" s="2">
        <f t="shared" si="12"/>
        <v>56.382978723404257</v>
      </c>
      <c r="G161" s="8">
        <v>41</v>
      </c>
      <c r="H161" s="8">
        <v>53</v>
      </c>
      <c r="I161" s="8">
        <v>6</v>
      </c>
      <c r="J161" s="2">
        <f t="shared" si="13"/>
        <v>100</v>
      </c>
    </row>
    <row r="162" spans="1:10" ht="14.25" customHeight="1">
      <c r="A162" s="18">
        <v>41631</v>
      </c>
      <c r="B162" s="7">
        <v>41637</v>
      </c>
      <c r="C162" s="18">
        <f t="shared" si="10"/>
        <v>41634</v>
      </c>
      <c r="D162" s="56">
        <f t="shared" si="14"/>
        <v>52</v>
      </c>
      <c r="E162" s="2">
        <f t="shared" si="11"/>
        <v>45.744680851063833</v>
      </c>
      <c r="F162" s="2">
        <f t="shared" si="12"/>
        <v>54.255319148936167</v>
      </c>
      <c r="G162" s="8">
        <v>43</v>
      </c>
      <c r="H162" s="8">
        <v>51</v>
      </c>
      <c r="I162" s="8">
        <v>6</v>
      </c>
      <c r="J162" s="2">
        <f t="shared" si="13"/>
        <v>100</v>
      </c>
    </row>
    <row r="163" spans="1:10" ht="14.25" customHeight="1">
      <c r="A163" s="18">
        <v>41624</v>
      </c>
      <c r="B163" s="7">
        <v>41630</v>
      </c>
      <c r="C163" s="18">
        <f t="shared" si="10"/>
        <v>41627</v>
      </c>
      <c r="D163" s="56">
        <f t="shared" si="14"/>
        <v>51</v>
      </c>
      <c r="E163" s="2">
        <f t="shared" si="11"/>
        <v>43.478260869565219</v>
      </c>
      <c r="F163" s="2">
        <f t="shared" si="12"/>
        <v>56.521739130434781</v>
      </c>
      <c r="G163" s="8">
        <v>40</v>
      </c>
      <c r="H163" s="8">
        <v>52</v>
      </c>
      <c r="I163" s="8">
        <v>8</v>
      </c>
      <c r="J163" s="2">
        <f t="shared" si="13"/>
        <v>100</v>
      </c>
    </row>
    <row r="164" spans="1:10" ht="14.25" customHeight="1">
      <c r="A164" s="18">
        <v>41617</v>
      </c>
      <c r="B164" s="7">
        <v>41623</v>
      </c>
      <c r="C164" s="18">
        <f t="shared" si="10"/>
        <v>41620</v>
      </c>
      <c r="D164" s="56">
        <f t="shared" si="14"/>
        <v>50</v>
      </c>
      <c r="E164" s="2">
        <f t="shared" si="11"/>
        <v>45.652173913043477</v>
      </c>
      <c r="F164" s="2">
        <f t="shared" si="12"/>
        <v>54.347826086956523</v>
      </c>
      <c r="G164" s="8">
        <v>42</v>
      </c>
      <c r="H164" s="8">
        <v>50</v>
      </c>
      <c r="I164" s="8">
        <v>8</v>
      </c>
      <c r="J164" s="2">
        <f t="shared" si="13"/>
        <v>100</v>
      </c>
    </row>
    <row r="165" spans="1:10" ht="14.25" customHeight="1">
      <c r="A165" s="18">
        <v>41610</v>
      </c>
      <c r="B165" s="7">
        <v>41616</v>
      </c>
      <c r="C165" s="18">
        <f t="shared" si="10"/>
        <v>41613</v>
      </c>
      <c r="D165" s="56">
        <f t="shared" si="14"/>
        <v>49</v>
      </c>
      <c r="E165" s="2">
        <f t="shared" si="11"/>
        <v>44.565217391304344</v>
      </c>
      <c r="F165" s="2">
        <f t="shared" si="12"/>
        <v>55.434782608695656</v>
      </c>
      <c r="G165" s="8">
        <v>41</v>
      </c>
      <c r="H165" s="8">
        <v>51</v>
      </c>
      <c r="I165" s="8">
        <v>8</v>
      </c>
      <c r="J165" s="2">
        <f t="shared" si="13"/>
        <v>100</v>
      </c>
    </row>
    <row r="166" spans="1:10" ht="14.25" customHeight="1">
      <c r="A166" s="18">
        <v>41603</v>
      </c>
      <c r="B166" s="7">
        <v>41609</v>
      </c>
      <c r="C166" s="18">
        <f t="shared" si="10"/>
        <v>41606</v>
      </c>
      <c r="D166" s="56">
        <f t="shared" si="14"/>
        <v>48</v>
      </c>
      <c r="E166" s="2">
        <f t="shared" si="11"/>
        <v>44.680851063829785</v>
      </c>
      <c r="F166" s="2">
        <f t="shared" si="12"/>
        <v>55.319148936170215</v>
      </c>
      <c r="G166" s="8">
        <v>42</v>
      </c>
      <c r="H166" s="8">
        <v>52</v>
      </c>
      <c r="I166" s="8">
        <v>6</v>
      </c>
      <c r="J166" s="2">
        <f t="shared" si="13"/>
        <v>100</v>
      </c>
    </row>
    <row r="167" spans="1:10" ht="14.25" customHeight="1">
      <c r="A167" s="18">
        <v>41596</v>
      </c>
      <c r="B167" s="7">
        <v>41602</v>
      </c>
      <c r="C167" s="18">
        <f t="shared" si="10"/>
        <v>41599</v>
      </c>
      <c r="D167" s="56">
        <f t="shared" si="14"/>
        <v>47</v>
      </c>
      <c r="E167" s="2">
        <f t="shared" si="11"/>
        <v>43.01075268817204</v>
      </c>
      <c r="F167" s="2">
        <f t="shared" si="12"/>
        <v>56.98924731182796</v>
      </c>
      <c r="G167" s="8">
        <v>40</v>
      </c>
      <c r="H167" s="8">
        <v>53</v>
      </c>
      <c r="I167" s="8">
        <v>7</v>
      </c>
      <c r="J167" s="2">
        <f t="shared" si="13"/>
        <v>100</v>
      </c>
    </row>
    <row r="168" spans="1:10" ht="14.25" customHeight="1">
      <c r="A168" s="18">
        <v>41589</v>
      </c>
      <c r="B168" s="7">
        <v>41595</v>
      </c>
      <c r="C168" s="18">
        <f t="shared" si="10"/>
        <v>41592</v>
      </c>
      <c r="D168" s="56">
        <f t="shared" si="14"/>
        <v>46</v>
      </c>
      <c r="E168" s="2">
        <f t="shared" si="11"/>
        <v>44.086021505376344</v>
      </c>
      <c r="F168" s="2">
        <f t="shared" si="12"/>
        <v>55.913978494623656</v>
      </c>
      <c r="G168" s="8">
        <v>41</v>
      </c>
      <c r="H168" s="8">
        <v>52</v>
      </c>
      <c r="I168" s="8">
        <v>7</v>
      </c>
      <c r="J168" s="2">
        <f t="shared" si="13"/>
        <v>100</v>
      </c>
    </row>
    <row r="169" spans="1:10" ht="14.25" customHeight="1">
      <c r="A169" s="18">
        <v>41582</v>
      </c>
      <c r="B169" s="7">
        <v>41588</v>
      </c>
      <c r="C169" s="18">
        <f t="shared" si="10"/>
        <v>41585</v>
      </c>
      <c r="D169" s="56">
        <f t="shared" si="14"/>
        <v>45</v>
      </c>
      <c r="E169" s="2">
        <f t="shared" si="11"/>
        <v>44.086021505376344</v>
      </c>
      <c r="F169" s="2">
        <f t="shared" si="12"/>
        <v>55.913978494623656</v>
      </c>
      <c r="G169" s="8">
        <v>41</v>
      </c>
      <c r="H169" s="8">
        <v>52</v>
      </c>
      <c r="I169" s="8">
        <v>7</v>
      </c>
      <c r="J169" s="2">
        <f t="shared" si="13"/>
        <v>100</v>
      </c>
    </row>
    <row r="170" spans="1:10" ht="14.25" customHeight="1">
      <c r="A170" s="18">
        <v>41575</v>
      </c>
      <c r="B170" s="7">
        <v>41581</v>
      </c>
      <c r="C170" s="18">
        <f t="shared" si="10"/>
        <v>41578</v>
      </c>
      <c r="D170" s="56">
        <f t="shared" si="14"/>
        <v>44</v>
      </c>
      <c r="E170" s="2">
        <f t="shared" si="11"/>
        <v>44.086021505376344</v>
      </c>
      <c r="F170" s="2">
        <f t="shared" si="12"/>
        <v>55.913978494623656</v>
      </c>
      <c r="G170" s="8">
        <v>41</v>
      </c>
      <c r="H170" s="8">
        <v>52</v>
      </c>
      <c r="I170" s="8">
        <v>7</v>
      </c>
      <c r="J170" s="2">
        <f t="shared" si="13"/>
        <v>100</v>
      </c>
    </row>
    <row r="171" spans="1:10" ht="14.25" customHeight="1">
      <c r="A171" s="18">
        <v>41568</v>
      </c>
      <c r="B171" s="7">
        <v>41574</v>
      </c>
      <c r="C171" s="18">
        <f t="shared" si="10"/>
        <v>41571</v>
      </c>
      <c r="D171" s="56">
        <f t="shared" si="14"/>
        <v>43</v>
      </c>
      <c r="E171" s="2">
        <f t="shared" si="11"/>
        <v>46.236559139784944</v>
      </c>
      <c r="F171" s="2">
        <f t="shared" si="12"/>
        <v>53.763440860215056</v>
      </c>
      <c r="G171" s="8">
        <v>43</v>
      </c>
      <c r="H171" s="8">
        <v>50</v>
      </c>
      <c r="I171" s="8">
        <v>7</v>
      </c>
      <c r="J171" s="2">
        <f t="shared" si="13"/>
        <v>100</v>
      </c>
    </row>
    <row r="172" spans="1:10" ht="14.25" customHeight="1">
      <c r="A172" s="18">
        <v>41561</v>
      </c>
      <c r="B172" s="7">
        <v>41567</v>
      </c>
      <c r="C172" s="18">
        <f t="shared" si="10"/>
        <v>41564</v>
      </c>
      <c r="D172" s="56">
        <f t="shared" si="14"/>
        <v>42</v>
      </c>
      <c r="E172" s="2">
        <f t="shared" si="11"/>
        <v>45.744680851063833</v>
      </c>
      <c r="F172" s="2">
        <f t="shared" si="12"/>
        <v>54.255319148936167</v>
      </c>
      <c r="G172" s="8">
        <v>43</v>
      </c>
      <c r="H172" s="8">
        <v>51</v>
      </c>
      <c r="I172" s="8">
        <v>6</v>
      </c>
      <c r="J172" s="2">
        <f t="shared" si="13"/>
        <v>100</v>
      </c>
    </row>
    <row r="173" spans="1:10" ht="14.25" customHeight="1">
      <c r="A173" s="18">
        <v>41554</v>
      </c>
      <c r="B173" s="7">
        <v>41560</v>
      </c>
      <c r="C173" s="18">
        <f t="shared" si="10"/>
        <v>41557</v>
      </c>
      <c r="D173" s="56">
        <f t="shared" si="14"/>
        <v>41</v>
      </c>
      <c r="E173" s="2">
        <f t="shared" si="11"/>
        <v>44.680851063829785</v>
      </c>
      <c r="F173" s="2">
        <f t="shared" si="12"/>
        <v>55.319148936170215</v>
      </c>
      <c r="G173" s="8">
        <v>42</v>
      </c>
      <c r="H173" s="8">
        <v>52</v>
      </c>
      <c r="I173" s="8">
        <v>6</v>
      </c>
      <c r="J173" s="2">
        <f t="shared" si="13"/>
        <v>100</v>
      </c>
    </row>
    <row r="174" spans="1:10" ht="14.25" customHeight="1">
      <c r="A174" s="18">
        <v>41547</v>
      </c>
      <c r="B174" s="7">
        <v>41553</v>
      </c>
      <c r="C174" s="18">
        <f t="shared" si="10"/>
        <v>41550</v>
      </c>
      <c r="D174" s="56">
        <f t="shared" si="14"/>
        <v>40</v>
      </c>
      <c r="E174" s="2">
        <f t="shared" si="11"/>
        <v>46.808510638297875</v>
      </c>
      <c r="F174" s="2">
        <f t="shared" si="12"/>
        <v>53.191489361702125</v>
      </c>
      <c r="G174" s="8">
        <v>44</v>
      </c>
      <c r="H174" s="8">
        <v>50</v>
      </c>
      <c r="I174" s="8">
        <v>6</v>
      </c>
      <c r="J174" s="2">
        <f t="shared" si="13"/>
        <v>100</v>
      </c>
    </row>
    <row r="175" spans="1:10" ht="14.25" customHeight="1">
      <c r="A175" s="18">
        <v>41540</v>
      </c>
      <c r="B175" s="7">
        <v>41546</v>
      </c>
      <c r="C175" s="18">
        <f t="shared" si="10"/>
        <v>41543</v>
      </c>
      <c r="D175" s="56">
        <f t="shared" si="14"/>
        <v>39</v>
      </c>
      <c r="E175" s="2">
        <f t="shared" si="11"/>
        <v>48.387096774193552</v>
      </c>
      <c r="F175" s="2">
        <f t="shared" si="12"/>
        <v>51.612903225806448</v>
      </c>
      <c r="G175" s="8">
        <v>45</v>
      </c>
      <c r="H175" s="8">
        <v>48</v>
      </c>
      <c r="I175" s="8">
        <v>7</v>
      </c>
      <c r="J175" s="2">
        <f t="shared" si="13"/>
        <v>100</v>
      </c>
    </row>
    <row r="176" spans="1:10" ht="14.25" customHeight="1">
      <c r="A176" s="18">
        <v>41533</v>
      </c>
      <c r="B176" s="7">
        <v>41539</v>
      </c>
      <c r="C176" s="18">
        <f t="shared" si="10"/>
        <v>41536</v>
      </c>
      <c r="D176" s="56">
        <f t="shared" si="14"/>
        <v>38</v>
      </c>
      <c r="E176" s="2">
        <f t="shared" si="11"/>
        <v>48.35164835164835</v>
      </c>
      <c r="F176" s="2">
        <f t="shared" si="12"/>
        <v>51.64835164835165</v>
      </c>
      <c r="G176" s="8">
        <v>44</v>
      </c>
      <c r="H176" s="8">
        <v>47</v>
      </c>
      <c r="I176" s="8">
        <v>9</v>
      </c>
      <c r="J176" s="2">
        <f t="shared" si="13"/>
        <v>100</v>
      </c>
    </row>
    <row r="177" spans="1:10" ht="14.25" customHeight="1">
      <c r="A177" s="18">
        <v>41526</v>
      </c>
      <c r="B177" s="7">
        <v>41532</v>
      </c>
      <c r="C177" s="18">
        <f t="shared" si="10"/>
        <v>41529</v>
      </c>
      <c r="D177" s="56">
        <f t="shared" si="14"/>
        <v>37</v>
      </c>
      <c r="E177" s="2">
        <f t="shared" si="11"/>
        <v>49.450549450549453</v>
      </c>
      <c r="F177" s="2">
        <f t="shared" si="12"/>
        <v>50.549450549450547</v>
      </c>
      <c r="G177" s="8">
        <v>45</v>
      </c>
      <c r="H177" s="8">
        <v>46</v>
      </c>
      <c r="I177" s="8">
        <v>9</v>
      </c>
      <c r="J177" s="2">
        <f t="shared" si="13"/>
        <v>100</v>
      </c>
    </row>
    <row r="178" spans="1:10" ht="14.25" customHeight="1">
      <c r="A178" s="18">
        <v>41519</v>
      </c>
      <c r="B178" s="7">
        <v>41525</v>
      </c>
      <c r="C178" s="18">
        <f t="shared" si="10"/>
        <v>41522</v>
      </c>
      <c r="D178" s="56">
        <f t="shared" si="14"/>
        <v>36</v>
      </c>
      <c r="E178" s="2">
        <f t="shared" si="11"/>
        <v>47.826086956521742</v>
      </c>
      <c r="F178" s="2">
        <f t="shared" si="12"/>
        <v>52.173913043478258</v>
      </c>
      <c r="G178" s="8">
        <v>44</v>
      </c>
      <c r="H178" s="8">
        <v>48</v>
      </c>
      <c r="I178" s="8">
        <v>8</v>
      </c>
      <c r="J178" s="2">
        <f t="shared" si="13"/>
        <v>100</v>
      </c>
    </row>
    <row r="179" spans="1:10" ht="14.25" customHeight="1">
      <c r="A179" s="18">
        <v>41512</v>
      </c>
      <c r="B179" s="7">
        <v>41518</v>
      </c>
      <c r="C179" s="18">
        <f t="shared" si="10"/>
        <v>41515</v>
      </c>
      <c r="D179" s="56">
        <f t="shared" si="14"/>
        <v>35</v>
      </c>
      <c r="E179" s="2">
        <f t="shared" si="11"/>
        <v>47.826086956521742</v>
      </c>
      <c r="F179" s="2">
        <f t="shared" si="12"/>
        <v>52.173913043478258</v>
      </c>
      <c r="G179" s="8">
        <v>44</v>
      </c>
      <c r="H179" s="8">
        <v>48</v>
      </c>
      <c r="I179" s="8">
        <v>8</v>
      </c>
      <c r="J179" s="2">
        <f t="shared" si="13"/>
        <v>100</v>
      </c>
    </row>
    <row r="180" spans="1:10" ht="14.25" customHeight="1">
      <c r="A180" s="18">
        <v>41505</v>
      </c>
      <c r="B180" s="7">
        <v>41511</v>
      </c>
      <c r="C180" s="18">
        <f t="shared" si="10"/>
        <v>41508</v>
      </c>
      <c r="D180" s="56">
        <f t="shared" si="14"/>
        <v>34</v>
      </c>
      <c r="E180" s="2">
        <f t="shared" si="11"/>
        <v>50</v>
      </c>
      <c r="F180" s="2">
        <f t="shared" si="12"/>
        <v>50</v>
      </c>
      <c r="G180" s="8">
        <v>46</v>
      </c>
      <c r="H180" s="8">
        <v>46</v>
      </c>
      <c r="I180" s="8">
        <v>8</v>
      </c>
      <c r="J180" s="2">
        <f t="shared" si="13"/>
        <v>100</v>
      </c>
    </row>
    <row r="181" spans="1:10" ht="14.25" customHeight="1">
      <c r="A181" s="18">
        <v>41498</v>
      </c>
      <c r="B181" s="7">
        <v>41504</v>
      </c>
      <c r="C181" s="18">
        <f t="shared" si="10"/>
        <v>41501</v>
      </c>
      <c r="D181" s="56">
        <f t="shared" si="14"/>
        <v>33</v>
      </c>
      <c r="E181" s="2">
        <f t="shared" si="11"/>
        <v>50.549450549450547</v>
      </c>
      <c r="F181" s="2">
        <f t="shared" si="12"/>
        <v>49.450549450549453</v>
      </c>
      <c r="G181" s="8">
        <v>46</v>
      </c>
      <c r="H181" s="8">
        <v>45</v>
      </c>
      <c r="I181" s="8">
        <v>9</v>
      </c>
      <c r="J181" s="2">
        <f t="shared" si="13"/>
        <v>100</v>
      </c>
    </row>
    <row r="182" spans="1:10" ht="14.25" customHeight="1">
      <c r="A182" s="18">
        <v>41491</v>
      </c>
      <c r="B182" s="7">
        <v>41497</v>
      </c>
      <c r="C182" s="18">
        <f t="shared" si="10"/>
        <v>41494</v>
      </c>
      <c r="D182" s="56">
        <f t="shared" si="14"/>
        <v>32</v>
      </c>
      <c r="E182" s="2">
        <f t="shared" si="11"/>
        <v>47.826086956521742</v>
      </c>
      <c r="F182" s="2">
        <f t="shared" si="12"/>
        <v>52.173913043478258</v>
      </c>
      <c r="G182" s="8">
        <v>44</v>
      </c>
      <c r="H182" s="8">
        <v>48</v>
      </c>
      <c r="I182" s="8">
        <v>8</v>
      </c>
      <c r="J182" s="2">
        <f t="shared" si="13"/>
        <v>100</v>
      </c>
    </row>
    <row r="183" spans="1:10" ht="14.25" customHeight="1">
      <c r="A183" s="18">
        <v>41484</v>
      </c>
      <c r="B183" s="7">
        <v>41490</v>
      </c>
      <c r="C183" s="18">
        <f t="shared" si="10"/>
        <v>41487</v>
      </c>
      <c r="D183" s="56">
        <f t="shared" si="14"/>
        <v>31</v>
      </c>
      <c r="E183" s="2">
        <f t="shared" si="11"/>
        <v>48.387096774193552</v>
      </c>
      <c r="F183" s="2">
        <f t="shared" si="12"/>
        <v>51.612903225806448</v>
      </c>
      <c r="G183" s="8">
        <v>45</v>
      </c>
      <c r="H183" s="8">
        <v>48</v>
      </c>
      <c r="I183" s="8">
        <v>7</v>
      </c>
      <c r="J183" s="2">
        <f t="shared" si="13"/>
        <v>100</v>
      </c>
    </row>
    <row r="184" spans="1:10" ht="14.25" customHeight="1">
      <c r="A184" s="18">
        <v>41477</v>
      </c>
      <c r="B184" s="7">
        <v>41483</v>
      </c>
      <c r="C184" s="18">
        <f t="shared" si="10"/>
        <v>41480</v>
      </c>
      <c r="D184" s="56">
        <f t="shared" si="14"/>
        <v>30</v>
      </c>
      <c r="E184" s="2">
        <f t="shared" si="11"/>
        <v>49.462365591397848</v>
      </c>
      <c r="F184" s="2">
        <f t="shared" si="12"/>
        <v>50.537634408602152</v>
      </c>
      <c r="G184" s="8">
        <v>46</v>
      </c>
      <c r="H184" s="8">
        <v>47</v>
      </c>
      <c r="I184" s="8">
        <v>7</v>
      </c>
      <c r="J184" s="2">
        <f t="shared" si="13"/>
        <v>100</v>
      </c>
    </row>
    <row r="185" spans="1:10" ht="14.25" customHeight="1">
      <c r="A185" s="18">
        <v>41470</v>
      </c>
      <c r="B185" s="7">
        <v>41476</v>
      </c>
      <c r="C185" s="18">
        <f t="shared" si="10"/>
        <v>41473</v>
      </c>
      <c r="D185" s="56">
        <f t="shared" si="14"/>
        <v>29</v>
      </c>
      <c r="E185" s="2">
        <f t="shared" si="11"/>
        <v>50.537634408602152</v>
      </c>
      <c r="F185" s="2">
        <f t="shared" si="12"/>
        <v>49.462365591397848</v>
      </c>
      <c r="G185" s="8">
        <v>47</v>
      </c>
      <c r="H185" s="8">
        <v>46</v>
      </c>
      <c r="I185" s="8">
        <v>7</v>
      </c>
      <c r="J185" s="2">
        <f t="shared" si="13"/>
        <v>100</v>
      </c>
    </row>
    <row r="186" spans="1:10" ht="14.25" customHeight="1">
      <c r="A186" s="18">
        <v>41463</v>
      </c>
      <c r="B186" s="7">
        <v>41469</v>
      </c>
      <c r="C186" s="18">
        <f t="shared" si="10"/>
        <v>41466</v>
      </c>
      <c r="D186" s="56">
        <f t="shared" si="14"/>
        <v>28</v>
      </c>
      <c r="E186" s="2">
        <f t="shared" si="11"/>
        <v>49.462365591397848</v>
      </c>
      <c r="F186" s="2">
        <f t="shared" si="12"/>
        <v>50.537634408602152</v>
      </c>
      <c r="G186" s="8">
        <v>46</v>
      </c>
      <c r="H186" s="8">
        <v>47</v>
      </c>
      <c r="I186" s="8">
        <v>7</v>
      </c>
      <c r="J186" s="2">
        <f t="shared" si="13"/>
        <v>100</v>
      </c>
    </row>
    <row r="187" spans="1:10" ht="14.25" customHeight="1">
      <c r="A187" s="18">
        <v>41456</v>
      </c>
      <c r="B187" s="7">
        <v>41462</v>
      </c>
      <c r="C187" s="18">
        <f t="shared" si="10"/>
        <v>41459</v>
      </c>
      <c r="D187" s="56">
        <f t="shared" si="14"/>
        <v>27</v>
      </c>
      <c r="E187" s="2">
        <f t="shared" si="11"/>
        <v>50</v>
      </c>
      <c r="F187" s="2">
        <f t="shared" si="12"/>
        <v>50</v>
      </c>
      <c r="G187" s="8">
        <v>46</v>
      </c>
      <c r="H187" s="8">
        <v>46</v>
      </c>
      <c r="I187" s="8">
        <v>8</v>
      </c>
      <c r="J187" s="2">
        <f t="shared" si="13"/>
        <v>100</v>
      </c>
    </row>
    <row r="188" spans="1:10" ht="14.25" customHeight="1">
      <c r="A188" s="18">
        <v>41449</v>
      </c>
      <c r="B188" s="7">
        <v>41455</v>
      </c>
      <c r="C188" s="18">
        <f t="shared" si="10"/>
        <v>41452</v>
      </c>
      <c r="D188" s="56">
        <f t="shared" si="14"/>
        <v>26</v>
      </c>
      <c r="E188" s="2">
        <f t="shared" si="11"/>
        <v>51.086956521739133</v>
      </c>
      <c r="F188" s="2">
        <f t="shared" si="12"/>
        <v>48.913043478260867</v>
      </c>
      <c r="G188" s="8">
        <v>47</v>
      </c>
      <c r="H188" s="8">
        <v>45</v>
      </c>
      <c r="I188" s="8">
        <v>8</v>
      </c>
      <c r="J188" s="2">
        <f t="shared" si="13"/>
        <v>100</v>
      </c>
    </row>
    <row r="189" spans="1:10" ht="14.25" customHeight="1">
      <c r="A189" s="18">
        <v>41442</v>
      </c>
      <c r="B189" s="7">
        <v>41448</v>
      </c>
      <c r="C189" s="18">
        <f t="shared" si="10"/>
        <v>41445</v>
      </c>
      <c r="D189" s="56">
        <f t="shared" si="14"/>
        <v>25</v>
      </c>
      <c r="E189" s="2">
        <f t="shared" si="11"/>
        <v>50</v>
      </c>
      <c r="F189" s="2">
        <f t="shared" si="12"/>
        <v>50</v>
      </c>
      <c r="G189" s="8">
        <v>46</v>
      </c>
      <c r="H189" s="8">
        <v>46</v>
      </c>
      <c r="I189" s="8">
        <v>8</v>
      </c>
      <c r="J189" s="2">
        <f t="shared" si="13"/>
        <v>100</v>
      </c>
    </row>
    <row r="190" spans="1:10" ht="14.25" customHeight="1">
      <c r="A190" s="18">
        <v>41435</v>
      </c>
      <c r="B190" s="7">
        <v>41441</v>
      </c>
      <c r="C190" s="18">
        <f t="shared" si="10"/>
        <v>41438</v>
      </c>
      <c r="D190" s="56">
        <f t="shared" si="14"/>
        <v>24</v>
      </c>
      <c r="E190" s="2">
        <f t="shared" si="11"/>
        <v>50.537634408602152</v>
      </c>
      <c r="F190" s="2">
        <f t="shared" si="12"/>
        <v>49.462365591397848</v>
      </c>
      <c r="G190" s="8">
        <v>47</v>
      </c>
      <c r="H190" s="8">
        <v>46</v>
      </c>
      <c r="I190" s="8">
        <v>7</v>
      </c>
      <c r="J190" s="2">
        <f t="shared" si="13"/>
        <v>100</v>
      </c>
    </row>
    <row r="191" spans="1:10" ht="14.25" customHeight="1">
      <c r="A191" s="18">
        <v>41428</v>
      </c>
      <c r="B191" s="7">
        <v>41434</v>
      </c>
      <c r="C191" s="18">
        <f t="shared" si="10"/>
        <v>41431</v>
      </c>
      <c r="D191" s="56">
        <f t="shared" si="14"/>
        <v>23</v>
      </c>
      <c r="E191" s="2">
        <f t="shared" si="11"/>
        <v>51.612903225806448</v>
      </c>
      <c r="F191" s="2">
        <f t="shared" si="12"/>
        <v>48.387096774193552</v>
      </c>
      <c r="G191" s="8">
        <v>48</v>
      </c>
      <c r="H191" s="8">
        <v>45</v>
      </c>
      <c r="I191" s="8">
        <v>7</v>
      </c>
      <c r="J191" s="2">
        <f t="shared" si="13"/>
        <v>100</v>
      </c>
    </row>
    <row r="192" spans="1:10" ht="14.25" customHeight="1">
      <c r="A192" s="18">
        <v>41421</v>
      </c>
      <c r="B192" s="7">
        <v>41427</v>
      </c>
      <c r="C192" s="18">
        <f t="shared" si="10"/>
        <v>41424</v>
      </c>
      <c r="D192" s="56">
        <f t="shared" si="14"/>
        <v>22</v>
      </c>
      <c r="E192" s="2">
        <f t="shared" si="11"/>
        <v>52.173913043478258</v>
      </c>
      <c r="F192" s="2">
        <f t="shared" si="12"/>
        <v>47.826086956521742</v>
      </c>
      <c r="G192" s="8">
        <v>48</v>
      </c>
      <c r="H192" s="8">
        <v>44</v>
      </c>
      <c r="I192" s="8">
        <v>8</v>
      </c>
      <c r="J192" s="2">
        <f t="shared" si="13"/>
        <v>100</v>
      </c>
    </row>
    <row r="193" spans="1:10" ht="14.25" customHeight="1">
      <c r="A193" s="18">
        <v>41414</v>
      </c>
      <c r="B193" s="7">
        <v>41420</v>
      </c>
      <c r="C193" s="18">
        <f t="shared" si="10"/>
        <v>41417</v>
      </c>
      <c r="D193" s="56">
        <f t="shared" si="14"/>
        <v>21</v>
      </c>
      <c r="E193" s="2">
        <f t="shared" si="11"/>
        <v>52.688172043010752</v>
      </c>
      <c r="F193" s="2">
        <f t="shared" si="12"/>
        <v>47.311827956989248</v>
      </c>
      <c r="G193" s="8">
        <v>49</v>
      </c>
      <c r="H193" s="8">
        <v>44</v>
      </c>
      <c r="I193" s="8">
        <v>7</v>
      </c>
      <c r="J193" s="2">
        <f t="shared" si="13"/>
        <v>100</v>
      </c>
    </row>
    <row r="194" spans="1:10" ht="14.25" customHeight="1">
      <c r="A194" s="18">
        <v>41407</v>
      </c>
      <c r="B194" s="7">
        <v>41413</v>
      </c>
      <c r="C194" s="18">
        <f t="shared" ref="C194:C257" si="15">(A194+B194)/2</f>
        <v>41410</v>
      </c>
      <c r="D194" s="56">
        <f t="shared" si="14"/>
        <v>20</v>
      </c>
      <c r="E194" s="2">
        <f t="shared" ref="E194:E257" si="16">G194+(I194*(G194/(G194+H194)))</f>
        <v>52.688172043010752</v>
      </c>
      <c r="F194" s="2">
        <f t="shared" ref="F194:F257" si="17">H194+(I194*(H194/(G194+H194)))</f>
        <v>47.311827956989248</v>
      </c>
      <c r="G194" s="8">
        <v>49</v>
      </c>
      <c r="H194" s="8">
        <v>44</v>
      </c>
      <c r="I194" s="8">
        <v>7</v>
      </c>
      <c r="J194" s="2">
        <f t="shared" ref="J194:J257" si="18">SUM(G194:I194)</f>
        <v>100</v>
      </c>
    </row>
    <row r="195" spans="1:10" ht="14.25" customHeight="1">
      <c r="A195" s="18">
        <v>41400</v>
      </c>
      <c r="B195" s="7">
        <v>41406</v>
      </c>
      <c r="C195" s="18">
        <f t="shared" si="15"/>
        <v>41403</v>
      </c>
      <c r="D195" s="56">
        <f t="shared" si="14"/>
        <v>19</v>
      </c>
      <c r="E195" s="2">
        <f t="shared" si="16"/>
        <v>52.688172043010752</v>
      </c>
      <c r="F195" s="2">
        <f t="shared" si="17"/>
        <v>47.311827956989248</v>
      </c>
      <c r="G195" s="8">
        <v>49</v>
      </c>
      <c r="H195" s="8">
        <v>44</v>
      </c>
      <c r="I195" s="8">
        <v>7</v>
      </c>
      <c r="J195" s="2">
        <f t="shared" si="18"/>
        <v>100</v>
      </c>
    </row>
    <row r="196" spans="1:10" ht="14.25" customHeight="1">
      <c r="A196" s="18">
        <v>41393</v>
      </c>
      <c r="B196" s="7">
        <v>41399</v>
      </c>
      <c r="C196" s="18">
        <f t="shared" si="15"/>
        <v>41396</v>
      </c>
      <c r="D196" s="56">
        <f t="shared" ref="D196:D259" si="19">_xlfn.ISOWEEKNUM(B196)</f>
        <v>18</v>
      </c>
      <c r="E196" s="2">
        <f t="shared" si="16"/>
        <v>53.191489361702125</v>
      </c>
      <c r="F196" s="2">
        <f t="shared" si="17"/>
        <v>46.808510638297875</v>
      </c>
      <c r="G196" s="8">
        <v>50</v>
      </c>
      <c r="H196" s="8">
        <v>44</v>
      </c>
      <c r="I196" s="8">
        <v>6</v>
      </c>
      <c r="J196" s="2">
        <f t="shared" si="18"/>
        <v>100</v>
      </c>
    </row>
    <row r="197" spans="1:10" ht="14.25" customHeight="1">
      <c r="A197" s="18">
        <v>41386</v>
      </c>
      <c r="B197" s="7">
        <v>41392</v>
      </c>
      <c r="C197" s="18">
        <f t="shared" si="15"/>
        <v>41389</v>
      </c>
      <c r="D197" s="56">
        <f t="shared" si="19"/>
        <v>17</v>
      </c>
      <c r="E197" s="2">
        <f t="shared" si="16"/>
        <v>54.838709677419352</v>
      </c>
      <c r="F197" s="2">
        <f t="shared" si="17"/>
        <v>45.161290322580648</v>
      </c>
      <c r="G197" s="8">
        <v>51</v>
      </c>
      <c r="H197" s="8">
        <v>42</v>
      </c>
      <c r="I197" s="8">
        <v>7</v>
      </c>
      <c r="J197" s="2">
        <f t="shared" si="18"/>
        <v>100</v>
      </c>
    </row>
    <row r="198" spans="1:10" ht="14.25" customHeight="1">
      <c r="A198" s="18">
        <v>41379</v>
      </c>
      <c r="B198" s="7">
        <v>41385</v>
      </c>
      <c r="C198" s="18">
        <f t="shared" si="15"/>
        <v>41382</v>
      </c>
      <c r="D198" s="56">
        <f t="shared" si="19"/>
        <v>16</v>
      </c>
      <c r="E198" s="2">
        <f t="shared" si="16"/>
        <v>53.763440860215056</v>
      </c>
      <c r="F198" s="2">
        <f t="shared" si="17"/>
        <v>46.236559139784944</v>
      </c>
      <c r="G198" s="8">
        <v>50</v>
      </c>
      <c r="H198" s="8">
        <v>43</v>
      </c>
      <c r="I198" s="8">
        <v>7</v>
      </c>
      <c r="J198" s="2">
        <f t="shared" si="18"/>
        <v>100</v>
      </c>
    </row>
    <row r="199" spans="1:10" ht="14.25" customHeight="1">
      <c r="A199" s="18">
        <v>41372</v>
      </c>
      <c r="B199" s="7">
        <v>41378</v>
      </c>
      <c r="C199" s="18">
        <f t="shared" si="15"/>
        <v>41375</v>
      </c>
      <c r="D199" s="56">
        <f t="shared" si="19"/>
        <v>15</v>
      </c>
      <c r="E199" s="2">
        <f t="shared" si="16"/>
        <v>52.127659574468083</v>
      </c>
      <c r="F199" s="2">
        <f t="shared" si="17"/>
        <v>47.872340425531917</v>
      </c>
      <c r="G199" s="8">
        <v>49</v>
      </c>
      <c r="H199" s="8">
        <v>45</v>
      </c>
      <c r="I199" s="8">
        <v>6</v>
      </c>
      <c r="J199" s="2">
        <f t="shared" si="18"/>
        <v>100</v>
      </c>
    </row>
    <row r="200" spans="1:10" ht="14.25" customHeight="1">
      <c r="A200" s="18">
        <v>41365</v>
      </c>
      <c r="B200" s="7">
        <v>41371</v>
      </c>
      <c r="C200" s="18">
        <f t="shared" si="15"/>
        <v>41368</v>
      </c>
      <c r="D200" s="56">
        <f t="shared" si="19"/>
        <v>14</v>
      </c>
      <c r="E200" s="2">
        <f t="shared" si="16"/>
        <v>51.612903225806448</v>
      </c>
      <c r="F200" s="2">
        <f t="shared" si="17"/>
        <v>48.387096774193552</v>
      </c>
      <c r="G200" s="8">
        <v>48</v>
      </c>
      <c r="H200" s="8">
        <v>45</v>
      </c>
      <c r="I200" s="8">
        <v>7</v>
      </c>
      <c r="J200" s="2">
        <f t="shared" si="18"/>
        <v>100</v>
      </c>
    </row>
    <row r="201" spans="1:10" ht="14.25" customHeight="1">
      <c r="A201" s="18">
        <v>41358</v>
      </c>
      <c r="B201" s="7">
        <v>41363</v>
      </c>
      <c r="C201" s="18">
        <f t="shared" si="15"/>
        <v>41360.5</v>
      </c>
      <c r="D201" s="56">
        <f t="shared" si="19"/>
        <v>13</v>
      </c>
      <c r="E201" s="2">
        <f t="shared" si="16"/>
        <v>51.612903225806448</v>
      </c>
      <c r="F201" s="2">
        <f t="shared" si="17"/>
        <v>48.387096774193552</v>
      </c>
      <c r="G201" s="8">
        <v>48</v>
      </c>
      <c r="H201" s="8">
        <v>45</v>
      </c>
      <c r="I201" s="8">
        <v>7</v>
      </c>
      <c r="J201" s="2">
        <f t="shared" si="18"/>
        <v>100</v>
      </c>
    </row>
    <row r="202" spans="1:10" ht="14.25" customHeight="1">
      <c r="A202" s="18">
        <v>41351</v>
      </c>
      <c r="B202" s="7">
        <v>41357</v>
      </c>
      <c r="C202" s="18">
        <f t="shared" si="15"/>
        <v>41354</v>
      </c>
      <c r="D202" s="56">
        <f t="shared" si="19"/>
        <v>12</v>
      </c>
      <c r="E202" s="2">
        <f t="shared" si="16"/>
        <v>51.086956521739133</v>
      </c>
      <c r="F202" s="2">
        <f t="shared" si="17"/>
        <v>48.913043478260867</v>
      </c>
      <c r="G202" s="8">
        <v>47</v>
      </c>
      <c r="H202" s="8">
        <v>45</v>
      </c>
      <c r="I202" s="8">
        <v>8</v>
      </c>
      <c r="J202" s="2">
        <f t="shared" si="18"/>
        <v>100</v>
      </c>
    </row>
    <row r="203" spans="1:10" ht="14.25" customHeight="1">
      <c r="A203" s="18">
        <v>41344</v>
      </c>
      <c r="B203" s="7">
        <v>41350</v>
      </c>
      <c r="C203" s="18">
        <f t="shared" si="15"/>
        <v>41347</v>
      </c>
      <c r="D203" s="56">
        <f t="shared" si="19"/>
        <v>11</v>
      </c>
      <c r="E203" s="2">
        <f t="shared" si="16"/>
        <v>51.063829787234042</v>
      </c>
      <c r="F203" s="2">
        <f t="shared" si="17"/>
        <v>48.936170212765958</v>
      </c>
      <c r="G203" s="8">
        <v>48</v>
      </c>
      <c r="H203" s="8">
        <v>46</v>
      </c>
      <c r="I203" s="8">
        <v>6</v>
      </c>
      <c r="J203" s="2">
        <f t="shared" si="18"/>
        <v>100</v>
      </c>
    </row>
    <row r="204" spans="1:10" ht="14.25" customHeight="1">
      <c r="A204" s="18">
        <v>41337</v>
      </c>
      <c r="B204" s="7">
        <v>41343</v>
      </c>
      <c r="C204" s="18">
        <f t="shared" si="15"/>
        <v>41340</v>
      </c>
      <c r="D204" s="56">
        <f t="shared" si="19"/>
        <v>10</v>
      </c>
      <c r="E204" s="2">
        <f t="shared" si="16"/>
        <v>52.688172043010752</v>
      </c>
      <c r="F204" s="2">
        <f t="shared" si="17"/>
        <v>47.311827956989248</v>
      </c>
      <c r="G204" s="8">
        <v>49</v>
      </c>
      <c r="H204" s="8">
        <v>44</v>
      </c>
      <c r="I204" s="8">
        <v>7</v>
      </c>
      <c r="J204" s="2">
        <f t="shared" si="18"/>
        <v>100</v>
      </c>
    </row>
    <row r="205" spans="1:10" ht="14.25" customHeight="1">
      <c r="A205" s="18">
        <v>41330</v>
      </c>
      <c r="B205" s="7">
        <v>41336</v>
      </c>
      <c r="C205" s="18">
        <f t="shared" si="15"/>
        <v>41333</v>
      </c>
      <c r="D205" s="56">
        <f t="shared" si="19"/>
        <v>9</v>
      </c>
      <c r="E205" s="2">
        <f t="shared" si="16"/>
        <v>52.688172043010752</v>
      </c>
      <c r="F205" s="2">
        <f t="shared" si="17"/>
        <v>47.311827956989248</v>
      </c>
      <c r="G205" s="8">
        <v>49</v>
      </c>
      <c r="H205" s="8">
        <v>44</v>
      </c>
      <c r="I205" s="8">
        <v>7</v>
      </c>
      <c r="J205" s="2">
        <f t="shared" si="18"/>
        <v>100</v>
      </c>
    </row>
    <row r="206" spans="1:10" ht="14.25" customHeight="1">
      <c r="A206" s="18">
        <v>41323</v>
      </c>
      <c r="B206" s="7">
        <v>41329</v>
      </c>
      <c r="C206" s="18">
        <f t="shared" si="15"/>
        <v>41326</v>
      </c>
      <c r="D206" s="56">
        <f t="shared" si="19"/>
        <v>8</v>
      </c>
      <c r="E206" s="2">
        <f t="shared" si="16"/>
        <v>54.838709677419352</v>
      </c>
      <c r="F206" s="2">
        <f t="shared" si="17"/>
        <v>45.161290322580648</v>
      </c>
      <c r="G206" s="8">
        <v>51</v>
      </c>
      <c r="H206" s="8">
        <v>42</v>
      </c>
      <c r="I206" s="8">
        <v>7</v>
      </c>
      <c r="J206" s="2">
        <f t="shared" si="18"/>
        <v>100</v>
      </c>
    </row>
    <row r="207" spans="1:10" ht="14.25" customHeight="1">
      <c r="A207" s="18">
        <v>41316</v>
      </c>
      <c r="B207" s="7">
        <v>41322</v>
      </c>
      <c r="C207" s="18">
        <f t="shared" si="15"/>
        <v>41319</v>
      </c>
      <c r="D207" s="56">
        <f t="shared" si="19"/>
        <v>7</v>
      </c>
      <c r="E207" s="2">
        <f t="shared" si="16"/>
        <v>54.255319148936167</v>
      </c>
      <c r="F207" s="2">
        <f t="shared" si="17"/>
        <v>45.744680851063833</v>
      </c>
      <c r="G207" s="8">
        <v>51</v>
      </c>
      <c r="H207" s="8">
        <v>43</v>
      </c>
      <c r="I207" s="8">
        <v>6</v>
      </c>
      <c r="J207" s="2">
        <f t="shared" si="18"/>
        <v>100</v>
      </c>
    </row>
    <row r="208" spans="1:10" ht="14.25" customHeight="1">
      <c r="A208" s="18">
        <v>41309</v>
      </c>
      <c r="B208" s="7">
        <v>41315</v>
      </c>
      <c r="C208" s="18">
        <f t="shared" si="15"/>
        <v>41312</v>
      </c>
      <c r="D208" s="56">
        <f t="shared" si="19"/>
        <v>6</v>
      </c>
      <c r="E208" s="2">
        <f t="shared" si="16"/>
        <v>55.319148936170215</v>
      </c>
      <c r="F208" s="2">
        <f t="shared" si="17"/>
        <v>44.680851063829785</v>
      </c>
      <c r="G208" s="8">
        <v>52</v>
      </c>
      <c r="H208" s="8">
        <v>42</v>
      </c>
      <c r="I208" s="8">
        <v>6</v>
      </c>
      <c r="J208" s="2">
        <f t="shared" si="18"/>
        <v>100</v>
      </c>
    </row>
    <row r="209" spans="1:10" ht="14.25" customHeight="1">
      <c r="A209" s="18">
        <v>41302</v>
      </c>
      <c r="B209" s="7">
        <v>41308</v>
      </c>
      <c r="C209" s="18">
        <f t="shared" si="15"/>
        <v>41305</v>
      </c>
      <c r="D209" s="56">
        <f t="shared" si="19"/>
        <v>5</v>
      </c>
      <c r="E209" s="2">
        <f t="shared" si="16"/>
        <v>55.789473684210527</v>
      </c>
      <c r="F209" s="2">
        <f t="shared" si="17"/>
        <v>44.210526315789473</v>
      </c>
      <c r="G209" s="8">
        <v>53</v>
      </c>
      <c r="H209" s="8">
        <v>42</v>
      </c>
      <c r="I209" s="8">
        <v>5</v>
      </c>
      <c r="J209" s="2">
        <f t="shared" si="18"/>
        <v>100</v>
      </c>
    </row>
    <row r="210" spans="1:10" ht="14.25" customHeight="1">
      <c r="A210" s="18">
        <v>41295</v>
      </c>
      <c r="B210" s="7">
        <v>41301</v>
      </c>
      <c r="C210" s="18">
        <f t="shared" si="15"/>
        <v>41298</v>
      </c>
      <c r="D210" s="56">
        <f t="shared" si="19"/>
        <v>4</v>
      </c>
      <c r="E210" s="2">
        <f t="shared" si="16"/>
        <v>54.736842105263158</v>
      </c>
      <c r="F210" s="2">
        <f t="shared" si="17"/>
        <v>45.263157894736842</v>
      </c>
      <c r="G210" s="8">
        <v>52</v>
      </c>
      <c r="H210" s="8">
        <v>43</v>
      </c>
      <c r="I210" s="8">
        <v>5</v>
      </c>
      <c r="J210" s="2">
        <f t="shared" si="18"/>
        <v>100</v>
      </c>
    </row>
    <row r="211" spans="1:10" ht="14.25" customHeight="1">
      <c r="A211" s="18">
        <v>41288</v>
      </c>
      <c r="B211" s="7">
        <v>41294</v>
      </c>
      <c r="C211" s="18">
        <f t="shared" si="15"/>
        <v>41291</v>
      </c>
      <c r="D211" s="56">
        <f t="shared" si="19"/>
        <v>3</v>
      </c>
      <c r="E211" s="2">
        <f t="shared" si="16"/>
        <v>53.763440860215056</v>
      </c>
      <c r="F211" s="2">
        <f t="shared" si="17"/>
        <v>46.236559139784944</v>
      </c>
      <c r="G211" s="8">
        <v>50</v>
      </c>
      <c r="H211" s="8">
        <v>43</v>
      </c>
      <c r="I211" s="8">
        <v>7</v>
      </c>
      <c r="J211" s="2">
        <f t="shared" si="18"/>
        <v>100</v>
      </c>
    </row>
    <row r="212" spans="1:10" ht="14.25" customHeight="1">
      <c r="A212" s="18">
        <v>41281</v>
      </c>
      <c r="B212" s="7">
        <v>41287</v>
      </c>
      <c r="C212" s="18">
        <f t="shared" si="15"/>
        <v>41284</v>
      </c>
      <c r="D212" s="56">
        <f t="shared" si="19"/>
        <v>2</v>
      </c>
      <c r="E212" s="2">
        <f t="shared" si="16"/>
        <v>56.842105263157897</v>
      </c>
      <c r="F212" s="2">
        <f t="shared" si="17"/>
        <v>43.157894736842103</v>
      </c>
      <c r="G212" s="8">
        <v>54</v>
      </c>
      <c r="H212" s="8">
        <v>41</v>
      </c>
      <c r="I212" s="8">
        <v>5</v>
      </c>
      <c r="J212" s="2">
        <f t="shared" si="18"/>
        <v>100</v>
      </c>
    </row>
    <row r="213" spans="1:10" ht="14.25" customHeight="1">
      <c r="A213" s="18">
        <v>41274</v>
      </c>
      <c r="B213" s="7">
        <v>41280</v>
      </c>
      <c r="C213" s="18">
        <f t="shared" si="15"/>
        <v>41277</v>
      </c>
      <c r="D213" s="56">
        <f t="shared" si="19"/>
        <v>1</v>
      </c>
      <c r="E213" s="2">
        <f t="shared" si="16"/>
        <v>56.98924731182796</v>
      </c>
      <c r="F213" s="2">
        <f t="shared" si="17"/>
        <v>43.01075268817204</v>
      </c>
      <c r="G213" s="8">
        <v>53</v>
      </c>
      <c r="H213" s="8">
        <v>40</v>
      </c>
      <c r="I213" s="8">
        <v>7</v>
      </c>
      <c r="J213" s="2">
        <f t="shared" si="18"/>
        <v>100</v>
      </c>
    </row>
    <row r="214" spans="1:10" ht="14.25" customHeight="1">
      <c r="A214" s="18">
        <v>41267</v>
      </c>
      <c r="B214" s="7">
        <v>41273</v>
      </c>
      <c r="C214" s="18">
        <f t="shared" si="15"/>
        <v>41270</v>
      </c>
      <c r="D214" s="56">
        <f t="shared" si="19"/>
        <v>52</v>
      </c>
      <c r="E214" s="2">
        <f t="shared" si="16"/>
        <v>56.382978723404257</v>
      </c>
      <c r="F214" s="2">
        <f t="shared" si="17"/>
        <v>43.617021276595743</v>
      </c>
      <c r="G214" s="8">
        <v>53</v>
      </c>
      <c r="H214" s="8">
        <v>41</v>
      </c>
      <c r="I214" s="8">
        <v>6</v>
      </c>
      <c r="J214" s="2">
        <f t="shared" si="18"/>
        <v>100</v>
      </c>
    </row>
    <row r="215" spans="1:10" ht="14.25" customHeight="1">
      <c r="A215" s="18">
        <v>41260</v>
      </c>
      <c r="B215" s="7">
        <v>41266</v>
      </c>
      <c r="C215" s="18">
        <f t="shared" si="15"/>
        <v>41263</v>
      </c>
      <c r="D215" s="56">
        <f t="shared" si="19"/>
        <v>51</v>
      </c>
      <c r="E215" s="2">
        <f t="shared" si="16"/>
        <v>60.638297872340424</v>
      </c>
      <c r="F215" s="2">
        <f t="shared" si="17"/>
        <v>39.361702127659576</v>
      </c>
      <c r="G215" s="8">
        <v>57</v>
      </c>
      <c r="H215" s="8">
        <v>37</v>
      </c>
      <c r="I215" s="8">
        <v>6</v>
      </c>
      <c r="J215" s="2">
        <f t="shared" si="18"/>
        <v>100</v>
      </c>
    </row>
    <row r="216" spans="1:10" ht="14.25" customHeight="1">
      <c r="A216" s="18">
        <v>41253</v>
      </c>
      <c r="B216" s="7">
        <v>41259</v>
      </c>
      <c r="C216" s="18">
        <f t="shared" si="15"/>
        <v>41256</v>
      </c>
      <c r="D216" s="56">
        <f t="shared" si="19"/>
        <v>50</v>
      </c>
      <c r="E216" s="2">
        <f t="shared" si="16"/>
        <v>56.521739130434781</v>
      </c>
      <c r="F216" s="2">
        <f t="shared" si="17"/>
        <v>43.478260869565219</v>
      </c>
      <c r="G216" s="8">
        <v>52</v>
      </c>
      <c r="H216" s="8">
        <v>40</v>
      </c>
      <c r="I216" s="8">
        <v>8</v>
      </c>
      <c r="J216" s="2">
        <f t="shared" si="18"/>
        <v>100</v>
      </c>
    </row>
    <row r="217" spans="1:10" ht="14.25" customHeight="1">
      <c r="A217" s="18">
        <v>41246</v>
      </c>
      <c r="B217" s="7">
        <v>41252</v>
      </c>
      <c r="C217" s="18">
        <f t="shared" si="15"/>
        <v>41249</v>
      </c>
      <c r="D217" s="56">
        <f t="shared" si="19"/>
        <v>49</v>
      </c>
      <c r="E217" s="2">
        <f t="shared" si="16"/>
        <v>53.191489361702125</v>
      </c>
      <c r="F217" s="2">
        <f t="shared" si="17"/>
        <v>46.808510638297875</v>
      </c>
      <c r="G217" s="8">
        <v>50</v>
      </c>
      <c r="H217" s="8">
        <v>44</v>
      </c>
      <c r="I217" s="8">
        <v>6</v>
      </c>
      <c r="J217" s="2">
        <f t="shared" si="18"/>
        <v>100</v>
      </c>
    </row>
    <row r="218" spans="1:10" ht="14.25" customHeight="1">
      <c r="A218" s="18">
        <v>41239</v>
      </c>
      <c r="B218" s="7">
        <v>41245</v>
      </c>
      <c r="C218" s="18">
        <f t="shared" si="15"/>
        <v>41242</v>
      </c>
      <c r="D218" s="56">
        <f t="shared" si="19"/>
        <v>48</v>
      </c>
      <c r="E218" s="2">
        <f t="shared" si="16"/>
        <v>54.838709677419352</v>
      </c>
      <c r="F218" s="2">
        <f t="shared" si="17"/>
        <v>45.161290322580648</v>
      </c>
      <c r="G218" s="8">
        <v>51</v>
      </c>
      <c r="H218" s="8">
        <v>42</v>
      </c>
      <c r="I218" s="8">
        <v>7</v>
      </c>
      <c r="J218" s="2">
        <f t="shared" si="18"/>
        <v>100</v>
      </c>
    </row>
    <row r="219" spans="1:10" ht="14.25" customHeight="1">
      <c r="A219" s="18">
        <v>41232</v>
      </c>
      <c r="B219" s="7">
        <v>41238</v>
      </c>
      <c r="C219" s="18">
        <f t="shared" si="15"/>
        <v>41235</v>
      </c>
      <c r="D219" s="56">
        <f t="shared" si="19"/>
        <v>47</v>
      </c>
      <c r="E219" s="2">
        <f t="shared" si="16"/>
        <v>56.521739130434781</v>
      </c>
      <c r="F219" s="2">
        <f t="shared" si="17"/>
        <v>43.478260869565219</v>
      </c>
      <c r="G219" s="8">
        <v>52</v>
      </c>
      <c r="H219" s="8">
        <v>40</v>
      </c>
      <c r="I219" s="8">
        <v>8</v>
      </c>
      <c r="J219" s="2">
        <f t="shared" si="18"/>
        <v>100</v>
      </c>
    </row>
    <row r="220" spans="1:10" ht="14.25" customHeight="1">
      <c r="A220" s="18">
        <v>41225</v>
      </c>
      <c r="B220" s="7">
        <v>41231</v>
      </c>
      <c r="C220" s="18">
        <f t="shared" si="15"/>
        <v>41228</v>
      </c>
      <c r="D220" s="56">
        <f t="shared" si="19"/>
        <v>46</v>
      </c>
      <c r="E220" s="2">
        <f t="shared" si="16"/>
        <v>56.382978723404257</v>
      </c>
      <c r="F220" s="2">
        <f t="shared" si="17"/>
        <v>43.617021276595743</v>
      </c>
      <c r="G220" s="8">
        <v>53</v>
      </c>
      <c r="H220" s="8">
        <v>41</v>
      </c>
      <c r="I220" s="8">
        <v>6</v>
      </c>
      <c r="J220" s="2">
        <f t="shared" si="18"/>
        <v>100</v>
      </c>
    </row>
    <row r="221" spans="1:10" ht="14.25" customHeight="1">
      <c r="A221" s="18">
        <v>41218</v>
      </c>
      <c r="B221" s="7">
        <v>41224</v>
      </c>
      <c r="C221" s="18">
        <f t="shared" si="15"/>
        <v>41221</v>
      </c>
      <c r="D221" s="56">
        <f t="shared" si="19"/>
        <v>45</v>
      </c>
      <c r="E221" s="2">
        <f t="shared" si="16"/>
        <v>54.255319148936167</v>
      </c>
      <c r="F221" s="2">
        <f t="shared" si="17"/>
        <v>45.744680851063833</v>
      </c>
      <c r="G221" s="8">
        <v>51</v>
      </c>
      <c r="H221" s="8">
        <v>43</v>
      </c>
      <c r="I221" s="8">
        <v>6</v>
      </c>
      <c r="J221" s="2">
        <f t="shared" si="18"/>
        <v>100</v>
      </c>
    </row>
    <row r="222" spans="1:10" ht="14.25" customHeight="1">
      <c r="A222" s="18">
        <v>41211</v>
      </c>
      <c r="B222" s="7">
        <v>41217</v>
      </c>
      <c r="C222" s="18">
        <f t="shared" si="15"/>
        <v>41214</v>
      </c>
      <c r="D222" s="56">
        <f t="shared" si="19"/>
        <v>44</v>
      </c>
      <c r="E222" s="2">
        <f t="shared" si="16"/>
        <v>53.608247422680414</v>
      </c>
      <c r="F222" s="2">
        <f t="shared" si="17"/>
        <v>46.391752577319586</v>
      </c>
      <c r="G222" s="8">
        <v>52</v>
      </c>
      <c r="H222" s="8">
        <v>45</v>
      </c>
      <c r="I222" s="8">
        <v>3</v>
      </c>
      <c r="J222" s="2">
        <f t="shared" si="18"/>
        <v>100</v>
      </c>
    </row>
    <row r="223" spans="1:10" ht="14.25" customHeight="1">
      <c r="A223" s="18">
        <v>41204</v>
      </c>
      <c r="B223" s="7">
        <v>41210</v>
      </c>
      <c r="C223" s="18">
        <f t="shared" si="15"/>
        <v>41207</v>
      </c>
      <c r="D223" s="56">
        <f t="shared" si="19"/>
        <v>43</v>
      </c>
      <c r="E223" s="2">
        <f t="shared" si="16"/>
        <v>52.631578947368418</v>
      </c>
      <c r="F223" s="2">
        <f t="shared" si="17"/>
        <v>47.368421052631575</v>
      </c>
      <c r="G223" s="8">
        <v>50</v>
      </c>
      <c r="H223" s="8">
        <v>45</v>
      </c>
      <c r="I223" s="8">
        <v>5</v>
      </c>
      <c r="J223" s="2">
        <f t="shared" si="18"/>
        <v>100</v>
      </c>
    </row>
    <row r="224" spans="1:10" ht="14.25" customHeight="1">
      <c r="A224" s="18">
        <v>41197</v>
      </c>
      <c r="B224" s="7">
        <v>41203</v>
      </c>
      <c r="C224" s="18">
        <f t="shared" si="15"/>
        <v>41200</v>
      </c>
      <c r="D224" s="56">
        <f t="shared" si="19"/>
        <v>42</v>
      </c>
      <c r="E224" s="2">
        <f t="shared" si="16"/>
        <v>52.631578947368418</v>
      </c>
      <c r="F224" s="2">
        <f t="shared" si="17"/>
        <v>47.368421052631575</v>
      </c>
      <c r="G224" s="8">
        <v>50</v>
      </c>
      <c r="H224" s="8">
        <v>45</v>
      </c>
      <c r="I224" s="8">
        <v>5</v>
      </c>
      <c r="J224" s="2">
        <f t="shared" si="18"/>
        <v>100</v>
      </c>
    </row>
    <row r="225" spans="1:10" ht="14.25" customHeight="1">
      <c r="A225" s="18">
        <v>41190</v>
      </c>
      <c r="B225" s="7">
        <v>41196</v>
      </c>
      <c r="C225" s="18">
        <f t="shared" si="15"/>
        <v>41193</v>
      </c>
      <c r="D225" s="56">
        <f t="shared" si="19"/>
        <v>41</v>
      </c>
      <c r="E225" s="2">
        <f t="shared" si="16"/>
        <v>52.631578947368418</v>
      </c>
      <c r="F225" s="2">
        <f t="shared" si="17"/>
        <v>47.368421052631575</v>
      </c>
      <c r="G225" s="8">
        <v>50</v>
      </c>
      <c r="H225" s="8">
        <v>45</v>
      </c>
      <c r="I225" s="8">
        <v>5</v>
      </c>
      <c r="J225" s="2">
        <f t="shared" si="18"/>
        <v>100</v>
      </c>
    </row>
    <row r="226" spans="1:10" ht="14.25" customHeight="1">
      <c r="A226" s="18">
        <v>41183</v>
      </c>
      <c r="B226" s="7">
        <v>41189</v>
      </c>
      <c r="C226" s="18">
        <f t="shared" si="15"/>
        <v>41186</v>
      </c>
      <c r="D226" s="56">
        <f t="shared" si="19"/>
        <v>40</v>
      </c>
      <c r="E226" s="2">
        <f t="shared" si="16"/>
        <v>54.736842105263158</v>
      </c>
      <c r="F226" s="2">
        <f t="shared" si="17"/>
        <v>45.263157894736842</v>
      </c>
      <c r="G226" s="8">
        <v>52</v>
      </c>
      <c r="H226" s="8">
        <v>43</v>
      </c>
      <c r="I226" s="8">
        <v>5</v>
      </c>
      <c r="J226" s="2">
        <f t="shared" si="18"/>
        <v>100</v>
      </c>
    </row>
    <row r="227" spans="1:10" ht="14.25" customHeight="1">
      <c r="A227" s="18">
        <v>41176</v>
      </c>
      <c r="B227" s="7">
        <v>41182</v>
      </c>
      <c r="C227" s="18">
        <f t="shared" si="15"/>
        <v>41179</v>
      </c>
      <c r="D227" s="56">
        <f t="shared" si="19"/>
        <v>39</v>
      </c>
      <c r="E227" s="2">
        <f t="shared" si="16"/>
        <v>51.612903225806448</v>
      </c>
      <c r="F227" s="2">
        <f t="shared" si="17"/>
        <v>48.387096774193552</v>
      </c>
      <c r="G227" s="8">
        <v>48</v>
      </c>
      <c r="H227" s="8">
        <v>45</v>
      </c>
      <c r="I227" s="8">
        <v>7</v>
      </c>
      <c r="J227" s="2">
        <f t="shared" si="18"/>
        <v>100</v>
      </c>
    </row>
    <row r="228" spans="1:10" ht="14.25" customHeight="1">
      <c r="A228" s="18">
        <v>41169</v>
      </c>
      <c r="B228" s="7">
        <v>41175</v>
      </c>
      <c r="C228" s="18">
        <f t="shared" si="15"/>
        <v>41172</v>
      </c>
      <c r="D228" s="56">
        <f t="shared" si="19"/>
        <v>38</v>
      </c>
      <c r="E228" s="2">
        <f t="shared" si="16"/>
        <v>52.127659574468083</v>
      </c>
      <c r="F228" s="2">
        <f t="shared" si="17"/>
        <v>47.872340425531917</v>
      </c>
      <c r="G228" s="8">
        <v>49</v>
      </c>
      <c r="H228" s="8">
        <v>45</v>
      </c>
      <c r="I228" s="8">
        <v>6</v>
      </c>
      <c r="J228" s="2">
        <f t="shared" si="18"/>
        <v>100</v>
      </c>
    </row>
    <row r="229" spans="1:10" ht="14.25" customHeight="1">
      <c r="A229" s="18">
        <v>41162</v>
      </c>
      <c r="B229" s="7">
        <v>41168</v>
      </c>
      <c r="C229" s="18">
        <f t="shared" si="15"/>
        <v>41165</v>
      </c>
      <c r="D229" s="56">
        <f t="shared" si="19"/>
        <v>37</v>
      </c>
      <c r="E229" s="2">
        <f t="shared" si="16"/>
        <v>53.191489361702125</v>
      </c>
      <c r="F229" s="2">
        <f t="shared" si="17"/>
        <v>46.808510638297875</v>
      </c>
      <c r="G229" s="8">
        <v>50</v>
      </c>
      <c r="H229" s="8">
        <v>44</v>
      </c>
      <c r="I229" s="8">
        <v>6</v>
      </c>
      <c r="J229" s="2">
        <f t="shared" si="18"/>
        <v>100</v>
      </c>
    </row>
    <row r="230" spans="1:10" ht="14.25" customHeight="1">
      <c r="A230" s="18">
        <v>41155</v>
      </c>
      <c r="B230" s="7">
        <v>41161</v>
      </c>
      <c r="C230" s="18">
        <f t="shared" si="15"/>
        <v>41158</v>
      </c>
      <c r="D230" s="56">
        <f t="shared" si="19"/>
        <v>36</v>
      </c>
      <c r="E230" s="2">
        <f t="shared" si="16"/>
        <v>53.191489361702125</v>
      </c>
      <c r="F230" s="2">
        <f t="shared" si="17"/>
        <v>46.808510638297875</v>
      </c>
      <c r="G230" s="8">
        <v>50</v>
      </c>
      <c r="H230" s="8">
        <v>44</v>
      </c>
      <c r="I230" s="8">
        <v>6</v>
      </c>
      <c r="J230" s="2">
        <f t="shared" si="18"/>
        <v>100</v>
      </c>
    </row>
    <row r="231" spans="1:10" ht="14.25" customHeight="1">
      <c r="A231" s="18">
        <v>41148</v>
      </c>
      <c r="B231" s="7">
        <v>41154</v>
      </c>
      <c r="C231" s="18">
        <f t="shared" si="15"/>
        <v>41151</v>
      </c>
      <c r="D231" s="56">
        <f t="shared" si="19"/>
        <v>35</v>
      </c>
      <c r="E231" s="2">
        <f t="shared" si="16"/>
        <v>48.35164835164835</v>
      </c>
      <c r="F231" s="2">
        <f t="shared" si="17"/>
        <v>51.64835164835165</v>
      </c>
      <c r="G231" s="8">
        <v>44</v>
      </c>
      <c r="H231" s="8">
        <v>47</v>
      </c>
      <c r="I231" s="8">
        <v>9</v>
      </c>
      <c r="J231" s="2">
        <f t="shared" si="18"/>
        <v>100</v>
      </c>
    </row>
    <row r="232" spans="1:10" ht="14.25" customHeight="1">
      <c r="A232" s="18">
        <v>41141</v>
      </c>
      <c r="B232" s="7">
        <v>41147</v>
      </c>
      <c r="C232" s="18">
        <f t="shared" si="15"/>
        <v>41144</v>
      </c>
      <c r="D232" s="56">
        <f t="shared" si="19"/>
        <v>34</v>
      </c>
      <c r="E232" s="2">
        <f t="shared" si="16"/>
        <v>49.462365591397848</v>
      </c>
      <c r="F232" s="2">
        <f t="shared" si="17"/>
        <v>50.537634408602152</v>
      </c>
      <c r="G232" s="8">
        <v>46</v>
      </c>
      <c r="H232" s="8">
        <v>47</v>
      </c>
      <c r="I232" s="8">
        <v>7</v>
      </c>
      <c r="J232" s="2">
        <f t="shared" si="18"/>
        <v>100</v>
      </c>
    </row>
    <row r="233" spans="1:10" ht="14.25" customHeight="1">
      <c r="A233" s="18">
        <v>41134</v>
      </c>
      <c r="B233" s="7">
        <v>41140</v>
      </c>
      <c r="C233" s="18">
        <f t="shared" si="15"/>
        <v>41137</v>
      </c>
      <c r="D233" s="56">
        <f t="shared" si="19"/>
        <v>33</v>
      </c>
      <c r="E233" s="2">
        <f t="shared" si="16"/>
        <v>47.872340425531917</v>
      </c>
      <c r="F233" s="2">
        <f t="shared" si="17"/>
        <v>52.127659574468083</v>
      </c>
      <c r="G233" s="8">
        <v>45</v>
      </c>
      <c r="H233" s="8">
        <v>49</v>
      </c>
      <c r="I233" s="8">
        <v>6</v>
      </c>
      <c r="J233" s="2">
        <f t="shared" si="18"/>
        <v>100</v>
      </c>
    </row>
    <row r="234" spans="1:10" ht="14.25" customHeight="1">
      <c r="A234" s="18">
        <v>41127</v>
      </c>
      <c r="B234" s="7">
        <v>41133</v>
      </c>
      <c r="C234" s="18">
        <f t="shared" si="15"/>
        <v>41130</v>
      </c>
      <c r="D234" s="56">
        <f t="shared" si="19"/>
        <v>32</v>
      </c>
      <c r="E234" s="2">
        <f t="shared" si="16"/>
        <v>47.872340425531917</v>
      </c>
      <c r="F234" s="2">
        <f t="shared" si="17"/>
        <v>52.127659574468083</v>
      </c>
      <c r="G234" s="8">
        <v>45</v>
      </c>
      <c r="H234" s="8">
        <v>49</v>
      </c>
      <c r="I234" s="8">
        <v>6</v>
      </c>
      <c r="J234" s="2">
        <f t="shared" si="18"/>
        <v>100</v>
      </c>
    </row>
    <row r="235" spans="1:10" ht="14.25" customHeight="1">
      <c r="A235" s="18">
        <v>41120</v>
      </c>
      <c r="B235" s="7">
        <v>41126</v>
      </c>
      <c r="C235" s="18">
        <f t="shared" si="15"/>
        <v>41123</v>
      </c>
      <c r="D235" s="56">
        <f t="shared" si="19"/>
        <v>31</v>
      </c>
      <c r="E235" s="2">
        <f t="shared" si="16"/>
        <v>48.387096774193552</v>
      </c>
      <c r="F235" s="2">
        <f t="shared" si="17"/>
        <v>51.612903225806448</v>
      </c>
      <c r="G235" s="8">
        <v>45</v>
      </c>
      <c r="H235" s="8">
        <v>48</v>
      </c>
      <c r="I235" s="8">
        <v>7</v>
      </c>
      <c r="J235" s="2">
        <f t="shared" si="18"/>
        <v>100</v>
      </c>
    </row>
    <row r="236" spans="1:10" ht="14.25" customHeight="1">
      <c r="A236" s="18">
        <v>41113</v>
      </c>
      <c r="B236" s="7">
        <v>41119</v>
      </c>
      <c r="C236" s="18">
        <f t="shared" si="15"/>
        <v>41116</v>
      </c>
      <c r="D236" s="56">
        <f t="shared" si="19"/>
        <v>30</v>
      </c>
      <c r="E236" s="2">
        <f t="shared" si="16"/>
        <v>50</v>
      </c>
      <c r="F236" s="2">
        <f t="shared" si="17"/>
        <v>50</v>
      </c>
      <c r="G236" s="8">
        <v>47</v>
      </c>
      <c r="H236" s="8">
        <v>47</v>
      </c>
      <c r="I236" s="8">
        <v>6</v>
      </c>
      <c r="J236" s="2">
        <f t="shared" si="18"/>
        <v>100</v>
      </c>
    </row>
    <row r="237" spans="1:10" ht="14.25" customHeight="1">
      <c r="A237" s="18">
        <v>41106</v>
      </c>
      <c r="B237" s="7">
        <v>41112</v>
      </c>
      <c r="C237" s="18">
        <f t="shared" si="15"/>
        <v>41109</v>
      </c>
      <c r="D237" s="56">
        <f t="shared" si="19"/>
        <v>29</v>
      </c>
      <c r="E237" s="2">
        <f t="shared" si="16"/>
        <v>48.387096774193552</v>
      </c>
      <c r="F237" s="2">
        <f t="shared" si="17"/>
        <v>51.612903225806448</v>
      </c>
      <c r="G237" s="8">
        <v>45</v>
      </c>
      <c r="H237" s="8">
        <v>48</v>
      </c>
      <c r="I237" s="8">
        <v>7</v>
      </c>
      <c r="J237" s="2">
        <f t="shared" si="18"/>
        <v>100</v>
      </c>
    </row>
    <row r="238" spans="1:10" ht="14.25" customHeight="1">
      <c r="A238" s="18">
        <v>41099</v>
      </c>
      <c r="B238" s="7">
        <v>41105</v>
      </c>
      <c r="C238" s="18">
        <f t="shared" si="15"/>
        <v>41102</v>
      </c>
      <c r="D238" s="56">
        <f t="shared" si="19"/>
        <v>28</v>
      </c>
      <c r="E238" s="2">
        <f t="shared" si="16"/>
        <v>49.462365591397848</v>
      </c>
      <c r="F238" s="2">
        <f t="shared" si="17"/>
        <v>50.537634408602152</v>
      </c>
      <c r="G238" s="8">
        <v>46</v>
      </c>
      <c r="H238" s="8">
        <v>47</v>
      </c>
      <c r="I238" s="8">
        <v>7</v>
      </c>
      <c r="J238" s="2">
        <f t="shared" si="18"/>
        <v>100</v>
      </c>
    </row>
    <row r="239" spans="1:10" ht="14.25" customHeight="1">
      <c r="A239" s="18">
        <v>41092</v>
      </c>
      <c r="B239" s="7">
        <v>41098</v>
      </c>
      <c r="C239" s="18">
        <f t="shared" si="15"/>
        <v>41095</v>
      </c>
      <c r="D239" s="56">
        <f t="shared" si="19"/>
        <v>27</v>
      </c>
      <c r="E239" s="2">
        <f t="shared" si="16"/>
        <v>49.450549450549453</v>
      </c>
      <c r="F239" s="2">
        <f t="shared" si="17"/>
        <v>50.549450549450547</v>
      </c>
      <c r="G239" s="8">
        <v>45</v>
      </c>
      <c r="H239" s="8">
        <v>46</v>
      </c>
      <c r="I239" s="8">
        <v>9</v>
      </c>
      <c r="J239" s="2">
        <f t="shared" si="18"/>
        <v>100</v>
      </c>
    </row>
    <row r="240" spans="1:10" ht="14.25" customHeight="1">
      <c r="A240" s="18">
        <v>41085</v>
      </c>
      <c r="B240" s="7">
        <v>41091</v>
      </c>
      <c r="C240" s="18">
        <f t="shared" si="15"/>
        <v>41088</v>
      </c>
      <c r="D240" s="56">
        <f t="shared" si="19"/>
        <v>26</v>
      </c>
      <c r="E240" s="2">
        <f t="shared" si="16"/>
        <v>50.537634408602152</v>
      </c>
      <c r="F240" s="2">
        <f t="shared" si="17"/>
        <v>49.462365591397848</v>
      </c>
      <c r="G240" s="8">
        <v>47</v>
      </c>
      <c r="H240" s="8">
        <v>46</v>
      </c>
      <c r="I240" s="8">
        <v>7</v>
      </c>
      <c r="J240" s="2">
        <f t="shared" si="18"/>
        <v>100</v>
      </c>
    </row>
    <row r="241" spans="1:10" ht="14.25" customHeight="1">
      <c r="A241" s="18">
        <v>41078</v>
      </c>
      <c r="B241" s="7">
        <v>41084</v>
      </c>
      <c r="C241" s="18">
        <f t="shared" si="15"/>
        <v>41081</v>
      </c>
      <c r="D241" s="56">
        <f t="shared" si="19"/>
        <v>25</v>
      </c>
      <c r="E241" s="2">
        <f t="shared" si="16"/>
        <v>48.936170212765958</v>
      </c>
      <c r="F241" s="2">
        <f t="shared" si="17"/>
        <v>51.063829787234042</v>
      </c>
      <c r="G241" s="8">
        <v>46</v>
      </c>
      <c r="H241" s="8">
        <v>48</v>
      </c>
      <c r="I241" s="8">
        <v>6</v>
      </c>
      <c r="J241" s="2">
        <f t="shared" si="18"/>
        <v>100</v>
      </c>
    </row>
    <row r="242" spans="1:10" ht="14.25" customHeight="1">
      <c r="A242" s="18">
        <v>41071</v>
      </c>
      <c r="B242" s="7">
        <v>41077</v>
      </c>
      <c r="C242" s="18">
        <f t="shared" si="15"/>
        <v>41074</v>
      </c>
      <c r="D242" s="56">
        <f t="shared" si="19"/>
        <v>24</v>
      </c>
      <c r="E242" s="2">
        <f t="shared" si="16"/>
        <v>48.936170212765958</v>
      </c>
      <c r="F242" s="2">
        <f t="shared" si="17"/>
        <v>51.063829787234042</v>
      </c>
      <c r="G242" s="8">
        <v>46</v>
      </c>
      <c r="H242" s="8">
        <v>48</v>
      </c>
      <c r="I242" s="8">
        <v>6</v>
      </c>
      <c r="J242" s="2">
        <f t="shared" si="18"/>
        <v>100</v>
      </c>
    </row>
    <row r="243" spans="1:10" ht="14.25" customHeight="1">
      <c r="A243" s="18">
        <v>41064</v>
      </c>
      <c r="B243" s="7">
        <v>41070</v>
      </c>
      <c r="C243" s="18">
        <f t="shared" si="15"/>
        <v>41067</v>
      </c>
      <c r="D243" s="56">
        <f t="shared" si="19"/>
        <v>23</v>
      </c>
      <c r="E243" s="2">
        <f t="shared" si="16"/>
        <v>50.537634408602152</v>
      </c>
      <c r="F243" s="2">
        <f t="shared" si="17"/>
        <v>49.462365591397848</v>
      </c>
      <c r="G243" s="8">
        <v>47</v>
      </c>
      <c r="H243" s="8">
        <v>46</v>
      </c>
      <c r="I243" s="8">
        <v>7</v>
      </c>
      <c r="J243" s="2">
        <f t="shared" si="18"/>
        <v>100</v>
      </c>
    </row>
    <row r="244" spans="1:10" ht="14.25" customHeight="1">
      <c r="A244" s="18">
        <v>41057</v>
      </c>
      <c r="B244" s="7">
        <v>41063</v>
      </c>
      <c r="C244" s="18">
        <f t="shared" si="15"/>
        <v>41060</v>
      </c>
      <c r="D244" s="56">
        <f t="shared" si="19"/>
        <v>22</v>
      </c>
      <c r="E244" s="2">
        <f t="shared" si="16"/>
        <v>50</v>
      </c>
      <c r="F244" s="2">
        <f t="shared" si="17"/>
        <v>50</v>
      </c>
      <c r="G244" s="8">
        <v>46</v>
      </c>
      <c r="H244" s="8">
        <v>46</v>
      </c>
      <c r="I244" s="8">
        <v>8</v>
      </c>
      <c r="J244" s="2">
        <f t="shared" si="18"/>
        <v>100</v>
      </c>
    </row>
    <row r="245" spans="1:10" ht="14.25" customHeight="1">
      <c r="A245" s="18">
        <v>41050</v>
      </c>
      <c r="B245" s="7">
        <v>41056</v>
      </c>
      <c r="C245" s="18">
        <f t="shared" si="15"/>
        <v>41053</v>
      </c>
      <c r="D245" s="56">
        <f t="shared" si="19"/>
        <v>21</v>
      </c>
      <c r="E245" s="2">
        <f t="shared" si="16"/>
        <v>51.063829787234042</v>
      </c>
      <c r="F245" s="2">
        <f t="shared" si="17"/>
        <v>48.936170212765958</v>
      </c>
      <c r="G245" s="8">
        <v>48</v>
      </c>
      <c r="H245" s="8">
        <v>46</v>
      </c>
      <c r="I245" s="8">
        <v>6</v>
      </c>
      <c r="J245" s="2">
        <f t="shared" si="18"/>
        <v>100</v>
      </c>
    </row>
    <row r="246" spans="1:10" ht="14.25" customHeight="1">
      <c r="A246" s="18">
        <v>41043</v>
      </c>
      <c r="B246" s="7">
        <v>41049</v>
      </c>
      <c r="C246" s="18">
        <f t="shared" si="15"/>
        <v>41046</v>
      </c>
      <c r="D246" s="56">
        <f t="shared" si="19"/>
        <v>20</v>
      </c>
      <c r="E246" s="2">
        <f t="shared" si="16"/>
        <v>50.537634408602152</v>
      </c>
      <c r="F246" s="2">
        <f t="shared" si="17"/>
        <v>49.462365591397848</v>
      </c>
      <c r="G246" s="8">
        <v>47</v>
      </c>
      <c r="H246" s="8">
        <v>46</v>
      </c>
      <c r="I246" s="8">
        <v>7</v>
      </c>
      <c r="J246" s="2">
        <f t="shared" si="18"/>
        <v>100</v>
      </c>
    </row>
    <row r="247" spans="1:10" ht="14.25" customHeight="1">
      <c r="A247" s="18">
        <v>41036</v>
      </c>
      <c r="B247" s="7">
        <v>41042</v>
      </c>
      <c r="C247" s="18">
        <f t="shared" si="15"/>
        <v>41039</v>
      </c>
      <c r="D247" s="56">
        <f t="shared" si="19"/>
        <v>19</v>
      </c>
      <c r="E247" s="2">
        <f t="shared" si="16"/>
        <v>50</v>
      </c>
      <c r="F247" s="2">
        <f t="shared" si="17"/>
        <v>50</v>
      </c>
      <c r="G247" s="8">
        <v>47</v>
      </c>
      <c r="H247" s="8">
        <v>47</v>
      </c>
      <c r="I247" s="8">
        <v>6</v>
      </c>
      <c r="J247" s="2">
        <f t="shared" si="18"/>
        <v>100</v>
      </c>
    </row>
    <row r="248" spans="1:10" ht="14.25" customHeight="1">
      <c r="A248" s="18">
        <v>41029</v>
      </c>
      <c r="B248" s="7">
        <v>41035</v>
      </c>
      <c r="C248" s="18">
        <f t="shared" si="15"/>
        <v>41032</v>
      </c>
      <c r="D248" s="56">
        <f t="shared" si="19"/>
        <v>18</v>
      </c>
      <c r="E248" s="2">
        <f t="shared" si="16"/>
        <v>51.063829787234042</v>
      </c>
      <c r="F248" s="2">
        <f t="shared" si="17"/>
        <v>48.936170212765958</v>
      </c>
      <c r="G248" s="8">
        <v>48</v>
      </c>
      <c r="H248" s="8">
        <v>46</v>
      </c>
      <c r="I248" s="8">
        <v>6</v>
      </c>
      <c r="J248" s="2">
        <f t="shared" si="18"/>
        <v>100</v>
      </c>
    </row>
    <row r="249" spans="1:10" ht="14.25" customHeight="1">
      <c r="A249" s="18">
        <v>41022</v>
      </c>
      <c r="B249" s="7">
        <v>41028</v>
      </c>
      <c r="C249" s="18">
        <f t="shared" si="15"/>
        <v>41025</v>
      </c>
      <c r="D249" s="56">
        <f t="shared" si="19"/>
        <v>17</v>
      </c>
      <c r="E249" s="2">
        <f t="shared" si="16"/>
        <v>51.063829787234042</v>
      </c>
      <c r="F249" s="2">
        <f t="shared" si="17"/>
        <v>48.936170212765958</v>
      </c>
      <c r="G249" s="8">
        <v>48</v>
      </c>
      <c r="H249" s="8">
        <v>46</v>
      </c>
      <c r="I249" s="8">
        <v>6</v>
      </c>
      <c r="J249" s="2">
        <f t="shared" si="18"/>
        <v>100</v>
      </c>
    </row>
    <row r="250" spans="1:10" ht="14.25" customHeight="1">
      <c r="A250" s="18">
        <v>41015</v>
      </c>
      <c r="B250" s="7">
        <v>41021</v>
      </c>
      <c r="C250" s="18">
        <f t="shared" si="15"/>
        <v>41018</v>
      </c>
      <c r="D250" s="56">
        <f t="shared" si="19"/>
        <v>16</v>
      </c>
      <c r="E250" s="2">
        <f t="shared" si="16"/>
        <v>51.063829787234042</v>
      </c>
      <c r="F250" s="2">
        <f t="shared" si="17"/>
        <v>48.936170212765958</v>
      </c>
      <c r="G250" s="8">
        <v>48</v>
      </c>
      <c r="H250" s="8">
        <v>46</v>
      </c>
      <c r="I250" s="8">
        <v>6</v>
      </c>
      <c r="J250" s="2">
        <f t="shared" si="18"/>
        <v>100</v>
      </c>
    </row>
    <row r="251" spans="1:10" ht="14.25" customHeight="1">
      <c r="A251" s="18">
        <v>41008</v>
      </c>
      <c r="B251" s="7">
        <v>41014</v>
      </c>
      <c r="C251" s="18">
        <f t="shared" si="15"/>
        <v>41011</v>
      </c>
      <c r="D251" s="56">
        <f t="shared" si="19"/>
        <v>15</v>
      </c>
      <c r="E251" s="2">
        <f t="shared" si="16"/>
        <v>50.537634408602152</v>
      </c>
      <c r="F251" s="2">
        <f t="shared" si="17"/>
        <v>49.462365591397848</v>
      </c>
      <c r="G251" s="8">
        <v>47</v>
      </c>
      <c r="H251" s="8">
        <v>46</v>
      </c>
      <c r="I251" s="8">
        <v>7</v>
      </c>
      <c r="J251" s="2">
        <f t="shared" si="18"/>
        <v>100</v>
      </c>
    </row>
    <row r="252" spans="1:10" ht="14.25" customHeight="1">
      <c r="A252" s="18">
        <v>41001</v>
      </c>
      <c r="B252" s="7">
        <v>41007</v>
      </c>
      <c r="C252" s="18">
        <f t="shared" si="15"/>
        <v>41004</v>
      </c>
      <c r="D252" s="56">
        <f t="shared" si="19"/>
        <v>14</v>
      </c>
      <c r="E252" s="2">
        <f t="shared" si="16"/>
        <v>50.537634408602152</v>
      </c>
      <c r="F252" s="2">
        <f t="shared" si="17"/>
        <v>49.462365591397848</v>
      </c>
      <c r="G252" s="8">
        <v>47</v>
      </c>
      <c r="H252" s="8">
        <v>46</v>
      </c>
      <c r="I252" s="8">
        <v>7</v>
      </c>
      <c r="J252" s="2">
        <f t="shared" si="18"/>
        <v>100</v>
      </c>
    </row>
    <row r="253" spans="1:10" ht="14.25" customHeight="1">
      <c r="A253" s="18">
        <v>40994</v>
      </c>
      <c r="B253" s="7">
        <v>41000</v>
      </c>
      <c r="C253" s="18">
        <f t="shared" si="15"/>
        <v>40997</v>
      </c>
      <c r="D253" s="56">
        <f t="shared" si="19"/>
        <v>13</v>
      </c>
      <c r="E253" s="2">
        <f t="shared" si="16"/>
        <v>50.549450549450547</v>
      </c>
      <c r="F253" s="2">
        <f t="shared" si="17"/>
        <v>49.450549450549453</v>
      </c>
      <c r="G253" s="8">
        <v>46</v>
      </c>
      <c r="H253" s="8">
        <v>45</v>
      </c>
      <c r="I253" s="8">
        <v>9</v>
      </c>
      <c r="J253" s="2">
        <f t="shared" si="18"/>
        <v>100</v>
      </c>
    </row>
    <row r="254" spans="1:10" ht="14.25" customHeight="1">
      <c r="A254" s="18">
        <v>40987</v>
      </c>
      <c r="B254" s="7">
        <v>40993</v>
      </c>
      <c r="C254" s="18">
        <f t="shared" si="15"/>
        <v>40990</v>
      </c>
      <c r="D254" s="56">
        <f t="shared" si="19"/>
        <v>12</v>
      </c>
      <c r="E254" s="2">
        <f t="shared" si="16"/>
        <v>50.549450549450547</v>
      </c>
      <c r="F254" s="2">
        <f t="shared" si="17"/>
        <v>49.450549450549453</v>
      </c>
      <c r="G254" s="8">
        <v>46</v>
      </c>
      <c r="H254" s="8">
        <v>45</v>
      </c>
      <c r="I254" s="8">
        <v>9</v>
      </c>
      <c r="J254" s="2">
        <f t="shared" si="18"/>
        <v>100</v>
      </c>
    </row>
    <row r="255" spans="1:10" ht="14.25" customHeight="1">
      <c r="A255" s="18">
        <v>40980</v>
      </c>
      <c r="B255" s="7">
        <v>40986</v>
      </c>
      <c r="C255" s="18">
        <f t="shared" si="15"/>
        <v>40983</v>
      </c>
      <c r="D255" s="56">
        <f t="shared" si="19"/>
        <v>11</v>
      </c>
      <c r="E255" s="2">
        <f t="shared" si="16"/>
        <v>49.462365591397848</v>
      </c>
      <c r="F255" s="2">
        <f t="shared" si="17"/>
        <v>50.537634408602152</v>
      </c>
      <c r="G255" s="8">
        <v>46</v>
      </c>
      <c r="H255" s="8">
        <v>47</v>
      </c>
      <c r="I255" s="8">
        <v>7</v>
      </c>
      <c r="J255" s="2">
        <f t="shared" si="18"/>
        <v>100</v>
      </c>
    </row>
    <row r="256" spans="1:10" ht="14.25" customHeight="1">
      <c r="A256" s="18">
        <v>40973</v>
      </c>
      <c r="B256" s="7">
        <v>40979</v>
      </c>
      <c r="C256" s="18">
        <f t="shared" si="15"/>
        <v>40976</v>
      </c>
      <c r="D256" s="56">
        <f t="shared" si="19"/>
        <v>10</v>
      </c>
      <c r="E256" s="2">
        <f t="shared" si="16"/>
        <v>52.173913043478258</v>
      </c>
      <c r="F256" s="2">
        <f t="shared" si="17"/>
        <v>47.826086956521742</v>
      </c>
      <c r="G256" s="8">
        <v>48</v>
      </c>
      <c r="H256" s="8">
        <v>44</v>
      </c>
      <c r="I256" s="8">
        <v>8</v>
      </c>
      <c r="J256" s="2">
        <f t="shared" si="18"/>
        <v>100</v>
      </c>
    </row>
    <row r="257" spans="1:10" ht="14.25" customHeight="1">
      <c r="A257" s="18">
        <v>40966</v>
      </c>
      <c r="B257" s="7">
        <v>40972</v>
      </c>
      <c r="C257" s="18">
        <f t="shared" si="15"/>
        <v>40969</v>
      </c>
      <c r="D257" s="56">
        <f t="shared" si="19"/>
        <v>9</v>
      </c>
      <c r="E257" s="2">
        <f t="shared" si="16"/>
        <v>48.387096774193552</v>
      </c>
      <c r="F257" s="2">
        <f t="shared" si="17"/>
        <v>51.612903225806448</v>
      </c>
      <c r="G257" s="8">
        <v>45</v>
      </c>
      <c r="H257" s="8">
        <v>48</v>
      </c>
      <c r="I257" s="8">
        <v>7</v>
      </c>
      <c r="J257" s="2">
        <f t="shared" si="18"/>
        <v>100</v>
      </c>
    </row>
    <row r="258" spans="1:10" ht="14.25" customHeight="1">
      <c r="A258" s="18">
        <v>40959</v>
      </c>
      <c r="B258" s="7">
        <v>40965</v>
      </c>
      <c r="C258" s="18">
        <f t="shared" ref="C258:C321" si="20">(A258+B258)/2</f>
        <v>40962</v>
      </c>
      <c r="D258" s="56">
        <f t="shared" si="19"/>
        <v>8</v>
      </c>
      <c r="E258" s="2">
        <f t="shared" ref="E258:E321" si="21">G258+(I258*(G258/(G258+H258)))</f>
        <v>48.913043478260867</v>
      </c>
      <c r="F258" s="2">
        <f t="shared" ref="F258:F321" si="22">H258+(I258*(H258/(G258+H258)))</f>
        <v>51.086956521739133</v>
      </c>
      <c r="G258" s="8">
        <v>45</v>
      </c>
      <c r="H258" s="8">
        <v>47</v>
      </c>
      <c r="I258" s="8">
        <v>8</v>
      </c>
      <c r="J258" s="2">
        <f t="shared" ref="J258:J321" si="23">SUM(G258:I258)</f>
        <v>100</v>
      </c>
    </row>
    <row r="259" spans="1:10" ht="14.25" customHeight="1">
      <c r="A259" s="18">
        <v>40952</v>
      </c>
      <c r="B259" s="7">
        <v>40958</v>
      </c>
      <c r="C259" s="18">
        <f t="shared" si="20"/>
        <v>40955</v>
      </c>
      <c r="D259" s="56">
        <f t="shared" si="19"/>
        <v>7</v>
      </c>
      <c r="E259" s="2">
        <f t="shared" si="21"/>
        <v>48.913043478260867</v>
      </c>
      <c r="F259" s="2">
        <f t="shared" si="22"/>
        <v>51.086956521739133</v>
      </c>
      <c r="G259" s="8">
        <v>45</v>
      </c>
      <c r="H259" s="8">
        <v>47</v>
      </c>
      <c r="I259" s="8">
        <v>8</v>
      </c>
      <c r="J259" s="2">
        <f t="shared" si="23"/>
        <v>100</v>
      </c>
    </row>
    <row r="260" spans="1:10" ht="14.25" customHeight="1">
      <c r="A260" s="18">
        <v>40945</v>
      </c>
      <c r="B260" s="7">
        <v>40951</v>
      </c>
      <c r="C260" s="18">
        <f t="shared" si="20"/>
        <v>40948</v>
      </c>
      <c r="D260" s="56">
        <f t="shared" ref="D260:D323" si="24">_xlfn.ISOWEEKNUM(B260)</f>
        <v>6</v>
      </c>
      <c r="E260" s="2">
        <f t="shared" si="21"/>
        <v>50</v>
      </c>
      <c r="F260" s="2">
        <f t="shared" si="22"/>
        <v>50</v>
      </c>
      <c r="G260" s="8">
        <v>47</v>
      </c>
      <c r="H260" s="8">
        <v>47</v>
      </c>
      <c r="I260" s="8">
        <v>6</v>
      </c>
      <c r="J260" s="2">
        <f t="shared" si="23"/>
        <v>100</v>
      </c>
    </row>
    <row r="261" spans="1:10" ht="14.25" customHeight="1">
      <c r="A261" s="18">
        <v>40938</v>
      </c>
      <c r="B261" s="7">
        <v>40944</v>
      </c>
      <c r="C261" s="18">
        <f t="shared" si="20"/>
        <v>40941</v>
      </c>
      <c r="D261" s="56">
        <f t="shared" si="24"/>
        <v>5</v>
      </c>
      <c r="E261" s="2">
        <f t="shared" si="21"/>
        <v>49.462365591397848</v>
      </c>
      <c r="F261" s="2">
        <f t="shared" si="22"/>
        <v>50.537634408602152</v>
      </c>
      <c r="G261" s="8">
        <v>46</v>
      </c>
      <c r="H261" s="8">
        <v>47</v>
      </c>
      <c r="I261" s="8">
        <v>7</v>
      </c>
      <c r="J261" s="2">
        <f t="shared" si="23"/>
        <v>100</v>
      </c>
    </row>
    <row r="262" spans="1:10" ht="14.25" customHeight="1">
      <c r="A262" s="18">
        <v>40931</v>
      </c>
      <c r="B262" s="7">
        <v>40937</v>
      </c>
      <c r="C262" s="18">
        <f t="shared" si="20"/>
        <v>40934</v>
      </c>
      <c r="D262" s="56">
        <f t="shared" si="24"/>
        <v>4</v>
      </c>
      <c r="E262" s="2">
        <f t="shared" si="21"/>
        <v>48.387096774193552</v>
      </c>
      <c r="F262" s="2">
        <f t="shared" si="22"/>
        <v>51.612903225806448</v>
      </c>
      <c r="G262" s="8">
        <v>45</v>
      </c>
      <c r="H262" s="8">
        <v>48</v>
      </c>
      <c r="I262" s="8">
        <v>7</v>
      </c>
      <c r="J262" s="2">
        <f t="shared" si="23"/>
        <v>100</v>
      </c>
    </row>
    <row r="263" spans="1:10" ht="14.25" customHeight="1">
      <c r="A263" s="18">
        <v>40924</v>
      </c>
      <c r="B263" s="7">
        <v>40930</v>
      </c>
      <c r="C263" s="18">
        <f t="shared" si="20"/>
        <v>40927</v>
      </c>
      <c r="D263" s="56">
        <f t="shared" si="24"/>
        <v>3</v>
      </c>
      <c r="E263" s="2">
        <f t="shared" si="21"/>
        <v>49.450549450549453</v>
      </c>
      <c r="F263" s="2">
        <f t="shared" si="22"/>
        <v>50.549450549450547</v>
      </c>
      <c r="G263" s="8">
        <v>45</v>
      </c>
      <c r="H263" s="8">
        <v>46</v>
      </c>
      <c r="I263" s="8">
        <v>9</v>
      </c>
      <c r="J263" s="2">
        <f t="shared" si="23"/>
        <v>100</v>
      </c>
    </row>
    <row r="264" spans="1:10" ht="14.25" customHeight="1">
      <c r="A264" s="18">
        <v>40917</v>
      </c>
      <c r="B264" s="7">
        <v>40923</v>
      </c>
      <c r="C264" s="18">
        <f t="shared" si="20"/>
        <v>40920</v>
      </c>
      <c r="D264" s="56">
        <f t="shared" si="24"/>
        <v>2</v>
      </c>
      <c r="E264" s="2">
        <f t="shared" si="21"/>
        <v>48.913043478260867</v>
      </c>
      <c r="F264" s="2">
        <f t="shared" si="22"/>
        <v>51.086956521739133</v>
      </c>
      <c r="G264" s="8">
        <v>45</v>
      </c>
      <c r="H264" s="8">
        <v>47</v>
      </c>
      <c r="I264" s="8">
        <v>8</v>
      </c>
      <c r="J264" s="2">
        <f t="shared" si="23"/>
        <v>100</v>
      </c>
    </row>
    <row r="265" spans="1:10" ht="14.25" customHeight="1">
      <c r="A265" s="18">
        <v>40910</v>
      </c>
      <c r="B265" s="7">
        <v>40916</v>
      </c>
      <c r="C265" s="18">
        <f t="shared" si="20"/>
        <v>40913</v>
      </c>
      <c r="D265" s="56">
        <f t="shared" si="24"/>
        <v>1</v>
      </c>
      <c r="E265" s="2">
        <f t="shared" si="21"/>
        <v>49.462365591397848</v>
      </c>
      <c r="F265" s="2">
        <f t="shared" si="22"/>
        <v>50.537634408602152</v>
      </c>
      <c r="G265" s="8">
        <v>46</v>
      </c>
      <c r="H265" s="8">
        <v>47</v>
      </c>
      <c r="I265" s="8">
        <v>7</v>
      </c>
      <c r="J265" s="2">
        <f t="shared" si="23"/>
        <v>100</v>
      </c>
    </row>
    <row r="266" spans="1:10" ht="14.25" customHeight="1">
      <c r="A266" s="18">
        <v>40903</v>
      </c>
      <c r="B266" s="7">
        <v>40909</v>
      </c>
      <c r="C266" s="18">
        <f t="shared" si="20"/>
        <v>40906</v>
      </c>
      <c r="D266" s="56">
        <f t="shared" si="24"/>
        <v>52</v>
      </c>
      <c r="E266" s="2">
        <f t="shared" si="21"/>
        <v>46.153846153846153</v>
      </c>
      <c r="F266" s="2">
        <f t="shared" si="22"/>
        <v>53.846153846153847</v>
      </c>
      <c r="G266" s="8">
        <v>42</v>
      </c>
      <c r="H266" s="8">
        <v>49</v>
      </c>
      <c r="I266" s="8">
        <v>9</v>
      </c>
      <c r="J266" s="2">
        <f t="shared" si="23"/>
        <v>100</v>
      </c>
    </row>
    <row r="267" spans="1:10" ht="14.25" customHeight="1">
      <c r="A267" s="18">
        <v>40896</v>
      </c>
      <c r="B267" s="7">
        <v>40902</v>
      </c>
      <c r="C267" s="18">
        <f t="shared" si="20"/>
        <v>40899</v>
      </c>
      <c r="D267" s="56">
        <f t="shared" si="24"/>
        <v>51</v>
      </c>
      <c r="E267" s="2">
        <f t="shared" si="21"/>
        <v>48.913043478260867</v>
      </c>
      <c r="F267" s="2">
        <f t="shared" si="22"/>
        <v>51.086956521739133</v>
      </c>
      <c r="G267" s="8">
        <v>45</v>
      </c>
      <c r="H267" s="8">
        <v>47</v>
      </c>
      <c r="I267" s="8">
        <v>8</v>
      </c>
      <c r="J267" s="2">
        <f t="shared" si="23"/>
        <v>100</v>
      </c>
    </row>
    <row r="268" spans="1:10" ht="14.25" customHeight="1">
      <c r="A268" s="18">
        <v>40889</v>
      </c>
      <c r="B268" s="7">
        <v>40895</v>
      </c>
      <c r="C268" s="18">
        <f t="shared" si="20"/>
        <v>40892</v>
      </c>
      <c r="D268" s="56">
        <f t="shared" si="24"/>
        <v>50</v>
      </c>
      <c r="E268" s="2">
        <f t="shared" si="21"/>
        <v>45.652173913043477</v>
      </c>
      <c r="F268" s="2">
        <f t="shared" si="22"/>
        <v>54.347826086956523</v>
      </c>
      <c r="G268" s="8">
        <v>42</v>
      </c>
      <c r="H268" s="8">
        <v>50</v>
      </c>
      <c r="I268" s="8">
        <v>8</v>
      </c>
      <c r="J268" s="2">
        <f t="shared" si="23"/>
        <v>100</v>
      </c>
    </row>
    <row r="269" spans="1:10" ht="14.25" customHeight="1">
      <c r="A269" s="18">
        <v>40882</v>
      </c>
      <c r="B269" s="7">
        <v>40888</v>
      </c>
      <c r="C269" s="18">
        <f t="shared" si="20"/>
        <v>40885</v>
      </c>
      <c r="D269" s="56">
        <f t="shared" si="24"/>
        <v>49</v>
      </c>
      <c r="E269" s="2">
        <f t="shared" si="21"/>
        <v>46.236559139784944</v>
      </c>
      <c r="F269" s="2">
        <f t="shared" si="22"/>
        <v>53.763440860215056</v>
      </c>
      <c r="G269" s="8">
        <v>43</v>
      </c>
      <c r="H269" s="8">
        <v>50</v>
      </c>
      <c r="I269" s="8">
        <v>7</v>
      </c>
      <c r="J269" s="2">
        <f t="shared" si="23"/>
        <v>100</v>
      </c>
    </row>
    <row r="270" spans="1:10" ht="14.25" customHeight="1">
      <c r="A270" s="18">
        <v>40875</v>
      </c>
      <c r="B270" s="7">
        <v>40881</v>
      </c>
      <c r="C270" s="18">
        <f t="shared" si="20"/>
        <v>40878</v>
      </c>
      <c r="D270" s="56">
        <f t="shared" si="24"/>
        <v>48</v>
      </c>
      <c r="E270" s="2">
        <f t="shared" si="21"/>
        <v>45.652173913043477</v>
      </c>
      <c r="F270" s="2">
        <f t="shared" si="22"/>
        <v>54.347826086956523</v>
      </c>
      <c r="G270" s="8">
        <v>42</v>
      </c>
      <c r="H270" s="8">
        <v>50</v>
      </c>
      <c r="I270" s="8">
        <v>8</v>
      </c>
      <c r="J270" s="2">
        <f t="shared" si="23"/>
        <v>100</v>
      </c>
    </row>
    <row r="271" spans="1:10" ht="14.25" customHeight="1">
      <c r="A271" s="18">
        <v>40868</v>
      </c>
      <c r="B271" s="7">
        <v>40874</v>
      </c>
      <c r="C271" s="18">
        <f t="shared" si="20"/>
        <v>40871</v>
      </c>
      <c r="D271" s="56">
        <f t="shared" si="24"/>
        <v>47</v>
      </c>
      <c r="E271" s="2">
        <f t="shared" si="21"/>
        <v>46.739130434782609</v>
      </c>
      <c r="F271" s="2">
        <f t="shared" si="22"/>
        <v>53.260869565217391</v>
      </c>
      <c r="G271" s="8">
        <v>43</v>
      </c>
      <c r="H271" s="8">
        <v>49</v>
      </c>
      <c r="I271" s="8">
        <v>8</v>
      </c>
      <c r="J271" s="2">
        <f t="shared" si="23"/>
        <v>100</v>
      </c>
    </row>
    <row r="272" spans="1:10" ht="14.25" customHeight="1">
      <c r="A272" s="18">
        <v>40861</v>
      </c>
      <c r="B272" s="7">
        <v>40867</v>
      </c>
      <c r="C272" s="18">
        <f t="shared" si="20"/>
        <v>40864</v>
      </c>
      <c r="D272" s="56">
        <f t="shared" si="24"/>
        <v>46</v>
      </c>
      <c r="E272" s="2">
        <f t="shared" si="21"/>
        <v>46.739130434782609</v>
      </c>
      <c r="F272" s="2">
        <f t="shared" si="22"/>
        <v>53.260869565217391</v>
      </c>
      <c r="G272" s="8">
        <v>43</v>
      </c>
      <c r="H272" s="8">
        <v>49</v>
      </c>
      <c r="I272" s="8">
        <v>8</v>
      </c>
      <c r="J272" s="2">
        <f t="shared" si="23"/>
        <v>100</v>
      </c>
    </row>
    <row r="273" spans="1:10" ht="14.25" customHeight="1">
      <c r="A273" s="18">
        <v>40854</v>
      </c>
      <c r="B273" s="7">
        <v>40860</v>
      </c>
      <c r="C273" s="18">
        <f t="shared" si="20"/>
        <v>40857</v>
      </c>
      <c r="D273" s="56">
        <f t="shared" si="24"/>
        <v>45</v>
      </c>
      <c r="E273" s="2">
        <f t="shared" si="21"/>
        <v>47.252747252747255</v>
      </c>
      <c r="F273" s="2">
        <f t="shared" si="22"/>
        <v>52.747252747252745</v>
      </c>
      <c r="G273" s="8">
        <v>43</v>
      </c>
      <c r="H273" s="8">
        <v>48</v>
      </c>
      <c r="I273" s="8">
        <v>9</v>
      </c>
      <c r="J273" s="2">
        <f t="shared" si="23"/>
        <v>100</v>
      </c>
    </row>
    <row r="274" spans="1:10" ht="14.25" customHeight="1">
      <c r="A274" s="18">
        <v>40847</v>
      </c>
      <c r="B274" s="7">
        <v>40853</v>
      </c>
      <c r="C274" s="18">
        <f t="shared" si="20"/>
        <v>40850</v>
      </c>
      <c r="D274" s="56">
        <f t="shared" si="24"/>
        <v>44</v>
      </c>
      <c r="E274" s="2">
        <f t="shared" si="21"/>
        <v>46.236559139784944</v>
      </c>
      <c r="F274" s="2">
        <f t="shared" si="22"/>
        <v>53.763440860215056</v>
      </c>
      <c r="G274" s="8">
        <v>43</v>
      </c>
      <c r="H274" s="8">
        <v>50</v>
      </c>
      <c r="I274" s="8">
        <v>7</v>
      </c>
      <c r="J274" s="2">
        <f t="shared" si="23"/>
        <v>100</v>
      </c>
    </row>
    <row r="275" spans="1:10" ht="14.25" customHeight="1">
      <c r="A275" s="18">
        <v>40840</v>
      </c>
      <c r="B275" s="7">
        <v>40846</v>
      </c>
      <c r="C275" s="18">
        <f t="shared" si="20"/>
        <v>40843</v>
      </c>
      <c r="D275" s="56">
        <f t="shared" si="24"/>
        <v>43</v>
      </c>
      <c r="E275" s="2">
        <f t="shared" si="21"/>
        <v>46.739130434782609</v>
      </c>
      <c r="F275" s="2">
        <f t="shared" si="22"/>
        <v>53.260869565217391</v>
      </c>
      <c r="G275" s="8">
        <v>43</v>
      </c>
      <c r="H275" s="8">
        <v>49</v>
      </c>
      <c r="I275" s="8">
        <v>8</v>
      </c>
      <c r="J275" s="2">
        <f t="shared" si="23"/>
        <v>100</v>
      </c>
    </row>
    <row r="276" spans="1:10" ht="14.25" customHeight="1">
      <c r="A276" s="18">
        <v>40833</v>
      </c>
      <c r="B276" s="7">
        <v>40839</v>
      </c>
      <c r="C276" s="18">
        <f t="shared" si="20"/>
        <v>40836</v>
      </c>
      <c r="D276" s="56">
        <f t="shared" si="24"/>
        <v>42</v>
      </c>
      <c r="E276" s="2">
        <f t="shared" si="21"/>
        <v>44.565217391304344</v>
      </c>
      <c r="F276" s="2">
        <f t="shared" si="22"/>
        <v>55.434782608695656</v>
      </c>
      <c r="G276" s="8">
        <v>41</v>
      </c>
      <c r="H276" s="8">
        <v>51</v>
      </c>
      <c r="I276" s="8">
        <v>8</v>
      </c>
      <c r="J276" s="2">
        <f t="shared" si="23"/>
        <v>100</v>
      </c>
    </row>
    <row r="277" spans="1:10" ht="14.25" customHeight="1">
      <c r="A277" s="18">
        <v>40826</v>
      </c>
      <c r="B277" s="7">
        <v>40832</v>
      </c>
      <c r="C277" s="18">
        <f t="shared" si="20"/>
        <v>40829</v>
      </c>
      <c r="D277" s="56">
        <f t="shared" si="24"/>
        <v>41</v>
      </c>
      <c r="E277" s="2">
        <f t="shared" si="21"/>
        <v>44.086021505376344</v>
      </c>
      <c r="F277" s="2">
        <f t="shared" si="22"/>
        <v>55.913978494623656</v>
      </c>
      <c r="G277" s="8">
        <v>41</v>
      </c>
      <c r="H277" s="8">
        <v>52</v>
      </c>
      <c r="I277" s="8">
        <v>7</v>
      </c>
      <c r="J277" s="2">
        <f t="shared" si="23"/>
        <v>100</v>
      </c>
    </row>
    <row r="278" spans="1:10" ht="14.25" customHeight="1">
      <c r="A278" s="18">
        <v>40819</v>
      </c>
      <c r="B278" s="7">
        <v>40825</v>
      </c>
      <c r="C278" s="18">
        <f t="shared" si="20"/>
        <v>40822</v>
      </c>
      <c r="D278" s="56">
        <f t="shared" si="24"/>
        <v>40</v>
      </c>
      <c r="E278" s="2">
        <f t="shared" si="21"/>
        <v>43.01075268817204</v>
      </c>
      <c r="F278" s="2">
        <f t="shared" si="22"/>
        <v>56.98924731182796</v>
      </c>
      <c r="G278" s="8">
        <v>40</v>
      </c>
      <c r="H278" s="8">
        <v>53</v>
      </c>
      <c r="I278" s="8">
        <v>7</v>
      </c>
      <c r="J278" s="2">
        <f t="shared" si="23"/>
        <v>100</v>
      </c>
    </row>
    <row r="279" spans="1:10" ht="14.25" customHeight="1">
      <c r="A279" s="18">
        <v>40812</v>
      </c>
      <c r="B279" s="7">
        <v>40818</v>
      </c>
      <c r="C279" s="18">
        <f t="shared" si="20"/>
        <v>40815</v>
      </c>
      <c r="D279" s="56">
        <f t="shared" si="24"/>
        <v>39</v>
      </c>
      <c r="E279" s="2">
        <f t="shared" si="21"/>
        <v>45.054945054945051</v>
      </c>
      <c r="F279" s="2">
        <f t="shared" si="22"/>
        <v>54.945054945054949</v>
      </c>
      <c r="G279" s="8">
        <v>41</v>
      </c>
      <c r="H279" s="8">
        <v>50</v>
      </c>
      <c r="I279" s="8">
        <v>9</v>
      </c>
      <c r="J279" s="2">
        <f t="shared" si="23"/>
        <v>100</v>
      </c>
    </row>
    <row r="280" spans="1:10" ht="14.25" customHeight="1">
      <c r="A280" s="18">
        <v>40805</v>
      </c>
      <c r="B280" s="7">
        <v>40811</v>
      </c>
      <c r="C280" s="18">
        <f t="shared" si="20"/>
        <v>40808</v>
      </c>
      <c r="D280" s="56">
        <f t="shared" si="24"/>
        <v>38</v>
      </c>
      <c r="E280" s="2">
        <f t="shared" si="21"/>
        <v>44.565217391304344</v>
      </c>
      <c r="F280" s="2">
        <f t="shared" si="22"/>
        <v>55.434782608695656</v>
      </c>
      <c r="G280" s="8">
        <v>41</v>
      </c>
      <c r="H280" s="8">
        <v>51</v>
      </c>
      <c r="I280" s="8">
        <v>8</v>
      </c>
      <c r="J280" s="2">
        <f t="shared" si="23"/>
        <v>100</v>
      </c>
    </row>
    <row r="281" spans="1:10" ht="14.25" customHeight="1">
      <c r="A281" s="18">
        <v>40798</v>
      </c>
      <c r="B281" s="7">
        <v>40804</v>
      </c>
      <c r="C281" s="18">
        <f t="shared" si="20"/>
        <v>40801</v>
      </c>
      <c r="D281" s="56">
        <f t="shared" si="24"/>
        <v>37</v>
      </c>
      <c r="E281" s="2">
        <f t="shared" si="21"/>
        <v>43.478260869565219</v>
      </c>
      <c r="F281" s="2">
        <f t="shared" si="22"/>
        <v>56.521739130434781</v>
      </c>
      <c r="G281" s="8">
        <v>40</v>
      </c>
      <c r="H281" s="8">
        <v>52</v>
      </c>
      <c r="I281" s="8">
        <v>8</v>
      </c>
      <c r="J281" s="2">
        <f t="shared" si="23"/>
        <v>100</v>
      </c>
    </row>
    <row r="282" spans="1:10" ht="14.25" customHeight="1">
      <c r="A282" s="18">
        <v>40791</v>
      </c>
      <c r="B282" s="7">
        <v>40797</v>
      </c>
      <c r="C282" s="18">
        <f t="shared" si="20"/>
        <v>40794</v>
      </c>
      <c r="D282" s="56">
        <f t="shared" si="24"/>
        <v>36</v>
      </c>
      <c r="E282" s="2">
        <f t="shared" si="21"/>
        <v>46.739130434782609</v>
      </c>
      <c r="F282" s="2">
        <f t="shared" si="22"/>
        <v>53.260869565217391</v>
      </c>
      <c r="G282" s="8">
        <v>43</v>
      </c>
      <c r="H282" s="8">
        <v>49</v>
      </c>
      <c r="I282" s="8">
        <v>8</v>
      </c>
      <c r="J282" s="2">
        <f t="shared" si="23"/>
        <v>100</v>
      </c>
    </row>
    <row r="283" spans="1:10" ht="14.25" customHeight="1">
      <c r="A283" s="18">
        <v>40784</v>
      </c>
      <c r="B283" s="7">
        <v>40790</v>
      </c>
      <c r="C283" s="18">
        <f t="shared" si="20"/>
        <v>40787</v>
      </c>
      <c r="D283" s="56">
        <f t="shared" si="24"/>
        <v>35</v>
      </c>
      <c r="E283" s="2">
        <f t="shared" si="21"/>
        <v>45.161290322580648</v>
      </c>
      <c r="F283" s="2">
        <f t="shared" si="22"/>
        <v>54.838709677419352</v>
      </c>
      <c r="G283" s="8">
        <v>42</v>
      </c>
      <c r="H283" s="8">
        <v>51</v>
      </c>
      <c r="I283" s="8">
        <v>7</v>
      </c>
      <c r="J283" s="2">
        <f t="shared" si="23"/>
        <v>100</v>
      </c>
    </row>
    <row r="284" spans="1:10" ht="14.25" customHeight="1">
      <c r="A284" s="18">
        <v>40777</v>
      </c>
      <c r="B284" s="7">
        <v>40783</v>
      </c>
      <c r="C284" s="18">
        <f t="shared" si="20"/>
        <v>40780</v>
      </c>
      <c r="D284" s="56">
        <f t="shared" si="24"/>
        <v>34</v>
      </c>
      <c r="E284" s="2">
        <f t="shared" si="21"/>
        <v>43.01075268817204</v>
      </c>
      <c r="F284" s="2">
        <f t="shared" si="22"/>
        <v>56.98924731182796</v>
      </c>
      <c r="G284" s="8">
        <v>40</v>
      </c>
      <c r="H284" s="8">
        <v>53</v>
      </c>
      <c r="I284" s="8">
        <v>7</v>
      </c>
      <c r="J284" s="2">
        <f t="shared" si="23"/>
        <v>100</v>
      </c>
    </row>
    <row r="285" spans="1:10" ht="14.25" customHeight="1">
      <c r="A285" s="18">
        <v>40770</v>
      </c>
      <c r="B285" s="7">
        <v>40776</v>
      </c>
      <c r="C285" s="18">
        <f t="shared" si="20"/>
        <v>40773</v>
      </c>
      <c r="D285" s="56">
        <f t="shared" si="24"/>
        <v>33</v>
      </c>
      <c r="E285" s="2">
        <f t="shared" si="21"/>
        <v>43.01075268817204</v>
      </c>
      <c r="F285" s="2">
        <f t="shared" si="22"/>
        <v>56.98924731182796</v>
      </c>
      <c r="G285" s="8">
        <v>40</v>
      </c>
      <c r="H285" s="8">
        <v>53</v>
      </c>
      <c r="I285" s="8">
        <v>7</v>
      </c>
      <c r="J285" s="2">
        <f t="shared" si="23"/>
        <v>100</v>
      </c>
    </row>
    <row r="286" spans="1:10" ht="14.25" customHeight="1">
      <c r="A286" s="18">
        <v>40763</v>
      </c>
      <c r="B286" s="7">
        <v>40769</v>
      </c>
      <c r="C286" s="18">
        <f t="shared" si="20"/>
        <v>40766</v>
      </c>
      <c r="D286" s="56">
        <f t="shared" si="24"/>
        <v>32</v>
      </c>
      <c r="E286" s="2">
        <f t="shared" si="21"/>
        <v>43.478260869565219</v>
      </c>
      <c r="F286" s="2">
        <f t="shared" si="22"/>
        <v>56.521739130434781</v>
      </c>
      <c r="G286" s="8">
        <v>40</v>
      </c>
      <c r="H286" s="8">
        <v>52</v>
      </c>
      <c r="I286" s="8">
        <v>8</v>
      </c>
      <c r="J286" s="2">
        <f t="shared" si="23"/>
        <v>100</v>
      </c>
    </row>
    <row r="287" spans="1:10" ht="14.25" customHeight="1">
      <c r="A287" s="18">
        <v>40756</v>
      </c>
      <c r="B287" s="7">
        <v>40762</v>
      </c>
      <c r="C287" s="18">
        <f t="shared" si="20"/>
        <v>40759</v>
      </c>
      <c r="D287" s="56">
        <f t="shared" si="24"/>
        <v>31</v>
      </c>
      <c r="E287" s="2">
        <f t="shared" si="21"/>
        <v>45.652173913043477</v>
      </c>
      <c r="F287" s="2">
        <f t="shared" si="22"/>
        <v>54.347826086956523</v>
      </c>
      <c r="G287" s="8">
        <v>42</v>
      </c>
      <c r="H287" s="8">
        <v>50</v>
      </c>
      <c r="I287" s="8">
        <v>8</v>
      </c>
      <c r="J287" s="2">
        <f t="shared" si="23"/>
        <v>100</v>
      </c>
    </row>
    <row r="288" spans="1:10" ht="14.25" customHeight="1">
      <c r="A288" s="18">
        <v>40749</v>
      </c>
      <c r="B288" s="7">
        <v>40755</v>
      </c>
      <c r="C288" s="18">
        <f t="shared" si="20"/>
        <v>40752</v>
      </c>
      <c r="D288" s="56">
        <f t="shared" si="24"/>
        <v>30</v>
      </c>
      <c r="E288" s="2">
        <f t="shared" si="21"/>
        <v>46.153846153846153</v>
      </c>
      <c r="F288" s="2">
        <f t="shared" si="22"/>
        <v>53.846153846153847</v>
      </c>
      <c r="G288" s="8">
        <v>42</v>
      </c>
      <c r="H288" s="8">
        <v>49</v>
      </c>
      <c r="I288" s="8">
        <v>9</v>
      </c>
      <c r="J288" s="2">
        <f t="shared" si="23"/>
        <v>100</v>
      </c>
    </row>
    <row r="289" spans="1:10" ht="14.25" customHeight="1">
      <c r="A289" s="18">
        <v>40742</v>
      </c>
      <c r="B289" s="7">
        <v>40748</v>
      </c>
      <c r="C289" s="18">
        <f t="shared" si="20"/>
        <v>40745</v>
      </c>
      <c r="D289" s="56">
        <f t="shared" si="24"/>
        <v>29</v>
      </c>
      <c r="E289" s="2">
        <f t="shared" si="21"/>
        <v>47.252747252747255</v>
      </c>
      <c r="F289" s="2">
        <f t="shared" si="22"/>
        <v>52.747252747252745</v>
      </c>
      <c r="G289" s="8">
        <v>43</v>
      </c>
      <c r="H289" s="8">
        <v>48</v>
      </c>
      <c r="I289" s="8">
        <v>9</v>
      </c>
      <c r="J289" s="2">
        <f t="shared" si="23"/>
        <v>100</v>
      </c>
    </row>
    <row r="290" spans="1:10" ht="14.25" customHeight="1">
      <c r="A290" s="18">
        <v>40735</v>
      </c>
      <c r="B290" s="7">
        <v>40741</v>
      </c>
      <c r="C290" s="18">
        <f t="shared" si="20"/>
        <v>40738</v>
      </c>
      <c r="D290" s="56">
        <f t="shared" si="24"/>
        <v>28</v>
      </c>
      <c r="E290" s="2">
        <f t="shared" si="21"/>
        <v>47.826086956521742</v>
      </c>
      <c r="F290" s="2">
        <f t="shared" si="22"/>
        <v>52.173913043478258</v>
      </c>
      <c r="G290" s="8">
        <v>44</v>
      </c>
      <c r="H290" s="8">
        <v>48</v>
      </c>
      <c r="I290" s="8">
        <v>8</v>
      </c>
      <c r="J290" s="2">
        <f t="shared" si="23"/>
        <v>100</v>
      </c>
    </row>
    <row r="291" spans="1:10" ht="14.25" customHeight="1">
      <c r="A291" s="18">
        <v>40728</v>
      </c>
      <c r="B291" s="7">
        <v>40734</v>
      </c>
      <c r="C291" s="18">
        <f t="shared" si="20"/>
        <v>40731</v>
      </c>
      <c r="D291" s="56">
        <f t="shared" si="24"/>
        <v>27</v>
      </c>
      <c r="E291" s="2">
        <f t="shared" si="21"/>
        <v>50.549450549450547</v>
      </c>
      <c r="F291" s="2">
        <f t="shared" si="22"/>
        <v>49.450549450549453</v>
      </c>
      <c r="G291" s="8">
        <v>46</v>
      </c>
      <c r="H291" s="8">
        <v>45</v>
      </c>
      <c r="I291" s="8">
        <v>9</v>
      </c>
      <c r="J291" s="2">
        <f t="shared" si="23"/>
        <v>100</v>
      </c>
    </row>
    <row r="292" spans="1:10" ht="14.25" customHeight="1">
      <c r="A292" s="18">
        <v>40721</v>
      </c>
      <c r="B292" s="7">
        <v>40727</v>
      </c>
      <c r="C292" s="18">
        <f t="shared" si="20"/>
        <v>40724</v>
      </c>
      <c r="D292" s="56">
        <f t="shared" si="24"/>
        <v>26</v>
      </c>
      <c r="E292" s="2">
        <f t="shared" si="21"/>
        <v>49.462365591397848</v>
      </c>
      <c r="F292" s="2">
        <f t="shared" si="22"/>
        <v>50.537634408602152</v>
      </c>
      <c r="G292" s="8">
        <v>46</v>
      </c>
      <c r="H292" s="8">
        <v>47</v>
      </c>
      <c r="I292" s="8">
        <v>7</v>
      </c>
      <c r="J292" s="2">
        <f t="shared" si="23"/>
        <v>100</v>
      </c>
    </row>
    <row r="293" spans="1:10" ht="14.25" customHeight="1">
      <c r="A293" s="18">
        <v>40714</v>
      </c>
      <c r="B293" s="7">
        <v>40720</v>
      </c>
      <c r="C293" s="18">
        <f t="shared" si="20"/>
        <v>40717</v>
      </c>
      <c r="D293" s="56">
        <f t="shared" si="24"/>
        <v>25</v>
      </c>
      <c r="E293" s="2">
        <f t="shared" si="21"/>
        <v>46.739130434782609</v>
      </c>
      <c r="F293" s="2">
        <f t="shared" si="22"/>
        <v>53.260869565217391</v>
      </c>
      <c r="G293" s="8">
        <v>43</v>
      </c>
      <c r="H293" s="8">
        <v>49</v>
      </c>
      <c r="I293" s="8">
        <v>8</v>
      </c>
      <c r="J293" s="2">
        <f t="shared" si="23"/>
        <v>100</v>
      </c>
    </row>
    <row r="294" spans="1:10" ht="14.25" customHeight="1">
      <c r="A294" s="18">
        <v>40707</v>
      </c>
      <c r="B294" s="7">
        <v>40713</v>
      </c>
      <c r="C294" s="18">
        <f t="shared" si="20"/>
        <v>40710</v>
      </c>
      <c r="D294" s="56">
        <f t="shared" si="24"/>
        <v>24</v>
      </c>
      <c r="E294" s="2">
        <f t="shared" si="21"/>
        <v>51.086956521739133</v>
      </c>
      <c r="F294" s="2">
        <f t="shared" si="22"/>
        <v>48.913043478260867</v>
      </c>
      <c r="G294" s="8">
        <v>47</v>
      </c>
      <c r="H294" s="8">
        <v>45</v>
      </c>
      <c r="I294" s="8">
        <v>8</v>
      </c>
      <c r="J294" s="2">
        <f t="shared" si="23"/>
        <v>100</v>
      </c>
    </row>
    <row r="295" spans="1:10" ht="14.25" customHeight="1">
      <c r="A295" s="18">
        <v>40700</v>
      </c>
      <c r="B295" s="7">
        <v>40706</v>
      </c>
      <c r="C295" s="18">
        <f t="shared" si="20"/>
        <v>40703</v>
      </c>
      <c r="D295" s="56">
        <f t="shared" si="24"/>
        <v>23</v>
      </c>
      <c r="E295" s="2">
        <f t="shared" si="21"/>
        <v>51.111111111111114</v>
      </c>
      <c r="F295" s="2">
        <f t="shared" si="22"/>
        <v>48.888888888888886</v>
      </c>
      <c r="G295" s="8">
        <v>46</v>
      </c>
      <c r="H295" s="8">
        <v>44</v>
      </c>
      <c r="I295" s="8">
        <v>10</v>
      </c>
      <c r="J295" s="2">
        <f t="shared" si="23"/>
        <v>100</v>
      </c>
    </row>
    <row r="296" spans="1:10" ht="14.25" customHeight="1">
      <c r="A296" s="18">
        <v>40693</v>
      </c>
      <c r="B296" s="7">
        <v>40699</v>
      </c>
      <c r="C296" s="18">
        <f t="shared" si="20"/>
        <v>40696</v>
      </c>
      <c r="D296" s="56">
        <f t="shared" si="24"/>
        <v>22</v>
      </c>
      <c r="E296" s="2">
        <f t="shared" si="21"/>
        <v>54.347826086956523</v>
      </c>
      <c r="F296" s="2">
        <f t="shared" si="22"/>
        <v>45.652173913043477</v>
      </c>
      <c r="G296" s="8">
        <v>50</v>
      </c>
      <c r="H296" s="8">
        <v>42</v>
      </c>
      <c r="I296" s="8">
        <v>8</v>
      </c>
      <c r="J296" s="2">
        <f t="shared" si="23"/>
        <v>100</v>
      </c>
    </row>
    <row r="297" spans="1:10" ht="14.25" customHeight="1">
      <c r="A297" s="18">
        <v>40686</v>
      </c>
      <c r="B297" s="7">
        <v>40692</v>
      </c>
      <c r="C297" s="18">
        <f t="shared" si="20"/>
        <v>40689</v>
      </c>
      <c r="D297" s="56">
        <f t="shared" si="24"/>
        <v>21</v>
      </c>
      <c r="E297" s="2">
        <f t="shared" si="21"/>
        <v>53.260869565217391</v>
      </c>
      <c r="F297" s="2">
        <f t="shared" si="22"/>
        <v>46.739130434782609</v>
      </c>
      <c r="G297" s="8">
        <v>49</v>
      </c>
      <c r="H297" s="8">
        <v>43</v>
      </c>
      <c r="I297" s="8">
        <v>8</v>
      </c>
      <c r="J297" s="2">
        <f t="shared" si="23"/>
        <v>100</v>
      </c>
    </row>
    <row r="298" spans="1:10" ht="14.25" customHeight="1">
      <c r="A298" s="18">
        <v>40679</v>
      </c>
      <c r="B298" s="7">
        <v>40685</v>
      </c>
      <c r="C298" s="18">
        <f t="shared" si="20"/>
        <v>40682</v>
      </c>
      <c r="D298" s="56">
        <f t="shared" si="24"/>
        <v>20</v>
      </c>
      <c r="E298" s="2">
        <f t="shared" si="21"/>
        <v>53.763440860215056</v>
      </c>
      <c r="F298" s="2">
        <f t="shared" si="22"/>
        <v>46.236559139784944</v>
      </c>
      <c r="G298" s="8">
        <v>50</v>
      </c>
      <c r="H298" s="8">
        <v>43</v>
      </c>
      <c r="I298" s="8">
        <v>7</v>
      </c>
      <c r="J298" s="2">
        <f t="shared" si="23"/>
        <v>100</v>
      </c>
    </row>
    <row r="299" spans="1:10" ht="14.25" customHeight="1">
      <c r="A299" s="18">
        <v>40672</v>
      </c>
      <c r="B299" s="7">
        <v>40678</v>
      </c>
      <c r="C299" s="18">
        <f t="shared" si="20"/>
        <v>40675</v>
      </c>
      <c r="D299" s="56">
        <f t="shared" si="24"/>
        <v>19</v>
      </c>
      <c r="E299" s="2">
        <f t="shared" si="21"/>
        <v>53.260869565217391</v>
      </c>
      <c r="F299" s="2">
        <f t="shared" si="22"/>
        <v>46.739130434782609</v>
      </c>
      <c r="G299" s="8">
        <v>49</v>
      </c>
      <c r="H299" s="8">
        <v>43</v>
      </c>
      <c r="I299" s="8">
        <v>8</v>
      </c>
      <c r="J299" s="2">
        <f t="shared" si="23"/>
        <v>100</v>
      </c>
    </row>
    <row r="300" spans="1:10" ht="14.25" customHeight="1">
      <c r="A300" s="18">
        <v>40665</v>
      </c>
      <c r="B300" s="7">
        <v>40671</v>
      </c>
      <c r="C300" s="18">
        <f t="shared" si="20"/>
        <v>40668</v>
      </c>
      <c r="D300" s="56">
        <f t="shared" si="24"/>
        <v>18</v>
      </c>
      <c r="E300" s="2">
        <f t="shared" si="21"/>
        <v>56.043956043956044</v>
      </c>
      <c r="F300" s="2">
        <f t="shared" si="22"/>
        <v>43.956043956043956</v>
      </c>
      <c r="G300" s="8">
        <v>51</v>
      </c>
      <c r="H300" s="8">
        <v>40</v>
      </c>
      <c r="I300" s="8">
        <v>9</v>
      </c>
      <c r="J300" s="2">
        <f t="shared" si="23"/>
        <v>100</v>
      </c>
    </row>
    <row r="301" spans="1:10" ht="14.25" customHeight="1">
      <c r="A301" s="18">
        <v>40658</v>
      </c>
      <c r="B301" s="7">
        <v>40664</v>
      </c>
      <c r="C301" s="18">
        <f t="shared" si="20"/>
        <v>40661</v>
      </c>
      <c r="D301" s="56">
        <f t="shared" si="24"/>
        <v>17</v>
      </c>
      <c r="E301" s="2">
        <f t="shared" si="21"/>
        <v>48.35164835164835</v>
      </c>
      <c r="F301" s="2">
        <f t="shared" si="22"/>
        <v>51.64835164835165</v>
      </c>
      <c r="G301" s="8">
        <v>44</v>
      </c>
      <c r="H301" s="8">
        <v>47</v>
      </c>
      <c r="I301" s="8">
        <v>9</v>
      </c>
      <c r="J301" s="2">
        <f t="shared" si="23"/>
        <v>100</v>
      </c>
    </row>
    <row r="302" spans="1:10" ht="14.25" customHeight="1">
      <c r="A302" s="18">
        <v>40651</v>
      </c>
      <c r="B302" s="7">
        <v>40657</v>
      </c>
      <c r="C302" s="18">
        <f t="shared" si="20"/>
        <v>40654</v>
      </c>
      <c r="D302" s="56">
        <f t="shared" si="24"/>
        <v>16</v>
      </c>
      <c r="E302" s="2">
        <f t="shared" si="21"/>
        <v>47.252747252747255</v>
      </c>
      <c r="F302" s="2">
        <f t="shared" si="22"/>
        <v>52.747252747252745</v>
      </c>
      <c r="G302" s="8">
        <v>43</v>
      </c>
      <c r="H302" s="8">
        <v>48</v>
      </c>
      <c r="I302" s="8">
        <v>9</v>
      </c>
      <c r="J302" s="2">
        <f t="shared" si="23"/>
        <v>100</v>
      </c>
    </row>
    <row r="303" spans="1:10" ht="14.25" customHeight="1">
      <c r="A303" s="18">
        <v>40644</v>
      </c>
      <c r="B303" s="7">
        <v>40650</v>
      </c>
      <c r="C303" s="18">
        <f t="shared" si="20"/>
        <v>40647</v>
      </c>
      <c r="D303" s="56">
        <f t="shared" si="24"/>
        <v>15</v>
      </c>
      <c r="E303" s="2">
        <f t="shared" si="21"/>
        <v>47.252747252747255</v>
      </c>
      <c r="F303" s="2">
        <f t="shared" si="22"/>
        <v>52.747252747252745</v>
      </c>
      <c r="G303" s="8">
        <v>43</v>
      </c>
      <c r="H303" s="8">
        <v>48</v>
      </c>
      <c r="I303" s="8">
        <v>9</v>
      </c>
      <c r="J303" s="2">
        <f t="shared" si="23"/>
        <v>100</v>
      </c>
    </row>
    <row r="304" spans="1:10" ht="14.25" customHeight="1">
      <c r="A304" s="18">
        <v>40637</v>
      </c>
      <c r="B304" s="7">
        <v>40643</v>
      </c>
      <c r="C304" s="18">
        <f t="shared" si="20"/>
        <v>40640</v>
      </c>
      <c r="D304" s="56">
        <f t="shared" si="24"/>
        <v>14</v>
      </c>
      <c r="E304" s="2">
        <f t="shared" si="21"/>
        <v>49.450549450549453</v>
      </c>
      <c r="F304" s="2">
        <f t="shared" si="22"/>
        <v>50.549450549450547</v>
      </c>
      <c r="G304" s="8">
        <v>45</v>
      </c>
      <c r="H304" s="8">
        <v>46</v>
      </c>
      <c r="I304" s="8">
        <v>9</v>
      </c>
      <c r="J304" s="2">
        <f t="shared" si="23"/>
        <v>100</v>
      </c>
    </row>
    <row r="305" spans="1:10" ht="14.25" customHeight="1">
      <c r="A305" s="18">
        <v>40630</v>
      </c>
      <c r="B305" s="7">
        <v>40636</v>
      </c>
      <c r="C305" s="18">
        <f t="shared" si="20"/>
        <v>40633</v>
      </c>
      <c r="D305" s="56">
        <f t="shared" si="24"/>
        <v>13</v>
      </c>
      <c r="E305" s="2">
        <f t="shared" si="21"/>
        <v>52.173913043478258</v>
      </c>
      <c r="F305" s="2">
        <f t="shared" si="22"/>
        <v>47.826086956521742</v>
      </c>
      <c r="G305" s="8">
        <v>48</v>
      </c>
      <c r="H305" s="8">
        <v>44</v>
      </c>
      <c r="I305" s="8">
        <v>8</v>
      </c>
      <c r="J305" s="2">
        <f t="shared" si="23"/>
        <v>100</v>
      </c>
    </row>
    <row r="306" spans="1:10" ht="14.25" customHeight="1">
      <c r="A306" s="18">
        <v>40623</v>
      </c>
      <c r="B306" s="7">
        <v>40629</v>
      </c>
      <c r="C306" s="18">
        <f t="shared" si="20"/>
        <v>40626</v>
      </c>
      <c r="D306" s="56">
        <f t="shared" si="24"/>
        <v>12</v>
      </c>
      <c r="E306" s="2">
        <f t="shared" si="21"/>
        <v>48.913043478260867</v>
      </c>
      <c r="F306" s="2">
        <f t="shared" si="22"/>
        <v>51.086956521739133</v>
      </c>
      <c r="G306" s="8">
        <v>45</v>
      </c>
      <c r="H306" s="8">
        <v>47</v>
      </c>
      <c r="I306" s="8">
        <v>8</v>
      </c>
      <c r="J306" s="2">
        <f t="shared" si="23"/>
        <v>100</v>
      </c>
    </row>
    <row r="307" spans="1:10" ht="14.25" customHeight="1">
      <c r="A307" s="18">
        <v>40616</v>
      </c>
      <c r="B307" s="7">
        <v>40622</v>
      </c>
      <c r="C307" s="18">
        <f t="shared" si="20"/>
        <v>40619</v>
      </c>
      <c r="D307" s="56">
        <f t="shared" si="24"/>
        <v>11</v>
      </c>
      <c r="E307" s="2">
        <f t="shared" si="21"/>
        <v>52.173913043478258</v>
      </c>
      <c r="F307" s="2">
        <f t="shared" si="22"/>
        <v>47.826086956521742</v>
      </c>
      <c r="G307" s="8">
        <v>48</v>
      </c>
      <c r="H307" s="8">
        <v>44</v>
      </c>
      <c r="I307" s="8">
        <v>8</v>
      </c>
      <c r="J307" s="2">
        <f t="shared" si="23"/>
        <v>100</v>
      </c>
    </row>
    <row r="308" spans="1:10" ht="14.25" customHeight="1">
      <c r="A308" s="18">
        <v>40609</v>
      </c>
      <c r="B308" s="7">
        <v>40615</v>
      </c>
      <c r="C308" s="18">
        <f t="shared" si="20"/>
        <v>40612</v>
      </c>
      <c r="D308" s="56">
        <f t="shared" si="24"/>
        <v>10</v>
      </c>
      <c r="E308" s="2">
        <f t="shared" si="21"/>
        <v>51.086956521739133</v>
      </c>
      <c r="F308" s="2">
        <f t="shared" si="22"/>
        <v>48.913043478260867</v>
      </c>
      <c r="G308" s="8">
        <v>47</v>
      </c>
      <c r="H308" s="8">
        <v>45</v>
      </c>
      <c r="I308" s="8">
        <v>8</v>
      </c>
      <c r="J308" s="2">
        <f t="shared" si="23"/>
        <v>100</v>
      </c>
    </row>
    <row r="309" spans="1:10" ht="14.25" customHeight="1">
      <c r="A309" s="18">
        <v>40602</v>
      </c>
      <c r="B309" s="7">
        <v>40608</v>
      </c>
      <c r="C309" s="18">
        <f t="shared" si="20"/>
        <v>40605</v>
      </c>
      <c r="D309" s="56">
        <f t="shared" si="24"/>
        <v>9</v>
      </c>
      <c r="E309" s="2">
        <f t="shared" si="21"/>
        <v>50</v>
      </c>
      <c r="F309" s="2">
        <f t="shared" si="22"/>
        <v>50</v>
      </c>
      <c r="G309" s="8">
        <v>46</v>
      </c>
      <c r="H309" s="8">
        <v>46</v>
      </c>
      <c r="I309" s="8">
        <v>8</v>
      </c>
      <c r="J309" s="2">
        <f t="shared" si="23"/>
        <v>100</v>
      </c>
    </row>
    <row r="310" spans="1:10" ht="14.25" customHeight="1">
      <c r="A310" s="18">
        <v>40595</v>
      </c>
      <c r="B310" s="7">
        <v>40601</v>
      </c>
      <c r="C310" s="18">
        <f t="shared" si="20"/>
        <v>40598</v>
      </c>
      <c r="D310" s="56">
        <f t="shared" si="24"/>
        <v>8</v>
      </c>
      <c r="E310" s="2">
        <f t="shared" si="21"/>
        <v>52.173913043478258</v>
      </c>
      <c r="F310" s="2">
        <f t="shared" si="22"/>
        <v>47.826086956521742</v>
      </c>
      <c r="G310" s="8">
        <v>48</v>
      </c>
      <c r="H310" s="8">
        <v>44</v>
      </c>
      <c r="I310" s="8">
        <v>8</v>
      </c>
      <c r="J310" s="2">
        <f t="shared" si="23"/>
        <v>100</v>
      </c>
    </row>
    <row r="311" spans="1:10" ht="14.25" customHeight="1">
      <c r="A311" s="18">
        <v>40588</v>
      </c>
      <c r="B311" s="7">
        <v>40594</v>
      </c>
      <c r="C311" s="18">
        <f t="shared" si="20"/>
        <v>40591</v>
      </c>
      <c r="D311" s="56">
        <f t="shared" si="24"/>
        <v>7</v>
      </c>
      <c r="E311" s="2">
        <f t="shared" si="21"/>
        <v>52.747252747252745</v>
      </c>
      <c r="F311" s="2">
        <f t="shared" si="22"/>
        <v>47.252747252747255</v>
      </c>
      <c r="G311" s="8">
        <v>48</v>
      </c>
      <c r="H311" s="8">
        <v>43</v>
      </c>
      <c r="I311" s="8">
        <v>9</v>
      </c>
      <c r="J311" s="2">
        <f t="shared" si="23"/>
        <v>100</v>
      </c>
    </row>
    <row r="312" spans="1:10" ht="14.25" customHeight="1">
      <c r="A312" s="18">
        <v>40581</v>
      </c>
      <c r="B312" s="7">
        <v>40587</v>
      </c>
      <c r="C312" s="18">
        <f t="shared" si="20"/>
        <v>40584</v>
      </c>
      <c r="D312" s="56">
        <f t="shared" si="24"/>
        <v>6</v>
      </c>
      <c r="E312" s="2">
        <f t="shared" si="21"/>
        <v>52.747252747252745</v>
      </c>
      <c r="F312" s="2">
        <f t="shared" si="22"/>
        <v>47.252747252747255</v>
      </c>
      <c r="G312" s="8">
        <v>48</v>
      </c>
      <c r="H312" s="8">
        <v>43</v>
      </c>
      <c r="I312" s="8">
        <v>9</v>
      </c>
      <c r="J312" s="2">
        <f t="shared" si="23"/>
        <v>100</v>
      </c>
    </row>
    <row r="313" spans="1:10" ht="14.25" customHeight="1">
      <c r="A313" s="18">
        <v>40574</v>
      </c>
      <c r="B313" s="7">
        <v>40580</v>
      </c>
      <c r="C313" s="18">
        <f t="shared" si="20"/>
        <v>40577</v>
      </c>
      <c r="D313" s="56">
        <f t="shared" si="24"/>
        <v>5</v>
      </c>
      <c r="E313" s="2">
        <f t="shared" si="21"/>
        <v>51.086956521739133</v>
      </c>
      <c r="F313" s="2">
        <f t="shared" si="22"/>
        <v>48.913043478260867</v>
      </c>
      <c r="G313" s="8">
        <v>47</v>
      </c>
      <c r="H313" s="8">
        <v>45</v>
      </c>
      <c r="I313" s="8">
        <v>8</v>
      </c>
      <c r="J313" s="2">
        <f t="shared" si="23"/>
        <v>100</v>
      </c>
    </row>
    <row r="314" spans="1:10" ht="14.25" customHeight="1">
      <c r="A314" s="18">
        <v>40567</v>
      </c>
      <c r="B314" s="7">
        <v>40573</v>
      </c>
      <c r="C314" s="18">
        <f t="shared" si="20"/>
        <v>40570</v>
      </c>
      <c r="D314" s="56">
        <f t="shared" si="24"/>
        <v>4</v>
      </c>
      <c r="E314" s="2">
        <f t="shared" si="21"/>
        <v>54.347826086956523</v>
      </c>
      <c r="F314" s="2">
        <f t="shared" si="22"/>
        <v>45.652173913043477</v>
      </c>
      <c r="G314" s="8">
        <v>50</v>
      </c>
      <c r="H314" s="8">
        <v>42</v>
      </c>
      <c r="I314" s="8">
        <v>8</v>
      </c>
      <c r="J314" s="2">
        <f t="shared" si="23"/>
        <v>100</v>
      </c>
    </row>
    <row r="315" spans="1:10" ht="14.25" customHeight="1">
      <c r="A315" s="18">
        <v>40560</v>
      </c>
      <c r="B315" s="7">
        <v>40566</v>
      </c>
      <c r="C315" s="18">
        <f t="shared" si="20"/>
        <v>40563</v>
      </c>
      <c r="D315" s="56">
        <f t="shared" si="24"/>
        <v>3</v>
      </c>
      <c r="E315" s="2">
        <f t="shared" si="21"/>
        <v>54.347826086956523</v>
      </c>
      <c r="F315" s="2">
        <f t="shared" si="22"/>
        <v>45.652173913043477</v>
      </c>
      <c r="G315" s="8">
        <v>50</v>
      </c>
      <c r="H315" s="8">
        <v>42</v>
      </c>
      <c r="I315" s="8">
        <v>8</v>
      </c>
      <c r="J315" s="2">
        <f t="shared" si="23"/>
        <v>100</v>
      </c>
    </row>
    <row r="316" spans="1:10" ht="14.25" customHeight="1">
      <c r="A316" s="18">
        <v>40553</v>
      </c>
      <c r="B316" s="7">
        <v>40559</v>
      </c>
      <c r="C316" s="18">
        <f t="shared" si="20"/>
        <v>40556</v>
      </c>
      <c r="D316" s="56">
        <f t="shared" si="24"/>
        <v>2</v>
      </c>
      <c r="E316" s="2">
        <f t="shared" si="21"/>
        <v>53.846153846153847</v>
      </c>
      <c r="F316" s="2">
        <f t="shared" si="22"/>
        <v>46.153846153846153</v>
      </c>
      <c r="G316" s="8">
        <v>49</v>
      </c>
      <c r="H316" s="8">
        <v>42</v>
      </c>
      <c r="I316" s="8">
        <v>9</v>
      </c>
      <c r="J316" s="2">
        <f t="shared" si="23"/>
        <v>100</v>
      </c>
    </row>
    <row r="317" spans="1:10" ht="14.25" customHeight="1">
      <c r="A317" s="18">
        <v>40546</v>
      </c>
      <c r="B317" s="7">
        <v>40552</v>
      </c>
      <c r="C317" s="18">
        <f t="shared" si="20"/>
        <v>40549</v>
      </c>
      <c r="D317" s="56">
        <f t="shared" si="24"/>
        <v>1</v>
      </c>
      <c r="E317" s="2">
        <f t="shared" si="21"/>
        <v>51.612903225806448</v>
      </c>
      <c r="F317" s="2">
        <f t="shared" si="22"/>
        <v>48.387096774193552</v>
      </c>
      <c r="G317" s="8">
        <v>48</v>
      </c>
      <c r="H317" s="8">
        <v>45</v>
      </c>
      <c r="I317" s="8">
        <v>7</v>
      </c>
      <c r="J317" s="2">
        <f t="shared" si="23"/>
        <v>100</v>
      </c>
    </row>
    <row r="318" spans="1:10" ht="14.25" customHeight="1">
      <c r="A318" s="18">
        <v>40539</v>
      </c>
      <c r="B318" s="7">
        <v>40545</v>
      </c>
      <c r="C318" s="18">
        <f t="shared" si="20"/>
        <v>40542</v>
      </c>
      <c r="D318" s="56">
        <f t="shared" si="24"/>
        <v>52</v>
      </c>
      <c r="E318" s="2">
        <f t="shared" si="21"/>
        <v>52.173913043478258</v>
      </c>
      <c r="F318" s="2">
        <f t="shared" si="22"/>
        <v>47.826086956521742</v>
      </c>
      <c r="G318" s="8">
        <v>48</v>
      </c>
      <c r="H318" s="8">
        <v>44</v>
      </c>
      <c r="I318" s="8">
        <v>8</v>
      </c>
      <c r="J318" s="2">
        <f t="shared" si="23"/>
        <v>100</v>
      </c>
    </row>
    <row r="319" spans="1:10" ht="14.25" customHeight="1">
      <c r="A319" s="18">
        <v>40532</v>
      </c>
      <c r="B319" s="7">
        <v>40538</v>
      </c>
      <c r="C319" s="18">
        <f t="shared" si="20"/>
        <v>40535</v>
      </c>
      <c r="D319" s="56">
        <f t="shared" si="24"/>
        <v>51</v>
      </c>
      <c r="E319" s="2">
        <f t="shared" si="21"/>
        <v>50.537634408602152</v>
      </c>
      <c r="F319" s="2">
        <f t="shared" si="22"/>
        <v>49.462365591397848</v>
      </c>
      <c r="G319" s="8">
        <v>47</v>
      </c>
      <c r="H319" s="8">
        <v>46</v>
      </c>
      <c r="I319" s="8">
        <v>7</v>
      </c>
      <c r="J319" s="2">
        <f t="shared" si="23"/>
        <v>100</v>
      </c>
    </row>
    <row r="320" spans="1:10" ht="14.25" customHeight="1">
      <c r="A320" s="18">
        <v>40525</v>
      </c>
      <c r="B320" s="7">
        <v>40531</v>
      </c>
      <c r="C320" s="18">
        <f t="shared" si="20"/>
        <v>40528</v>
      </c>
      <c r="D320" s="56">
        <f t="shared" si="24"/>
        <v>50</v>
      </c>
      <c r="E320" s="2">
        <f t="shared" si="21"/>
        <v>50</v>
      </c>
      <c r="F320" s="2">
        <f t="shared" si="22"/>
        <v>50</v>
      </c>
      <c r="G320" s="8">
        <v>46</v>
      </c>
      <c r="H320" s="8">
        <v>46</v>
      </c>
      <c r="I320" s="8">
        <v>8</v>
      </c>
      <c r="J320" s="2">
        <f t="shared" si="23"/>
        <v>100</v>
      </c>
    </row>
    <row r="321" spans="1:10" ht="14.25" customHeight="1">
      <c r="A321" s="18">
        <v>40518</v>
      </c>
      <c r="B321" s="7">
        <v>40524</v>
      </c>
      <c r="C321" s="18">
        <f t="shared" si="20"/>
        <v>40521</v>
      </c>
      <c r="D321" s="56">
        <f t="shared" si="24"/>
        <v>49</v>
      </c>
      <c r="E321" s="2">
        <f t="shared" si="21"/>
        <v>48.387096774193552</v>
      </c>
      <c r="F321" s="2">
        <f t="shared" si="22"/>
        <v>51.612903225806448</v>
      </c>
      <c r="G321" s="8">
        <v>45</v>
      </c>
      <c r="H321" s="8">
        <v>48</v>
      </c>
      <c r="I321" s="8">
        <v>7</v>
      </c>
      <c r="J321" s="2">
        <f t="shared" si="23"/>
        <v>100</v>
      </c>
    </row>
    <row r="322" spans="1:10" ht="14.25" customHeight="1">
      <c r="A322" s="18">
        <v>40511</v>
      </c>
      <c r="B322" s="7">
        <v>40517</v>
      </c>
      <c r="C322" s="18">
        <f t="shared" ref="C322:C385" si="25">(A322+B322)/2</f>
        <v>40514</v>
      </c>
      <c r="D322" s="56">
        <f t="shared" si="24"/>
        <v>48</v>
      </c>
      <c r="E322" s="2">
        <f t="shared" ref="E322:E385" si="26">G322+(I322*(G322/(G322+H322)))</f>
        <v>50</v>
      </c>
      <c r="F322" s="2">
        <f t="shared" ref="F322:F385" si="27">H322+(I322*(H322/(G322+H322)))</f>
        <v>50</v>
      </c>
      <c r="G322" s="8">
        <v>46</v>
      </c>
      <c r="H322" s="8">
        <v>46</v>
      </c>
      <c r="I322" s="8">
        <v>8</v>
      </c>
      <c r="J322" s="2">
        <f t="shared" ref="J322:J385" si="28">SUM(G322:I322)</f>
        <v>100</v>
      </c>
    </row>
    <row r="323" spans="1:10" ht="14.25" customHeight="1">
      <c r="A323" s="18">
        <v>40504</v>
      </c>
      <c r="B323" s="7">
        <v>40510</v>
      </c>
      <c r="C323" s="18">
        <f t="shared" si="25"/>
        <v>40507</v>
      </c>
      <c r="D323" s="56">
        <f t="shared" si="24"/>
        <v>47</v>
      </c>
      <c r="E323" s="2">
        <f t="shared" si="26"/>
        <v>48.913043478260867</v>
      </c>
      <c r="F323" s="2">
        <f t="shared" si="27"/>
        <v>51.086956521739133</v>
      </c>
      <c r="G323" s="8">
        <v>45</v>
      </c>
      <c r="H323" s="8">
        <v>47</v>
      </c>
      <c r="I323" s="8">
        <v>8</v>
      </c>
      <c r="J323" s="2">
        <f t="shared" si="28"/>
        <v>100</v>
      </c>
    </row>
    <row r="324" spans="1:10" ht="14.25" customHeight="1">
      <c r="A324" s="18">
        <v>40497</v>
      </c>
      <c r="B324" s="7">
        <v>40503</v>
      </c>
      <c r="C324" s="18">
        <f t="shared" si="25"/>
        <v>40500</v>
      </c>
      <c r="D324" s="56">
        <f t="shared" ref="D324:D387" si="29">_xlfn.ISOWEEKNUM(B324)</f>
        <v>46</v>
      </c>
      <c r="E324" s="2">
        <f t="shared" si="26"/>
        <v>50</v>
      </c>
      <c r="F324" s="2">
        <f t="shared" si="27"/>
        <v>50</v>
      </c>
      <c r="G324" s="8">
        <v>46</v>
      </c>
      <c r="H324" s="8">
        <v>46</v>
      </c>
      <c r="I324" s="8">
        <v>8</v>
      </c>
      <c r="J324" s="2">
        <f t="shared" si="28"/>
        <v>100</v>
      </c>
    </row>
    <row r="325" spans="1:10" ht="14.25" customHeight="1">
      <c r="A325" s="18">
        <v>40490</v>
      </c>
      <c r="B325" s="7">
        <v>40496</v>
      </c>
      <c r="C325" s="18">
        <f t="shared" si="25"/>
        <v>40493</v>
      </c>
      <c r="D325" s="56">
        <f t="shared" si="29"/>
        <v>45</v>
      </c>
      <c r="E325" s="2">
        <f t="shared" si="26"/>
        <v>47.826086956521742</v>
      </c>
      <c r="F325" s="2">
        <f t="shared" si="27"/>
        <v>52.173913043478258</v>
      </c>
      <c r="G325" s="8">
        <v>44</v>
      </c>
      <c r="H325" s="8">
        <v>48</v>
      </c>
      <c r="I325" s="8">
        <v>8</v>
      </c>
      <c r="J325" s="2">
        <f t="shared" si="28"/>
        <v>100</v>
      </c>
    </row>
    <row r="326" spans="1:10" ht="14.25" customHeight="1">
      <c r="A326" s="18">
        <v>40483</v>
      </c>
      <c r="B326" s="7">
        <v>40489</v>
      </c>
      <c r="C326" s="18">
        <f t="shared" si="25"/>
        <v>40486</v>
      </c>
      <c r="D326" s="56">
        <f t="shared" si="29"/>
        <v>44</v>
      </c>
      <c r="E326" s="2">
        <f t="shared" si="26"/>
        <v>48.913043478260867</v>
      </c>
      <c r="F326" s="2">
        <f t="shared" si="27"/>
        <v>51.086956521739133</v>
      </c>
      <c r="G326" s="8">
        <v>45</v>
      </c>
      <c r="H326" s="8">
        <v>47</v>
      </c>
      <c r="I326" s="8">
        <v>8</v>
      </c>
      <c r="J326" s="2">
        <f t="shared" si="28"/>
        <v>100</v>
      </c>
    </row>
    <row r="327" spans="1:10" ht="14.25" customHeight="1">
      <c r="A327" s="18">
        <v>40476</v>
      </c>
      <c r="B327" s="7">
        <v>40482</v>
      </c>
      <c r="C327" s="18">
        <f t="shared" si="25"/>
        <v>40479</v>
      </c>
      <c r="D327" s="56">
        <f t="shared" si="29"/>
        <v>43</v>
      </c>
      <c r="E327" s="2">
        <f t="shared" si="26"/>
        <v>48.387096774193552</v>
      </c>
      <c r="F327" s="2">
        <f t="shared" si="27"/>
        <v>51.612903225806448</v>
      </c>
      <c r="G327" s="8">
        <v>45</v>
      </c>
      <c r="H327" s="8">
        <v>48</v>
      </c>
      <c r="I327" s="8">
        <v>7</v>
      </c>
      <c r="J327" s="2">
        <f t="shared" si="28"/>
        <v>100</v>
      </c>
    </row>
    <row r="328" spans="1:10" ht="14.25" customHeight="1">
      <c r="A328" s="18">
        <v>40469</v>
      </c>
      <c r="B328" s="7">
        <v>40475</v>
      </c>
      <c r="C328" s="18">
        <f t="shared" si="25"/>
        <v>40472</v>
      </c>
      <c r="D328" s="56">
        <f t="shared" si="29"/>
        <v>42</v>
      </c>
      <c r="E328" s="2">
        <f t="shared" si="26"/>
        <v>47.826086956521742</v>
      </c>
      <c r="F328" s="2">
        <f t="shared" si="27"/>
        <v>52.173913043478258</v>
      </c>
      <c r="G328" s="8">
        <v>44</v>
      </c>
      <c r="H328" s="8">
        <v>48</v>
      </c>
      <c r="I328" s="8">
        <v>8</v>
      </c>
      <c r="J328" s="2">
        <f t="shared" si="28"/>
        <v>100</v>
      </c>
    </row>
    <row r="329" spans="1:10" ht="14.25" customHeight="1">
      <c r="A329" s="18">
        <v>40462</v>
      </c>
      <c r="B329" s="7">
        <v>40468</v>
      </c>
      <c r="C329" s="18">
        <f t="shared" si="25"/>
        <v>40465</v>
      </c>
      <c r="D329" s="56">
        <f t="shared" si="29"/>
        <v>41</v>
      </c>
      <c r="E329" s="2">
        <f t="shared" si="26"/>
        <v>48.913043478260867</v>
      </c>
      <c r="F329" s="2">
        <f t="shared" si="27"/>
        <v>51.086956521739133</v>
      </c>
      <c r="G329" s="8">
        <v>45</v>
      </c>
      <c r="H329" s="8">
        <v>47</v>
      </c>
      <c r="I329" s="8">
        <v>8</v>
      </c>
      <c r="J329" s="2">
        <f t="shared" si="28"/>
        <v>100</v>
      </c>
    </row>
    <row r="330" spans="1:10" ht="14.25" customHeight="1">
      <c r="A330" s="18">
        <v>40455</v>
      </c>
      <c r="B330" s="7">
        <v>40461</v>
      </c>
      <c r="C330" s="18">
        <f t="shared" si="25"/>
        <v>40458</v>
      </c>
      <c r="D330" s="56">
        <f t="shared" si="29"/>
        <v>40</v>
      </c>
      <c r="E330" s="2">
        <f t="shared" si="26"/>
        <v>48.936170212765958</v>
      </c>
      <c r="F330" s="2">
        <f t="shared" si="27"/>
        <v>51.063829787234042</v>
      </c>
      <c r="G330" s="8">
        <v>46</v>
      </c>
      <c r="H330" s="8">
        <v>48</v>
      </c>
      <c r="I330" s="8">
        <v>6</v>
      </c>
      <c r="J330" s="2">
        <f t="shared" si="28"/>
        <v>100</v>
      </c>
    </row>
    <row r="331" spans="1:10" ht="14.25" customHeight="1">
      <c r="A331" s="18">
        <v>40448</v>
      </c>
      <c r="B331" s="7">
        <v>40454</v>
      </c>
      <c r="C331" s="18">
        <f t="shared" si="25"/>
        <v>40451</v>
      </c>
      <c r="D331" s="56">
        <f t="shared" si="29"/>
        <v>39</v>
      </c>
      <c r="E331" s="2">
        <f t="shared" si="26"/>
        <v>49.462365591397848</v>
      </c>
      <c r="F331" s="2">
        <f t="shared" si="27"/>
        <v>50.537634408602152</v>
      </c>
      <c r="G331" s="8">
        <v>46</v>
      </c>
      <c r="H331" s="8">
        <v>47</v>
      </c>
      <c r="I331" s="8">
        <v>7</v>
      </c>
      <c r="J331" s="2">
        <f t="shared" si="28"/>
        <v>100</v>
      </c>
    </row>
    <row r="332" spans="1:10" ht="14.25" customHeight="1">
      <c r="A332" s="18">
        <v>40441</v>
      </c>
      <c r="B332" s="7">
        <v>40447</v>
      </c>
      <c r="C332" s="18">
        <f t="shared" si="25"/>
        <v>40444</v>
      </c>
      <c r="D332" s="56">
        <f t="shared" si="29"/>
        <v>38</v>
      </c>
      <c r="E332" s="2">
        <f t="shared" si="26"/>
        <v>47.826086956521742</v>
      </c>
      <c r="F332" s="2">
        <f t="shared" si="27"/>
        <v>52.173913043478258</v>
      </c>
      <c r="G332" s="8">
        <v>44</v>
      </c>
      <c r="H332" s="8">
        <v>48</v>
      </c>
      <c r="I332" s="8">
        <v>8</v>
      </c>
      <c r="J332" s="2">
        <f t="shared" si="28"/>
        <v>100</v>
      </c>
    </row>
    <row r="333" spans="1:10" ht="14.25" customHeight="1">
      <c r="A333" s="18">
        <v>40434</v>
      </c>
      <c r="B333" s="7">
        <v>40440</v>
      </c>
      <c r="C333" s="18">
        <f t="shared" si="25"/>
        <v>40437</v>
      </c>
      <c r="D333" s="56">
        <f t="shared" si="29"/>
        <v>37</v>
      </c>
      <c r="E333" s="2">
        <f t="shared" si="26"/>
        <v>49.462365591397848</v>
      </c>
      <c r="F333" s="2">
        <f t="shared" si="27"/>
        <v>50.537634408602152</v>
      </c>
      <c r="G333" s="8">
        <v>46</v>
      </c>
      <c r="H333" s="8">
        <v>47</v>
      </c>
      <c r="I333" s="8">
        <v>7</v>
      </c>
      <c r="J333" s="2">
        <f t="shared" si="28"/>
        <v>100</v>
      </c>
    </row>
    <row r="334" spans="1:10" ht="14.25" customHeight="1">
      <c r="A334" s="18">
        <v>40427</v>
      </c>
      <c r="B334" s="7">
        <v>40433</v>
      </c>
      <c r="C334" s="18">
        <f t="shared" si="25"/>
        <v>40430</v>
      </c>
      <c r="D334" s="56">
        <f t="shared" si="29"/>
        <v>36</v>
      </c>
      <c r="E334" s="2">
        <f t="shared" si="26"/>
        <v>50</v>
      </c>
      <c r="F334" s="2">
        <f t="shared" si="27"/>
        <v>50</v>
      </c>
      <c r="G334" s="8">
        <v>46</v>
      </c>
      <c r="H334" s="8">
        <v>46</v>
      </c>
      <c r="I334" s="8">
        <v>8</v>
      </c>
      <c r="J334" s="2">
        <f t="shared" si="28"/>
        <v>100</v>
      </c>
    </row>
    <row r="335" spans="1:10" ht="14.25" customHeight="1">
      <c r="A335" s="18">
        <v>40420</v>
      </c>
      <c r="B335" s="7">
        <v>40426</v>
      </c>
      <c r="C335" s="18">
        <f t="shared" si="25"/>
        <v>40423</v>
      </c>
      <c r="D335" s="56">
        <f t="shared" si="29"/>
        <v>35</v>
      </c>
      <c r="E335" s="2">
        <f t="shared" si="26"/>
        <v>48.913043478260867</v>
      </c>
      <c r="F335" s="2">
        <f t="shared" si="27"/>
        <v>51.086956521739133</v>
      </c>
      <c r="G335" s="8">
        <v>45</v>
      </c>
      <c r="H335" s="8">
        <v>47</v>
      </c>
      <c r="I335" s="8">
        <v>8</v>
      </c>
      <c r="J335" s="2">
        <f t="shared" si="28"/>
        <v>100</v>
      </c>
    </row>
    <row r="336" spans="1:10" ht="14.25" customHeight="1">
      <c r="A336" s="18">
        <v>40413</v>
      </c>
      <c r="B336" s="7">
        <v>40419</v>
      </c>
      <c r="C336" s="18">
        <f t="shared" si="25"/>
        <v>40416</v>
      </c>
      <c r="D336" s="56">
        <f t="shared" si="29"/>
        <v>34</v>
      </c>
      <c r="E336" s="2">
        <f t="shared" si="26"/>
        <v>46.739130434782609</v>
      </c>
      <c r="F336" s="2">
        <f t="shared" si="27"/>
        <v>53.260869565217391</v>
      </c>
      <c r="G336" s="8">
        <v>43</v>
      </c>
      <c r="H336" s="8">
        <v>49</v>
      </c>
      <c r="I336" s="8">
        <v>8</v>
      </c>
      <c r="J336" s="2">
        <f t="shared" si="28"/>
        <v>100</v>
      </c>
    </row>
    <row r="337" spans="1:10" ht="14.25" customHeight="1">
      <c r="A337" s="18">
        <v>40406</v>
      </c>
      <c r="B337" s="7">
        <v>40412</v>
      </c>
      <c r="C337" s="18">
        <f t="shared" si="25"/>
        <v>40409</v>
      </c>
      <c r="D337" s="56">
        <f t="shared" si="29"/>
        <v>33</v>
      </c>
      <c r="E337" s="2">
        <f t="shared" si="26"/>
        <v>46.236559139784944</v>
      </c>
      <c r="F337" s="2">
        <f t="shared" si="27"/>
        <v>53.763440860215056</v>
      </c>
      <c r="G337" s="8">
        <v>43</v>
      </c>
      <c r="H337" s="8">
        <v>50</v>
      </c>
      <c r="I337" s="8">
        <v>7</v>
      </c>
      <c r="J337" s="2">
        <f t="shared" si="28"/>
        <v>100</v>
      </c>
    </row>
    <row r="338" spans="1:10" ht="14.25" customHeight="1">
      <c r="A338" s="18">
        <v>40399</v>
      </c>
      <c r="B338" s="7">
        <v>40405</v>
      </c>
      <c r="C338" s="18">
        <f t="shared" si="25"/>
        <v>40402</v>
      </c>
      <c r="D338" s="56">
        <f t="shared" si="29"/>
        <v>32</v>
      </c>
      <c r="E338" s="2">
        <f t="shared" si="26"/>
        <v>47.826086956521742</v>
      </c>
      <c r="F338" s="2">
        <f t="shared" si="27"/>
        <v>52.173913043478258</v>
      </c>
      <c r="G338" s="8">
        <v>44</v>
      </c>
      <c r="H338" s="8">
        <v>48</v>
      </c>
      <c r="I338" s="8">
        <v>8</v>
      </c>
      <c r="J338" s="2">
        <f t="shared" si="28"/>
        <v>100</v>
      </c>
    </row>
    <row r="339" spans="1:10" ht="14.25" customHeight="1">
      <c r="A339" s="18">
        <v>40392</v>
      </c>
      <c r="B339" s="7">
        <v>40398</v>
      </c>
      <c r="C339" s="18">
        <f t="shared" si="25"/>
        <v>40395</v>
      </c>
      <c r="D339" s="56">
        <f t="shared" si="29"/>
        <v>31</v>
      </c>
      <c r="E339" s="2">
        <f t="shared" si="26"/>
        <v>48.387096774193552</v>
      </c>
      <c r="F339" s="2">
        <f t="shared" si="27"/>
        <v>51.612903225806448</v>
      </c>
      <c r="G339" s="8">
        <v>45</v>
      </c>
      <c r="H339" s="8">
        <v>48</v>
      </c>
      <c r="I339" s="8">
        <v>7</v>
      </c>
      <c r="J339" s="2">
        <f t="shared" si="28"/>
        <v>100</v>
      </c>
    </row>
    <row r="340" spans="1:10" ht="14.25" customHeight="1">
      <c r="A340" s="18">
        <v>40385</v>
      </c>
      <c r="B340" s="7">
        <v>40391</v>
      </c>
      <c r="C340" s="18">
        <f t="shared" si="25"/>
        <v>40388</v>
      </c>
      <c r="D340" s="56">
        <f t="shared" si="29"/>
        <v>30</v>
      </c>
      <c r="E340" s="2">
        <f t="shared" si="26"/>
        <v>48.913043478260867</v>
      </c>
      <c r="F340" s="2">
        <f t="shared" si="27"/>
        <v>51.086956521739133</v>
      </c>
      <c r="G340" s="8">
        <v>45</v>
      </c>
      <c r="H340" s="8">
        <v>47</v>
      </c>
      <c r="I340" s="8">
        <v>8</v>
      </c>
      <c r="J340" s="2">
        <f t="shared" si="28"/>
        <v>100</v>
      </c>
    </row>
    <row r="341" spans="1:10" ht="14.25" customHeight="1">
      <c r="A341" s="18">
        <v>40378</v>
      </c>
      <c r="B341" s="7">
        <v>40384</v>
      </c>
      <c r="C341" s="18">
        <f t="shared" si="25"/>
        <v>40381</v>
      </c>
      <c r="D341" s="56">
        <f t="shared" si="29"/>
        <v>29</v>
      </c>
      <c r="E341" s="2">
        <f t="shared" si="26"/>
        <v>48.913043478260867</v>
      </c>
      <c r="F341" s="2">
        <f t="shared" si="27"/>
        <v>51.086956521739133</v>
      </c>
      <c r="G341" s="8">
        <v>45</v>
      </c>
      <c r="H341" s="8">
        <v>47</v>
      </c>
      <c r="I341" s="8">
        <v>8</v>
      </c>
      <c r="J341" s="2">
        <f t="shared" si="28"/>
        <v>100</v>
      </c>
    </row>
    <row r="342" spans="1:10" ht="14.25" customHeight="1">
      <c r="A342" s="18">
        <v>40371</v>
      </c>
      <c r="B342" s="7">
        <v>40377</v>
      </c>
      <c r="C342" s="18">
        <f t="shared" si="25"/>
        <v>40374</v>
      </c>
      <c r="D342" s="56">
        <f t="shared" si="29"/>
        <v>28</v>
      </c>
      <c r="E342" s="2">
        <f t="shared" si="26"/>
        <v>50</v>
      </c>
      <c r="F342" s="2">
        <f t="shared" si="27"/>
        <v>50</v>
      </c>
      <c r="G342" s="8">
        <v>46</v>
      </c>
      <c r="H342" s="8">
        <v>46</v>
      </c>
      <c r="I342" s="8">
        <v>8</v>
      </c>
      <c r="J342" s="2">
        <f t="shared" si="28"/>
        <v>100</v>
      </c>
    </row>
    <row r="343" spans="1:10" ht="14.25" customHeight="1">
      <c r="A343" s="18">
        <v>40364</v>
      </c>
      <c r="B343" s="7">
        <v>40370</v>
      </c>
      <c r="C343" s="18">
        <f t="shared" si="25"/>
        <v>40367</v>
      </c>
      <c r="D343" s="56">
        <f t="shared" si="29"/>
        <v>27</v>
      </c>
      <c r="E343" s="2">
        <f t="shared" si="26"/>
        <v>49.462365591397848</v>
      </c>
      <c r="F343" s="2">
        <f t="shared" si="27"/>
        <v>50.537634408602152</v>
      </c>
      <c r="G343" s="8">
        <v>46</v>
      </c>
      <c r="H343" s="8">
        <v>47</v>
      </c>
      <c r="I343" s="8">
        <v>7</v>
      </c>
      <c r="J343" s="2">
        <f t="shared" si="28"/>
        <v>100</v>
      </c>
    </row>
    <row r="344" spans="1:10" ht="14.25" customHeight="1">
      <c r="A344" s="18">
        <v>40357</v>
      </c>
      <c r="B344" s="7">
        <v>40363</v>
      </c>
      <c r="C344" s="18">
        <f t="shared" si="25"/>
        <v>40360</v>
      </c>
      <c r="D344" s="56">
        <f t="shared" si="29"/>
        <v>26</v>
      </c>
      <c r="E344" s="2">
        <f t="shared" si="26"/>
        <v>50.549450549450547</v>
      </c>
      <c r="F344" s="2">
        <f t="shared" si="27"/>
        <v>49.450549450549453</v>
      </c>
      <c r="G344" s="8">
        <v>46</v>
      </c>
      <c r="H344" s="8">
        <v>45</v>
      </c>
      <c r="I344" s="8">
        <v>9</v>
      </c>
      <c r="J344" s="2">
        <f t="shared" si="28"/>
        <v>100</v>
      </c>
    </row>
    <row r="345" spans="1:10" ht="14.25" customHeight="1">
      <c r="A345" s="18">
        <v>40350</v>
      </c>
      <c r="B345" s="7">
        <v>40356</v>
      </c>
      <c r="C345" s="18">
        <f t="shared" si="25"/>
        <v>40353</v>
      </c>
      <c r="D345" s="56">
        <f t="shared" si="29"/>
        <v>25</v>
      </c>
      <c r="E345" s="2">
        <f t="shared" si="26"/>
        <v>49.450549450549453</v>
      </c>
      <c r="F345" s="2">
        <f t="shared" si="27"/>
        <v>50.549450549450547</v>
      </c>
      <c r="G345" s="8">
        <v>45</v>
      </c>
      <c r="H345" s="8">
        <v>46</v>
      </c>
      <c r="I345" s="8">
        <v>9</v>
      </c>
      <c r="J345" s="2">
        <f t="shared" si="28"/>
        <v>100</v>
      </c>
    </row>
    <row r="346" spans="1:10" ht="14.25" customHeight="1">
      <c r="A346" s="18">
        <v>40343</v>
      </c>
      <c r="B346" s="7">
        <v>40349</v>
      </c>
      <c r="C346" s="18">
        <f t="shared" si="25"/>
        <v>40346</v>
      </c>
      <c r="D346" s="56">
        <f t="shared" si="29"/>
        <v>24</v>
      </c>
      <c r="E346" s="2">
        <f t="shared" si="26"/>
        <v>51.086956521739133</v>
      </c>
      <c r="F346" s="2">
        <f t="shared" si="27"/>
        <v>48.913043478260867</v>
      </c>
      <c r="G346" s="8">
        <v>47</v>
      </c>
      <c r="H346" s="8">
        <v>45</v>
      </c>
      <c r="I346" s="8">
        <v>8</v>
      </c>
      <c r="J346" s="2">
        <f t="shared" si="28"/>
        <v>100</v>
      </c>
    </row>
    <row r="347" spans="1:10" ht="14.25" customHeight="1">
      <c r="A347" s="18">
        <v>40336</v>
      </c>
      <c r="B347" s="7">
        <v>40342</v>
      </c>
      <c r="C347" s="18">
        <f t="shared" si="25"/>
        <v>40339</v>
      </c>
      <c r="D347" s="56">
        <f t="shared" si="29"/>
        <v>23</v>
      </c>
      <c r="E347" s="2">
        <f t="shared" si="26"/>
        <v>50</v>
      </c>
      <c r="F347" s="2">
        <f t="shared" si="27"/>
        <v>50</v>
      </c>
      <c r="G347" s="8">
        <v>46</v>
      </c>
      <c r="H347" s="8">
        <v>46</v>
      </c>
      <c r="I347" s="8">
        <v>8</v>
      </c>
      <c r="J347" s="2">
        <f t="shared" si="28"/>
        <v>100</v>
      </c>
    </row>
    <row r="348" spans="1:10" ht="14.25" customHeight="1">
      <c r="A348" s="18">
        <v>40329</v>
      </c>
      <c r="B348" s="7">
        <v>40335</v>
      </c>
      <c r="C348" s="18">
        <f t="shared" si="25"/>
        <v>40332</v>
      </c>
      <c r="D348" s="56">
        <f t="shared" si="29"/>
        <v>22</v>
      </c>
      <c r="E348" s="2">
        <f t="shared" si="26"/>
        <v>51.086956521739133</v>
      </c>
      <c r="F348" s="2">
        <f t="shared" si="27"/>
        <v>48.913043478260867</v>
      </c>
      <c r="G348" s="8">
        <v>47</v>
      </c>
      <c r="H348" s="8">
        <v>45</v>
      </c>
      <c r="I348" s="8">
        <v>8</v>
      </c>
      <c r="J348" s="2">
        <f t="shared" si="28"/>
        <v>100</v>
      </c>
    </row>
    <row r="349" spans="1:10" ht="14.25" customHeight="1">
      <c r="A349" s="18">
        <v>40322</v>
      </c>
      <c r="B349" s="7">
        <v>40328</v>
      </c>
      <c r="C349" s="18">
        <f t="shared" si="25"/>
        <v>40325</v>
      </c>
      <c r="D349" s="56">
        <f t="shared" si="29"/>
        <v>21</v>
      </c>
      <c r="E349" s="2">
        <f t="shared" si="26"/>
        <v>50</v>
      </c>
      <c r="F349" s="2">
        <f t="shared" si="27"/>
        <v>50</v>
      </c>
      <c r="G349" s="8">
        <v>46</v>
      </c>
      <c r="H349" s="8">
        <v>46</v>
      </c>
      <c r="I349" s="8">
        <v>8</v>
      </c>
      <c r="J349" s="2">
        <f t="shared" si="28"/>
        <v>100</v>
      </c>
    </row>
    <row r="350" spans="1:10" ht="14.25" customHeight="1">
      <c r="A350" s="18">
        <v>40315</v>
      </c>
      <c r="B350" s="7">
        <v>40321</v>
      </c>
      <c r="C350" s="18">
        <f t="shared" si="25"/>
        <v>40318</v>
      </c>
      <c r="D350" s="56">
        <f t="shared" si="29"/>
        <v>20</v>
      </c>
      <c r="E350" s="2">
        <f t="shared" si="26"/>
        <v>51.612903225806448</v>
      </c>
      <c r="F350" s="2">
        <f t="shared" si="27"/>
        <v>48.387096774193552</v>
      </c>
      <c r="G350" s="8">
        <v>48</v>
      </c>
      <c r="H350" s="8">
        <v>45</v>
      </c>
      <c r="I350" s="8">
        <v>7</v>
      </c>
      <c r="J350" s="2">
        <f t="shared" si="28"/>
        <v>100</v>
      </c>
    </row>
    <row r="351" spans="1:10" ht="14.25" customHeight="1">
      <c r="A351" s="18">
        <v>40308</v>
      </c>
      <c r="B351" s="7">
        <v>40314</v>
      </c>
      <c r="C351" s="18">
        <f t="shared" si="25"/>
        <v>40311</v>
      </c>
      <c r="D351" s="56">
        <f t="shared" si="29"/>
        <v>19</v>
      </c>
      <c r="E351" s="2">
        <f t="shared" si="26"/>
        <v>53.260869565217391</v>
      </c>
      <c r="F351" s="2">
        <f t="shared" si="27"/>
        <v>46.739130434782609</v>
      </c>
      <c r="G351" s="8">
        <v>49</v>
      </c>
      <c r="H351" s="8">
        <v>43</v>
      </c>
      <c r="I351" s="8">
        <v>8</v>
      </c>
      <c r="J351" s="2">
        <f t="shared" si="28"/>
        <v>100</v>
      </c>
    </row>
    <row r="352" spans="1:10" ht="14.25" customHeight="1">
      <c r="A352" s="18">
        <v>40301</v>
      </c>
      <c r="B352" s="7">
        <v>40307</v>
      </c>
      <c r="C352" s="18">
        <f t="shared" si="25"/>
        <v>40304</v>
      </c>
      <c r="D352" s="56">
        <f t="shared" si="29"/>
        <v>18</v>
      </c>
      <c r="E352" s="2">
        <f t="shared" si="26"/>
        <v>53.763440860215056</v>
      </c>
      <c r="F352" s="2">
        <f t="shared" si="27"/>
        <v>46.236559139784944</v>
      </c>
      <c r="G352" s="8">
        <v>50</v>
      </c>
      <c r="H352" s="8">
        <v>43</v>
      </c>
      <c r="I352" s="8">
        <v>7</v>
      </c>
      <c r="J352" s="2">
        <f t="shared" si="28"/>
        <v>100</v>
      </c>
    </row>
    <row r="353" spans="1:10" ht="14.25" customHeight="1">
      <c r="A353" s="18">
        <v>40294</v>
      </c>
      <c r="B353" s="7">
        <v>40300</v>
      </c>
      <c r="C353" s="18">
        <f t="shared" si="25"/>
        <v>40297</v>
      </c>
      <c r="D353" s="56">
        <f t="shared" si="29"/>
        <v>17</v>
      </c>
      <c r="E353" s="2">
        <f t="shared" si="26"/>
        <v>51.612903225806448</v>
      </c>
      <c r="F353" s="2">
        <f t="shared" si="27"/>
        <v>48.387096774193552</v>
      </c>
      <c r="G353" s="8">
        <v>48</v>
      </c>
      <c r="H353" s="8">
        <v>45</v>
      </c>
      <c r="I353" s="8">
        <v>7</v>
      </c>
      <c r="J353" s="2">
        <f t="shared" si="28"/>
        <v>100</v>
      </c>
    </row>
    <row r="354" spans="1:10" ht="14.25" customHeight="1">
      <c r="A354" s="18">
        <v>40287</v>
      </c>
      <c r="B354" s="7">
        <v>40293</v>
      </c>
      <c r="C354" s="18">
        <f t="shared" si="25"/>
        <v>40290</v>
      </c>
      <c r="D354" s="56">
        <f t="shared" si="29"/>
        <v>16</v>
      </c>
      <c r="E354" s="2">
        <f t="shared" si="26"/>
        <v>53.763440860215056</v>
      </c>
      <c r="F354" s="2">
        <f t="shared" si="27"/>
        <v>46.236559139784944</v>
      </c>
      <c r="G354" s="8">
        <v>50</v>
      </c>
      <c r="H354" s="8">
        <v>43</v>
      </c>
      <c r="I354" s="8">
        <v>7</v>
      </c>
      <c r="J354" s="2">
        <f t="shared" si="28"/>
        <v>100</v>
      </c>
    </row>
    <row r="355" spans="1:10" ht="14.25" customHeight="1">
      <c r="A355" s="18">
        <v>40280</v>
      </c>
      <c r="B355" s="7">
        <v>40286</v>
      </c>
      <c r="C355" s="18">
        <f t="shared" si="25"/>
        <v>40283</v>
      </c>
      <c r="D355" s="56">
        <f t="shared" si="29"/>
        <v>15</v>
      </c>
      <c r="E355" s="2">
        <f t="shared" si="26"/>
        <v>51.612903225806448</v>
      </c>
      <c r="F355" s="2">
        <f t="shared" si="27"/>
        <v>48.387096774193552</v>
      </c>
      <c r="G355" s="8">
        <v>48</v>
      </c>
      <c r="H355" s="8">
        <v>45</v>
      </c>
      <c r="I355" s="8">
        <v>7</v>
      </c>
      <c r="J355" s="2">
        <f t="shared" si="28"/>
        <v>100</v>
      </c>
    </row>
    <row r="356" spans="1:10" ht="14.25" customHeight="1">
      <c r="A356" s="18">
        <v>40273</v>
      </c>
      <c r="B356" s="7">
        <v>40279</v>
      </c>
      <c r="C356" s="18">
        <f t="shared" si="25"/>
        <v>40276</v>
      </c>
      <c r="D356" s="56">
        <f t="shared" si="29"/>
        <v>14</v>
      </c>
      <c r="E356" s="2">
        <f t="shared" si="26"/>
        <v>50.537634408602152</v>
      </c>
      <c r="F356" s="2">
        <f t="shared" si="27"/>
        <v>49.462365591397848</v>
      </c>
      <c r="G356" s="8">
        <v>47</v>
      </c>
      <c r="H356" s="8">
        <v>46</v>
      </c>
      <c r="I356" s="8">
        <v>7</v>
      </c>
      <c r="J356" s="2">
        <f t="shared" si="28"/>
        <v>100</v>
      </c>
    </row>
    <row r="357" spans="1:10" ht="14.25" customHeight="1">
      <c r="A357" s="18">
        <v>40266</v>
      </c>
      <c r="B357" s="7">
        <v>40272</v>
      </c>
      <c r="C357" s="18">
        <f t="shared" si="25"/>
        <v>40269</v>
      </c>
      <c r="D357" s="56">
        <f t="shared" si="29"/>
        <v>13</v>
      </c>
      <c r="E357" s="2">
        <f t="shared" si="26"/>
        <v>52.688172043010752</v>
      </c>
      <c r="F357" s="2">
        <f t="shared" si="27"/>
        <v>47.311827956989248</v>
      </c>
      <c r="G357" s="8">
        <v>49</v>
      </c>
      <c r="H357" s="8">
        <v>44</v>
      </c>
      <c r="I357" s="8">
        <v>7</v>
      </c>
      <c r="J357" s="2">
        <f t="shared" si="28"/>
        <v>100</v>
      </c>
    </row>
    <row r="358" spans="1:10" ht="14.25" customHeight="1">
      <c r="A358" s="18">
        <v>40259</v>
      </c>
      <c r="B358" s="7">
        <v>40265</v>
      </c>
      <c r="C358" s="18">
        <f t="shared" si="25"/>
        <v>40262</v>
      </c>
      <c r="D358" s="56">
        <f t="shared" si="29"/>
        <v>12</v>
      </c>
      <c r="E358" s="2">
        <f t="shared" si="26"/>
        <v>52.688172043010752</v>
      </c>
      <c r="F358" s="2">
        <f t="shared" si="27"/>
        <v>47.311827956989248</v>
      </c>
      <c r="G358" s="8">
        <v>49</v>
      </c>
      <c r="H358" s="8">
        <v>44</v>
      </c>
      <c r="I358" s="8">
        <v>7</v>
      </c>
      <c r="J358" s="2">
        <f t="shared" si="28"/>
        <v>100</v>
      </c>
    </row>
    <row r="359" spans="1:10" ht="14.25" customHeight="1">
      <c r="A359" s="18">
        <v>40252</v>
      </c>
      <c r="B359" s="7">
        <v>40258</v>
      </c>
      <c r="C359" s="18">
        <f t="shared" si="25"/>
        <v>40255</v>
      </c>
      <c r="D359" s="56">
        <f t="shared" si="29"/>
        <v>11</v>
      </c>
      <c r="E359" s="2">
        <f t="shared" si="26"/>
        <v>51.612903225806448</v>
      </c>
      <c r="F359" s="2">
        <f t="shared" si="27"/>
        <v>48.387096774193552</v>
      </c>
      <c r="G359" s="8">
        <v>48</v>
      </c>
      <c r="H359" s="8">
        <v>45</v>
      </c>
      <c r="I359" s="8">
        <v>7</v>
      </c>
      <c r="J359" s="2">
        <f t="shared" si="28"/>
        <v>100</v>
      </c>
    </row>
    <row r="360" spans="1:10" ht="14.25" customHeight="1">
      <c r="A360" s="18">
        <v>40245</v>
      </c>
      <c r="B360" s="7">
        <v>40251</v>
      </c>
      <c r="C360" s="18">
        <f t="shared" si="25"/>
        <v>40248</v>
      </c>
      <c r="D360" s="56">
        <f t="shared" si="29"/>
        <v>10</v>
      </c>
      <c r="E360" s="2">
        <f t="shared" si="26"/>
        <v>51.612903225806448</v>
      </c>
      <c r="F360" s="2">
        <f t="shared" si="27"/>
        <v>48.387096774193552</v>
      </c>
      <c r="G360" s="8">
        <v>48</v>
      </c>
      <c r="H360" s="8">
        <v>45</v>
      </c>
      <c r="I360" s="8">
        <v>7</v>
      </c>
      <c r="J360" s="2">
        <f t="shared" si="28"/>
        <v>100</v>
      </c>
    </row>
    <row r="361" spans="1:10" ht="14.25" customHeight="1">
      <c r="A361" s="18">
        <v>40238</v>
      </c>
      <c r="B361" s="7">
        <v>40244</v>
      </c>
      <c r="C361" s="18">
        <f t="shared" si="25"/>
        <v>40241</v>
      </c>
      <c r="D361" s="56">
        <f t="shared" si="29"/>
        <v>9</v>
      </c>
      <c r="E361" s="2">
        <f t="shared" si="26"/>
        <v>52.688172043010752</v>
      </c>
      <c r="F361" s="2">
        <f t="shared" si="27"/>
        <v>47.311827956989248</v>
      </c>
      <c r="G361" s="8">
        <v>49</v>
      </c>
      <c r="H361" s="8">
        <v>44</v>
      </c>
      <c r="I361" s="8">
        <v>7</v>
      </c>
      <c r="J361" s="2">
        <f t="shared" si="28"/>
        <v>100</v>
      </c>
    </row>
    <row r="362" spans="1:10" ht="14.25" customHeight="1">
      <c r="A362" s="18">
        <v>40231</v>
      </c>
      <c r="B362" s="7">
        <v>40237</v>
      </c>
      <c r="C362" s="18">
        <f t="shared" si="25"/>
        <v>40234</v>
      </c>
      <c r="D362" s="56">
        <f t="shared" si="29"/>
        <v>8</v>
      </c>
      <c r="E362" s="2">
        <f t="shared" si="26"/>
        <v>53.763440860215056</v>
      </c>
      <c r="F362" s="2">
        <f t="shared" si="27"/>
        <v>46.236559139784944</v>
      </c>
      <c r="G362" s="8">
        <v>50</v>
      </c>
      <c r="H362" s="8">
        <v>43</v>
      </c>
      <c r="I362" s="8">
        <v>7</v>
      </c>
      <c r="J362" s="2">
        <f t="shared" si="28"/>
        <v>100</v>
      </c>
    </row>
    <row r="363" spans="1:10" ht="14.25" customHeight="1">
      <c r="A363" s="18">
        <v>40224</v>
      </c>
      <c r="B363" s="7">
        <v>40230</v>
      </c>
      <c r="C363" s="18">
        <f t="shared" si="25"/>
        <v>40227</v>
      </c>
      <c r="D363" s="56">
        <f t="shared" si="29"/>
        <v>7</v>
      </c>
      <c r="E363" s="2">
        <f t="shared" si="26"/>
        <v>53.260869565217391</v>
      </c>
      <c r="F363" s="2">
        <f t="shared" si="27"/>
        <v>46.739130434782609</v>
      </c>
      <c r="G363" s="8">
        <v>49</v>
      </c>
      <c r="H363" s="8">
        <v>43</v>
      </c>
      <c r="I363" s="8">
        <v>8</v>
      </c>
      <c r="J363" s="2">
        <f t="shared" si="28"/>
        <v>100</v>
      </c>
    </row>
    <row r="364" spans="1:10" ht="14.25" customHeight="1">
      <c r="A364" s="18">
        <v>40217</v>
      </c>
      <c r="B364" s="7">
        <v>40223</v>
      </c>
      <c r="C364" s="18">
        <f t="shared" si="25"/>
        <v>40220</v>
      </c>
      <c r="D364" s="56">
        <f t="shared" si="29"/>
        <v>6</v>
      </c>
      <c r="E364" s="2">
        <f t="shared" si="26"/>
        <v>54.838709677419352</v>
      </c>
      <c r="F364" s="2">
        <f t="shared" si="27"/>
        <v>45.161290322580648</v>
      </c>
      <c r="G364" s="8">
        <v>51</v>
      </c>
      <c r="H364" s="8">
        <v>42</v>
      </c>
      <c r="I364" s="8">
        <v>7</v>
      </c>
      <c r="J364" s="2">
        <f t="shared" si="28"/>
        <v>100</v>
      </c>
    </row>
    <row r="365" spans="1:10" ht="14.25" customHeight="1">
      <c r="A365" s="18">
        <v>40210</v>
      </c>
      <c r="B365" s="7">
        <v>40216</v>
      </c>
      <c r="C365" s="18">
        <f t="shared" si="25"/>
        <v>40213</v>
      </c>
      <c r="D365" s="56">
        <f t="shared" si="29"/>
        <v>5</v>
      </c>
      <c r="E365" s="2">
        <f t="shared" si="26"/>
        <v>53.763440860215056</v>
      </c>
      <c r="F365" s="2">
        <f t="shared" si="27"/>
        <v>46.236559139784944</v>
      </c>
      <c r="G365" s="8">
        <v>50</v>
      </c>
      <c r="H365" s="8">
        <v>43</v>
      </c>
      <c r="I365" s="8">
        <v>7</v>
      </c>
      <c r="J365" s="2">
        <f t="shared" si="28"/>
        <v>100</v>
      </c>
    </row>
    <row r="366" spans="1:10" ht="14.25" customHeight="1">
      <c r="A366" s="18">
        <v>40203</v>
      </c>
      <c r="B366" s="7">
        <v>40209</v>
      </c>
      <c r="C366" s="18">
        <f t="shared" si="25"/>
        <v>40206</v>
      </c>
      <c r="D366" s="56">
        <f t="shared" si="29"/>
        <v>4</v>
      </c>
      <c r="E366" s="2">
        <f t="shared" si="26"/>
        <v>51.612903225806448</v>
      </c>
      <c r="F366" s="2">
        <f t="shared" si="27"/>
        <v>48.387096774193552</v>
      </c>
      <c r="G366" s="8">
        <v>48</v>
      </c>
      <c r="H366" s="8">
        <v>45</v>
      </c>
      <c r="I366" s="8">
        <v>7</v>
      </c>
      <c r="J366" s="2">
        <f t="shared" si="28"/>
        <v>100</v>
      </c>
    </row>
    <row r="367" spans="1:10" ht="14.25" customHeight="1">
      <c r="A367" s="18">
        <v>40196</v>
      </c>
      <c r="B367" s="7">
        <v>40202</v>
      </c>
      <c r="C367" s="18">
        <f t="shared" si="25"/>
        <v>40199</v>
      </c>
      <c r="D367" s="56">
        <f t="shared" si="29"/>
        <v>3</v>
      </c>
      <c r="E367" s="2">
        <f t="shared" si="26"/>
        <v>51.578947368421055</v>
      </c>
      <c r="F367" s="2">
        <f t="shared" si="27"/>
        <v>48.421052631578945</v>
      </c>
      <c r="G367" s="8">
        <v>49</v>
      </c>
      <c r="H367" s="8">
        <v>46</v>
      </c>
      <c r="I367" s="8">
        <v>5</v>
      </c>
      <c r="J367" s="2">
        <f t="shared" si="28"/>
        <v>100</v>
      </c>
    </row>
    <row r="368" spans="1:10" ht="14.25" customHeight="1">
      <c r="A368" s="18">
        <v>40189</v>
      </c>
      <c r="B368" s="7">
        <v>40195</v>
      </c>
      <c r="C368" s="18">
        <f t="shared" si="25"/>
        <v>40192</v>
      </c>
      <c r="D368" s="56">
        <f t="shared" si="29"/>
        <v>2</v>
      </c>
      <c r="E368" s="2">
        <f t="shared" si="26"/>
        <v>53.763440860215056</v>
      </c>
      <c r="F368" s="2">
        <f t="shared" si="27"/>
        <v>46.236559139784944</v>
      </c>
      <c r="G368" s="8">
        <v>50</v>
      </c>
      <c r="H368" s="8">
        <v>43</v>
      </c>
      <c r="I368" s="8">
        <v>7</v>
      </c>
      <c r="J368" s="2">
        <f t="shared" si="28"/>
        <v>100</v>
      </c>
    </row>
    <row r="369" spans="1:10" ht="14.25" customHeight="1">
      <c r="A369" s="18">
        <v>40182</v>
      </c>
      <c r="B369" s="7">
        <v>40188</v>
      </c>
      <c r="C369" s="18">
        <f t="shared" si="25"/>
        <v>40185</v>
      </c>
      <c r="D369" s="56">
        <f t="shared" si="29"/>
        <v>1</v>
      </c>
      <c r="E369" s="2">
        <f t="shared" si="26"/>
        <v>54.255319148936167</v>
      </c>
      <c r="F369" s="2">
        <f t="shared" si="27"/>
        <v>45.744680851063833</v>
      </c>
      <c r="G369" s="8">
        <v>51</v>
      </c>
      <c r="H369" s="8">
        <v>43</v>
      </c>
      <c r="I369" s="8">
        <v>6</v>
      </c>
      <c r="J369" s="2">
        <f t="shared" si="28"/>
        <v>100</v>
      </c>
    </row>
    <row r="370" spans="1:10" ht="14.25" customHeight="1">
      <c r="A370" s="18">
        <v>40175</v>
      </c>
      <c r="B370" s="7">
        <v>40181</v>
      </c>
      <c r="C370" s="18">
        <f t="shared" si="25"/>
        <v>40178</v>
      </c>
      <c r="D370" s="56">
        <f t="shared" si="29"/>
        <v>53</v>
      </c>
      <c r="E370" s="2">
        <f t="shared" si="26"/>
        <v>54.255319148936167</v>
      </c>
      <c r="F370" s="2">
        <f t="shared" si="27"/>
        <v>45.744680851063833</v>
      </c>
      <c r="G370" s="8">
        <v>51</v>
      </c>
      <c r="H370" s="8">
        <v>43</v>
      </c>
      <c r="I370" s="8">
        <v>6</v>
      </c>
      <c r="J370" s="2">
        <f t="shared" si="28"/>
        <v>100</v>
      </c>
    </row>
    <row r="371" spans="1:10" ht="14.25" customHeight="1">
      <c r="A371" s="18">
        <v>40168</v>
      </c>
      <c r="B371" s="7">
        <v>40174</v>
      </c>
      <c r="C371" s="18">
        <f t="shared" si="25"/>
        <v>40171</v>
      </c>
      <c r="D371" s="56">
        <f t="shared" si="29"/>
        <v>52</v>
      </c>
      <c r="E371" s="2">
        <f t="shared" si="26"/>
        <v>54.255319148936167</v>
      </c>
      <c r="F371" s="2">
        <f t="shared" si="27"/>
        <v>45.744680851063833</v>
      </c>
      <c r="G371" s="8">
        <v>51</v>
      </c>
      <c r="H371" s="8">
        <v>43</v>
      </c>
      <c r="I371" s="8">
        <v>6</v>
      </c>
      <c r="J371" s="2">
        <f t="shared" si="28"/>
        <v>100</v>
      </c>
    </row>
    <row r="372" spans="1:10" ht="14.25" customHeight="1">
      <c r="A372" s="18">
        <v>40161</v>
      </c>
      <c r="B372" s="7">
        <v>40167</v>
      </c>
      <c r="C372" s="18">
        <f t="shared" si="25"/>
        <v>40164</v>
      </c>
      <c r="D372" s="56">
        <f t="shared" si="29"/>
        <v>51</v>
      </c>
      <c r="E372" s="2">
        <f t="shared" si="26"/>
        <v>53.763440860215056</v>
      </c>
      <c r="F372" s="2">
        <f t="shared" si="27"/>
        <v>46.236559139784944</v>
      </c>
      <c r="G372" s="8">
        <v>50</v>
      </c>
      <c r="H372" s="8">
        <v>43</v>
      </c>
      <c r="I372" s="8">
        <v>7</v>
      </c>
      <c r="J372" s="2">
        <f t="shared" si="28"/>
        <v>100</v>
      </c>
    </row>
    <row r="373" spans="1:10" ht="14.25" customHeight="1">
      <c r="A373" s="18">
        <v>40154</v>
      </c>
      <c r="B373" s="7">
        <v>40160</v>
      </c>
      <c r="C373" s="18">
        <f t="shared" si="25"/>
        <v>40157</v>
      </c>
      <c r="D373" s="56">
        <f t="shared" si="29"/>
        <v>50</v>
      </c>
      <c r="E373" s="2">
        <f t="shared" si="26"/>
        <v>53.846153846153847</v>
      </c>
      <c r="F373" s="2">
        <f t="shared" si="27"/>
        <v>46.153846153846153</v>
      </c>
      <c r="G373" s="8">
        <v>49</v>
      </c>
      <c r="H373" s="8">
        <v>42</v>
      </c>
      <c r="I373" s="8">
        <v>9</v>
      </c>
      <c r="J373" s="2">
        <f t="shared" si="28"/>
        <v>100</v>
      </c>
    </row>
    <row r="374" spans="1:10" ht="14.25" customHeight="1">
      <c r="A374" s="18">
        <v>40147</v>
      </c>
      <c r="B374" s="7">
        <v>40153</v>
      </c>
      <c r="C374" s="18">
        <f t="shared" si="25"/>
        <v>40150</v>
      </c>
      <c r="D374" s="56">
        <f t="shared" si="29"/>
        <v>49</v>
      </c>
      <c r="E374" s="2">
        <f t="shared" si="26"/>
        <v>53.191489361702125</v>
      </c>
      <c r="F374" s="2">
        <f t="shared" si="27"/>
        <v>46.808510638297875</v>
      </c>
      <c r="G374" s="8">
        <v>50</v>
      </c>
      <c r="H374" s="8">
        <v>44</v>
      </c>
      <c r="I374" s="8">
        <v>6</v>
      </c>
      <c r="J374" s="2">
        <f t="shared" si="28"/>
        <v>100</v>
      </c>
    </row>
    <row r="375" spans="1:10" ht="14.25" customHeight="1">
      <c r="A375" s="18">
        <v>40140</v>
      </c>
      <c r="B375" s="7">
        <v>40146</v>
      </c>
      <c r="C375" s="18">
        <f t="shared" si="25"/>
        <v>40143</v>
      </c>
      <c r="D375" s="56">
        <f t="shared" si="29"/>
        <v>48</v>
      </c>
      <c r="E375" s="2">
        <f t="shared" si="26"/>
        <v>54.347826086956523</v>
      </c>
      <c r="F375" s="2">
        <f t="shared" si="27"/>
        <v>45.652173913043477</v>
      </c>
      <c r="G375" s="8">
        <v>50</v>
      </c>
      <c r="H375" s="8">
        <v>42</v>
      </c>
      <c r="I375" s="8">
        <v>8</v>
      </c>
      <c r="J375" s="2">
        <f t="shared" si="28"/>
        <v>100</v>
      </c>
    </row>
    <row r="376" spans="1:10" ht="14.25" customHeight="1">
      <c r="A376" s="18">
        <v>40133</v>
      </c>
      <c r="B376" s="7">
        <v>40139</v>
      </c>
      <c r="C376" s="18">
        <f t="shared" si="25"/>
        <v>40136</v>
      </c>
      <c r="D376" s="56">
        <f t="shared" si="29"/>
        <v>47</v>
      </c>
      <c r="E376" s="2">
        <f t="shared" si="26"/>
        <v>52.688172043010752</v>
      </c>
      <c r="F376" s="2">
        <f t="shared" si="27"/>
        <v>47.311827956989248</v>
      </c>
      <c r="G376" s="8">
        <v>49</v>
      </c>
      <c r="H376" s="8">
        <v>44</v>
      </c>
      <c r="I376" s="8">
        <v>7</v>
      </c>
      <c r="J376" s="2">
        <f t="shared" si="28"/>
        <v>100</v>
      </c>
    </row>
    <row r="377" spans="1:10" ht="14.25" customHeight="1">
      <c r="A377" s="18">
        <v>40126</v>
      </c>
      <c r="B377" s="7">
        <v>40132</v>
      </c>
      <c r="C377" s="18">
        <f t="shared" si="25"/>
        <v>40129</v>
      </c>
      <c r="D377" s="56">
        <f t="shared" si="29"/>
        <v>46</v>
      </c>
      <c r="E377" s="2">
        <f t="shared" si="26"/>
        <v>57.608695652173914</v>
      </c>
      <c r="F377" s="2">
        <f t="shared" si="27"/>
        <v>42.391304347826086</v>
      </c>
      <c r="G377" s="8">
        <v>53</v>
      </c>
      <c r="H377" s="8">
        <v>39</v>
      </c>
      <c r="I377" s="8">
        <v>8</v>
      </c>
      <c r="J377" s="2">
        <f t="shared" si="28"/>
        <v>100</v>
      </c>
    </row>
    <row r="378" spans="1:10" ht="14.25" customHeight="1">
      <c r="A378" s="18">
        <v>40119</v>
      </c>
      <c r="B378" s="7">
        <v>40125</v>
      </c>
      <c r="C378" s="18">
        <f t="shared" si="25"/>
        <v>40122</v>
      </c>
      <c r="D378" s="56">
        <f t="shared" si="29"/>
        <v>45</v>
      </c>
      <c r="E378" s="2">
        <f t="shared" si="26"/>
        <v>55.319148936170215</v>
      </c>
      <c r="F378" s="2">
        <f t="shared" si="27"/>
        <v>44.680851063829785</v>
      </c>
      <c r="G378" s="8">
        <v>52</v>
      </c>
      <c r="H378" s="8">
        <v>42</v>
      </c>
      <c r="I378" s="8">
        <v>6</v>
      </c>
      <c r="J378" s="2">
        <f t="shared" si="28"/>
        <v>100</v>
      </c>
    </row>
    <row r="379" spans="1:10" ht="14.25" customHeight="1">
      <c r="A379" s="18">
        <v>40112</v>
      </c>
      <c r="B379" s="7">
        <v>40118</v>
      </c>
      <c r="C379" s="18">
        <f t="shared" si="25"/>
        <v>40115</v>
      </c>
      <c r="D379" s="56">
        <f t="shared" si="29"/>
        <v>44</v>
      </c>
      <c r="E379" s="2">
        <f t="shared" si="26"/>
        <v>56.382978723404257</v>
      </c>
      <c r="F379" s="2">
        <f t="shared" si="27"/>
        <v>43.617021276595743</v>
      </c>
      <c r="G379" s="8">
        <v>53</v>
      </c>
      <c r="H379" s="8">
        <v>41</v>
      </c>
      <c r="I379" s="8">
        <v>6</v>
      </c>
      <c r="J379" s="2">
        <f t="shared" si="28"/>
        <v>100</v>
      </c>
    </row>
    <row r="380" spans="1:10" ht="14.25" customHeight="1">
      <c r="A380" s="18">
        <v>40105</v>
      </c>
      <c r="B380" s="7">
        <v>40111</v>
      </c>
      <c r="C380" s="18">
        <f t="shared" si="25"/>
        <v>40108</v>
      </c>
      <c r="D380" s="56">
        <f t="shared" si="29"/>
        <v>43</v>
      </c>
      <c r="E380" s="2">
        <f t="shared" si="26"/>
        <v>57.608695652173914</v>
      </c>
      <c r="F380" s="2">
        <f t="shared" si="27"/>
        <v>42.391304347826086</v>
      </c>
      <c r="G380" s="8">
        <v>53</v>
      </c>
      <c r="H380" s="8">
        <v>39</v>
      </c>
      <c r="I380" s="8">
        <v>8</v>
      </c>
      <c r="J380" s="2">
        <f t="shared" si="28"/>
        <v>100</v>
      </c>
    </row>
    <row r="381" spans="1:10" ht="14.25" customHeight="1">
      <c r="A381" s="18">
        <v>40098</v>
      </c>
      <c r="B381" s="7">
        <v>40104</v>
      </c>
      <c r="C381" s="18">
        <f t="shared" si="25"/>
        <v>40101</v>
      </c>
      <c r="D381" s="56">
        <f t="shared" si="29"/>
        <v>42</v>
      </c>
      <c r="E381" s="2">
        <f t="shared" si="26"/>
        <v>55.913978494623656</v>
      </c>
      <c r="F381" s="2">
        <f t="shared" si="27"/>
        <v>44.086021505376344</v>
      </c>
      <c r="G381" s="8">
        <v>52</v>
      </c>
      <c r="H381" s="8">
        <v>41</v>
      </c>
      <c r="I381" s="8">
        <v>7</v>
      </c>
      <c r="J381" s="2">
        <f t="shared" si="28"/>
        <v>100</v>
      </c>
    </row>
    <row r="382" spans="1:10" ht="14.25" customHeight="1">
      <c r="A382" s="18">
        <v>40091</v>
      </c>
      <c r="B382" s="7">
        <v>40097</v>
      </c>
      <c r="C382" s="18">
        <f t="shared" si="25"/>
        <v>40094</v>
      </c>
      <c r="D382" s="56">
        <f t="shared" si="29"/>
        <v>41</v>
      </c>
      <c r="E382" s="2">
        <f t="shared" si="26"/>
        <v>58.695652173913047</v>
      </c>
      <c r="F382" s="2">
        <f t="shared" si="27"/>
        <v>41.304347826086953</v>
      </c>
      <c r="G382" s="8">
        <v>54</v>
      </c>
      <c r="H382" s="8">
        <v>38</v>
      </c>
      <c r="I382" s="8">
        <v>8</v>
      </c>
      <c r="J382" s="2">
        <f t="shared" si="28"/>
        <v>100</v>
      </c>
    </row>
    <row r="383" spans="1:10" ht="14.25" customHeight="1">
      <c r="A383" s="18">
        <v>40084</v>
      </c>
      <c r="B383" s="7">
        <v>40090</v>
      </c>
      <c r="C383" s="18">
        <f t="shared" si="25"/>
        <v>40087</v>
      </c>
      <c r="D383" s="56">
        <f t="shared" si="29"/>
        <v>40</v>
      </c>
      <c r="E383" s="2">
        <f t="shared" si="26"/>
        <v>56.521739130434781</v>
      </c>
      <c r="F383" s="2">
        <f t="shared" si="27"/>
        <v>43.478260869565219</v>
      </c>
      <c r="G383" s="8">
        <v>52</v>
      </c>
      <c r="H383" s="8">
        <v>40</v>
      </c>
      <c r="I383" s="8">
        <v>8</v>
      </c>
      <c r="J383" s="2">
        <f t="shared" si="28"/>
        <v>100</v>
      </c>
    </row>
    <row r="384" spans="1:10" ht="14.25" customHeight="1">
      <c r="A384" s="18">
        <v>40077</v>
      </c>
      <c r="B384" s="7">
        <v>40083</v>
      </c>
      <c r="C384" s="18">
        <f t="shared" si="25"/>
        <v>40080</v>
      </c>
      <c r="D384" s="56">
        <f t="shared" si="29"/>
        <v>39</v>
      </c>
      <c r="E384" s="2">
        <f t="shared" si="26"/>
        <v>55.434782608695656</v>
      </c>
      <c r="F384" s="2">
        <f t="shared" si="27"/>
        <v>44.565217391304344</v>
      </c>
      <c r="G384" s="8">
        <v>51</v>
      </c>
      <c r="H384" s="8">
        <v>41</v>
      </c>
      <c r="I384" s="8">
        <v>8</v>
      </c>
      <c r="J384" s="2">
        <f t="shared" si="28"/>
        <v>100</v>
      </c>
    </row>
    <row r="385" spans="1:10" ht="14.25" customHeight="1">
      <c r="A385" s="18">
        <v>40070</v>
      </c>
      <c r="B385" s="7">
        <v>40076</v>
      </c>
      <c r="C385" s="18">
        <f t="shared" si="25"/>
        <v>40073</v>
      </c>
      <c r="D385" s="56">
        <f t="shared" si="29"/>
        <v>38</v>
      </c>
      <c r="E385" s="2">
        <f t="shared" si="26"/>
        <v>55.913978494623656</v>
      </c>
      <c r="F385" s="2">
        <f t="shared" si="27"/>
        <v>44.086021505376344</v>
      </c>
      <c r="G385" s="8">
        <v>52</v>
      </c>
      <c r="H385" s="8">
        <v>41</v>
      </c>
      <c r="I385" s="8">
        <v>7</v>
      </c>
      <c r="J385" s="2">
        <f t="shared" si="28"/>
        <v>100</v>
      </c>
    </row>
    <row r="386" spans="1:10" ht="14.25" customHeight="1">
      <c r="A386" s="18">
        <v>40063</v>
      </c>
      <c r="B386" s="7">
        <v>40069</v>
      </c>
      <c r="C386" s="18">
        <f t="shared" ref="C386:C419" si="30">(A386+B386)/2</f>
        <v>40066</v>
      </c>
      <c r="D386" s="56">
        <f t="shared" si="29"/>
        <v>37</v>
      </c>
      <c r="E386" s="2">
        <f t="shared" ref="E386:E419" si="31">G386+(I386*(G386/(G386+H386)))</f>
        <v>55.913978494623656</v>
      </c>
      <c r="F386" s="2">
        <f t="shared" ref="F386:F419" si="32">H386+(I386*(H386/(G386+H386)))</f>
        <v>44.086021505376344</v>
      </c>
      <c r="G386" s="8">
        <v>52</v>
      </c>
      <c r="H386" s="8">
        <v>41</v>
      </c>
      <c r="I386" s="8">
        <v>7</v>
      </c>
      <c r="J386" s="2">
        <f t="shared" ref="J386:J419" si="33">SUM(G386:I386)</f>
        <v>100</v>
      </c>
    </row>
    <row r="387" spans="1:10" ht="14.25" customHeight="1">
      <c r="A387" s="18">
        <v>40056</v>
      </c>
      <c r="B387" s="7">
        <v>40062</v>
      </c>
      <c r="C387" s="18">
        <f t="shared" si="30"/>
        <v>40059</v>
      </c>
      <c r="D387" s="56">
        <f t="shared" si="29"/>
        <v>36</v>
      </c>
      <c r="E387" s="2">
        <f t="shared" si="31"/>
        <v>56.98924731182796</v>
      </c>
      <c r="F387" s="2">
        <f t="shared" si="32"/>
        <v>43.01075268817204</v>
      </c>
      <c r="G387" s="8">
        <v>53</v>
      </c>
      <c r="H387" s="8">
        <v>40</v>
      </c>
      <c r="I387" s="8">
        <v>7</v>
      </c>
      <c r="J387" s="2">
        <f t="shared" si="33"/>
        <v>100</v>
      </c>
    </row>
    <row r="388" spans="1:10" ht="14.25" customHeight="1">
      <c r="A388" s="18">
        <v>40049</v>
      </c>
      <c r="B388" s="7">
        <v>40055</v>
      </c>
      <c r="C388" s="18">
        <f t="shared" si="30"/>
        <v>40052</v>
      </c>
      <c r="D388" s="56">
        <f t="shared" ref="D388:D417" si="34">_xlfn.ISOWEEKNUM(B388)</f>
        <v>35</v>
      </c>
      <c r="E388" s="2">
        <f t="shared" si="31"/>
        <v>53.763440860215056</v>
      </c>
      <c r="F388" s="2">
        <f t="shared" si="32"/>
        <v>46.236559139784944</v>
      </c>
      <c r="G388" s="8">
        <v>50</v>
      </c>
      <c r="H388" s="8">
        <v>43</v>
      </c>
      <c r="I388" s="8">
        <v>7</v>
      </c>
      <c r="J388" s="2">
        <f t="shared" si="33"/>
        <v>100</v>
      </c>
    </row>
    <row r="389" spans="1:10" ht="14.25" customHeight="1">
      <c r="A389" s="18">
        <v>40042</v>
      </c>
      <c r="B389" s="7">
        <v>40048</v>
      </c>
      <c r="C389" s="18">
        <f t="shared" si="30"/>
        <v>40045</v>
      </c>
      <c r="D389" s="56">
        <f t="shared" si="34"/>
        <v>34</v>
      </c>
      <c r="E389" s="2">
        <f t="shared" si="31"/>
        <v>55.913978494623656</v>
      </c>
      <c r="F389" s="2">
        <f t="shared" si="32"/>
        <v>44.086021505376344</v>
      </c>
      <c r="G389" s="8">
        <v>52</v>
      </c>
      <c r="H389" s="8">
        <v>41</v>
      </c>
      <c r="I389" s="8">
        <v>7</v>
      </c>
      <c r="J389" s="2">
        <f t="shared" si="33"/>
        <v>100</v>
      </c>
    </row>
    <row r="390" spans="1:10" ht="14.25" customHeight="1">
      <c r="A390" s="18">
        <v>40035</v>
      </c>
      <c r="B390" s="7">
        <v>40041</v>
      </c>
      <c r="C390" s="18">
        <f t="shared" si="30"/>
        <v>40038</v>
      </c>
      <c r="D390" s="56">
        <f t="shared" si="34"/>
        <v>33</v>
      </c>
      <c r="E390" s="2">
        <f t="shared" si="31"/>
        <v>57.446808510638299</v>
      </c>
      <c r="F390" s="2">
        <f t="shared" si="32"/>
        <v>42.553191489361701</v>
      </c>
      <c r="G390" s="8">
        <v>54</v>
      </c>
      <c r="H390" s="8">
        <v>40</v>
      </c>
      <c r="I390" s="8">
        <v>6</v>
      </c>
      <c r="J390" s="2">
        <f t="shared" si="33"/>
        <v>100</v>
      </c>
    </row>
    <row r="391" spans="1:10" ht="14.25" customHeight="1">
      <c r="A391" s="18">
        <v>40028</v>
      </c>
      <c r="B391" s="7">
        <v>40034</v>
      </c>
      <c r="C391" s="18">
        <f t="shared" si="30"/>
        <v>40031</v>
      </c>
      <c r="D391" s="56">
        <f t="shared" si="34"/>
        <v>32</v>
      </c>
      <c r="E391" s="2">
        <f t="shared" si="31"/>
        <v>60.215053763440864</v>
      </c>
      <c r="F391" s="2">
        <f t="shared" si="32"/>
        <v>39.784946236559136</v>
      </c>
      <c r="G391" s="8">
        <v>56</v>
      </c>
      <c r="H391" s="8">
        <v>37</v>
      </c>
      <c r="I391" s="8">
        <v>7</v>
      </c>
      <c r="J391" s="2">
        <f t="shared" si="33"/>
        <v>100</v>
      </c>
    </row>
    <row r="392" spans="1:10" ht="14.25" customHeight="1">
      <c r="A392" s="18">
        <v>40021</v>
      </c>
      <c r="B392" s="7">
        <v>40027</v>
      </c>
      <c r="C392" s="18">
        <f t="shared" si="30"/>
        <v>40024</v>
      </c>
      <c r="D392" s="56">
        <f t="shared" si="34"/>
        <v>31</v>
      </c>
      <c r="E392" s="2">
        <f t="shared" si="31"/>
        <v>58.064516129032256</v>
      </c>
      <c r="F392" s="2">
        <f t="shared" si="32"/>
        <v>41.935483870967744</v>
      </c>
      <c r="G392" s="8">
        <v>54</v>
      </c>
      <c r="H392" s="8">
        <v>39</v>
      </c>
      <c r="I392" s="8">
        <v>7</v>
      </c>
      <c r="J392" s="2">
        <f t="shared" si="33"/>
        <v>100</v>
      </c>
    </row>
    <row r="393" spans="1:10" ht="14.25" customHeight="1">
      <c r="A393" s="18">
        <v>40014</v>
      </c>
      <c r="B393" s="7">
        <v>40020</v>
      </c>
      <c r="C393" s="18">
        <f t="shared" si="30"/>
        <v>40017</v>
      </c>
      <c r="D393" s="56">
        <f t="shared" si="34"/>
        <v>30</v>
      </c>
      <c r="E393" s="2">
        <f t="shared" si="31"/>
        <v>59.574468085106382</v>
      </c>
      <c r="F393" s="2">
        <f t="shared" si="32"/>
        <v>40.425531914893618</v>
      </c>
      <c r="G393" s="8">
        <v>56</v>
      </c>
      <c r="H393" s="8">
        <v>38</v>
      </c>
      <c r="I393" s="8">
        <v>6</v>
      </c>
      <c r="J393" s="2">
        <f t="shared" si="33"/>
        <v>100</v>
      </c>
    </row>
    <row r="394" spans="1:10" ht="14.25" customHeight="1">
      <c r="A394" s="18">
        <v>40007</v>
      </c>
      <c r="B394" s="7">
        <v>40013</v>
      </c>
      <c r="C394" s="18">
        <f t="shared" si="30"/>
        <v>40010</v>
      </c>
      <c r="D394" s="56">
        <f t="shared" si="34"/>
        <v>29</v>
      </c>
      <c r="E394" s="2">
        <f t="shared" si="31"/>
        <v>64.130434782608688</v>
      </c>
      <c r="F394" s="2">
        <f t="shared" si="32"/>
        <v>35.869565217391305</v>
      </c>
      <c r="G394" s="8">
        <v>59</v>
      </c>
      <c r="H394" s="8">
        <v>33</v>
      </c>
      <c r="I394" s="8">
        <v>8</v>
      </c>
      <c r="J394" s="2">
        <f t="shared" si="33"/>
        <v>100</v>
      </c>
    </row>
    <row r="395" spans="1:10" ht="14.25" customHeight="1">
      <c r="A395" s="18">
        <v>40000</v>
      </c>
      <c r="B395" s="7">
        <v>40006</v>
      </c>
      <c r="C395" s="18">
        <f t="shared" si="30"/>
        <v>40003</v>
      </c>
      <c r="D395" s="56">
        <f t="shared" si="34"/>
        <v>28</v>
      </c>
      <c r="E395" s="2">
        <f t="shared" si="31"/>
        <v>63.043478260869563</v>
      </c>
      <c r="F395" s="2">
        <f t="shared" si="32"/>
        <v>36.956521739130437</v>
      </c>
      <c r="G395" s="8">
        <v>58</v>
      </c>
      <c r="H395" s="8">
        <v>34</v>
      </c>
      <c r="I395" s="8">
        <v>8</v>
      </c>
      <c r="J395" s="2">
        <f t="shared" si="33"/>
        <v>100</v>
      </c>
    </row>
    <row r="396" spans="1:10" ht="14.25" customHeight="1">
      <c r="A396" s="18">
        <v>39993</v>
      </c>
      <c r="B396" s="7">
        <v>39999</v>
      </c>
      <c r="C396" s="18">
        <f t="shared" si="30"/>
        <v>39996</v>
      </c>
      <c r="D396" s="56">
        <f t="shared" si="34"/>
        <v>27</v>
      </c>
      <c r="E396" s="2">
        <f t="shared" si="31"/>
        <v>65.217391304347828</v>
      </c>
      <c r="F396" s="2">
        <f t="shared" si="32"/>
        <v>34.782608695652172</v>
      </c>
      <c r="G396" s="8">
        <v>60</v>
      </c>
      <c r="H396" s="8">
        <v>32</v>
      </c>
      <c r="I396" s="8">
        <v>8</v>
      </c>
      <c r="J396" s="2">
        <f t="shared" si="33"/>
        <v>100</v>
      </c>
    </row>
    <row r="397" spans="1:10" ht="14.25" customHeight="1">
      <c r="A397" s="18">
        <v>39986</v>
      </c>
      <c r="B397" s="7">
        <v>39992</v>
      </c>
      <c r="C397" s="18">
        <f t="shared" si="30"/>
        <v>39989</v>
      </c>
      <c r="D397" s="56">
        <f t="shared" si="34"/>
        <v>26</v>
      </c>
      <c r="E397" s="2">
        <f t="shared" si="31"/>
        <v>64.516129032258064</v>
      </c>
      <c r="F397" s="2">
        <f t="shared" si="32"/>
        <v>35.483870967741936</v>
      </c>
      <c r="G397" s="8">
        <v>60</v>
      </c>
      <c r="H397" s="8">
        <v>33</v>
      </c>
      <c r="I397" s="8">
        <v>7</v>
      </c>
      <c r="J397" s="2">
        <f t="shared" si="33"/>
        <v>100</v>
      </c>
    </row>
    <row r="398" spans="1:10" ht="14.25" customHeight="1">
      <c r="A398" s="18">
        <v>39979</v>
      </c>
      <c r="B398" s="7">
        <v>39985</v>
      </c>
      <c r="C398" s="18">
        <f t="shared" si="30"/>
        <v>39982</v>
      </c>
      <c r="D398" s="56">
        <f t="shared" si="34"/>
        <v>25</v>
      </c>
      <c r="E398" s="2">
        <f t="shared" si="31"/>
        <v>63.44086021505376</v>
      </c>
      <c r="F398" s="2">
        <f t="shared" si="32"/>
        <v>36.55913978494624</v>
      </c>
      <c r="G398" s="8">
        <v>59</v>
      </c>
      <c r="H398" s="8">
        <v>34</v>
      </c>
      <c r="I398" s="8">
        <v>7</v>
      </c>
      <c r="J398" s="2">
        <f t="shared" si="33"/>
        <v>100</v>
      </c>
    </row>
    <row r="399" spans="1:10" ht="14.25" customHeight="1">
      <c r="A399" s="18">
        <v>39972</v>
      </c>
      <c r="B399" s="7">
        <v>39978</v>
      </c>
      <c r="C399" s="18">
        <f t="shared" si="30"/>
        <v>39975</v>
      </c>
      <c r="D399" s="56">
        <f t="shared" si="34"/>
        <v>24</v>
      </c>
      <c r="E399" s="2">
        <f t="shared" si="31"/>
        <v>66.304347826086953</v>
      </c>
      <c r="F399" s="2">
        <f t="shared" si="32"/>
        <v>33.695652173913047</v>
      </c>
      <c r="G399" s="8">
        <v>61</v>
      </c>
      <c r="H399" s="8">
        <v>31</v>
      </c>
      <c r="I399" s="8">
        <v>8</v>
      </c>
      <c r="J399" s="2">
        <f t="shared" si="33"/>
        <v>100</v>
      </c>
    </row>
    <row r="400" spans="1:10" ht="14.25" customHeight="1">
      <c r="A400" s="18">
        <v>39965</v>
      </c>
      <c r="B400" s="7">
        <v>39971</v>
      </c>
      <c r="C400" s="18">
        <f t="shared" si="30"/>
        <v>39968</v>
      </c>
      <c r="D400" s="56">
        <f t="shared" si="34"/>
        <v>23</v>
      </c>
      <c r="E400" s="2">
        <f t="shared" si="31"/>
        <v>66.666666666666671</v>
      </c>
      <c r="F400" s="2">
        <f t="shared" si="32"/>
        <v>33.333333333333336</v>
      </c>
      <c r="G400" s="8">
        <v>62</v>
      </c>
      <c r="H400" s="8">
        <v>31</v>
      </c>
      <c r="I400" s="8">
        <v>7</v>
      </c>
      <c r="J400" s="2">
        <f t="shared" si="33"/>
        <v>100</v>
      </c>
    </row>
    <row r="401" spans="1:10" ht="14.25" customHeight="1">
      <c r="A401" s="18">
        <v>39958</v>
      </c>
      <c r="B401" s="7">
        <v>39964</v>
      </c>
      <c r="C401" s="18">
        <f t="shared" si="30"/>
        <v>39961</v>
      </c>
      <c r="D401" s="56">
        <f t="shared" si="34"/>
        <v>22</v>
      </c>
      <c r="E401" s="2">
        <f t="shared" si="31"/>
        <v>67.741935483870961</v>
      </c>
      <c r="F401" s="2">
        <f t="shared" si="32"/>
        <v>32.258064516129032</v>
      </c>
      <c r="G401" s="8">
        <v>63</v>
      </c>
      <c r="H401" s="8">
        <v>30</v>
      </c>
      <c r="I401" s="8">
        <v>7</v>
      </c>
      <c r="J401" s="2">
        <f t="shared" si="33"/>
        <v>100</v>
      </c>
    </row>
    <row r="402" spans="1:10" ht="14.25" customHeight="1">
      <c r="A402" s="18">
        <v>39951</v>
      </c>
      <c r="B402" s="7">
        <v>39957</v>
      </c>
      <c r="C402" s="18">
        <f t="shared" si="30"/>
        <v>39954</v>
      </c>
      <c r="D402" s="56">
        <f t="shared" si="34"/>
        <v>21</v>
      </c>
      <c r="E402" s="2">
        <f t="shared" si="31"/>
        <v>69.565217391304344</v>
      </c>
      <c r="F402" s="2">
        <f t="shared" si="32"/>
        <v>30.434782608695652</v>
      </c>
      <c r="G402" s="8">
        <v>64</v>
      </c>
      <c r="H402" s="8">
        <v>28</v>
      </c>
      <c r="I402" s="8">
        <v>8</v>
      </c>
      <c r="J402" s="2">
        <f t="shared" si="33"/>
        <v>100</v>
      </c>
    </row>
    <row r="403" spans="1:10" ht="14.25" customHeight="1">
      <c r="A403" s="18">
        <v>39944</v>
      </c>
      <c r="B403" s="7">
        <v>39950</v>
      </c>
      <c r="C403" s="18">
        <f t="shared" si="30"/>
        <v>39947</v>
      </c>
      <c r="D403" s="56">
        <f t="shared" si="34"/>
        <v>20</v>
      </c>
      <c r="E403" s="2">
        <f t="shared" si="31"/>
        <v>68.817204301075265</v>
      </c>
      <c r="F403" s="2">
        <f t="shared" si="32"/>
        <v>31.182795698924732</v>
      </c>
      <c r="G403" s="8">
        <v>64</v>
      </c>
      <c r="H403" s="8">
        <v>29</v>
      </c>
      <c r="I403" s="8">
        <v>7</v>
      </c>
      <c r="J403" s="2">
        <f t="shared" si="33"/>
        <v>100</v>
      </c>
    </row>
    <row r="404" spans="1:10" ht="14.25" customHeight="1">
      <c r="A404" s="18">
        <v>39937</v>
      </c>
      <c r="B404" s="7">
        <v>39943</v>
      </c>
      <c r="C404" s="18">
        <f t="shared" si="30"/>
        <v>39940</v>
      </c>
      <c r="D404" s="56">
        <f t="shared" si="34"/>
        <v>19</v>
      </c>
      <c r="E404" s="2">
        <f t="shared" si="31"/>
        <v>70.967741935483872</v>
      </c>
      <c r="F404" s="2">
        <f t="shared" si="32"/>
        <v>29.032258064516128</v>
      </c>
      <c r="G404" s="8">
        <v>66</v>
      </c>
      <c r="H404" s="8">
        <v>27</v>
      </c>
      <c r="I404" s="8">
        <v>7</v>
      </c>
      <c r="J404" s="2">
        <f t="shared" si="33"/>
        <v>100</v>
      </c>
    </row>
    <row r="405" spans="1:10" ht="14.25" customHeight="1">
      <c r="A405" s="18">
        <v>39930</v>
      </c>
      <c r="B405" s="7">
        <v>39936</v>
      </c>
      <c r="C405" s="18">
        <f t="shared" si="30"/>
        <v>39933</v>
      </c>
      <c r="D405" s="56">
        <f t="shared" si="34"/>
        <v>18</v>
      </c>
      <c r="E405" s="2">
        <f t="shared" si="31"/>
        <v>69.148936170212764</v>
      </c>
      <c r="F405" s="2">
        <f t="shared" si="32"/>
        <v>30.851063829787233</v>
      </c>
      <c r="G405" s="8">
        <v>65</v>
      </c>
      <c r="H405" s="8">
        <v>29</v>
      </c>
      <c r="I405" s="8">
        <v>6</v>
      </c>
      <c r="J405" s="2">
        <f t="shared" si="33"/>
        <v>100</v>
      </c>
    </row>
    <row r="406" spans="1:10" ht="14.25" customHeight="1">
      <c r="A406" s="18">
        <v>39923</v>
      </c>
      <c r="B406" s="7">
        <v>39929</v>
      </c>
      <c r="C406" s="18">
        <f t="shared" si="30"/>
        <v>39926</v>
      </c>
      <c r="D406" s="56">
        <f t="shared" si="34"/>
        <v>17</v>
      </c>
      <c r="E406" s="2">
        <f t="shared" si="31"/>
        <v>69.148936170212764</v>
      </c>
      <c r="F406" s="2">
        <f t="shared" si="32"/>
        <v>30.851063829787233</v>
      </c>
      <c r="G406" s="8">
        <v>65</v>
      </c>
      <c r="H406" s="8">
        <v>29</v>
      </c>
      <c r="I406" s="8">
        <v>6</v>
      </c>
      <c r="J406" s="2">
        <f t="shared" si="33"/>
        <v>100</v>
      </c>
    </row>
    <row r="407" spans="1:10" ht="14.25" customHeight="1">
      <c r="A407" s="18">
        <v>39916</v>
      </c>
      <c r="B407" s="7">
        <v>39922</v>
      </c>
      <c r="C407" s="18">
        <f t="shared" si="30"/>
        <v>39919</v>
      </c>
      <c r="D407" s="56">
        <f t="shared" si="34"/>
        <v>16</v>
      </c>
      <c r="E407" s="2">
        <f t="shared" si="31"/>
        <v>68.131868131868131</v>
      </c>
      <c r="F407" s="2">
        <f t="shared" si="32"/>
        <v>31.868131868131869</v>
      </c>
      <c r="G407" s="8">
        <v>62</v>
      </c>
      <c r="H407" s="8">
        <v>29</v>
      </c>
      <c r="I407" s="8">
        <v>9</v>
      </c>
      <c r="J407" s="2">
        <f t="shared" si="33"/>
        <v>100</v>
      </c>
    </row>
    <row r="408" spans="1:10" ht="14.25" customHeight="1">
      <c r="A408" s="18">
        <v>39909</v>
      </c>
      <c r="B408" s="7">
        <v>39915</v>
      </c>
      <c r="C408" s="18">
        <f t="shared" si="30"/>
        <v>39912</v>
      </c>
      <c r="D408" s="56">
        <f t="shared" si="34"/>
        <v>15</v>
      </c>
      <c r="E408" s="2">
        <f t="shared" si="31"/>
        <v>68.539325842696627</v>
      </c>
      <c r="F408" s="2">
        <f t="shared" si="32"/>
        <v>31.460674157303369</v>
      </c>
      <c r="G408" s="8">
        <v>61</v>
      </c>
      <c r="H408" s="8">
        <v>28</v>
      </c>
      <c r="I408" s="8">
        <v>11</v>
      </c>
      <c r="J408" s="2">
        <f t="shared" si="33"/>
        <v>100</v>
      </c>
    </row>
    <row r="409" spans="1:10" ht="14.25" customHeight="1">
      <c r="A409" s="18">
        <v>39902</v>
      </c>
      <c r="B409" s="7">
        <v>39908</v>
      </c>
      <c r="C409" s="18">
        <f t="shared" si="30"/>
        <v>39905</v>
      </c>
      <c r="D409" s="56">
        <f t="shared" si="34"/>
        <v>14</v>
      </c>
      <c r="E409" s="2">
        <f t="shared" si="31"/>
        <v>68.888888888888886</v>
      </c>
      <c r="F409" s="2">
        <f t="shared" si="32"/>
        <v>31.111111111111111</v>
      </c>
      <c r="G409" s="8">
        <v>62</v>
      </c>
      <c r="H409" s="8">
        <v>28</v>
      </c>
      <c r="I409" s="8">
        <v>10</v>
      </c>
      <c r="J409" s="2">
        <f t="shared" si="33"/>
        <v>100</v>
      </c>
    </row>
    <row r="410" spans="1:10" ht="14.25" customHeight="1">
      <c r="A410" s="18">
        <v>39895</v>
      </c>
      <c r="B410" s="7">
        <v>39901</v>
      </c>
      <c r="C410" s="18">
        <f t="shared" si="30"/>
        <v>39898</v>
      </c>
      <c r="D410" s="56">
        <f t="shared" si="34"/>
        <v>13</v>
      </c>
      <c r="E410" s="2">
        <f t="shared" si="31"/>
        <v>67.777777777777771</v>
      </c>
      <c r="F410" s="2">
        <f t="shared" si="32"/>
        <v>32.222222222222221</v>
      </c>
      <c r="G410" s="8">
        <v>61</v>
      </c>
      <c r="H410" s="8">
        <v>29</v>
      </c>
      <c r="I410" s="8">
        <v>10</v>
      </c>
      <c r="J410" s="2">
        <f t="shared" si="33"/>
        <v>100</v>
      </c>
    </row>
    <row r="411" spans="1:10" ht="14.25" customHeight="1">
      <c r="A411" s="18">
        <v>39888</v>
      </c>
      <c r="B411" s="7">
        <v>39894</v>
      </c>
      <c r="C411" s="18">
        <f t="shared" si="30"/>
        <v>39891</v>
      </c>
      <c r="D411" s="56">
        <f t="shared" si="34"/>
        <v>12</v>
      </c>
      <c r="E411" s="2">
        <f t="shared" si="31"/>
        <v>70.786516853932582</v>
      </c>
      <c r="F411" s="2">
        <f t="shared" si="32"/>
        <v>29.213483146067414</v>
      </c>
      <c r="G411" s="8">
        <v>63</v>
      </c>
      <c r="H411" s="8">
        <v>26</v>
      </c>
      <c r="I411" s="8">
        <v>11</v>
      </c>
      <c r="J411" s="2">
        <f t="shared" si="33"/>
        <v>100</v>
      </c>
    </row>
    <row r="412" spans="1:10" ht="14.25" customHeight="1">
      <c r="A412" s="18">
        <v>39881</v>
      </c>
      <c r="B412" s="7">
        <v>39887</v>
      </c>
      <c r="C412" s="18">
        <f t="shared" si="30"/>
        <v>39884</v>
      </c>
      <c r="D412" s="56">
        <f t="shared" si="34"/>
        <v>11</v>
      </c>
      <c r="E412" s="2">
        <f t="shared" si="31"/>
        <v>68.888888888888886</v>
      </c>
      <c r="F412" s="2">
        <f t="shared" si="32"/>
        <v>31.111111111111111</v>
      </c>
      <c r="G412" s="8">
        <v>62</v>
      </c>
      <c r="H412" s="8">
        <v>28</v>
      </c>
      <c r="I412" s="8">
        <v>10</v>
      </c>
      <c r="J412" s="2">
        <f t="shared" si="33"/>
        <v>100</v>
      </c>
    </row>
    <row r="413" spans="1:10" ht="14.25" customHeight="1">
      <c r="A413" s="18">
        <v>39874</v>
      </c>
      <c r="B413" s="7">
        <v>39880</v>
      </c>
      <c r="C413" s="18">
        <f t="shared" si="30"/>
        <v>39877</v>
      </c>
      <c r="D413" s="56">
        <f t="shared" si="34"/>
        <v>10</v>
      </c>
      <c r="E413" s="2">
        <f t="shared" si="31"/>
        <v>69.662921348314612</v>
      </c>
      <c r="F413" s="2">
        <f t="shared" si="32"/>
        <v>30.337078651685395</v>
      </c>
      <c r="G413" s="8">
        <v>62</v>
      </c>
      <c r="H413" s="8">
        <v>27</v>
      </c>
      <c r="I413" s="8">
        <v>11</v>
      </c>
      <c r="J413" s="2">
        <f t="shared" si="33"/>
        <v>100</v>
      </c>
    </row>
    <row r="414" spans="1:10" ht="14.25" customHeight="1">
      <c r="A414" s="18">
        <v>39867</v>
      </c>
      <c r="B414" s="7">
        <v>39873</v>
      </c>
      <c r="C414" s="18">
        <f t="shared" si="30"/>
        <v>39870</v>
      </c>
      <c r="D414" s="56">
        <f t="shared" si="34"/>
        <v>9</v>
      </c>
      <c r="E414" s="2">
        <f t="shared" si="31"/>
        <v>73.563218390804593</v>
      </c>
      <c r="F414" s="2">
        <f t="shared" si="32"/>
        <v>26.436781609195403</v>
      </c>
      <c r="G414" s="8">
        <v>64</v>
      </c>
      <c r="H414" s="8">
        <v>23</v>
      </c>
      <c r="I414" s="8">
        <v>13</v>
      </c>
      <c r="J414" s="2">
        <f t="shared" si="33"/>
        <v>100</v>
      </c>
    </row>
    <row r="415" spans="1:10" ht="14.25" customHeight="1">
      <c r="A415" s="18">
        <v>39860</v>
      </c>
      <c r="B415" s="7">
        <v>39866</v>
      </c>
      <c r="C415" s="18">
        <f t="shared" si="30"/>
        <v>39863</v>
      </c>
      <c r="D415" s="56">
        <f t="shared" si="34"/>
        <v>8</v>
      </c>
      <c r="E415" s="2">
        <f t="shared" si="31"/>
        <v>71.264367816091948</v>
      </c>
      <c r="F415" s="2">
        <f t="shared" si="32"/>
        <v>28.735632183908045</v>
      </c>
      <c r="G415" s="8">
        <v>62</v>
      </c>
      <c r="H415" s="8">
        <v>25</v>
      </c>
      <c r="I415" s="8">
        <v>13</v>
      </c>
      <c r="J415" s="2">
        <f t="shared" si="33"/>
        <v>100</v>
      </c>
    </row>
    <row r="416" spans="1:10" ht="14.25" customHeight="1">
      <c r="A416" s="18">
        <v>39853</v>
      </c>
      <c r="B416" s="7">
        <v>39859</v>
      </c>
      <c r="C416" s="18">
        <f t="shared" si="30"/>
        <v>39856</v>
      </c>
      <c r="D416" s="56">
        <f t="shared" si="34"/>
        <v>7</v>
      </c>
      <c r="E416" s="2">
        <f t="shared" si="31"/>
        <v>74.418604651162795</v>
      </c>
      <c r="F416" s="2">
        <f t="shared" si="32"/>
        <v>25.581395348837209</v>
      </c>
      <c r="G416" s="8">
        <v>64</v>
      </c>
      <c r="H416" s="8">
        <v>22</v>
      </c>
      <c r="I416" s="8">
        <v>14</v>
      </c>
      <c r="J416" s="2">
        <f t="shared" si="33"/>
        <v>100</v>
      </c>
    </row>
    <row r="417" spans="1:10" ht="14.25" customHeight="1">
      <c r="A417" s="18">
        <v>39846</v>
      </c>
      <c r="B417" s="7">
        <v>39852</v>
      </c>
      <c r="C417" s="18">
        <f t="shared" si="30"/>
        <v>39849</v>
      </c>
      <c r="D417" s="56">
        <f t="shared" si="34"/>
        <v>6</v>
      </c>
      <c r="E417" s="2">
        <f t="shared" si="31"/>
        <v>75.581395348837205</v>
      </c>
      <c r="F417" s="2">
        <f t="shared" si="32"/>
        <v>24.418604651162791</v>
      </c>
      <c r="G417" s="8">
        <v>65</v>
      </c>
      <c r="H417" s="8">
        <v>21</v>
      </c>
      <c r="I417" s="8">
        <v>14</v>
      </c>
      <c r="J417" s="2">
        <f t="shared" si="33"/>
        <v>100</v>
      </c>
    </row>
    <row r="418" spans="1:10" ht="14.25" customHeight="1">
      <c r="A418" s="18">
        <v>39839</v>
      </c>
      <c r="B418" s="7">
        <v>39845</v>
      </c>
      <c r="C418" s="18">
        <f t="shared" si="30"/>
        <v>39842</v>
      </c>
      <c r="D418" s="56">
        <f>SUM(_xlfn.ISOWEEKNUM(B418))</f>
        <v>5</v>
      </c>
      <c r="E418" s="2">
        <f t="shared" si="31"/>
        <v>78.571428571428569</v>
      </c>
      <c r="F418" s="2">
        <f t="shared" si="32"/>
        <v>21.428571428571427</v>
      </c>
      <c r="G418" s="8">
        <v>66</v>
      </c>
      <c r="H418" s="8">
        <v>18</v>
      </c>
      <c r="I418" s="8">
        <v>16</v>
      </c>
      <c r="J418" s="2">
        <f t="shared" si="33"/>
        <v>100</v>
      </c>
    </row>
    <row r="419" spans="1:10" ht="14.25" customHeight="1">
      <c r="A419" s="18">
        <v>39832</v>
      </c>
      <c r="B419" s="7">
        <v>39838</v>
      </c>
      <c r="C419" s="18">
        <f t="shared" si="30"/>
        <v>39835</v>
      </c>
      <c r="D419" s="56">
        <f>SUM(_xlfn.ISOWEEKNUM(B419))</f>
        <v>4</v>
      </c>
      <c r="E419" s="2">
        <f t="shared" si="31"/>
        <v>83.75</v>
      </c>
      <c r="F419" s="2">
        <f t="shared" si="32"/>
        <v>16.25</v>
      </c>
      <c r="G419" s="8">
        <v>67</v>
      </c>
      <c r="H419" s="8">
        <v>13</v>
      </c>
      <c r="I419" s="8">
        <v>20</v>
      </c>
      <c r="J419" s="2">
        <f t="shared" si="33"/>
        <v>100</v>
      </c>
    </row>
    <row r="420" spans="1:10" ht="14.25" customHeight="1">
      <c r="A420" s="14"/>
      <c r="C420" s="14"/>
      <c r="D420" s="57"/>
      <c r="E420" s="9"/>
      <c r="F420" s="9"/>
      <c r="J420" s="9"/>
    </row>
    <row r="421" spans="1:10" ht="14.25" customHeight="1">
      <c r="A421" s="14"/>
      <c r="C421" s="14"/>
      <c r="D421" s="57"/>
      <c r="E421" s="9"/>
      <c r="F421" s="9"/>
      <c r="J421" s="9"/>
    </row>
    <row r="422" spans="1:10" ht="14.25" customHeight="1">
      <c r="A422" s="14"/>
      <c r="C422" s="14"/>
      <c r="D422" s="57"/>
      <c r="E422" s="9"/>
      <c r="F422" s="9"/>
      <c r="J422" s="9"/>
    </row>
    <row r="423" spans="1:10" ht="14.25" customHeight="1">
      <c r="A423" s="14"/>
      <c r="C423" s="14"/>
      <c r="D423" s="57"/>
      <c r="E423" s="9"/>
      <c r="F423" s="9"/>
      <c r="J423" s="9"/>
    </row>
    <row r="424" spans="1:10" ht="14.25" customHeight="1">
      <c r="A424" s="14"/>
      <c r="C424" s="14"/>
      <c r="D424" s="57"/>
      <c r="E424" s="9"/>
      <c r="F424" s="9"/>
      <c r="J424" s="9"/>
    </row>
    <row r="425" spans="1:10" ht="14.25" customHeight="1">
      <c r="A425" s="14"/>
      <c r="C425" s="14"/>
      <c r="D425" s="57"/>
      <c r="E425" s="9"/>
      <c r="F425" s="9"/>
      <c r="J425" s="9"/>
    </row>
    <row r="426" spans="1:10" ht="14.25" customHeight="1">
      <c r="A426" s="14"/>
      <c r="C426" s="14"/>
      <c r="D426" s="57"/>
      <c r="E426" s="9"/>
      <c r="F426" s="9"/>
      <c r="J426" s="9"/>
    </row>
    <row r="427" spans="1:10" ht="14.25" customHeight="1">
      <c r="A427" s="14"/>
      <c r="C427" s="14"/>
      <c r="D427" s="57"/>
      <c r="E427" s="9"/>
      <c r="F427" s="9"/>
      <c r="J427" s="9"/>
    </row>
    <row r="428" spans="1:10" ht="14.25" customHeight="1">
      <c r="A428" s="14"/>
      <c r="C428" s="14"/>
      <c r="D428" s="57"/>
      <c r="E428" s="9"/>
      <c r="F428" s="9"/>
      <c r="J428" s="9"/>
    </row>
    <row r="429" spans="1:10" ht="14.25" customHeight="1">
      <c r="A429" s="14"/>
      <c r="C429" s="14"/>
      <c r="D429" s="57"/>
      <c r="E429" s="9"/>
      <c r="F429" s="9"/>
      <c r="J429" s="9"/>
    </row>
    <row r="430" spans="1:10" ht="14.25" customHeight="1">
      <c r="A430" s="14"/>
      <c r="C430" s="14"/>
      <c r="D430" s="57"/>
      <c r="E430" s="9"/>
      <c r="F430" s="9"/>
      <c r="J430" s="9"/>
    </row>
    <row r="431" spans="1:10" ht="14.25" customHeight="1">
      <c r="A431" s="14"/>
      <c r="C431" s="14"/>
      <c r="D431" s="57"/>
      <c r="E431" s="9"/>
      <c r="F431" s="9"/>
      <c r="J431" s="9"/>
    </row>
    <row r="432" spans="1:10" ht="14.25" customHeight="1">
      <c r="A432" s="14"/>
      <c r="C432" s="14"/>
      <c r="D432" s="57"/>
      <c r="E432" s="9"/>
      <c r="F432" s="9"/>
      <c r="J432" s="9"/>
    </row>
    <row r="433" spans="1:10" ht="14.25" customHeight="1">
      <c r="A433" s="14"/>
      <c r="C433" s="14"/>
      <c r="D433" s="57"/>
      <c r="E433" s="9"/>
      <c r="F433" s="9"/>
      <c r="J433" s="9"/>
    </row>
    <row r="434" spans="1:10" ht="14.25" customHeight="1">
      <c r="A434" s="14"/>
      <c r="C434" s="14"/>
      <c r="D434" s="57"/>
      <c r="E434" s="9"/>
      <c r="F434" s="9"/>
      <c r="J434" s="9"/>
    </row>
    <row r="435" spans="1:10" ht="14.25" customHeight="1">
      <c r="A435" s="14"/>
      <c r="C435" s="14"/>
      <c r="D435" s="57"/>
      <c r="E435" s="9"/>
      <c r="F435" s="9"/>
      <c r="J435" s="9"/>
    </row>
    <row r="436" spans="1:10" ht="14.25" customHeight="1">
      <c r="A436" s="14"/>
      <c r="C436" s="14"/>
      <c r="D436" s="57"/>
      <c r="E436" s="9"/>
      <c r="F436" s="9"/>
      <c r="J436" s="9"/>
    </row>
    <row r="437" spans="1:10" ht="14.25" customHeight="1">
      <c r="A437" s="14"/>
      <c r="C437" s="14"/>
      <c r="D437" s="57"/>
      <c r="E437" s="9"/>
      <c r="F437" s="9"/>
      <c r="J437" s="9"/>
    </row>
    <row r="438" spans="1:10" ht="14.25" customHeight="1">
      <c r="A438" s="14"/>
      <c r="C438" s="14"/>
      <c r="D438" s="57"/>
      <c r="E438" s="9"/>
      <c r="F438" s="9"/>
      <c r="J438" s="9"/>
    </row>
    <row r="439" spans="1:10" ht="14.25" customHeight="1">
      <c r="A439" s="14"/>
      <c r="C439" s="14"/>
      <c r="D439" s="57"/>
      <c r="E439" s="9"/>
      <c r="F439" s="9"/>
      <c r="J439" s="9"/>
    </row>
    <row r="440" spans="1:10" ht="14.25" customHeight="1">
      <c r="A440" s="14"/>
      <c r="C440" s="14"/>
      <c r="D440" s="57"/>
      <c r="E440" s="9"/>
      <c r="F440" s="9"/>
      <c r="J440" s="9"/>
    </row>
    <row r="441" spans="1:10" ht="14.25" customHeight="1">
      <c r="A441" s="14"/>
      <c r="C441" s="14"/>
      <c r="D441" s="57"/>
      <c r="E441" s="9"/>
      <c r="F441" s="9"/>
      <c r="J441" s="9"/>
    </row>
    <row r="442" spans="1:10" ht="14.25" customHeight="1">
      <c r="A442" s="14"/>
      <c r="C442" s="14"/>
      <c r="D442" s="57"/>
      <c r="E442" s="9"/>
      <c r="F442" s="9"/>
      <c r="J442" s="9"/>
    </row>
    <row r="443" spans="1:10" ht="14.25" customHeight="1">
      <c r="A443" s="14"/>
      <c r="C443" s="14"/>
      <c r="D443" s="57"/>
      <c r="E443" s="9"/>
      <c r="F443" s="9"/>
      <c r="J443" s="9"/>
    </row>
    <row r="444" spans="1:10" ht="14.25" customHeight="1">
      <c r="A444" s="14"/>
      <c r="C444" s="14"/>
      <c r="D444" s="57"/>
      <c r="E444" s="9"/>
      <c r="F444" s="9"/>
      <c r="J444" s="9"/>
    </row>
    <row r="445" spans="1:10" ht="14.25" customHeight="1">
      <c r="A445" s="14"/>
      <c r="C445" s="14"/>
      <c r="D445" s="57"/>
      <c r="E445" s="9"/>
      <c r="F445" s="9"/>
      <c r="J445" s="9"/>
    </row>
    <row r="446" spans="1:10" ht="14.25" customHeight="1">
      <c r="A446" s="14"/>
      <c r="C446" s="14"/>
      <c r="D446" s="57"/>
      <c r="E446" s="9"/>
      <c r="F446" s="9"/>
      <c r="J446" s="9"/>
    </row>
    <row r="447" spans="1:10" ht="14.25" customHeight="1">
      <c r="A447" s="14"/>
      <c r="C447" s="14"/>
      <c r="D447" s="57"/>
      <c r="E447" s="9"/>
      <c r="F447" s="9"/>
      <c r="J447" s="9"/>
    </row>
    <row r="448" spans="1:10" ht="14.25" customHeight="1">
      <c r="A448" s="14"/>
      <c r="C448" s="14"/>
      <c r="D448" s="57"/>
      <c r="E448" s="9"/>
      <c r="F448" s="9"/>
      <c r="J448" s="9"/>
    </row>
    <row r="449" spans="1:10" ht="14.25" customHeight="1">
      <c r="A449" s="14"/>
      <c r="C449" s="14"/>
      <c r="D449" s="57"/>
      <c r="E449" s="9"/>
      <c r="F449" s="9"/>
      <c r="J449" s="9"/>
    </row>
    <row r="450" spans="1:10" ht="14.25" customHeight="1">
      <c r="A450" s="14"/>
      <c r="C450" s="14"/>
      <c r="D450" s="57"/>
      <c r="E450" s="9"/>
      <c r="F450" s="9"/>
      <c r="J450" s="9"/>
    </row>
    <row r="451" spans="1:10" ht="14.25" customHeight="1">
      <c r="A451" s="14"/>
      <c r="C451" s="14"/>
      <c r="D451" s="57"/>
      <c r="E451" s="9"/>
      <c r="F451" s="9"/>
      <c r="J451" s="9"/>
    </row>
    <row r="452" spans="1:10" ht="14.25" customHeight="1">
      <c r="A452" s="14"/>
      <c r="C452" s="14"/>
      <c r="D452" s="57"/>
      <c r="E452" s="9"/>
      <c r="F452" s="9"/>
      <c r="J452" s="9"/>
    </row>
    <row r="453" spans="1:10" ht="14.25" customHeight="1">
      <c r="A453" s="14"/>
      <c r="C453" s="14"/>
      <c r="D453" s="57"/>
      <c r="E453" s="9"/>
      <c r="F453" s="9"/>
      <c r="J453" s="9"/>
    </row>
    <row r="454" spans="1:10" ht="14.25" customHeight="1">
      <c r="A454" s="14"/>
      <c r="C454" s="14"/>
      <c r="D454" s="57"/>
      <c r="E454" s="9"/>
      <c r="F454" s="9"/>
      <c r="J454" s="9"/>
    </row>
    <row r="455" spans="1:10" ht="14.25" customHeight="1">
      <c r="A455" s="14"/>
      <c r="C455" s="14"/>
      <c r="D455" s="57"/>
      <c r="E455" s="9"/>
      <c r="F455" s="9"/>
      <c r="J455" s="9"/>
    </row>
    <row r="456" spans="1:10" ht="14.25" customHeight="1">
      <c r="A456" s="14"/>
      <c r="C456" s="14"/>
      <c r="D456" s="57"/>
      <c r="E456" s="9"/>
      <c r="F456" s="9"/>
      <c r="J456" s="9"/>
    </row>
    <row r="457" spans="1:10" ht="14.25" customHeight="1">
      <c r="A457" s="14"/>
      <c r="C457" s="14"/>
      <c r="D457" s="57"/>
      <c r="E457" s="9"/>
      <c r="F457" s="9"/>
      <c r="J457" s="9"/>
    </row>
    <row r="458" spans="1:10" ht="14.25" customHeight="1">
      <c r="A458" s="14"/>
      <c r="C458" s="14"/>
      <c r="D458" s="57"/>
      <c r="E458" s="9"/>
      <c r="F458" s="9"/>
      <c r="J458" s="9"/>
    </row>
    <row r="459" spans="1:10" ht="14.25" customHeight="1">
      <c r="A459" s="14"/>
      <c r="C459" s="14"/>
      <c r="D459" s="57"/>
      <c r="E459" s="9"/>
      <c r="F459" s="9"/>
      <c r="J459" s="9"/>
    </row>
    <row r="460" spans="1:10" ht="14.25" customHeight="1">
      <c r="A460" s="14"/>
      <c r="C460" s="14"/>
      <c r="D460" s="57"/>
      <c r="E460" s="9"/>
      <c r="F460" s="9"/>
      <c r="J460" s="9"/>
    </row>
    <row r="461" spans="1:10" ht="14.25" customHeight="1">
      <c r="A461" s="14"/>
      <c r="C461" s="14"/>
      <c r="D461" s="57"/>
      <c r="E461" s="9"/>
      <c r="F461" s="9"/>
      <c r="J461" s="9"/>
    </row>
    <row r="462" spans="1:10" ht="14.25" customHeight="1">
      <c r="A462" s="14"/>
      <c r="C462" s="14"/>
      <c r="D462" s="57"/>
      <c r="E462" s="9"/>
      <c r="F462" s="9"/>
      <c r="J462" s="9"/>
    </row>
    <row r="463" spans="1:10" ht="14.25" customHeight="1">
      <c r="A463" s="14"/>
      <c r="C463" s="14"/>
      <c r="D463" s="57"/>
      <c r="E463" s="9"/>
      <c r="F463" s="9"/>
      <c r="J463" s="9"/>
    </row>
    <row r="464" spans="1:10" ht="14.25" customHeight="1">
      <c r="A464" s="14"/>
      <c r="C464" s="14"/>
      <c r="D464" s="57"/>
      <c r="E464" s="9"/>
      <c r="F464" s="9"/>
      <c r="J464" s="9"/>
    </row>
    <row r="465" spans="1:10" ht="14.25" customHeight="1">
      <c r="A465" s="14"/>
      <c r="C465" s="14"/>
      <c r="D465" s="57"/>
      <c r="E465" s="9"/>
      <c r="F465" s="9"/>
      <c r="J465" s="9"/>
    </row>
    <row r="466" spans="1:10" ht="14.25" customHeight="1">
      <c r="A466" s="14"/>
      <c r="C466" s="14"/>
      <c r="D466" s="57"/>
      <c r="E466" s="9"/>
      <c r="F466" s="9"/>
      <c r="J466" s="9"/>
    </row>
    <row r="467" spans="1:10" ht="14.25" customHeight="1">
      <c r="A467" s="14"/>
      <c r="C467" s="14"/>
      <c r="D467" s="57"/>
      <c r="E467" s="9"/>
      <c r="F467" s="9"/>
      <c r="J467" s="9"/>
    </row>
    <row r="468" spans="1:10" ht="14.25" customHeight="1">
      <c r="A468" s="14"/>
      <c r="C468" s="14"/>
      <c r="D468" s="57"/>
      <c r="E468" s="9"/>
      <c r="F468" s="9"/>
      <c r="J468" s="9"/>
    </row>
    <row r="469" spans="1:10" ht="14.25" customHeight="1">
      <c r="A469" s="14"/>
      <c r="C469" s="14"/>
      <c r="D469" s="57"/>
      <c r="E469" s="9"/>
      <c r="F469" s="9"/>
      <c r="J469" s="9"/>
    </row>
    <row r="470" spans="1:10" ht="14.25" customHeight="1">
      <c r="A470" s="14"/>
      <c r="C470" s="14"/>
      <c r="D470" s="57"/>
      <c r="E470" s="9"/>
      <c r="F470" s="9"/>
      <c r="J470" s="9"/>
    </row>
    <row r="471" spans="1:10" ht="14.25" customHeight="1">
      <c r="A471" s="14"/>
      <c r="C471" s="14"/>
      <c r="D471" s="57"/>
      <c r="E471" s="9"/>
      <c r="F471" s="9"/>
      <c r="J471" s="9"/>
    </row>
    <row r="472" spans="1:10" ht="14.25" customHeight="1">
      <c r="A472" s="14"/>
      <c r="C472" s="14"/>
      <c r="D472" s="57"/>
      <c r="E472" s="9"/>
      <c r="F472" s="9"/>
      <c r="J472" s="9"/>
    </row>
    <row r="473" spans="1:10" ht="14.25" customHeight="1">
      <c r="A473" s="14"/>
      <c r="C473" s="14"/>
      <c r="D473" s="57"/>
      <c r="E473" s="9"/>
      <c r="F473" s="9"/>
      <c r="J473" s="9"/>
    </row>
    <row r="474" spans="1:10" ht="14.25" customHeight="1">
      <c r="A474" s="14"/>
      <c r="C474" s="14"/>
      <c r="D474" s="57"/>
      <c r="E474" s="9"/>
      <c r="F474" s="9"/>
      <c r="J474" s="9"/>
    </row>
    <row r="475" spans="1:10" ht="14.25" customHeight="1">
      <c r="A475" s="14"/>
      <c r="C475" s="14"/>
      <c r="D475" s="57"/>
      <c r="E475" s="9"/>
      <c r="F475" s="9"/>
      <c r="J475" s="9"/>
    </row>
    <row r="476" spans="1:10" ht="14.25" customHeight="1">
      <c r="A476" s="14"/>
      <c r="C476" s="14"/>
      <c r="D476" s="57"/>
      <c r="E476" s="9"/>
      <c r="F476" s="9"/>
      <c r="J476" s="9"/>
    </row>
    <row r="477" spans="1:10" ht="14.25" customHeight="1">
      <c r="A477" s="14"/>
      <c r="C477" s="14"/>
      <c r="D477" s="57"/>
      <c r="E477" s="9"/>
      <c r="F477" s="9"/>
      <c r="J477" s="9"/>
    </row>
    <row r="478" spans="1:10" ht="14.25" customHeight="1">
      <c r="A478" s="14"/>
      <c r="C478" s="14"/>
      <c r="D478" s="57"/>
      <c r="E478" s="9"/>
      <c r="F478" s="9"/>
      <c r="J478" s="9"/>
    </row>
    <row r="479" spans="1:10" ht="14.25" customHeight="1">
      <c r="A479" s="14"/>
      <c r="C479" s="14"/>
      <c r="D479" s="57"/>
      <c r="E479" s="9"/>
      <c r="F479" s="9"/>
      <c r="J479" s="9"/>
    </row>
    <row r="480" spans="1:10" ht="14.25" customHeight="1">
      <c r="A480" s="14"/>
      <c r="C480" s="14"/>
      <c r="D480" s="57"/>
      <c r="E480" s="9"/>
      <c r="F480" s="9"/>
      <c r="J480" s="9"/>
    </row>
    <row r="481" spans="1:10" ht="14.25" customHeight="1">
      <c r="A481" s="14"/>
      <c r="C481" s="14"/>
      <c r="D481" s="57"/>
      <c r="E481" s="9"/>
      <c r="F481" s="9"/>
      <c r="J481" s="9"/>
    </row>
    <row r="482" spans="1:10" ht="14.25" customHeight="1">
      <c r="A482" s="14"/>
      <c r="C482" s="14"/>
      <c r="D482" s="57"/>
      <c r="E482" s="9"/>
      <c r="F482" s="9"/>
      <c r="J482" s="9"/>
    </row>
    <row r="483" spans="1:10" ht="14.25" customHeight="1">
      <c r="A483" s="14"/>
      <c r="C483" s="14"/>
      <c r="D483" s="57"/>
      <c r="E483" s="9"/>
      <c r="F483" s="9"/>
      <c r="J483" s="9"/>
    </row>
    <row r="484" spans="1:10" ht="14.25" customHeight="1">
      <c r="A484" s="14"/>
      <c r="C484" s="14"/>
      <c r="D484" s="57"/>
      <c r="E484" s="9"/>
      <c r="F484" s="9"/>
      <c r="J484" s="9"/>
    </row>
    <row r="485" spans="1:10" ht="14.25" customHeight="1">
      <c r="A485" s="14"/>
      <c r="C485" s="14"/>
      <c r="D485" s="57"/>
      <c r="E485" s="9"/>
      <c r="F485" s="9"/>
      <c r="J485" s="9"/>
    </row>
    <row r="486" spans="1:10" ht="14.25" customHeight="1">
      <c r="A486" s="14"/>
      <c r="C486" s="14"/>
      <c r="D486" s="57"/>
      <c r="E486" s="9"/>
      <c r="F486" s="9"/>
      <c r="J486" s="9"/>
    </row>
    <row r="487" spans="1:10" ht="14.25" customHeight="1">
      <c r="A487" s="14"/>
      <c r="C487" s="14"/>
      <c r="D487" s="57"/>
      <c r="E487" s="9"/>
      <c r="F487" s="9"/>
      <c r="J487" s="9"/>
    </row>
    <row r="488" spans="1:10" ht="14.25" customHeight="1">
      <c r="A488" s="14"/>
      <c r="C488" s="14"/>
      <c r="D488" s="57"/>
      <c r="E488" s="9"/>
      <c r="F488" s="9"/>
      <c r="J488" s="9"/>
    </row>
    <row r="489" spans="1:10" ht="14.25" customHeight="1">
      <c r="A489" s="14"/>
      <c r="C489" s="14"/>
      <c r="D489" s="57"/>
      <c r="E489" s="9"/>
      <c r="F489" s="9"/>
      <c r="J489" s="9"/>
    </row>
    <row r="490" spans="1:10" ht="14.25" customHeight="1">
      <c r="A490" s="14"/>
      <c r="C490" s="14"/>
      <c r="D490" s="57"/>
      <c r="E490" s="9"/>
      <c r="F490" s="9"/>
      <c r="J490" s="9"/>
    </row>
    <row r="491" spans="1:10" ht="14.25" customHeight="1">
      <c r="A491" s="14"/>
      <c r="C491" s="14"/>
      <c r="D491" s="57"/>
      <c r="E491" s="9"/>
      <c r="F491" s="9"/>
      <c r="J491" s="9"/>
    </row>
    <row r="492" spans="1:10" ht="14.25" customHeight="1">
      <c r="A492" s="14"/>
      <c r="C492" s="14"/>
      <c r="D492" s="57"/>
      <c r="E492" s="9"/>
      <c r="F492" s="9"/>
      <c r="J492" s="9"/>
    </row>
    <row r="493" spans="1:10" ht="14.25" customHeight="1">
      <c r="A493" s="14"/>
      <c r="C493" s="14"/>
      <c r="D493" s="57"/>
      <c r="E493" s="9"/>
      <c r="F493" s="9"/>
      <c r="J493" s="9"/>
    </row>
    <row r="494" spans="1:10" ht="14.25" customHeight="1">
      <c r="A494" s="14"/>
      <c r="C494" s="14"/>
      <c r="D494" s="57"/>
      <c r="E494" s="9"/>
      <c r="F494" s="9"/>
      <c r="J494" s="9"/>
    </row>
    <row r="495" spans="1:10" ht="14.25" customHeight="1">
      <c r="A495" s="14"/>
      <c r="C495" s="14"/>
      <c r="D495" s="57"/>
      <c r="E495" s="9"/>
      <c r="F495" s="9"/>
      <c r="J495" s="9"/>
    </row>
    <row r="496" spans="1:10" ht="14.25" customHeight="1">
      <c r="A496" s="14"/>
      <c r="C496" s="14"/>
      <c r="D496" s="57"/>
      <c r="E496" s="9"/>
      <c r="F496" s="9"/>
      <c r="J496" s="9"/>
    </row>
    <row r="497" spans="1:10" ht="14.25" customHeight="1">
      <c r="A497" s="14"/>
      <c r="C497" s="14"/>
      <c r="D497" s="57"/>
      <c r="E497" s="9"/>
      <c r="F497" s="9"/>
      <c r="J497" s="9"/>
    </row>
    <row r="498" spans="1:10" ht="14.25" customHeight="1">
      <c r="A498" s="14"/>
      <c r="C498" s="14"/>
      <c r="D498" s="57"/>
      <c r="E498" s="9"/>
      <c r="F498" s="9"/>
      <c r="J498" s="9"/>
    </row>
    <row r="499" spans="1:10" ht="14.25" customHeight="1">
      <c r="A499" s="14"/>
      <c r="C499" s="14"/>
      <c r="D499" s="57"/>
      <c r="E499" s="9"/>
      <c r="F499" s="9"/>
      <c r="J499" s="9"/>
    </row>
    <row r="500" spans="1:10" ht="14.25" customHeight="1">
      <c r="A500" s="14"/>
      <c r="C500" s="14"/>
      <c r="D500" s="57"/>
      <c r="E500" s="9"/>
      <c r="F500" s="9"/>
      <c r="J500" s="9"/>
    </row>
    <row r="501" spans="1:10" ht="14.25" customHeight="1">
      <c r="A501" s="14"/>
      <c r="C501" s="14"/>
      <c r="D501" s="57"/>
      <c r="E501" s="9"/>
      <c r="F501" s="9"/>
      <c r="J501" s="9"/>
    </row>
    <row r="502" spans="1:10" ht="14.25" customHeight="1">
      <c r="A502" s="14"/>
      <c r="C502" s="14"/>
      <c r="D502" s="57"/>
      <c r="E502" s="9"/>
      <c r="F502" s="9"/>
      <c r="J502" s="9"/>
    </row>
    <row r="503" spans="1:10" ht="14.25" customHeight="1">
      <c r="A503" s="14"/>
      <c r="C503" s="14"/>
      <c r="D503" s="57"/>
      <c r="E503" s="9"/>
      <c r="F503" s="9"/>
      <c r="J503" s="9"/>
    </row>
    <row r="504" spans="1:10" ht="14.25" customHeight="1">
      <c r="A504" s="14"/>
      <c r="C504" s="14"/>
      <c r="D504" s="57"/>
      <c r="E504" s="9"/>
      <c r="F504" s="9"/>
      <c r="J504" s="9"/>
    </row>
    <row r="505" spans="1:10" ht="14.25" customHeight="1">
      <c r="A505" s="14"/>
      <c r="C505" s="14"/>
      <c r="D505" s="57"/>
      <c r="E505" s="9"/>
      <c r="F505" s="9"/>
      <c r="J505" s="9"/>
    </row>
    <row r="506" spans="1:10" ht="14.25" customHeight="1">
      <c r="A506" s="14"/>
      <c r="C506" s="14"/>
      <c r="D506" s="57"/>
      <c r="E506" s="9"/>
      <c r="F506" s="9"/>
      <c r="J506" s="9"/>
    </row>
    <row r="507" spans="1:10" ht="14.25" customHeight="1">
      <c r="A507" s="14"/>
      <c r="C507" s="14"/>
      <c r="D507" s="57"/>
      <c r="E507" s="9"/>
      <c r="F507" s="9"/>
      <c r="J507" s="9"/>
    </row>
    <row r="508" spans="1:10" ht="14.25" customHeight="1">
      <c r="A508" s="14"/>
      <c r="C508" s="14"/>
      <c r="D508" s="57"/>
      <c r="E508" s="9"/>
      <c r="F508" s="9"/>
      <c r="J508" s="9"/>
    </row>
    <row r="509" spans="1:10" ht="14.25" customHeight="1">
      <c r="A509" s="14"/>
      <c r="C509" s="14"/>
      <c r="D509" s="57"/>
      <c r="E509" s="9"/>
      <c r="F509" s="9"/>
      <c r="J509" s="9"/>
    </row>
    <row r="510" spans="1:10" ht="14.25" customHeight="1">
      <c r="A510" s="14"/>
      <c r="C510" s="14"/>
      <c r="D510" s="57"/>
      <c r="E510" s="9"/>
      <c r="F510" s="9"/>
      <c r="J510" s="9"/>
    </row>
    <row r="511" spans="1:10" ht="14.25" customHeight="1">
      <c r="A511" s="14"/>
      <c r="C511" s="14"/>
      <c r="D511" s="57"/>
      <c r="E511" s="9"/>
      <c r="F511" s="9"/>
      <c r="J511" s="9"/>
    </row>
    <row r="512" spans="1:10" ht="14.25" customHeight="1">
      <c r="A512" s="14"/>
      <c r="C512" s="14"/>
      <c r="D512" s="57"/>
      <c r="E512" s="9"/>
      <c r="F512" s="9"/>
      <c r="J512" s="9"/>
    </row>
    <row r="513" spans="1:10" ht="14.25" customHeight="1">
      <c r="A513" s="14"/>
      <c r="C513" s="14"/>
      <c r="D513" s="57"/>
      <c r="E513" s="9"/>
      <c r="F513" s="9"/>
      <c r="J513" s="9"/>
    </row>
    <row r="514" spans="1:10" ht="14.25" customHeight="1">
      <c r="A514" s="14"/>
      <c r="C514" s="14"/>
      <c r="D514" s="57"/>
      <c r="E514" s="9"/>
      <c r="F514" s="9"/>
      <c r="J514" s="9"/>
    </row>
    <row r="515" spans="1:10" ht="14.25" customHeight="1">
      <c r="A515" s="14"/>
      <c r="C515" s="14"/>
      <c r="D515" s="57"/>
      <c r="E515" s="9"/>
      <c r="F515" s="9"/>
      <c r="J515" s="9"/>
    </row>
    <row r="516" spans="1:10" ht="14.25" customHeight="1">
      <c r="A516" s="14"/>
      <c r="C516" s="14"/>
      <c r="D516" s="57"/>
      <c r="E516" s="9"/>
      <c r="F516" s="9"/>
      <c r="J516" s="9"/>
    </row>
    <row r="517" spans="1:10" ht="14.25" customHeight="1">
      <c r="A517" s="14"/>
      <c r="C517" s="14"/>
      <c r="D517" s="57"/>
      <c r="E517" s="9"/>
      <c r="F517" s="9"/>
      <c r="J517" s="9"/>
    </row>
    <row r="518" spans="1:10" ht="14.25" customHeight="1">
      <c r="A518" s="14"/>
      <c r="C518" s="14"/>
      <c r="D518" s="57"/>
      <c r="E518" s="9"/>
      <c r="F518" s="9"/>
      <c r="J518" s="9"/>
    </row>
    <row r="519" spans="1:10" ht="14.25" customHeight="1">
      <c r="A519" s="14"/>
      <c r="C519" s="14"/>
      <c r="D519" s="57"/>
      <c r="E519" s="9"/>
      <c r="F519" s="9"/>
      <c r="J519" s="9"/>
    </row>
    <row r="520" spans="1:10" ht="14.25" customHeight="1">
      <c r="A520" s="14"/>
      <c r="C520" s="14"/>
      <c r="D520" s="57"/>
      <c r="E520" s="9"/>
      <c r="F520" s="9"/>
      <c r="J520" s="9"/>
    </row>
    <row r="521" spans="1:10" ht="14.25" customHeight="1">
      <c r="A521" s="14"/>
      <c r="C521" s="14"/>
      <c r="D521" s="57"/>
      <c r="E521" s="9"/>
      <c r="F521" s="9"/>
      <c r="J521" s="9"/>
    </row>
    <row r="522" spans="1:10" ht="14.25" customHeight="1">
      <c r="A522" s="14"/>
      <c r="C522" s="14"/>
      <c r="D522" s="57"/>
      <c r="E522" s="9"/>
      <c r="F522" s="9"/>
      <c r="J522" s="9"/>
    </row>
    <row r="523" spans="1:10" ht="14.25" customHeight="1">
      <c r="A523" s="14"/>
      <c r="C523" s="14"/>
      <c r="D523" s="57"/>
      <c r="E523" s="9"/>
      <c r="F523" s="9"/>
      <c r="J523" s="9"/>
    </row>
    <row r="524" spans="1:10" ht="14.25" customHeight="1">
      <c r="A524" s="14"/>
      <c r="C524" s="14"/>
      <c r="D524" s="57"/>
      <c r="E524" s="9"/>
      <c r="F524" s="9"/>
      <c r="J524" s="9"/>
    </row>
    <row r="525" spans="1:10" ht="14.25" customHeight="1">
      <c r="A525" s="14"/>
      <c r="C525" s="14"/>
      <c r="D525" s="57"/>
      <c r="E525" s="9"/>
      <c r="F525" s="9"/>
      <c r="J525" s="9"/>
    </row>
    <row r="526" spans="1:10" ht="14.25" customHeight="1">
      <c r="A526" s="14"/>
      <c r="C526" s="14"/>
      <c r="D526" s="57"/>
      <c r="E526" s="9"/>
      <c r="F526" s="9"/>
      <c r="J526" s="9"/>
    </row>
    <row r="527" spans="1:10" ht="14.25" customHeight="1">
      <c r="A527" s="14"/>
      <c r="C527" s="14"/>
      <c r="D527" s="57"/>
      <c r="E527" s="9"/>
      <c r="F527" s="9"/>
      <c r="J527" s="9"/>
    </row>
    <row r="528" spans="1:10" ht="14.25" customHeight="1">
      <c r="A528" s="14"/>
      <c r="C528" s="14"/>
      <c r="D528" s="57"/>
      <c r="E528" s="9"/>
      <c r="F528" s="9"/>
      <c r="J528" s="9"/>
    </row>
    <row r="529" spans="1:10" ht="14.25" customHeight="1">
      <c r="A529" s="14"/>
      <c r="C529" s="14"/>
      <c r="D529" s="57"/>
      <c r="E529" s="9"/>
      <c r="F529" s="9"/>
      <c r="J529" s="9"/>
    </row>
    <row r="530" spans="1:10" ht="14.25" customHeight="1">
      <c r="A530" s="14"/>
      <c r="C530" s="14"/>
      <c r="D530" s="57"/>
      <c r="E530" s="9"/>
      <c r="F530" s="9"/>
      <c r="J530" s="9"/>
    </row>
    <row r="531" spans="1:10" ht="14.25" customHeight="1">
      <c r="A531" s="14"/>
      <c r="C531" s="14"/>
      <c r="D531" s="57"/>
      <c r="E531" s="9"/>
      <c r="F531" s="9"/>
      <c r="J531" s="9"/>
    </row>
    <row r="532" spans="1:10" ht="14.25" customHeight="1">
      <c r="A532" s="14"/>
      <c r="C532" s="14"/>
      <c r="D532" s="57"/>
      <c r="E532" s="9"/>
      <c r="F532" s="9"/>
      <c r="J532" s="9"/>
    </row>
    <row r="533" spans="1:10" ht="14.25" customHeight="1">
      <c r="A533" s="14"/>
      <c r="C533" s="14"/>
      <c r="D533" s="57"/>
      <c r="E533" s="9"/>
      <c r="F533" s="9"/>
      <c r="J533" s="9"/>
    </row>
    <row r="534" spans="1:10" ht="14.25" customHeight="1">
      <c r="A534" s="14"/>
      <c r="C534" s="14"/>
      <c r="D534" s="57"/>
      <c r="E534" s="9"/>
      <c r="F534" s="9"/>
      <c r="J534" s="9"/>
    </row>
    <row r="535" spans="1:10" ht="14.25" customHeight="1">
      <c r="A535" s="14"/>
      <c r="C535" s="14"/>
      <c r="D535" s="57"/>
      <c r="E535" s="9"/>
      <c r="F535" s="9"/>
      <c r="J535" s="9"/>
    </row>
    <row r="536" spans="1:10" ht="14.25" customHeight="1">
      <c r="A536" s="14"/>
      <c r="C536" s="14"/>
      <c r="D536" s="57"/>
      <c r="E536" s="9"/>
      <c r="F536" s="9"/>
      <c r="J536" s="9"/>
    </row>
    <row r="537" spans="1:10" ht="14.25" customHeight="1">
      <c r="A537" s="14"/>
      <c r="C537" s="14"/>
      <c r="D537" s="57"/>
      <c r="E537" s="9"/>
      <c r="F537" s="9"/>
      <c r="J537" s="9"/>
    </row>
    <row r="538" spans="1:10" ht="14.25" customHeight="1">
      <c r="A538" s="14"/>
      <c r="C538" s="14"/>
      <c r="D538" s="57"/>
      <c r="E538" s="9"/>
      <c r="F538" s="9"/>
      <c r="J538" s="9"/>
    </row>
    <row r="539" spans="1:10" ht="14.25" customHeight="1">
      <c r="A539" s="14"/>
      <c r="C539" s="14"/>
      <c r="D539" s="57"/>
      <c r="E539" s="9"/>
      <c r="F539" s="9"/>
      <c r="J539" s="9"/>
    </row>
    <row r="540" spans="1:10" ht="14.25" customHeight="1">
      <c r="A540" s="14"/>
      <c r="C540" s="14"/>
      <c r="D540" s="57"/>
      <c r="E540" s="9"/>
      <c r="F540" s="9"/>
      <c r="J540" s="9"/>
    </row>
    <row r="541" spans="1:10" ht="14.25" customHeight="1">
      <c r="A541" s="14"/>
      <c r="C541" s="14"/>
      <c r="D541" s="57"/>
      <c r="E541" s="9"/>
      <c r="F541" s="9"/>
      <c r="J541" s="9"/>
    </row>
    <row r="542" spans="1:10" ht="14.25" customHeight="1">
      <c r="A542" s="14"/>
      <c r="C542" s="14"/>
      <c r="D542" s="57"/>
      <c r="E542" s="9"/>
      <c r="F542" s="9"/>
      <c r="J542" s="9"/>
    </row>
    <row r="543" spans="1:10" ht="14.25" customHeight="1">
      <c r="A543" s="14"/>
      <c r="C543" s="14"/>
      <c r="D543" s="57"/>
      <c r="E543" s="9"/>
      <c r="F543" s="9"/>
      <c r="J543" s="9"/>
    </row>
    <row r="544" spans="1:10" ht="14.25" customHeight="1">
      <c r="A544" s="14"/>
      <c r="C544" s="14"/>
      <c r="D544" s="57"/>
      <c r="E544" s="9"/>
      <c r="F544" s="9"/>
      <c r="J544" s="9"/>
    </row>
    <row r="545" spans="1:10" ht="14.25" customHeight="1">
      <c r="A545" s="14"/>
      <c r="C545" s="14"/>
      <c r="D545" s="57"/>
      <c r="E545" s="9"/>
      <c r="F545" s="9"/>
      <c r="J545" s="9"/>
    </row>
    <row r="546" spans="1:10" ht="14.25" customHeight="1">
      <c r="A546" s="14"/>
      <c r="C546" s="14"/>
      <c r="D546" s="57"/>
      <c r="E546" s="9"/>
      <c r="F546" s="9"/>
      <c r="J546" s="9"/>
    </row>
    <row r="547" spans="1:10" ht="14.25" customHeight="1">
      <c r="A547" s="14"/>
      <c r="C547" s="14"/>
      <c r="D547" s="57"/>
      <c r="E547" s="9"/>
      <c r="F547" s="9"/>
      <c r="J547" s="9"/>
    </row>
    <row r="548" spans="1:10" ht="14.25" customHeight="1">
      <c r="A548" s="14"/>
      <c r="C548" s="14"/>
      <c r="D548" s="57"/>
      <c r="E548" s="9"/>
      <c r="F548" s="9"/>
      <c r="J548" s="9"/>
    </row>
    <row r="549" spans="1:10" ht="14.25" customHeight="1">
      <c r="A549" s="14"/>
      <c r="C549" s="14"/>
      <c r="D549" s="57"/>
      <c r="E549" s="9"/>
      <c r="F549" s="9"/>
      <c r="J549" s="9"/>
    </row>
    <row r="550" spans="1:10" ht="14.25" customHeight="1">
      <c r="A550" s="14"/>
      <c r="C550" s="14"/>
      <c r="D550" s="57"/>
      <c r="E550" s="9"/>
      <c r="F550" s="9"/>
      <c r="J550" s="9"/>
    </row>
    <row r="551" spans="1:10" ht="14.25" customHeight="1">
      <c r="A551" s="14"/>
      <c r="C551" s="14"/>
      <c r="D551" s="57"/>
      <c r="E551" s="9"/>
      <c r="F551" s="9"/>
      <c r="J551" s="9"/>
    </row>
    <row r="552" spans="1:10" ht="14.25" customHeight="1">
      <c r="A552" s="14"/>
      <c r="C552" s="14"/>
      <c r="D552" s="57"/>
      <c r="E552" s="9"/>
      <c r="F552" s="9"/>
      <c r="J552" s="9"/>
    </row>
    <row r="553" spans="1:10" ht="14.25" customHeight="1">
      <c r="A553" s="14"/>
      <c r="C553" s="14"/>
      <c r="D553" s="57"/>
      <c r="E553" s="9"/>
      <c r="F553" s="9"/>
      <c r="J553" s="9"/>
    </row>
    <row r="554" spans="1:10" ht="14.25" customHeight="1">
      <c r="A554" s="14"/>
      <c r="C554" s="14"/>
      <c r="D554" s="57"/>
      <c r="E554" s="9"/>
      <c r="F554" s="9"/>
      <c r="J554" s="9"/>
    </row>
    <row r="555" spans="1:10" ht="14.25" customHeight="1">
      <c r="A555" s="14"/>
      <c r="C555" s="14"/>
      <c r="D555" s="57"/>
      <c r="E555" s="9"/>
      <c r="F555" s="9"/>
      <c r="J555" s="9"/>
    </row>
    <row r="556" spans="1:10" ht="14.25" customHeight="1">
      <c r="A556" s="14"/>
      <c r="C556" s="14"/>
      <c r="D556" s="57"/>
      <c r="E556" s="9"/>
      <c r="F556" s="9"/>
      <c r="J556" s="9"/>
    </row>
    <row r="557" spans="1:10" ht="14.25" customHeight="1">
      <c r="A557" s="14"/>
      <c r="C557" s="14"/>
      <c r="D557" s="57"/>
      <c r="E557" s="9"/>
      <c r="F557" s="9"/>
      <c r="J557" s="9"/>
    </row>
    <row r="558" spans="1:10" ht="14.25" customHeight="1">
      <c r="A558" s="14"/>
      <c r="C558" s="14"/>
      <c r="D558" s="57"/>
      <c r="E558" s="9"/>
      <c r="F558" s="9"/>
      <c r="J558" s="9"/>
    </row>
    <row r="559" spans="1:10" ht="14.25" customHeight="1">
      <c r="A559" s="14"/>
      <c r="C559" s="14"/>
      <c r="D559" s="57"/>
      <c r="E559" s="9"/>
      <c r="F559" s="9"/>
      <c r="J559" s="9"/>
    </row>
    <row r="560" spans="1:10" ht="14.25" customHeight="1">
      <c r="A560" s="14"/>
      <c r="C560" s="14"/>
      <c r="D560" s="57"/>
      <c r="E560" s="9"/>
      <c r="F560" s="9"/>
      <c r="J560" s="9"/>
    </row>
    <row r="561" spans="1:10" ht="14.25" customHeight="1">
      <c r="A561" s="14"/>
      <c r="C561" s="14"/>
      <c r="D561" s="57"/>
      <c r="E561" s="9"/>
      <c r="F561" s="9"/>
      <c r="J561" s="9"/>
    </row>
    <row r="562" spans="1:10" ht="14.25" customHeight="1">
      <c r="A562" s="14"/>
      <c r="C562" s="14"/>
      <c r="D562" s="57"/>
      <c r="E562" s="9"/>
      <c r="F562" s="9"/>
      <c r="J562" s="9"/>
    </row>
    <row r="563" spans="1:10" ht="14.25" customHeight="1">
      <c r="A563" s="14"/>
      <c r="C563" s="14"/>
      <c r="D563" s="57"/>
      <c r="E563" s="9"/>
      <c r="F563" s="9"/>
      <c r="J563" s="9"/>
    </row>
    <row r="564" spans="1:10" ht="14.25" customHeight="1">
      <c r="A564" s="14"/>
      <c r="C564" s="14"/>
      <c r="D564" s="57"/>
      <c r="E564" s="9"/>
      <c r="F564" s="9"/>
      <c r="J564" s="9"/>
    </row>
    <row r="565" spans="1:10" ht="14.25" customHeight="1">
      <c r="A565" s="14"/>
      <c r="C565" s="14"/>
      <c r="D565" s="57"/>
      <c r="E565" s="9"/>
      <c r="F565" s="9"/>
      <c r="J565" s="9"/>
    </row>
    <row r="566" spans="1:10" ht="14.25" customHeight="1">
      <c r="A566" s="14"/>
      <c r="C566" s="14"/>
      <c r="D566" s="57"/>
      <c r="E566" s="9"/>
      <c r="F566" s="9"/>
      <c r="J566" s="9"/>
    </row>
    <row r="567" spans="1:10" ht="14.25" customHeight="1">
      <c r="A567" s="14"/>
      <c r="C567" s="14"/>
      <c r="D567" s="57"/>
      <c r="E567" s="9"/>
      <c r="F567" s="9"/>
      <c r="J567" s="9"/>
    </row>
    <row r="568" spans="1:10" ht="14.25" customHeight="1">
      <c r="A568" s="14"/>
      <c r="C568" s="14"/>
      <c r="D568" s="57"/>
      <c r="E568" s="9"/>
      <c r="F568" s="9"/>
      <c r="J568" s="9"/>
    </row>
    <row r="569" spans="1:10" ht="14.25" customHeight="1">
      <c r="A569" s="14"/>
      <c r="C569" s="14"/>
      <c r="D569" s="57"/>
      <c r="E569" s="9"/>
      <c r="F569" s="9"/>
      <c r="J569" s="9"/>
    </row>
    <row r="570" spans="1:10" ht="14.25" customHeight="1">
      <c r="A570" s="14"/>
      <c r="C570" s="14"/>
      <c r="D570" s="57"/>
      <c r="E570" s="9"/>
      <c r="F570" s="9"/>
      <c r="J570" s="9"/>
    </row>
    <row r="571" spans="1:10" ht="14.25" customHeight="1">
      <c r="A571" s="14"/>
      <c r="C571" s="14"/>
      <c r="D571" s="57"/>
      <c r="E571" s="9"/>
      <c r="F571" s="9"/>
      <c r="J571" s="9"/>
    </row>
    <row r="572" spans="1:10" ht="14.25" customHeight="1">
      <c r="A572" s="14"/>
      <c r="C572" s="14"/>
      <c r="D572" s="57"/>
      <c r="E572" s="9"/>
      <c r="F572" s="9"/>
      <c r="J572" s="9"/>
    </row>
    <row r="573" spans="1:10" ht="14.25" customHeight="1">
      <c r="A573" s="14"/>
      <c r="C573" s="14"/>
      <c r="D573" s="57"/>
      <c r="E573" s="9"/>
      <c r="F573" s="9"/>
      <c r="J573" s="9"/>
    </row>
    <row r="574" spans="1:10" ht="14.25" customHeight="1">
      <c r="A574" s="14"/>
      <c r="C574" s="14"/>
      <c r="D574" s="57"/>
      <c r="E574" s="9"/>
      <c r="F574" s="9"/>
      <c r="J574" s="9"/>
    </row>
    <row r="575" spans="1:10" ht="14.25" customHeight="1">
      <c r="A575" s="14"/>
      <c r="C575" s="14"/>
      <c r="D575" s="57"/>
      <c r="E575" s="9"/>
      <c r="F575" s="9"/>
      <c r="J575" s="9"/>
    </row>
    <row r="576" spans="1:10" ht="14.25" customHeight="1">
      <c r="A576" s="14"/>
      <c r="C576" s="14"/>
      <c r="D576" s="57"/>
      <c r="E576" s="9"/>
      <c r="F576" s="9"/>
      <c r="J576" s="9"/>
    </row>
    <row r="577" spans="1:10" ht="14.25" customHeight="1">
      <c r="A577" s="14"/>
      <c r="C577" s="14"/>
      <c r="D577" s="57"/>
      <c r="E577" s="9"/>
      <c r="F577" s="9"/>
      <c r="J577" s="9"/>
    </row>
    <row r="578" spans="1:10" ht="14.25" customHeight="1">
      <c r="A578" s="14"/>
      <c r="C578" s="14"/>
      <c r="D578" s="57"/>
      <c r="E578" s="9"/>
      <c r="F578" s="9"/>
      <c r="J578" s="9"/>
    </row>
    <row r="579" spans="1:10" ht="14.25" customHeight="1">
      <c r="A579" s="14"/>
      <c r="C579" s="14"/>
      <c r="D579" s="57"/>
      <c r="E579" s="9"/>
      <c r="F579" s="9"/>
      <c r="J579" s="9"/>
    </row>
    <row r="580" spans="1:10" ht="14.25" customHeight="1">
      <c r="A580" s="14"/>
      <c r="C580" s="14"/>
      <c r="D580" s="57"/>
      <c r="E580" s="9"/>
      <c r="F580" s="9"/>
      <c r="J580" s="9"/>
    </row>
    <row r="581" spans="1:10" ht="14.25" customHeight="1">
      <c r="A581" s="14"/>
      <c r="C581" s="14"/>
      <c r="D581" s="57"/>
      <c r="E581" s="9"/>
      <c r="F581" s="9"/>
      <c r="J581" s="9"/>
    </row>
    <row r="582" spans="1:10" ht="14.25" customHeight="1">
      <c r="A582" s="14"/>
      <c r="C582" s="14"/>
      <c r="D582" s="57"/>
      <c r="E582" s="9"/>
      <c r="F582" s="9"/>
      <c r="J582" s="9"/>
    </row>
    <row r="583" spans="1:10" ht="14.25" customHeight="1">
      <c r="A583" s="14"/>
      <c r="C583" s="14"/>
      <c r="D583" s="57"/>
      <c r="E583" s="9"/>
      <c r="F583" s="9"/>
      <c r="J583" s="9"/>
    </row>
    <row r="584" spans="1:10" ht="14.25" customHeight="1">
      <c r="A584" s="14"/>
      <c r="C584" s="14"/>
      <c r="D584" s="57"/>
      <c r="E584" s="9"/>
      <c r="F584" s="9"/>
      <c r="J584" s="9"/>
    </row>
    <row r="585" spans="1:10" ht="14.25" customHeight="1">
      <c r="A585" s="14"/>
      <c r="C585" s="14"/>
      <c r="D585" s="57"/>
      <c r="E585" s="9"/>
      <c r="F585" s="9"/>
      <c r="J585" s="9"/>
    </row>
    <row r="586" spans="1:10" ht="14.25" customHeight="1">
      <c r="A586" s="14"/>
      <c r="C586" s="14"/>
      <c r="D586" s="57"/>
      <c r="E586" s="9"/>
      <c r="F586" s="9"/>
      <c r="J586" s="9"/>
    </row>
    <row r="587" spans="1:10" ht="14.25" customHeight="1">
      <c r="A587" s="14"/>
      <c r="C587" s="14"/>
      <c r="D587" s="57"/>
      <c r="E587" s="9"/>
      <c r="F587" s="9"/>
      <c r="J587" s="9"/>
    </row>
    <row r="588" spans="1:10" ht="14.25" customHeight="1">
      <c r="A588" s="14"/>
      <c r="C588" s="14"/>
      <c r="D588" s="57"/>
      <c r="E588" s="9"/>
      <c r="F588" s="9"/>
      <c r="J588" s="9"/>
    </row>
    <row r="589" spans="1:10" ht="14.25" customHeight="1">
      <c r="A589" s="14"/>
      <c r="C589" s="14"/>
      <c r="D589" s="57"/>
      <c r="E589" s="9"/>
      <c r="F589" s="9"/>
      <c r="J589" s="9"/>
    </row>
    <row r="590" spans="1:10" ht="14.25" customHeight="1">
      <c r="A590" s="14"/>
      <c r="C590" s="14"/>
      <c r="D590" s="57"/>
      <c r="E590" s="9"/>
      <c r="F590" s="9"/>
      <c r="J590" s="9"/>
    </row>
    <row r="591" spans="1:10" ht="14.25" customHeight="1">
      <c r="A591" s="14"/>
      <c r="C591" s="14"/>
      <c r="D591" s="57"/>
      <c r="E591" s="9"/>
      <c r="F591" s="9"/>
      <c r="J591" s="9"/>
    </row>
    <row r="592" spans="1:10" ht="14.25" customHeight="1">
      <c r="A592" s="14"/>
      <c r="C592" s="14"/>
      <c r="D592" s="57"/>
      <c r="E592" s="9"/>
      <c r="F592" s="9"/>
      <c r="J592" s="9"/>
    </row>
    <row r="593" spans="1:10" ht="14.25" customHeight="1">
      <c r="A593" s="14"/>
      <c r="C593" s="14"/>
      <c r="D593" s="57"/>
      <c r="E593" s="9"/>
      <c r="F593" s="9"/>
      <c r="J593" s="9"/>
    </row>
    <row r="594" spans="1:10" ht="14.25" customHeight="1">
      <c r="A594" s="14"/>
      <c r="C594" s="14"/>
      <c r="D594" s="57"/>
      <c r="E594" s="9"/>
      <c r="F594" s="9"/>
      <c r="J594" s="9"/>
    </row>
    <row r="595" spans="1:10" ht="14.25" customHeight="1">
      <c r="A595" s="14"/>
      <c r="C595" s="14"/>
      <c r="D595" s="57"/>
      <c r="E595" s="9"/>
      <c r="F595" s="9"/>
      <c r="J595" s="9"/>
    </row>
    <row r="596" spans="1:10" ht="14.25" customHeight="1">
      <c r="A596" s="14"/>
      <c r="C596" s="14"/>
      <c r="D596" s="57"/>
      <c r="E596" s="9"/>
      <c r="F596" s="9"/>
      <c r="J596" s="9"/>
    </row>
    <row r="597" spans="1:10" ht="14.25" customHeight="1">
      <c r="A597" s="14"/>
      <c r="C597" s="14"/>
      <c r="D597" s="57"/>
      <c r="E597" s="9"/>
      <c r="F597" s="9"/>
      <c r="J597" s="9"/>
    </row>
    <row r="598" spans="1:10" ht="14.25" customHeight="1">
      <c r="A598" s="14"/>
      <c r="C598" s="14"/>
      <c r="D598" s="57"/>
      <c r="E598" s="9"/>
      <c r="F598" s="9"/>
      <c r="J598" s="9"/>
    </row>
    <row r="599" spans="1:10" ht="14.25" customHeight="1">
      <c r="A599" s="14"/>
      <c r="C599" s="14"/>
      <c r="D599" s="57"/>
      <c r="E599" s="9"/>
      <c r="F599" s="9"/>
      <c r="J599" s="9"/>
    </row>
    <row r="600" spans="1:10" ht="14.25" customHeight="1">
      <c r="A600" s="14"/>
      <c r="C600" s="14"/>
      <c r="D600" s="57"/>
      <c r="E600" s="9"/>
      <c r="F600" s="9"/>
      <c r="J600" s="9"/>
    </row>
    <row r="601" spans="1:10" ht="14.25" customHeight="1">
      <c r="A601" s="14"/>
      <c r="C601" s="14"/>
      <c r="D601" s="57"/>
      <c r="E601" s="9"/>
      <c r="F601" s="9"/>
      <c r="J601" s="9"/>
    </row>
    <row r="602" spans="1:10" ht="14.25" customHeight="1">
      <c r="A602" s="14"/>
      <c r="C602" s="14"/>
      <c r="D602" s="57"/>
      <c r="E602" s="9"/>
      <c r="F602" s="9"/>
      <c r="J602" s="9"/>
    </row>
    <row r="603" spans="1:10" ht="14.25" customHeight="1">
      <c r="A603" s="14"/>
      <c r="C603" s="14"/>
      <c r="D603" s="57"/>
      <c r="E603" s="9"/>
      <c r="F603" s="9"/>
      <c r="J603" s="9"/>
    </row>
    <row r="604" spans="1:10" ht="14.25" customHeight="1">
      <c r="A604" s="14"/>
      <c r="C604" s="14"/>
      <c r="D604" s="57"/>
      <c r="E604" s="9"/>
      <c r="F604" s="9"/>
      <c r="J604" s="9"/>
    </row>
    <row r="605" spans="1:10" ht="14.25" customHeight="1">
      <c r="A605" s="14"/>
      <c r="C605" s="14"/>
      <c r="D605" s="57"/>
      <c r="E605" s="9"/>
      <c r="F605" s="9"/>
      <c r="J605" s="9"/>
    </row>
    <row r="606" spans="1:10" ht="14.25" customHeight="1">
      <c r="A606" s="14"/>
      <c r="C606" s="14"/>
      <c r="D606" s="57"/>
      <c r="E606" s="9"/>
      <c r="F606" s="9"/>
      <c r="J606" s="9"/>
    </row>
    <row r="607" spans="1:10" ht="14.25" customHeight="1">
      <c r="A607" s="14"/>
      <c r="C607" s="14"/>
      <c r="D607" s="57"/>
      <c r="E607" s="9"/>
      <c r="F607" s="9"/>
      <c r="J607" s="9"/>
    </row>
    <row r="608" spans="1:10" ht="14.25" customHeight="1">
      <c r="A608" s="14"/>
      <c r="C608" s="14"/>
      <c r="D608" s="57"/>
      <c r="E608" s="9"/>
      <c r="F608" s="9"/>
      <c r="J608" s="9"/>
    </row>
    <row r="609" spans="1:10" ht="14.25" customHeight="1">
      <c r="A609" s="14"/>
      <c r="C609" s="14"/>
      <c r="D609" s="57"/>
      <c r="E609" s="9"/>
      <c r="F609" s="9"/>
      <c r="J609" s="9"/>
    </row>
    <row r="610" spans="1:10" ht="14.25" customHeight="1">
      <c r="A610" s="14"/>
      <c r="C610" s="14"/>
      <c r="D610" s="57"/>
      <c r="E610" s="9"/>
      <c r="F610" s="9"/>
      <c r="J610" s="9"/>
    </row>
    <row r="611" spans="1:10" ht="14.25" customHeight="1">
      <c r="A611" s="14"/>
      <c r="C611" s="14"/>
      <c r="D611" s="57"/>
      <c r="E611" s="9"/>
      <c r="F611" s="9"/>
      <c r="J611" s="9"/>
    </row>
    <row r="612" spans="1:10" ht="14.25" customHeight="1">
      <c r="A612" s="14"/>
      <c r="C612" s="14"/>
      <c r="D612" s="57"/>
      <c r="E612" s="9"/>
      <c r="F612" s="9"/>
      <c r="J612" s="9"/>
    </row>
    <row r="613" spans="1:10" ht="14.25" customHeight="1">
      <c r="A613" s="14"/>
      <c r="C613" s="14"/>
      <c r="D613" s="57"/>
      <c r="E613" s="9"/>
      <c r="F613" s="9"/>
      <c r="J613" s="9"/>
    </row>
    <row r="614" spans="1:10" ht="14.25" customHeight="1">
      <c r="A614" s="14"/>
      <c r="C614" s="14"/>
      <c r="D614" s="57"/>
      <c r="E614" s="9"/>
      <c r="F614" s="9"/>
      <c r="J614" s="9"/>
    </row>
    <row r="615" spans="1:10" ht="14.25" customHeight="1">
      <c r="A615" s="14"/>
      <c r="C615" s="14"/>
      <c r="D615" s="57"/>
      <c r="E615" s="9"/>
      <c r="F615" s="9"/>
      <c r="J615" s="9"/>
    </row>
    <row r="616" spans="1:10" ht="14.25" customHeight="1">
      <c r="A616" s="14"/>
      <c r="C616" s="14"/>
      <c r="D616" s="57"/>
      <c r="E616" s="9"/>
      <c r="F616" s="9"/>
      <c r="J616" s="9"/>
    </row>
    <row r="617" spans="1:10" ht="14.25" customHeight="1">
      <c r="A617" s="14"/>
      <c r="C617" s="14"/>
      <c r="D617" s="57"/>
      <c r="E617" s="9"/>
      <c r="F617" s="9"/>
      <c r="J617" s="9"/>
    </row>
    <row r="618" spans="1:10" ht="14.25" customHeight="1">
      <c r="A618" s="14"/>
      <c r="C618" s="14"/>
      <c r="D618" s="57"/>
      <c r="E618" s="9"/>
      <c r="F618" s="9"/>
      <c r="J618" s="9"/>
    </row>
    <row r="619" spans="1:10" ht="14.25" customHeight="1">
      <c r="A619" s="14"/>
      <c r="C619" s="14"/>
      <c r="D619" s="57"/>
      <c r="E619" s="9"/>
      <c r="F619" s="9"/>
      <c r="J619" s="9"/>
    </row>
    <row r="620" spans="1:10" ht="14.25" customHeight="1">
      <c r="A620" s="14"/>
      <c r="C620" s="14"/>
      <c r="D620" s="57"/>
      <c r="E620" s="9"/>
      <c r="F620" s="9"/>
      <c r="J620" s="9"/>
    </row>
    <row r="621" spans="1:10" ht="14.25" customHeight="1">
      <c r="A621" s="14"/>
      <c r="C621" s="14"/>
      <c r="D621" s="57"/>
      <c r="E621" s="9"/>
      <c r="F621" s="9"/>
      <c r="J621" s="9"/>
    </row>
    <row r="622" spans="1:10" ht="14.25" customHeight="1">
      <c r="A622" s="14"/>
      <c r="C622" s="14"/>
      <c r="D622" s="57"/>
      <c r="E622" s="9"/>
      <c r="F622" s="9"/>
      <c r="J622" s="9"/>
    </row>
    <row r="623" spans="1:10" ht="14.25" customHeight="1">
      <c r="A623" s="14"/>
      <c r="C623" s="14"/>
      <c r="D623" s="57"/>
      <c r="E623" s="9"/>
      <c r="F623" s="9"/>
      <c r="J623" s="9"/>
    </row>
    <row r="624" spans="1:10" ht="14.25" customHeight="1">
      <c r="A624" s="14"/>
      <c r="C624" s="14"/>
      <c r="D624" s="57"/>
      <c r="E624" s="9"/>
      <c r="F624" s="9"/>
      <c r="J624" s="9"/>
    </row>
    <row r="625" spans="1:10" ht="14.25" customHeight="1">
      <c r="A625" s="14"/>
      <c r="C625" s="14"/>
      <c r="D625" s="57"/>
      <c r="E625" s="9"/>
      <c r="F625" s="9"/>
      <c r="J625" s="9"/>
    </row>
    <row r="626" spans="1:10" ht="14.25" customHeight="1">
      <c r="A626" s="14"/>
      <c r="C626" s="14"/>
      <c r="D626" s="57"/>
      <c r="E626" s="9"/>
      <c r="F626" s="9"/>
      <c r="J626" s="9"/>
    </row>
    <row r="627" spans="1:10" ht="14.25" customHeight="1">
      <c r="A627" s="14"/>
      <c r="C627" s="14"/>
      <c r="D627" s="57"/>
      <c r="E627" s="9"/>
      <c r="F627" s="9"/>
      <c r="J627" s="9"/>
    </row>
    <row r="628" spans="1:10" ht="14.25" customHeight="1">
      <c r="A628" s="14"/>
      <c r="C628" s="14"/>
      <c r="D628" s="57"/>
      <c r="E628" s="9"/>
      <c r="F628" s="9"/>
      <c r="J628" s="9"/>
    </row>
    <row r="629" spans="1:10" ht="14.25" customHeight="1">
      <c r="A629" s="14"/>
      <c r="C629" s="14"/>
      <c r="D629" s="57"/>
      <c r="E629" s="9"/>
      <c r="F629" s="9"/>
      <c r="J629" s="9"/>
    </row>
    <row r="630" spans="1:10" ht="14.25" customHeight="1">
      <c r="A630" s="14"/>
      <c r="C630" s="14"/>
      <c r="D630" s="57"/>
      <c r="E630" s="9"/>
      <c r="F630" s="9"/>
      <c r="J630" s="9"/>
    </row>
    <row r="631" spans="1:10" ht="14.25" customHeight="1">
      <c r="A631" s="14"/>
      <c r="C631" s="14"/>
      <c r="D631" s="57"/>
      <c r="E631" s="9"/>
      <c r="F631" s="9"/>
      <c r="J631" s="9"/>
    </row>
    <row r="632" spans="1:10" ht="14.25" customHeight="1">
      <c r="A632" s="14"/>
      <c r="C632" s="14"/>
      <c r="D632" s="57"/>
      <c r="E632" s="9"/>
      <c r="F632" s="9"/>
      <c r="J632" s="9"/>
    </row>
    <row r="633" spans="1:10" ht="14.25" customHeight="1">
      <c r="A633" s="14"/>
      <c r="C633" s="14"/>
      <c r="D633" s="57"/>
      <c r="E633" s="9"/>
      <c r="F633" s="9"/>
      <c r="J633" s="9"/>
    </row>
    <row r="634" spans="1:10" ht="14.25" customHeight="1">
      <c r="A634" s="14"/>
      <c r="C634" s="14"/>
      <c r="D634" s="57"/>
      <c r="E634" s="9"/>
      <c r="F634" s="9"/>
      <c r="J634" s="9"/>
    </row>
    <row r="635" spans="1:10" ht="14.25" customHeight="1">
      <c r="A635" s="14"/>
      <c r="C635" s="14"/>
      <c r="D635" s="57"/>
      <c r="E635" s="9"/>
      <c r="F635" s="9"/>
      <c r="J635" s="9"/>
    </row>
    <row r="636" spans="1:10" ht="14.25" customHeight="1">
      <c r="A636" s="14"/>
      <c r="C636" s="14"/>
      <c r="D636" s="57"/>
      <c r="E636" s="9"/>
      <c r="F636" s="9"/>
      <c r="J636" s="9"/>
    </row>
    <row r="637" spans="1:10" ht="14.25" customHeight="1">
      <c r="A637" s="14"/>
      <c r="C637" s="14"/>
      <c r="D637" s="57"/>
      <c r="E637" s="9"/>
      <c r="F637" s="9"/>
      <c r="J637" s="9"/>
    </row>
    <row r="638" spans="1:10" ht="14.25" customHeight="1">
      <c r="A638" s="14"/>
      <c r="C638" s="14"/>
      <c r="D638" s="57"/>
      <c r="E638" s="9"/>
      <c r="F638" s="9"/>
      <c r="J638" s="9"/>
    </row>
    <row r="639" spans="1:10" ht="14.25" customHeight="1">
      <c r="A639" s="14"/>
      <c r="C639" s="14"/>
      <c r="D639" s="57"/>
      <c r="E639" s="9"/>
      <c r="F639" s="9"/>
      <c r="J639" s="9"/>
    </row>
    <row r="640" spans="1:10" ht="14.25" customHeight="1">
      <c r="A640" s="14"/>
      <c r="C640" s="14"/>
      <c r="D640" s="57"/>
      <c r="E640" s="9"/>
      <c r="F640" s="9"/>
      <c r="J640" s="9"/>
    </row>
    <row r="641" spans="1:10" ht="14.25" customHeight="1">
      <c r="A641" s="14"/>
      <c r="C641" s="14"/>
      <c r="D641" s="57"/>
      <c r="E641" s="9"/>
      <c r="F641" s="9"/>
      <c r="J641" s="9"/>
    </row>
    <row r="642" spans="1:10" ht="14.25" customHeight="1">
      <c r="A642" s="14"/>
      <c r="C642" s="14"/>
      <c r="D642" s="57"/>
      <c r="E642" s="9"/>
      <c r="F642" s="9"/>
      <c r="J642" s="9"/>
    </row>
    <row r="643" spans="1:10" ht="14.25" customHeight="1">
      <c r="A643" s="14"/>
      <c r="C643" s="14"/>
      <c r="D643" s="57"/>
      <c r="E643" s="9"/>
      <c r="F643" s="9"/>
      <c r="J643" s="9"/>
    </row>
    <row r="644" spans="1:10" ht="14.25" customHeight="1">
      <c r="A644" s="14"/>
      <c r="C644" s="14"/>
      <c r="D644" s="57"/>
      <c r="E644" s="9"/>
      <c r="F644" s="9"/>
      <c r="J644" s="9"/>
    </row>
    <row r="645" spans="1:10" ht="14.25" customHeight="1">
      <c r="A645" s="14"/>
      <c r="C645" s="14"/>
      <c r="D645" s="57"/>
      <c r="E645" s="9"/>
      <c r="F645" s="9"/>
      <c r="J645" s="9"/>
    </row>
    <row r="646" spans="1:10" ht="14.25" customHeight="1">
      <c r="A646" s="14"/>
      <c r="C646" s="14"/>
      <c r="D646" s="57"/>
      <c r="E646" s="9"/>
      <c r="F646" s="9"/>
      <c r="J646" s="9"/>
    </row>
    <row r="647" spans="1:10" ht="14.25" customHeight="1">
      <c r="A647" s="14"/>
      <c r="C647" s="14"/>
      <c r="D647" s="57"/>
      <c r="E647" s="9"/>
      <c r="F647" s="9"/>
      <c r="J647" s="9"/>
    </row>
    <row r="648" spans="1:10" ht="14.25" customHeight="1">
      <c r="A648" s="14"/>
      <c r="C648" s="14"/>
      <c r="D648" s="57"/>
      <c r="E648" s="9"/>
      <c r="F648" s="9"/>
      <c r="J648" s="9"/>
    </row>
    <row r="649" spans="1:10" ht="14.25" customHeight="1">
      <c r="A649" s="14"/>
      <c r="C649" s="14"/>
      <c r="D649" s="57"/>
      <c r="E649" s="9"/>
      <c r="F649" s="9"/>
      <c r="J649" s="9"/>
    </row>
    <row r="650" spans="1:10" ht="14.25" customHeight="1">
      <c r="A650" s="14"/>
      <c r="C650" s="14"/>
      <c r="D650" s="57"/>
      <c r="E650" s="9"/>
      <c r="F650" s="9"/>
      <c r="J650" s="9"/>
    </row>
    <row r="651" spans="1:10" ht="14.25" customHeight="1">
      <c r="A651" s="14"/>
      <c r="C651" s="14"/>
      <c r="D651" s="57"/>
      <c r="E651" s="9"/>
      <c r="F651" s="9"/>
      <c r="J651" s="9"/>
    </row>
    <row r="652" spans="1:10" ht="14.25" customHeight="1">
      <c r="A652" s="14"/>
      <c r="C652" s="14"/>
      <c r="D652" s="57"/>
      <c r="E652" s="9"/>
      <c r="F652" s="9"/>
      <c r="J652" s="9"/>
    </row>
    <row r="653" spans="1:10" ht="14.25" customHeight="1">
      <c r="A653" s="14"/>
      <c r="C653" s="14"/>
      <c r="D653" s="57"/>
      <c r="E653" s="9"/>
      <c r="F653" s="9"/>
      <c r="J653" s="9"/>
    </row>
    <row r="654" spans="1:10" ht="14.25" customHeight="1">
      <c r="A654" s="14"/>
      <c r="C654" s="14"/>
      <c r="D654" s="57"/>
      <c r="E654" s="9"/>
      <c r="F654" s="9"/>
      <c r="J654" s="9"/>
    </row>
    <row r="655" spans="1:10" ht="14.25" customHeight="1">
      <c r="A655" s="14"/>
      <c r="C655" s="14"/>
      <c r="D655" s="57"/>
      <c r="E655" s="9"/>
      <c r="F655" s="9"/>
      <c r="J655" s="9"/>
    </row>
    <row r="656" spans="1:10" ht="14.25" customHeight="1">
      <c r="A656" s="14"/>
      <c r="C656" s="14"/>
      <c r="D656" s="57"/>
      <c r="E656" s="9"/>
      <c r="F656" s="9"/>
      <c r="J656" s="9"/>
    </row>
    <row r="657" spans="1:10" ht="14.25" customHeight="1">
      <c r="A657" s="14"/>
      <c r="C657" s="14"/>
      <c r="D657" s="57"/>
      <c r="E657" s="9"/>
      <c r="F657" s="9"/>
      <c r="J657" s="9"/>
    </row>
    <row r="658" spans="1:10" ht="14.25" customHeight="1">
      <c r="A658" s="14"/>
      <c r="C658" s="14"/>
      <c r="D658" s="57"/>
      <c r="E658" s="9"/>
      <c r="F658" s="9"/>
      <c r="J658" s="9"/>
    </row>
    <row r="659" spans="1:10" ht="14.25" customHeight="1">
      <c r="A659" s="14"/>
      <c r="C659" s="14"/>
      <c r="D659" s="57"/>
      <c r="E659" s="9"/>
      <c r="F659" s="9"/>
      <c r="J659" s="9"/>
    </row>
    <row r="660" spans="1:10" ht="14.25" customHeight="1">
      <c r="A660" s="14"/>
      <c r="C660" s="14"/>
      <c r="D660" s="57"/>
      <c r="E660" s="9"/>
      <c r="F660" s="9"/>
      <c r="J660" s="9"/>
    </row>
    <row r="661" spans="1:10" ht="14.25" customHeight="1">
      <c r="A661" s="14"/>
      <c r="C661" s="14"/>
      <c r="D661" s="57"/>
      <c r="E661" s="9"/>
      <c r="F661" s="9"/>
      <c r="J661" s="9"/>
    </row>
    <row r="662" spans="1:10" ht="14.25" customHeight="1">
      <c r="A662" s="14"/>
      <c r="C662" s="14"/>
      <c r="D662" s="57"/>
      <c r="E662" s="9"/>
      <c r="F662" s="9"/>
      <c r="J662" s="9"/>
    </row>
    <row r="663" spans="1:10" ht="14.25" customHeight="1">
      <c r="A663" s="14"/>
      <c r="C663" s="14"/>
      <c r="D663" s="57"/>
      <c r="E663" s="9"/>
      <c r="F663" s="9"/>
      <c r="J663" s="9"/>
    </row>
    <row r="664" spans="1:10" ht="14.25" customHeight="1">
      <c r="A664" s="14"/>
      <c r="C664" s="14"/>
      <c r="D664" s="57"/>
      <c r="E664" s="9"/>
      <c r="F664" s="9"/>
      <c r="J664" s="9"/>
    </row>
    <row r="665" spans="1:10" ht="14.25" customHeight="1">
      <c r="A665" s="14"/>
      <c r="C665" s="14"/>
      <c r="D665" s="57"/>
      <c r="E665" s="9"/>
      <c r="F665" s="9"/>
      <c r="J665" s="9"/>
    </row>
    <row r="666" spans="1:10" ht="14.25" customHeight="1">
      <c r="A666" s="14"/>
      <c r="C666" s="14"/>
      <c r="D666" s="57"/>
      <c r="E666" s="9"/>
      <c r="F666" s="9"/>
      <c r="J666" s="9"/>
    </row>
    <row r="667" spans="1:10" ht="14.25" customHeight="1">
      <c r="A667" s="14"/>
      <c r="C667" s="14"/>
      <c r="D667" s="57"/>
      <c r="E667" s="9"/>
      <c r="F667" s="9"/>
      <c r="J667" s="9"/>
    </row>
    <row r="668" spans="1:10" ht="14.25" customHeight="1">
      <c r="A668" s="14"/>
      <c r="C668" s="14"/>
      <c r="D668" s="57"/>
      <c r="E668" s="9"/>
      <c r="F668" s="9"/>
      <c r="J668" s="9"/>
    </row>
    <row r="669" spans="1:10" ht="14.25" customHeight="1">
      <c r="A669" s="14"/>
      <c r="C669" s="14"/>
      <c r="D669" s="57"/>
      <c r="E669" s="9"/>
      <c r="F669" s="9"/>
      <c r="J669" s="9"/>
    </row>
    <row r="670" spans="1:10" ht="14.25" customHeight="1">
      <c r="A670" s="14"/>
      <c r="C670" s="14"/>
      <c r="D670" s="57"/>
      <c r="E670" s="9"/>
      <c r="F670" s="9"/>
      <c r="J670" s="9"/>
    </row>
    <row r="671" spans="1:10" ht="14.25" customHeight="1">
      <c r="A671" s="14"/>
      <c r="C671" s="14"/>
      <c r="D671" s="57"/>
      <c r="E671" s="9"/>
      <c r="F671" s="9"/>
      <c r="J671" s="9"/>
    </row>
    <row r="672" spans="1:10" ht="14.25" customHeight="1">
      <c r="A672" s="14"/>
      <c r="C672" s="14"/>
      <c r="D672" s="57"/>
      <c r="E672" s="9"/>
      <c r="F672" s="9"/>
      <c r="J672" s="9"/>
    </row>
    <row r="673" spans="1:10" ht="14.25" customHeight="1">
      <c r="A673" s="14"/>
      <c r="C673" s="14"/>
      <c r="D673" s="57"/>
      <c r="E673" s="9"/>
      <c r="F673" s="9"/>
      <c r="J673" s="9"/>
    </row>
    <row r="674" spans="1:10" ht="14.25" customHeight="1">
      <c r="A674" s="14"/>
      <c r="C674" s="14"/>
      <c r="D674" s="57"/>
      <c r="E674" s="9"/>
      <c r="F674" s="9"/>
      <c r="J674" s="9"/>
    </row>
    <row r="675" spans="1:10" ht="14.25" customHeight="1">
      <c r="A675" s="14"/>
      <c r="C675" s="14"/>
      <c r="D675" s="57"/>
      <c r="E675" s="9"/>
      <c r="F675" s="9"/>
      <c r="J675" s="9"/>
    </row>
    <row r="676" spans="1:10" ht="14.25" customHeight="1">
      <c r="A676" s="14"/>
      <c r="C676" s="14"/>
      <c r="D676" s="57"/>
      <c r="E676" s="9"/>
      <c r="F676" s="9"/>
      <c r="J676" s="9"/>
    </row>
    <row r="677" spans="1:10" ht="14.25" customHeight="1">
      <c r="A677" s="14"/>
      <c r="C677" s="14"/>
      <c r="D677" s="57"/>
      <c r="E677" s="9"/>
      <c r="F677" s="9"/>
      <c r="J677" s="9"/>
    </row>
    <row r="678" spans="1:10" ht="14.25" customHeight="1">
      <c r="A678" s="14"/>
      <c r="C678" s="14"/>
      <c r="D678" s="57"/>
      <c r="E678" s="9"/>
      <c r="F678" s="9"/>
      <c r="J678" s="9"/>
    </row>
    <row r="679" spans="1:10" ht="14.25" customHeight="1">
      <c r="A679" s="14"/>
      <c r="C679" s="14"/>
      <c r="D679" s="57"/>
      <c r="E679" s="9"/>
      <c r="F679" s="9"/>
      <c r="J679" s="9"/>
    </row>
    <row r="680" spans="1:10" ht="14.25" customHeight="1">
      <c r="A680" s="14"/>
      <c r="C680" s="14"/>
      <c r="D680" s="57"/>
      <c r="E680" s="9"/>
      <c r="F680" s="9"/>
      <c r="J680" s="9"/>
    </row>
    <row r="681" spans="1:10" ht="14.25" customHeight="1">
      <c r="A681" s="14"/>
      <c r="C681" s="14"/>
      <c r="D681" s="57"/>
      <c r="E681" s="9"/>
      <c r="F681" s="9"/>
      <c r="J681" s="9"/>
    </row>
    <row r="682" spans="1:10" ht="14.25" customHeight="1">
      <c r="A682" s="14"/>
      <c r="C682" s="14"/>
      <c r="D682" s="57"/>
      <c r="E682" s="9"/>
      <c r="F682" s="9"/>
      <c r="J682" s="9"/>
    </row>
    <row r="683" spans="1:10" ht="14.25" customHeight="1">
      <c r="A683" s="14"/>
      <c r="C683" s="14"/>
      <c r="D683" s="57"/>
      <c r="E683" s="9"/>
      <c r="F683" s="9"/>
      <c r="J683" s="9"/>
    </row>
    <row r="684" spans="1:10" ht="14.25" customHeight="1">
      <c r="A684" s="14"/>
      <c r="C684" s="14"/>
      <c r="D684" s="57"/>
      <c r="E684" s="9"/>
      <c r="F684" s="9"/>
      <c r="J684" s="9"/>
    </row>
    <row r="685" spans="1:10" ht="14.25" customHeight="1">
      <c r="A685" s="14"/>
      <c r="C685" s="14"/>
      <c r="D685" s="57"/>
      <c r="E685" s="9"/>
      <c r="F685" s="9"/>
      <c r="J685" s="9"/>
    </row>
    <row r="686" spans="1:10" ht="14.25" customHeight="1">
      <c r="A686" s="14"/>
      <c r="C686" s="14"/>
      <c r="D686" s="57"/>
      <c r="E686" s="9"/>
      <c r="F686" s="9"/>
      <c r="J686" s="9"/>
    </row>
    <row r="687" spans="1:10" ht="14.25" customHeight="1">
      <c r="A687" s="14"/>
      <c r="C687" s="14"/>
      <c r="D687" s="57"/>
      <c r="E687" s="9"/>
      <c r="F687" s="9"/>
      <c r="J687" s="9"/>
    </row>
    <row r="688" spans="1:10" ht="14.25" customHeight="1">
      <c r="A688" s="14"/>
      <c r="C688" s="14"/>
      <c r="D688" s="57"/>
      <c r="E688" s="9"/>
      <c r="F688" s="9"/>
      <c r="J688" s="9"/>
    </row>
    <row r="689" spans="1:10" ht="14.25" customHeight="1">
      <c r="A689" s="14"/>
      <c r="C689" s="14"/>
      <c r="D689" s="57"/>
      <c r="E689" s="9"/>
      <c r="F689" s="9"/>
      <c r="J689" s="9"/>
    </row>
    <row r="690" spans="1:10" ht="14.25" customHeight="1">
      <c r="A690" s="14"/>
      <c r="C690" s="14"/>
      <c r="D690" s="57"/>
      <c r="E690" s="9"/>
      <c r="F690" s="9"/>
      <c r="J690" s="9"/>
    </row>
    <row r="691" spans="1:10" ht="14.25" customHeight="1">
      <c r="A691" s="14"/>
      <c r="C691" s="14"/>
      <c r="D691" s="57"/>
      <c r="E691" s="9"/>
      <c r="F691" s="9"/>
      <c r="J691" s="9"/>
    </row>
    <row r="692" spans="1:10" ht="14.25" customHeight="1">
      <c r="A692" s="14"/>
      <c r="C692" s="14"/>
      <c r="D692" s="57"/>
      <c r="E692" s="9"/>
      <c r="F692" s="9"/>
      <c r="J692" s="9"/>
    </row>
    <row r="693" spans="1:10" ht="14.25" customHeight="1">
      <c r="A693" s="14"/>
      <c r="C693" s="14"/>
      <c r="D693" s="57"/>
      <c r="E693" s="9"/>
      <c r="F693" s="9"/>
      <c r="J693" s="9"/>
    </row>
    <row r="694" spans="1:10" ht="14.25" customHeight="1">
      <c r="A694" s="14"/>
      <c r="C694" s="14"/>
      <c r="D694" s="57"/>
      <c r="E694" s="9"/>
      <c r="F694" s="9"/>
      <c r="J694" s="9"/>
    </row>
    <row r="695" spans="1:10" ht="14.25" customHeight="1">
      <c r="A695" s="14"/>
      <c r="C695" s="14"/>
      <c r="D695" s="57"/>
      <c r="E695" s="9"/>
      <c r="F695" s="9"/>
      <c r="J695" s="9"/>
    </row>
    <row r="696" spans="1:10" ht="14.25" customHeight="1">
      <c r="A696" s="14"/>
      <c r="C696" s="14"/>
      <c r="D696" s="57"/>
      <c r="E696" s="9"/>
      <c r="F696" s="9"/>
      <c r="J696" s="9"/>
    </row>
    <row r="697" spans="1:10" ht="14.25" customHeight="1">
      <c r="A697" s="14"/>
      <c r="C697" s="14"/>
      <c r="D697" s="57"/>
      <c r="E697" s="9"/>
      <c r="F697" s="9"/>
      <c r="J697" s="9"/>
    </row>
    <row r="698" spans="1:10" ht="14.25" customHeight="1">
      <c r="A698" s="14"/>
      <c r="C698" s="14"/>
      <c r="D698" s="57"/>
      <c r="E698" s="9"/>
      <c r="F698" s="9"/>
      <c r="J698" s="9"/>
    </row>
    <row r="699" spans="1:10" ht="14.25" customHeight="1">
      <c r="A699" s="14"/>
      <c r="C699" s="14"/>
      <c r="D699" s="57"/>
      <c r="E699" s="9"/>
      <c r="F699" s="9"/>
      <c r="J699" s="9"/>
    </row>
    <row r="700" spans="1:10" ht="14.25" customHeight="1">
      <c r="A700" s="14"/>
      <c r="C700" s="14"/>
      <c r="D700" s="57"/>
      <c r="E700" s="9"/>
      <c r="F700" s="9"/>
      <c r="J700" s="9"/>
    </row>
    <row r="701" spans="1:10" ht="14.25" customHeight="1">
      <c r="A701" s="14"/>
      <c r="C701" s="14"/>
      <c r="D701" s="57"/>
      <c r="E701" s="9"/>
      <c r="F701" s="9"/>
      <c r="J701" s="9"/>
    </row>
    <row r="702" spans="1:10" ht="14.25" customHeight="1">
      <c r="A702" s="14"/>
      <c r="C702" s="14"/>
      <c r="D702" s="57"/>
      <c r="E702" s="9"/>
      <c r="F702" s="9"/>
      <c r="J702" s="9"/>
    </row>
    <row r="703" spans="1:10" ht="14.25" customHeight="1">
      <c r="A703" s="14"/>
      <c r="C703" s="14"/>
      <c r="D703" s="57"/>
      <c r="E703" s="9"/>
      <c r="F703" s="9"/>
      <c r="J703" s="9"/>
    </row>
    <row r="704" spans="1:10" ht="14.25" customHeight="1">
      <c r="A704" s="14"/>
      <c r="C704" s="14"/>
      <c r="D704" s="57"/>
      <c r="E704" s="9"/>
      <c r="F704" s="9"/>
      <c r="J704" s="9"/>
    </row>
    <row r="705" spans="1:10" ht="14.25" customHeight="1">
      <c r="A705" s="14"/>
      <c r="C705" s="14"/>
      <c r="D705" s="57"/>
      <c r="E705" s="9"/>
      <c r="F705" s="9"/>
      <c r="J705" s="9"/>
    </row>
    <row r="706" spans="1:10" ht="14.25" customHeight="1">
      <c r="A706" s="14"/>
      <c r="C706" s="14"/>
      <c r="D706" s="57"/>
      <c r="E706" s="9"/>
      <c r="F706" s="9"/>
      <c r="J706" s="9"/>
    </row>
    <row r="707" spans="1:10" ht="14.25" customHeight="1">
      <c r="A707" s="14"/>
      <c r="C707" s="14"/>
      <c r="D707" s="57"/>
      <c r="E707" s="9"/>
      <c r="F707" s="9"/>
      <c r="J707" s="9"/>
    </row>
    <row r="708" spans="1:10" ht="14.25" customHeight="1">
      <c r="A708" s="14"/>
      <c r="C708" s="14"/>
      <c r="D708" s="57"/>
      <c r="E708" s="9"/>
      <c r="F708" s="9"/>
      <c r="J708" s="9"/>
    </row>
    <row r="709" spans="1:10" ht="14.25" customHeight="1">
      <c r="A709" s="14"/>
      <c r="C709" s="14"/>
      <c r="D709" s="57"/>
      <c r="E709" s="9"/>
      <c r="F709" s="9"/>
      <c r="J709" s="9"/>
    </row>
    <row r="710" spans="1:10" ht="14.25" customHeight="1">
      <c r="A710" s="14"/>
      <c r="C710" s="14"/>
      <c r="D710" s="57"/>
      <c r="E710" s="9"/>
      <c r="F710" s="9"/>
      <c r="J710" s="9"/>
    </row>
    <row r="711" spans="1:10" ht="14.25" customHeight="1">
      <c r="A711" s="14"/>
      <c r="C711" s="14"/>
      <c r="D711" s="57"/>
      <c r="E711" s="9"/>
      <c r="F711" s="9"/>
      <c r="J711" s="9"/>
    </row>
    <row r="712" spans="1:10" ht="14.25" customHeight="1">
      <c r="A712" s="14"/>
      <c r="C712" s="14"/>
      <c r="D712" s="57"/>
      <c r="E712" s="9"/>
      <c r="F712" s="9"/>
      <c r="J712" s="9"/>
    </row>
    <row r="713" spans="1:10" ht="14.25" customHeight="1">
      <c r="A713" s="14"/>
      <c r="C713" s="14"/>
      <c r="D713" s="57"/>
      <c r="E713" s="9"/>
      <c r="F713" s="9"/>
      <c r="J713" s="9"/>
    </row>
    <row r="714" spans="1:10" ht="14.25" customHeight="1">
      <c r="A714" s="14"/>
      <c r="C714" s="14"/>
      <c r="D714" s="57"/>
      <c r="E714" s="9"/>
      <c r="F714" s="9"/>
      <c r="J714" s="9"/>
    </row>
    <row r="715" spans="1:10" ht="14.25" customHeight="1">
      <c r="A715" s="14"/>
      <c r="C715" s="14"/>
      <c r="D715" s="57"/>
      <c r="E715" s="9"/>
      <c r="F715" s="9"/>
      <c r="J715" s="9"/>
    </row>
    <row r="716" spans="1:10" ht="14.25" customHeight="1">
      <c r="A716" s="14"/>
      <c r="C716" s="14"/>
      <c r="D716" s="57"/>
      <c r="E716" s="9"/>
      <c r="F716" s="9"/>
      <c r="J716" s="9"/>
    </row>
    <row r="717" spans="1:10" ht="14.25" customHeight="1">
      <c r="A717" s="14"/>
      <c r="C717" s="14"/>
      <c r="D717" s="57"/>
      <c r="E717" s="9"/>
      <c r="F717" s="9"/>
      <c r="J717" s="9"/>
    </row>
    <row r="718" spans="1:10" ht="14.25" customHeight="1">
      <c r="A718" s="14"/>
      <c r="C718" s="14"/>
      <c r="D718" s="57"/>
      <c r="E718" s="9"/>
      <c r="F718" s="9"/>
      <c r="J718" s="9"/>
    </row>
    <row r="719" spans="1:10" ht="14.25" customHeight="1">
      <c r="A719" s="14"/>
      <c r="C719" s="14"/>
      <c r="D719" s="57"/>
      <c r="E719" s="9"/>
      <c r="F719" s="9"/>
      <c r="J719" s="9"/>
    </row>
    <row r="720" spans="1:10" ht="14.25" customHeight="1">
      <c r="A720" s="14"/>
      <c r="C720" s="14"/>
      <c r="D720" s="57"/>
      <c r="E720" s="9"/>
      <c r="F720" s="9"/>
      <c r="J720" s="9"/>
    </row>
    <row r="721" spans="1:10" ht="14.25" customHeight="1">
      <c r="A721" s="14"/>
      <c r="C721" s="14"/>
      <c r="D721" s="57"/>
      <c r="E721" s="9"/>
      <c r="F721" s="9"/>
      <c r="J721" s="9"/>
    </row>
    <row r="722" spans="1:10" ht="14.25" customHeight="1">
      <c r="A722" s="14"/>
      <c r="C722" s="14"/>
      <c r="D722" s="57"/>
      <c r="E722" s="9"/>
      <c r="F722" s="9"/>
      <c r="J722" s="9"/>
    </row>
    <row r="723" spans="1:10" ht="14.25" customHeight="1">
      <c r="A723" s="14"/>
      <c r="C723" s="14"/>
      <c r="D723" s="57"/>
      <c r="E723" s="9"/>
      <c r="F723" s="9"/>
      <c r="J723" s="9"/>
    </row>
    <row r="724" spans="1:10" ht="14.25" customHeight="1">
      <c r="A724" s="14"/>
      <c r="C724" s="14"/>
      <c r="D724" s="57"/>
      <c r="E724" s="9"/>
      <c r="F724" s="9"/>
      <c r="J724" s="9"/>
    </row>
    <row r="725" spans="1:10" ht="14.25" customHeight="1">
      <c r="A725" s="14"/>
      <c r="C725" s="14"/>
      <c r="D725" s="57"/>
      <c r="E725" s="9"/>
      <c r="F725" s="9"/>
      <c r="J725" s="9"/>
    </row>
    <row r="726" spans="1:10" ht="14.25" customHeight="1">
      <c r="A726" s="14"/>
      <c r="C726" s="14"/>
      <c r="D726" s="57"/>
      <c r="E726" s="9"/>
      <c r="F726" s="9"/>
      <c r="J726" s="9"/>
    </row>
    <row r="727" spans="1:10" ht="14.25" customHeight="1">
      <c r="A727" s="14"/>
      <c r="C727" s="14"/>
      <c r="D727" s="57"/>
      <c r="E727" s="9"/>
      <c r="F727" s="9"/>
      <c r="J727" s="9"/>
    </row>
    <row r="728" spans="1:10" ht="14.25" customHeight="1">
      <c r="A728" s="14"/>
      <c r="C728" s="14"/>
      <c r="D728" s="57"/>
      <c r="E728" s="9"/>
      <c r="F728" s="9"/>
      <c r="J728" s="9"/>
    </row>
    <row r="729" spans="1:10" ht="14.25" customHeight="1">
      <c r="A729" s="14"/>
      <c r="C729" s="14"/>
      <c r="D729" s="57"/>
      <c r="E729" s="9"/>
      <c r="F729" s="9"/>
      <c r="J729" s="9"/>
    </row>
    <row r="730" spans="1:10" ht="14.25" customHeight="1">
      <c r="A730" s="14"/>
      <c r="C730" s="14"/>
      <c r="D730" s="57"/>
      <c r="E730" s="9"/>
      <c r="F730" s="9"/>
      <c r="J730" s="9"/>
    </row>
    <row r="731" spans="1:10" ht="14.25" customHeight="1">
      <c r="A731" s="14"/>
      <c r="C731" s="14"/>
      <c r="D731" s="57"/>
      <c r="E731" s="9"/>
      <c r="F731" s="9"/>
      <c r="J731" s="9"/>
    </row>
    <row r="732" spans="1:10" ht="14.25" customHeight="1">
      <c r="A732" s="14"/>
      <c r="C732" s="14"/>
      <c r="D732" s="57"/>
      <c r="E732" s="9"/>
      <c r="F732" s="9"/>
      <c r="J732" s="9"/>
    </row>
    <row r="733" spans="1:10" ht="14.25" customHeight="1">
      <c r="A733" s="14"/>
      <c r="C733" s="14"/>
      <c r="D733" s="57"/>
      <c r="E733" s="9"/>
      <c r="F733" s="9"/>
      <c r="J733" s="9"/>
    </row>
    <row r="734" spans="1:10" ht="14.25" customHeight="1">
      <c r="A734" s="14"/>
      <c r="C734" s="14"/>
      <c r="D734" s="57"/>
      <c r="E734" s="9"/>
      <c r="F734" s="9"/>
      <c r="J734" s="9"/>
    </row>
    <row r="735" spans="1:10" ht="14.25" customHeight="1">
      <c r="A735" s="14"/>
      <c r="C735" s="14"/>
      <c r="D735" s="57"/>
      <c r="E735" s="9"/>
      <c r="F735" s="9"/>
      <c r="J735" s="9"/>
    </row>
    <row r="736" spans="1:10" ht="14.25" customHeight="1">
      <c r="A736" s="14"/>
      <c r="C736" s="14"/>
      <c r="D736" s="57"/>
      <c r="E736" s="9"/>
      <c r="F736" s="9"/>
      <c r="J736" s="9"/>
    </row>
    <row r="737" spans="1:10" ht="14.25" customHeight="1">
      <c r="A737" s="14"/>
      <c r="C737" s="14"/>
      <c r="D737" s="57"/>
      <c r="E737" s="9"/>
      <c r="F737" s="9"/>
      <c r="J737" s="9"/>
    </row>
    <row r="738" spans="1:10" ht="14.25" customHeight="1">
      <c r="A738" s="14"/>
      <c r="C738" s="14"/>
      <c r="D738" s="57"/>
      <c r="E738" s="9"/>
      <c r="F738" s="9"/>
      <c r="J738" s="9"/>
    </row>
    <row r="739" spans="1:10" ht="14.25" customHeight="1">
      <c r="A739" s="14"/>
      <c r="C739" s="14"/>
      <c r="D739" s="57"/>
      <c r="E739" s="9"/>
      <c r="F739" s="9"/>
      <c r="J739" s="9"/>
    </row>
    <row r="740" spans="1:10" ht="14.25" customHeight="1">
      <c r="A740" s="14"/>
      <c r="C740" s="14"/>
      <c r="D740" s="57"/>
      <c r="E740" s="9"/>
      <c r="F740" s="9"/>
      <c r="J740" s="9"/>
    </row>
    <row r="741" spans="1:10" ht="14.25" customHeight="1">
      <c r="A741" s="14"/>
      <c r="C741" s="14"/>
      <c r="D741" s="57"/>
      <c r="E741" s="9"/>
      <c r="F741" s="9"/>
      <c r="J741" s="9"/>
    </row>
    <row r="742" spans="1:10" ht="14.25" customHeight="1">
      <c r="A742" s="14"/>
      <c r="C742" s="14"/>
      <c r="D742" s="57"/>
      <c r="E742" s="9"/>
      <c r="F742" s="9"/>
      <c r="J742" s="9"/>
    </row>
    <row r="743" spans="1:10" ht="14.25" customHeight="1">
      <c r="A743" s="14"/>
      <c r="C743" s="14"/>
      <c r="D743" s="57"/>
      <c r="E743" s="9"/>
      <c r="F743" s="9"/>
      <c r="J743" s="9"/>
    </row>
    <row r="744" spans="1:10" ht="14.25" customHeight="1">
      <c r="A744" s="14"/>
      <c r="C744" s="14"/>
      <c r="D744" s="57"/>
      <c r="E744" s="9"/>
      <c r="F744" s="9"/>
      <c r="J744" s="9"/>
    </row>
    <row r="745" spans="1:10" ht="14.25" customHeight="1">
      <c r="A745" s="14"/>
      <c r="C745" s="14"/>
      <c r="D745" s="57"/>
      <c r="E745" s="9"/>
      <c r="F745" s="9"/>
      <c r="J745" s="9"/>
    </row>
    <row r="746" spans="1:10" ht="14.25" customHeight="1">
      <c r="A746" s="14"/>
      <c r="C746" s="14"/>
      <c r="D746" s="57"/>
      <c r="E746" s="9"/>
      <c r="F746" s="9"/>
      <c r="J746" s="9"/>
    </row>
    <row r="747" spans="1:10" ht="14.25" customHeight="1">
      <c r="A747" s="14"/>
      <c r="C747" s="14"/>
      <c r="D747" s="57"/>
      <c r="E747" s="9"/>
      <c r="F747" s="9"/>
      <c r="J747" s="9"/>
    </row>
    <row r="748" spans="1:10" ht="14.25" customHeight="1">
      <c r="A748" s="14"/>
      <c r="C748" s="14"/>
      <c r="D748" s="57"/>
      <c r="E748" s="9"/>
      <c r="F748" s="9"/>
      <c r="J748" s="9"/>
    </row>
    <row r="749" spans="1:10" ht="14.25" customHeight="1">
      <c r="A749" s="14"/>
      <c r="C749" s="14"/>
      <c r="D749" s="57"/>
      <c r="E749" s="9"/>
      <c r="F749" s="9"/>
      <c r="J749" s="9"/>
    </row>
    <row r="750" spans="1:10" ht="14.25" customHeight="1">
      <c r="A750" s="14"/>
      <c r="C750" s="14"/>
      <c r="D750" s="57"/>
      <c r="E750" s="9"/>
      <c r="F750" s="9"/>
      <c r="J750" s="9"/>
    </row>
    <row r="751" spans="1:10" ht="14.25" customHeight="1">
      <c r="A751" s="14"/>
      <c r="C751" s="14"/>
      <c r="D751" s="57"/>
      <c r="E751" s="9"/>
      <c r="F751" s="9"/>
      <c r="J751" s="9"/>
    </row>
    <row r="752" spans="1:10" ht="14.25" customHeight="1">
      <c r="A752" s="14"/>
      <c r="C752" s="14"/>
      <c r="D752" s="57"/>
      <c r="E752" s="9"/>
      <c r="F752" s="9"/>
      <c r="J752" s="9"/>
    </row>
    <row r="753" spans="1:10" ht="14.25" customHeight="1">
      <c r="A753" s="14"/>
      <c r="C753" s="14"/>
      <c r="D753" s="57"/>
      <c r="E753" s="9"/>
      <c r="F753" s="9"/>
      <c r="J753" s="9"/>
    </row>
    <row r="754" spans="1:10" ht="14.25" customHeight="1">
      <c r="A754" s="14"/>
      <c r="C754" s="14"/>
      <c r="D754" s="57"/>
      <c r="E754" s="9"/>
      <c r="F754" s="9"/>
      <c r="J754" s="9"/>
    </row>
    <row r="755" spans="1:10" ht="14.25" customHeight="1">
      <c r="A755" s="14"/>
      <c r="C755" s="14"/>
      <c r="D755" s="57"/>
      <c r="E755" s="9"/>
      <c r="F755" s="9"/>
      <c r="J755" s="9"/>
    </row>
    <row r="756" spans="1:10" ht="14.25" customHeight="1">
      <c r="A756" s="14"/>
      <c r="C756" s="14"/>
      <c r="D756" s="57"/>
      <c r="E756" s="9"/>
      <c r="F756" s="9"/>
      <c r="J756" s="9"/>
    </row>
    <row r="757" spans="1:10" ht="14.25" customHeight="1">
      <c r="A757" s="14"/>
      <c r="C757" s="14"/>
      <c r="D757" s="57"/>
      <c r="E757" s="9"/>
      <c r="F757" s="9"/>
      <c r="J757" s="9"/>
    </row>
    <row r="758" spans="1:10" ht="14.25" customHeight="1">
      <c r="A758" s="14"/>
      <c r="C758" s="14"/>
      <c r="D758" s="57"/>
      <c r="E758" s="9"/>
      <c r="F758" s="9"/>
      <c r="J758" s="9"/>
    </row>
    <row r="759" spans="1:10" ht="14.25" customHeight="1">
      <c r="A759" s="14"/>
      <c r="C759" s="14"/>
      <c r="D759" s="57"/>
      <c r="E759" s="9"/>
      <c r="F759" s="9"/>
      <c r="J759" s="9"/>
    </row>
    <row r="760" spans="1:10" ht="14.25" customHeight="1">
      <c r="A760" s="14"/>
      <c r="C760" s="14"/>
      <c r="D760" s="57"/>
      <c r="E760" s="9"/>
      <c r="F760" s="9"/>
      <c r="J760" s="9"/>
    </row>
    <row r="761" spans="1:10" ht="14.25" customHeight="1">
      <c r="A761" s="14"/>
      <c r="C761" s="14"/>
      <c r="D761" s="57"/>
      <c r="E761" s="9"/>
      <c r="F761" s="9"/>
      <c r="J761" s="9"/>
    </row>
    <row r="762" spans="1:10" ht="14.25" customHeight="1">
      <c r="A762" s="14"/>
      <c r="C762" s="14"/>
      <c r="D762" s="57"/>
      <c r="E762" s="9"/>
      <c r="F762" s="9"/>
      <c r="J762" s="9"/>
    </row>
    <row r="763" spans="1:10" ht="14.25" customHeight="1">
      <c r="A763" s="14"/>
      <c r="C763" s="14"/>
      <c r="D763" s="57"/>
      <c r="E763" s="9"/>
      <c r="F763" s="9"/>
      <c r="J763" s="9"/>
    </row>
    <row r="764" spans="1:10" ht="14.25" customHeight="1">
      <c r="A764" s="14"/>
      <c r="C764" s="14"/>
      <c r="D764" s="57"/>
      <c r="E764" s="9"/>
      <c r="F764" s="9"/>
      <c r="J764" s="9"/>
    </row>
    <row r="765" spans="1:10" ht="14.25" customHeight="1">
      <c r="A765" s="14"/>
      <c r="C765" s="14"/>
      <c r="D765" s="57"/>
      <c r="E765" s="9"/>
      <c r="F765" s="9"/>
      <c r="J765" s="9"/>
    </row>
    <row r="766" spans="1:10" ht="14.25" customHeight="1">
      <c r="A766" s="14"/>
      <c r="C766" s="14"/>
      <c r="D766" s="57"/>
      <c r="E766" s="9"/>
      <c r="F766" s="9"/>
      <c r="J766" s="9"/>
    </row>
    <row r="767" spans="1:10" ht="14.25" customHeight="1">
      <c r="A767" s="14"/>
      <c r="C767" s="14"/>
      <c r="D767" s="57"/>
      <c r="E767" s="9"/>
      <c r="F767" s="9"/>
      <c r="J767" s="9"/>
    </row>
    <row r="768" spans="1:10" ht="14.25" customHeight="1">
      <c r="A768" s="14"/>
      <c r="C768" s="14"/>
      <c r="D768" s="57"/>
      <c r="E768" s="9"/>
      <c r="F768" s="9"/>
      <c r="J768" s="9"/>
    </row>
    <row r="769" spans="1:10" ht="14.25" customHeight="1">
      <c r="A769" s="14"/>
      <c r="C769" s="14"/>
      <c r="D769" s="57"/>
      <c r="E769" s="9"/>
      <c r="F769" s="9"/>
      <c r="J769" s="9"/>
    </row>
    <row r="770" spans="1:10" ht="14.25" customHeight="1">
      <c r="A770" s="14"/>
      <c r="C770" s="14"/>
      <c r="D770" s="57"/>
      <c r="E770" s="9"/>
      <c r="F770" s="9"/>
      <c r="J770" s="9"/>
    </row>
    <row r="771" spans="1:10" ht="14.25" customHeight="1">
      <c r="A771" s="14"/>
      <c r="C771" s="14"/>
      <c r="D771" s="57"/>
      <c r="E771" s="9"/>
      <c r="F771" s="9"/>
      <c r="J771" s="9"/>
    </row>
    <row r="772" spans="1:10" ht="14.25" customHeight="1">
      <c r="A772" s="14"/>
      <c r="C772" s="14"/>
      <c r="D772" s="57"/>
      <c r="E772" s="9"/>
      <c r="F772" s="9"/>
      <c r="J772" s="9"/>
    </row>
    <row r="773" spans="1:10" ht="14.25" customHeight="1">
      <c r="A773" s="14"/>
      <c r="C773" s="14"/>
      <c r="D773" s="57"/>
      <c r="E773" s="9"/>
      <c r="F773" s="9"/>
      <c r="J773" s="9"/>
    </row>
    <row r="774" spans="1:10" ht="14.25" customHeight="1">
      <c r="A774" s="14"/>
      <c r="C774" s="14"/>
      <c r="D774" s="57"/>
      <c r="E774" s="9"/>
      <c r="F774" s="9"/>
      <c r="J774" s="9"/>
    </row>
    <row r="775" spans="1:10" ht="14.25" customHeight="1">
      <c r="A775" s="14"/>
      <c r="C775" s="14"/>
      <c r="D775" s="57"/>
      <c r="E775" s="9"/>
      <c r="F775" s="9"/>
      <c r="J775" s="9"/>
    </row>
    <row r="776" spans="1:10" ht="14.25" customHeight="1">
      <c r="A776" s="14"/>
      <c r="C776" s="14"/>
      <c r="D776" s="57"/>
      <c r="E776" s="9"/>
      <c r="F776" s="9"/>
      <c r="J776" s="9"/>
    </row>
    <row r="777" spans="1:10" ht="14.25" customHeight="1">
      <c r="A777" s="14"/>
      <c r="C777" s="14"/>
      <c r="D777" s="57"/>
      <c r="E777" s="9"/>
      <c r="F777" s="9"/>
      <c r="J777" s="9"/>
    </row>
    <row r="778" spans="1:10" ht="14.25" customHeight="1">
      <c r="A778" s="14"/>
      <c r="C778" s="14"/>
      <c r="D778" s="57"/>
      <c r="E778" s="9"/>
      <c r="F778" s="9"/>
      <c r="J778" s="9"/>
    </row>
    <row r="779" spans="1:10" ht="14.25" customHeight="1">
      <c r="A779" s="14"/>
      <c r="C779" s="14"/>
      <c r="D779" s="57"/>
      <c r="E779" s="9"/>
      <c r="F779" s="9"/>
      <c r="J779" s="9"/>
    </row>
    <row r="780" spans="1:10" ht="14.25" customHeight="1">
      <c r="A780" s="14"/>
      <c r="C780" s="14"/>
      <c r="D780" s="57"/>
      <c r="E780" s="9"/>
      <c r="F780" s="9"/>
      <c r="J780" s="9"/>
    </row>
    <row r="781" spans="1:10" ht="14.25" customHeight="1">
      <c r="A781" s="14"/>
      <c r="C781" s="14"/>
      <c r="D781" s="57"/>
      <c r="E781" s="9"/>
      <c r="F781" s="9"/>
      <c r="J781" s="9"/>
    </row>
    <row r="782" spans="1:10" ht="14.25" customHeight="1">
      <c r="A782" s="14"/>
      <c r="C782" s="14"/>
      <c r="D782" s="57"/>
      <c r="E782" s="9"/>
      <c r="F782" s="9"/>
      <c r="J782" s="9"/>
    </row>
    <row r="783" spans="1:10" ht="14.25" customHeight="1">
      <c r="A783" s="14"/>
      <c r="C783" s="14"/>
      <c r="D783" s="57"/>
      <c r="E783" s="9"/>
      <c r="F783" s="9"/>
      <c r="J783" s="9"/>
    </row>
    <row r="784" spans="1:10" ht="14.25" customHeight="1">
      <c r="A784" s="14"/>
      <c r="C784" s="14"/>
      <c r="D784" s="57"/>
      <c r="E784" s="9"/>
      <c r="F784" s="9"/>
      <c r="J784" s="9"/>
    </row>
    <row r="785" spans="1:10" ht="14.25" customHeight="1">
      <c r="A785" s="14"/>
      <c r="C785" s="14"/>
      <c r="D785" s="57"/>
      <c r="E785" s="9"/>
      <c r="F785" s="9"/>
      <c r="J785" s="9"/>
    </row>
    <row r="786" spans="1:10" ht="14.25" customHeight="1">
      <c r="A786" s="14"/>
      <c r="C786" s="14"/>
      <c r="D786" s="57"/>
      <c r="E786" s="9"/>
      <c r="F786" s="9"/>
      <c r="J786" s="9"/>
    </row>
    <row r="787" spans="1:10" ht="14.25" customHeight="1">
      <c r="A787" s="14"/>
      <c r="C787" s="14"/>
      <c r="D787" s="57"/>
      <c r="E787" s="9"/>
      <c r="F787" s="9"/>
      <c r="J787" s="9"/>
    </row>
    <row r="788" spans="1:10" ht="14.25" customHeight="1">
      <c r="A788" s="14"/>
      <c r="C788" s="14"/>
      <c r="D788" s="57"/>
      <c r="E788" s="9"/>
      <c r="F788" s="9"/>
      <c r="J788" s="9"/>
    </row>
    <row r="789" spans="1:10" ht="14.25" customHeight="1">
      <c r="A789" s="14"/>
      <c r="C789" s="14"/>
      <c r="D789" s="57"/>
      <c r="E789" s="9"/>
      <c r="F789" s="9"/>
      <c r="J789" s="9"/>
    </row>
    <row r="790" spans="1:10" ht="14.25" customHeight="1">
      <c r="A790" s="14"/>
      <c r="C790" s="14"/>
      <c r="D790" s="57"/>
      <c r="E790" s="9"/>
      <c r="F790" s="9"/>
      <c r="J790" s="9"/>
    </row>
    <row r="791" spans="1:10" ht="14.25" customHeight="1">
      <c r="A791" s="14"/>
      <c r="C791" s="14"/>
      <c r="D791" s="57"/>
      <c r="E791" s="9"/>
      <c r="F791" s="9"/>
      <c r="J791" s="9"/>
    </row>
    <row r="792" spans="1:10" ht="14.25" customHeight="1">
      <c r="A792" s="14"/>
      <c r="C792" s="14"/>
      <c r="D792" s="57"/>
      <c r="E792" s="9"/>
      <c r="F792" s="9"/>
      <c r="J792" s="9"/>
    </row>
    <row r="793" spans="1:10" ht="14.25" customHeight="1">
      <c r="A793" s="14"/>
      <c r="C793" s="14"/>
      <c r="D793" s="57"/>
      <c r="E793" s="9"/>
      <c r="F793" s="9"/>
      <c r="J793" s="9"/>
    </row>
    <row r="794" spans="1:10" ht="14.25" customHeight="1">
      <c r="A794" s="14"/>
      <c r="C794" s="14"/>
      <c r="D794" s="57"/>
      <c r="E794" s="9"/>
      <c r="F794" s="9"/>
      <c r="J794" s="9"/>
    </row>
    <row r="795" spans="1:10" ht="14.25" customHeight="1">
      <c r="A795" s="14"/>
      <c r="C795" s="14"/>
      <c r="D795" s="57"/>
      <c r="E795" s="9"/>
      <c r="F795" s="9"/>
      <c r="J795" s="9"/>
    </row>
    <row r="796" spans="1:10" ht="14.25" customHeight="1">
      <c r="A796" s="14"/>
      <c r="C796" s="14"/>
      <c r="D796" s="57"/>
      <c r="E796" s="9"/>
      <c r="F796" s="9"/>
      <c r="J796" s="9"/>
    </row>
    <row r="797" spans="1:10" ht="14.25" customHeight="1">
      <c r="A797" s="14"/>
      <c r="C797" s="14"/>
      <c r="D797" s="57"/>
      <c r="E797" s="9"/>
      <c r="F797" s="9"/>
      <c r="J797" s="9"/>
    </row>
    <row r="798" spans="1:10" ht="14.25" customHeight="1">
      <c r="A798" s="14"/>
      <c r="C798" s="14"/>
      <c r="D798" s="57"/>
      <c r="E798" s="9"/>
      <c r="F798" s="9"/>
      <c r="J798" s="9"/>
    </row>
    <row r="799" spans="1:10" ht="14.25" customHeight="1">
      <c r="A799" s="14"/>
      <c r="C799" s="14"/>
      <c r="D799" s="57"/>
      <c r="E799" s="9"/>
      <c r="F799" s="9"/>
      <c r="J799" s="9"/>
    </row>
    <row r="800" spans="1:10" ht="14.25" customHeight="1">
      <c r="A800" s="14"/>
      <c r="C800" s="14"/>
      <c r="D800" s="57"/>
      <c r="E800" s="9"/>
      <c r="F800" s="9"/>
      <c r="J800" s="9"/>
    </row>
    <row r="801" spans="1:10" ht="14.25" customHeight="1">
      <c r="A801" s="14"/>
      <c r="C801" s="14"/>
      <c r="D801" s="57"/>
      <c r="E801" s="9"/>
      <c r="F801" s="9"/>
      <c r="J801" s="9"/>
    </row>
    <row r="802" spans="1:10" ht="14.25" customHeight="1">
      <c r="A802" s="14"/>
      <c r="C802" s="14"/>
      <c r="D802" s="57"/>
      <c r="E802" s="9"/>
      <c r="F802" s="9"/>
      <c r="J802" s="9"/>
    </row>
    <row r="803" spans="1:10" ht="14.25" customHeight="1">
      <c r="A803" s="14"/>
      <c r="C803" s="14"/>
      <c r="D803" s="57"/>
      <c r="E803" s="9"/>
      <c r="F803" s="9"/>
      <c r="J803" s="9"/>
    </row>
    <row r="804" spans="1:10" ht="14.25" customHeight="1">
      <c r="A804" s="14"/>
      <c r="C804" s="14"/>
      <c r="D804" s="57"/>
      <c r="E804" s="9"/>
      <c r="F804" s="9"/>
      <c r="J804" s="9"/>
    </row>
    <row r="805" spans="1:10" ht="14.25" customHeight="1">
      <c r="A805" s="14"/>
      <c r="C805" s="14"/>
      <c r="D805" s="57"/>
      <c r="E805" s="9"/>
      <c r="F805" s="9"/>
      <c r="J805" s="9"/>
    </row>
    <row r="806" spans="1:10" ht="14.25" customHeight="1">
      <c r="A806" s="14"/>
      <c r="C806" s="14"/>
      <c r="D806" s="57"/>
      <c r="E806" s="9"/>
      <c r="F806" s="9"/>
      <c r="J806" s="9"/>
    </row>
    <row r="807" spans="1:10" ht="14.25" customHeight="1">
      <c r="A807" s="14"/>
      <c r="C807" s="14"/>
      <c r="D807" s="57"/>
      <c r="E807" s="9"/>
      <c r="F807" s="9"/>
      <c r="J807" s="9"/>
    </row>
    <row r="808" spans="1:10" ht="14.25" customHeight="1">
      <c r="A808" s="14"/>
      <c r="C808" s="14"/>
      <c r="D808" s="57"/>
      <c r="E808" s="9"/>
      <c r="F808" s="9"/>
      <c r="J808" s="9"/>
    </row>
    <row r="809" spans="1:10" ht="14.25" customHeight="1">
      <c r="A809" s="14"/>
      <c r="C809" s="14"/>
      <c r="D809" s="57"/>
      <c r="E809" s="9"/>
      <c r="F809" s="9"/>
      <c r="J809" s="9"/>
    </row>
    <row r="810" spans="1:10" ht="14.25" customHeight="1">
      <c r="A810" s="14"/>
      <c r="C810" s="14"/>
      <c r="D810" s="57"/>
      <c r="E810" s="9"/>
      <c r="F810" s="9"/>
      <c r="J810" s="9"/>
    </row>
    <row r="811" spans="1:10" ht="14.25" customHeight="1">
      <c r="A811" s="14"/>
      <c r="C811" s="14"/>
      <c r="D811" s="57"/>
      <c r="E811" s="9"/>
      <c r="F811" s="9"/>
      <c r="J811" s="9"/>
    </row>
    <row r="812" spans="1:10" ht="14.25" customHeight="1">
      <c r="A812" s="14"/>
      <c r="C812" s="14"/>
      <c r="D812" s="57"/>
      <c r="E812" s="9"/>
      <c r="F812" s="9"/>
      <c r="J812" s="9"/>
    </row>
    <row r="813" spans="1:10" ht="14.25" customHeight="1">
      <c r="A813" s="14"/>
      <c r="C813" s="14"/>
      <c r="D813" s="57"/>
      <c r="E813" s="9"/>
      <c r="F813" s="9"/>
      <c r="J813" s="9"/>
    </row>
    <row r="814" spans="1:10" ht="14.25" customHeight="1">
      <c r="A814" s="14"/>
      <c r="C814" s="14"/>
      <c r="D814" s="57"/>
      <c r="E814" s="9"/>
      <c r="F814" s="9"/>
      <c r="J814" s="9"/>
    </row>
    <row r="815" spans="1:10" ht="14.25" customHeight="1">
      <c r="A815" s="14"/>
      <c r="C815" s="14"/>
      <c r="D815" s="57"/>
      <c r="E815" s="9"/>
      <c r="F815" s="9"/>
      <c r="J815" s="9"/>
    </row>
    <row r="816" spans="1:10" ht="14.25" customHeight="1">
      <c r="A816" s="14"/>
      <c r="C816" s="14"/>
      <c r="D816" s="57"/>
      <c r="E816" s="9"/>
      <c r="F816" s="9"/>
      <c r="J816" s="9"/>
    </row>
    <row r="817" spans="1:10" ht="14.25" customHeight="1">
      <c r="A817" s="14"/>
      <c r="C817" s="14"/>
      <c r="D817" s="57"/>
      <c r="E817" s="9"/>
      <c r="F817" s="9"/>
      <c r="J817" s="9"/>
    </row>
    <row r="818" spans="1:10" ht="14.25" customHeight="1">
      <c r="A818" s="14"/>
      <c r="C818" s="14"/>
      <c r="D818" s="57"/>
      <c r="E818" s="9"/>
      <c r="F818" s="9"/>
      <c r="J818" s="9"/>
    </row>
    <row r="819" spans="1:10" ht="14.25" customHeight="1">
      <c r="A819" s="14"/>
      <c r="C819" s="14"/>
      <c r="D819" s="57"/>
      <c r="E819" s="9"/>
      <c r="F819" s="9"/>
      <c r="J819" s="9"/>
    </row>
    <row r="820" spans="1:10" ht="14.25" customHeight="1">
      <c r="A820" s="14"/>
      <c r="C820" s="14"/>
      <c r="D820" s="57"/>
      <c r="E820" s="9"/>
      <c r="F820" s="9"/>
      <c r="J820" s="9"/>
    </row>
    <row r="821" spans="1:10" ht="14.25" customHeight="1">
      <c r="A821" s="14"/>
      <c r="C821" s="14"/>
      <c r="D821" s="57"/>
      <c r="E821" s="9"/>
      <c r="F821" s="9"/>
      <c r="J821" s="9"/>
    </row>
    <row r="822" spans="1:10" ht="14.25" customHeight="1">
      <c r="A822" s="14"/>
      <c r="C822" s="14"/>
      <c r="D822" s="57"/>
      <c r="E822" s="9"/>
      <c r="F822" s="9"/>
      <c r="J822" s="9"/>
    </row>
    <row r="823" spans="1:10" ht="14.25" customHeight="1">
      <c r="A823" s="14"/>
      <c r="C823" s="14"/>
      <c r="D823" s="57"/>
      <c r="E823" s="9"/>
      <c r="F823" s="9"/>
      <c r="J823" s="9"/>
    </row>
    <row r="824" spans="1:10" ht="14.25" customHeight="1">
      <c r="A824" s="14"/>
      <c r="C824" s="14"/>
      <c r="D824" s="57"/>
      <c r="E824" s="9"/>
      <c r="F824" s="9"/>
      <c r="J824" s="9"/>
    </row>
    <row r="825" spans="1:10" ht="14.25" customHeight="1">
      <c r="A825" s="14"/>
      <c r="C825" s="14"/>
      <c r="D825" s="57"/>
      <c r="E825" s="9"/>
      <c r="F825" s="9"/>
      <c r="J825" s="9"/>
    </row>
    <row r="826" spans="1:10" ht="14.25" customHeight="1">
      <c r="A826" s="14"/>
      <c r="C826" s="14"/>
      <c r="D826" s="57"/>
      <c r="E826" s="9"/>
      <c r="F826" s="9"/>
      <c r="J826" s="9"/>
    </row>
    <row r="827" spans="1:10" ht="14.25" customHeight="1">
      <c r="A827" s="14"/>
      <c r="C827" s="14"/>
      <c r="D827" s="57"/>
      <c r="E827" s="9"/>
      <c r="F827" s="9"/>
      <c r="J827" s="9"/>
    </row>
    <row r="828" spans="1:10" ht="14.25" customHeight="1">
      <c r="A828" s="14"/>
      <c r="C828" s="14"/>
      <c r="D828" s="57"/>
      <c r="E828" s="9"/>
      <c r="F828" s="9"/>
      <c r="J828" s="9"/>
    </row>
    <row r="829" spans="1:10" ht="14.25" customHeight="1">
      <c r="A829" s="14"/>
      <c r="C829" s="14"/>
      <c r="D829" s="57"/>
      <c r="E829" s="9"/>
      <c r="F829" s="9"/>
      <c r="J829" s="9"/>
    </row>
    <row r="830" spans="1:10" ht="14.25" customHeight="1">
      <c r="A830" s="14"/>
      <c r="C830" s="14"/>
      <c r="D830" s="57"/>
      <c r="E830" s="9"/>
      <c r="F830" s="9"/>
      <c r="J830" s="9"/>
    </row>
    <row r="831" spans="1:10" ht="14.25" customHeight="1">
      <c r="A831" s="14"/>
      <c r="C831" s="14"/>
      <c r="D831" s="57"/>
      <c r="E831" s="9"/>
      <c r="F831" s="9"/>
      <c r="J831" s="9"/>
    </row>
    <row r="832" spans="1:10" ht="14.25" customHeight="1">
      <c r="A832" s="14"/>
      <c r="C832" s="14"/>
      <c r="D832" s="57"/>
      <c r="E832" s="9"/>
      <c r="F832" s="9"/>
      <c r="J832" s="9"/>
    </row>
    <row r="833" spans="1:10" ht="14.25" customHeight="1">
      <c r="A833" s="14"/>
      <c r="C833" s="14"/>
      <c r="D833" s="57"/>
      <c r="E833" s="9"/>
      <c r="F833" s="9"/>
      <c r="J833" s="9"/>
    </row>
    <row r="834" spans="1:10" ht="14.25" customHeight="1">
      <c r="A834" s="14"/>
      <c r="C834" s="14"/>
      <c r="D834" s="57"/>
      <c r="E834" s="9"/>
      <c r="F834" s="9"/>
      <c r="J834" s="9"/>
    </row>
    <row r="835" spans="1:10" ht="14.25" customHeight="1">
      <c r="A835" s="14"/>
      <c r="C835" s="14"/>
      <c r="D835" s="57"/>
      <c r="E835" s="9"/>
      <c r="F835" s="9"/>
      <c r="J835" s="9"/>
    </row>
    <row r="836" spans="1:10" ht="14.25" customHeight="1">
      <c r="A836" s="14"/>
      <c r="C836" s="14"/>
      <c r="D836" s="57"/>
      <c r="E836" s="9"/>
      <c r="F836" s="9"/>
      <c r="J836" s="9"/>
    </row>
    <row r="837" spans="1:10" ht="14.25" customHeight="1">
      <c r="A837" s="14"/>
      <c r="C837" s="14"/>
      <c r="D837" s="57"/>
      <c r="E837" s="9"/>
      <c r="F837" s="9"/>
      <c r="J837" s="9"/>
    </row>
    <row r="838" spans="1:10" ht="14.25" customHeight="1">
      <c r="A838" s="14"/>
      <c r="C838" s="14"/>
      <c r="D838" s="57"/>
      <c r="E838" s="9"/>
      <c r="F838" s="9"/>
      <c r="J838" s="9"/>
    </row>
    <row r="839" spans="1:10" ht="14.25" customHeight="1">
      <c r="A839" s="14"/>
      <c r="C839" s="14"/>
      <c r="D839" s="57"/>
      <c r="E839" s="9"/>
      <c r="F839" s="9"/>
      <c r="J839" s="9"/>
    </row>
    <row r="840" spans="1:10" ht="14.25" customHeight="1">
      <c r="A840" s="14"/>
      <c r="C840" s="14"/>
      <c r="D840" s="57"/>
      <c r="E840" s="9"/>
      <c r="F840" s="9"/>
      <c r="J840" s="9"/>
    </row>
    <row r="841" spans="1:10" ht="14.25" customHeight="1">
      <c r="A841" s="14"/>
      <c r="C841" s="14"/>
      <c r="D841" s="57"/>
      <c r="E841" s="9"/>
      <c r="F841" s="9"/>
      <c r="J841" s="9"/>
    </row>
    <row r="842" spans="1:10" ht="14.25" customHeight="1">
      <c r="A842" s="14"/>
      <c r="C842" s="14"/>
      <c r="D842" s="57"/>
      <c r="E842" s="9"/>
      <c r="F842" s="9"/>
      <c r="J842" s="9"/>
    </row>
    <row r="843" spans="1:10" ht="14.25" customHeight="1">
      <c r="A843" s="14"/>
      <c r="C843" s="14"/>
      <c r="D843" s="57"/>
      <c r="E843" s="9"/>
      <c r="F843" s="9"/>
      <c r="J843" s="9"/>
    </row>
    <row r="844" spans="1:10" ht="14.25" customHeight="1">
      <c r="A844" s="14"/>
      <c r="C844" s="14"/>
      <c r="D844" s="57"/>
      <c r="E844" s="9"/>
      <c r="F844" s="9"/>
      <c r="J844" s="9"/>
    </row>
    <row r="845" spans="1:10" ht="14.25" customHeight="1">
      <c r="A845" s="14"/>
      <c r="C845" s="14"/>
      <c r="D845" s="57"/>
      <c r="E845" s="9"/>
      <c r="F845" s="9"/>
      <c r="J845" s="9"/>
    </row>
    <row r="846" spans="1:10" ht="14.25" customHeight="1">
      <c r="A846" s="14"/>
      <c r="C846" s="14"/>
      <c r="D846" s="57"/>
      <c r="E846" s="9"/>
      <c r="F846" s="9"/>
      <c r="J846" s="9"/>
    </row>
    <row r="847" spans="1:10" ht="14.25" customHeight="1">
      <c r="A847" s="14"/>
      <c r="C847" s="14"/>
      <c r="D847" s="57"/>
      <c r="E847" s="9"/>
      <c r="F847" s="9"/>
      <c r="J847" s="9"/>
    </row>
    <row r="848" spans="1:10" ht="14.25" customHeight="1">
      <c r="A848" s="14"/>
      <c r="C848" s="14"/>
      <c r="D848" s="57"/>
      <c r="E848" s="9"/>
      <c r="F848" s="9"/>
      <c r="J848" s="9"/>
    </row>
    <row r="849" spans="1:10" ht="14.25" customHeight="1">
      <c r="A849" s="14"/>
      <c r="C849" s="14"/>
      <c r="D849" s="57"/>
      <c r="E849" s="9"/>
      <c r="F849" s="9"/>
      <c r="J849" s="9"/>
    </row>
    <row r="850" spans="1:10" ht="14.25" customHeight="1">
      <c r="A850" s="14"/>
      <c r="C850" s="14"/>
      <c r="D850" s="57"/>
      <c r="E850" s="9"/>
      <c r="F850" s="9"/>
      <c r="J850" s="9"/>
    </row>
    <row r="851" spans="1:10" ht="14.25" customHeight="1">
      <c r="A851" s="14"/>
      <c r="C851" s="14"/>
      <c r="D851" s="57"/>
      <c r="E851" s="9"/>
      <c r="F851" s="9"/>
      <c r="J851" s="9"/>
    </row>
    <row r="852" spans="1:10" ht="14.25" customHeight="1">
      <c r="A852" s="14"/>
      <c r="C852" s="14"/>
      <c r="D852" s="57"/>
      <c r="E852" s="9"/>
      <c r="F852" s="9"/>
      <c r="J852" s="9"/>
    </row>
    <row r="853" spans="1:10" ht="14.25" customHeight="1">
      <c r="A853" s="14"/>
      <c r="C853" s="14"/>
      <c r="D853" s="57"/>
      <c r="E853" s="9"/>
      <c r="F853" s="9"/>
      <c r="J853" s="9"/>
    </row>
    <row r="854" spans="1:10" ht="14.25" customHeight="1">
      <c r="A854" s="14"/>
      <c r="C854" s="14"/>
      <c r="D854" s="57"/>
      <c r="E854" s="9"/>
      <c r="F854" s="9"/>
      <c r="J854" s="9"/>
    </row>
    <row r="855" spans="1:10" ht="14.25" customHeight="1">
      <c r="A855" s="14"/>
      <c r="C855" s="14"/>
      <c r="D855" s="57"/>
      <c r="E855" s="9"/>
      <c r="F855" s="9"/>
      <c r="J855" s="9"/>
    </row>
    <row r="856" spans="1:10" ht="14.25" customHeight="1">
      <c r="A856" s="14"/>
      <c r="C856" s="14"/>
      <c r="D856" s="57"/>
      <c r="E856" s="9"/>
      <c r="F856" s="9"/>
      <c r="J856" s="9"/>
    </row>
    <row r="857" spans="1:10" ht="14.25" customHeight="1">
      <c r="A857" s="14"/>
      <c r="C857" s="14"/>
      <c r="D857" s="57"/>
      <c r="E857" s="9"/>
      <c r="F857" s="9"/>
      <c r="J857" s="9"/>
    </row>
    <row r="858" spans="1:10" ht="14.25" customHeight="1">
      <c r="A858" s="14"/>
      <c r="C858" s="14"/>
      <c r="D858" s="57"/>
      <c r="E858" s="9"/>
      <c r="F858" s="9"/>
      <c r="J858" s="9"/>
    </row>
    <row r="859" spans="1:10" ht="14.25" customHeight="1">
      <c r="A859" s="14"/>
      <c r="C859" s="14"/>
      <c r="D859" s="57"/>
      <c r="E859" s="9"/>
      <c r="F859" s="9"/>
      <c r="J859" s="9"/>
    </row>
    <row r="860" spans="1:10" ht="14.25" customHeight="1">
      <c r="A860" s="14"/>
      <c r="C860" s="14"/>
      <c r="D860" s="57"/>
      <c r="E860" s="9"/>
      <c r="F860" s="9"/>
      <c r="J860" s="9"/>
    </row>
    <row r="861" spans="1:10" ht="14.25" customHeight="1">
      <c r="A861" s="14"/>
      <c r="C861" s="14"/>
      <c r="D861" s="57"/>
      <c r="E861" s="9"/>
      <c r="F861" s="9"/>
      <c r="J861" s="9"/>
    </row>
    <row r="862" spans="1:10" ht="14.25" customHeight="1">
      <c r="A862" s="14"/>
      <c r="C862" s="14"/>
      <c r="D862" s="57"/>
      <c r="E862" s="9"/>
      <c r="F862" s="9"/>
      <c r="J862" s="9"/>
    </row>
    <row r="863" spans="1:10" ht="14.25" customHeight="1">
      <c r="A863" s="14"/>
      <c r="C863" s="14"/>
      <c r="D863" s="57"/>
      <c r="E863" s="9"/>
      <c r="F863" s="9"/>
      <c r="J863" s="9"/>
    </row>
    <row r="864" spans="1:10" ht="14.25" customHeight="1">
      <c r="A864" s="14"/>
      <c r="C864" s="14"/>
      <c r="D864" s="57"/>
      <c r="E864" s="9"/>
      <c r="F864" s="9"/>
      <c r="J864" s="9"/>
    </row>
    <row r="865" spans="1:10" ht="14.25" customHeight="1">
      <c r="A865" s="14"/>
      <c r="C865" s="14"/>
      <c r="D865" s="57"/>
      <c r="E865" s="9"/>
      <c r="F865" s="9"/>
      <c r="J865" s="9"/>
    </row>
    <row r="866" spans="1:10" ht="14.25" customHeight="1">
      <c r="A866" s="14"/>
      <c r="C866" s="14"/>
      <c r="D866" s="57"/>
      <c r="E866" s="9"/>
      <c r="F866" s="9"/>
      <c r="J866" s="9"/>
    </row>
    <row r="867" spans="1:10" ht="14.25" customHeight="1">
      <c r="A867" s="14"/>
      <c r="C867" s="14"/>
      <c r="D867" s="57"/>
      <c r="E867" s="9"/>
      <c r="F867" s="9"/>
      <c r="J867" s="9"/>
    </row>
    <row r="868" spans="1:10" ht="14.25" customHeight="1">
      <c r="A868" s="14"/>
      <c r="C868" s="14"/>
      <c r="D868" s="57"/>
      <c r="E868" s="9"/>
      <c r="F868" s="9"/>
      <c r="J868" s="9"/>
    </row>
    <row r="869" spans="1:10" ht="14.25" customHeight="1">
      <c r="A869" s="14"/>
      <c r="C869" s="14"/>
      <c r="D869" s="57"/>
      <c r="E869" s="9"/>
      <c r="F869" s="9"/>
      <c r="J869" s="9"/>
    </row>
    <row r="870" spans="1:10" ht="14.25" customHeight="1">
      <c r="A870" s="14"/>
      <c r="C870" s="14"/>
      <c r="D870" s="57"/>
      <c r="E870" s="9"/>
      <c r="F870" s="9"/>
      <c r="J870" s="9"/>
    </row>
    <row r="871" spans="1:10" ht="14.25" customHeight="1">
      <c r="A871" s="14"/>
      <c r="C871" s="14"/>
      <c r="D871" s="57"/>
      <c r="E871" s="9"/>
      <c r="F871" s="9"/>
      <c r="J871" s="9"/>
    </row>
    <row r="872" spans="1:10" ht="14.25" customHeight="1">
      <c r="A872" s="14"/>
      <c r="C872" s="14"/>
      <c r="D872" s="57"/>
      <c r="E872" s="9"/>
      <c r="F872" s="9"/>
      <c r="J872" s="9"/>
    </row>
    <row r="873" spans="1:10" ht="14.25" customHeight="1">
      <c r="A873" s="14"/>
      <c r="C873" s="14"/>
      <c r="D873" s="57"/>
      <c r="E873" s="9"/>
      <c r="F873" s="9"/>
      <c r="J873" s="9"/>
    </row>
    <row r="874" spans="1:10" ht="14.25" customHeight="1">
      <c r="A874" s="14"/>
      <c r="C874" s="14"/>
      <c r="D874" s="57"/>
      <c r="E874" s="9"/>
      <c r="F874" s="9"/>
      <c r="J874" s="9"/>
    </row>
    <row r="875" spans="1:10" ht="14.25" customHeight="1">
      <c r="A875" s="14"/>
      <c r="C875" s="14"/>
      <c r="D875" s="57"/>
      <c r="E875" s="9"/>
      <c r="F875" s="9"/>
      <c r="J875" s="9"/>
    </row>
    <row r="876" spans="1:10" ht="14.25" customHeight="1">
      <c r="A876" s="14"/>
      <c r="C876" s="14"/>
      <c r="D876" s="57"/>
      <c r="E876" s="9"/>
      <c r="F876" s="9"/>
      <c r="J876" s="9"/>
    </row>
    <row r="877" spans="1:10" ht="14.25" customHeight="1">
      <c r="A877" s="14"/>
      <c r="C877" s="14"/>
      <c r="D877" s="57"/>
      <c r="E877" s="9"/>
      <c r="F877" s="9"/>
      <c r="J877" s="9"/>
    </row>
    <row r="878" spans="1:10" ht="14.25" customHeight="1">
      <c r="A878" s="14"/>
      <c r="C878" s="14"/>
      <c r="D878" s="57"/>
      <c r="E878" s="9"/>
      <c r="F878" s="9"/>
      <c r="J878" s="9"/>
    </row>
    <row r="879" spans="1:10" ht="14.25" customHeight="1">
      <c r="A879" s="14"/>
      <c r="C879" s="14"/>
      <c r="D879" s="57"/>
      <c r="E879" s="9"/>
      <c r="F879" s="9"/>
      <c r="J879" s="9"/>
    </row>
    <row r="880" spans="1:10" ht="14.25" customHeight="1">
      <c r="A880" s="14"/>
      <c r="C880" s="14"/>
      <c r="D880" s="57"/>
      <c r="E880" s="9"/>
      <c r="F880" s="9"/>
      <c r="J880" s="9"/>
    </row>
    <row r="881" spans="1:10" ht="14.25" customHeight="1">
      <c r="A881" s="14"/>
      <c r="C881" s="14"/>
      <c r="D881" s="57"/>
      <c r="E881" s="9"/>
      <c r="F881" s="9"/>
      <c r="J881" s="9"/>
    </row>
    <row r="882" spans="1:10" ht="14.25" customHeight="1">
      <c r="A882" s="14"/>
      <c r="C882" s="14"/>
      <c r="D882" s="57"/>
      <c r="E882" s="9"/>
      <c r="F882" s="9"/>
      <c r="J882" s="9"/>
    </row>
    <row r="883" spans="1:10" ht="14.25" customHeight="1">
      <c r="A883" s="14"/>
      <c r="C883" s="14"/>
      <c r="D883" s="57"/>
      <c r="E883" s="9"/>
      <c r="F883" s="9"/>
      <c r="J883" s="9"/>
    </row>
    <row r="884" spans="1:10" ht="14.25" customHeight="1">
      <c r="A884" s="14"/>
      <c r="C884" s="14"/>
      <c r="D884" s="57"/>
      <c r="E884" s="9"/>
      <c r="F884" s="9"/>
      <c r="J884" s="9"/>
    </row>
    <row r="885" spans="1:10" ht="14.25" customHeight="1">
      <c r="A885" s="14"/>
      <c r="C885" s="14"/>
      <c r="D885" s="57"/>
      <c r="E885" s="9"/>
      <c r="F885" s="9"/>
      <c r="J885" s="9"/>
    </row>
    <row r="886" spans="1:10" ht="14.25" customHeight="1">
      <c r="A886" s="14"/>
      <c r="C886" s="14"/>
      <c r="D886" s="57"/>
      <c r="E886" s="9"/>
      <c r="F886" s="9"/>
      <c r="J886" s="9"/>
    </row>
    <row r="887" spans="1:10" ht="14.25" customHeight="1">
      <c r="A887" s="14"/>
      <c r="C887" s="14"/>
      <c r="D887" s="57"/>
      <c r="E887" s="9"/>
      <c r="F887" s="9"/>
      <c r="J887" s="9"/>
    </row>
    <row r="888" spans="1:10" ht="14.25" customHeight="1">
      <c r="A888" s="14"/>
      <c r="C888" s="14"/>
      <c r="D888" s="57"/>
      <c r="E888" s="9"/>
      <c r="F888" s="9"/>
      <c r="J888" s="9"/>
    </row>
    <row r="889" spans="1:10" ht="14.25" customHeight="1">
      <c r="A889" s="14"/>
      <c r="C889" s="14"/>
      <c r="D889" s="57"/>
      <c r="E889" s="9"/>
      <c r="F889" s="9"/>
      <c r="J889" s="9"/>
    </row>
    <row r="890" spans="1:10" ht="14.25" customHeight="1">
      <c r="A890" s="14"/>
      <c r="C890" s="14"/>
      <c r="D890" s="57"/>
      <c r="E890" s="9"/>
      <c r="F890" s="9"/>
      <c r="J890" s="9"/>
    </row>
    <row r="891" spans="1:10" ht="14.25" customHeight="1">
      <c r="A891" s="14"/>
      <c r="C891" s="14"/>
      <c r="D891" s="57"/>
      <c r="E891" s="9"/>
      <c r="F891" s="9"/>
      <c r="J891" s="9"/>
    </row>
    <row r="892" spans="1:10" ht="14.25" customHeight="1">
      <c r="A892" s="14"/>
      <c r="C892" s="14"/>
      <c r="D892" s="57"/>
      <c r="E892" s="9"/>
      <c r="F892" s="9"/>
      <c r="J892" s="9"/>
    </row>
    <row r="893" spans="1:10" ht="14.25" customHeight="1">
      <c r="A893" s="14"/>
      <c r="C893" s="14"/>
      <c r="D893" s="57"/>
      <c r="E893" s="9"/>
      <c r="F893" s="9"/>
      <c r="J893" s="9"/>
    </row>
    <row r="894" spans="1:10" ht="14.25" customHeight="1">
      <c r="A894" s="14"/>
      <c r="C894" s="14"/>
      <c r="D894" s="57"/>
      <c r="E894" s="9"/>
      <c r="F894" s="9"/>
      <c r="J894" s="9"/>
    </row>
    <row r="895" spans="1:10" ht="14.25" customHeight="1">
      <c r="A895" s="14"/>
      <c r="C895" s="14"/>
      <c r="D895" s="57"/>
      <c r="E895" s="9"/>
      <c r="F895" s="9"/>
      <c r="J895" s="9"/>
    </row>
    <row r="896" spans="1:10" ht="14.25" customHeight="1">
      <c r="A896" s="14"/>
      <c r="C896" s="14"/>
      <c r="D896" s="57"/>
      <c r="E896" s="9"/>
      <c r="F896" s="9"/>
      <c r="J896" s="9"/>
    </row>
    <row r="897" spans="1:10" ht="14.25" customHeight="1">
      <c r="A897" s="14"/>
      <c r="C897" s="14"/>
      <c r="D897" s="57"/>
      <c r="E897" s="9"/>
      <c r="F897" s="9"/>
      <c r="J897" s="9"/>
    </row>
    <row r="898" spans="1:10" ht="14.25" customHeight="1">
      <c r="A898" s="14"/>
      <c r="C898" s="14"/>
      <c r="D898" s="57"/>
      <c r="E898" s="9"/>
      <c r="F898" s="9"/>
      <c r="J898" s="9"/>
    </row>
    <row r="899" spans="1:10" ht="14.25" customHeight="1">
      <c r="A899" s="14"/>
      <c r="C899" s="14"/>
      <c r="D899" s="57"/>
      <c r="E899" s="9"/>
      <c r="F899" s="9"/>
      <c r="J899" s="9"/>
    </row>
    <row r="900" spans="1:10" ht="14.25" customHeight="1">
      <c r="A900" s="14"/>
      <c r="C900" s="14"/>
      <c r="D900" s="57"/>
      <c r="E900" s="9"/>
      <c r="F900" s="9"/>
      <c r="J900" s="9"/>
    </row>
    <row r="901" spans="1:10" ht="14.25" customHeight="1">
      <c r="A901" s="14"/>
      <c r="C901" s="14"/>
      <c r="D901" s="57"/>
      <c r="E901" s="9"/>
      <c r="F901" s="9"/>
      <c r="J901" s="9"/>
    </row>
    <row r="902" spans="1:10" ht="14.25" customHeight="1">
      <c r="A902" s="14"/>
      <c r="C902" s="14"/>
      <c r="D902" s="57"/>
      <c r="E902" s="9"/>
      <c r="F902" s="9"/>
      <c r="J902" s="9"/>
    </row>
    <row r="903" spans="1:10" ht="14.25" customHeight="1">
      <c r="A903" s="14"/>
      <c r="C903" s="14"/>
      <c r="D903" s="57"/>
      <c r="E903" s="9"/>
      <c r="F903" s="9"/>
      <c r="J903" s="9"/>
    </row>
    <row r="904" spans="1:10" ht="14.25" customHeight="1">
      <c r="A904" s="14"/>
      <c r="C904" s="14"/>
      <c r="D904" s="57"/>
      <c r="E904" s="9"/>
      <c r="F904" s="9"/>
      <c r="J904" s="9"/>
    </row>
    <row r="905" spans="1:10" ht="14.25" customHeight="1">
      <c r="A905" s="14"/>
      <c r="C905" s="14"/>
      <c r="D905" s="57"/>
      <c r="E905" s="9"/>
      <c r="F905" s="9"/>
      <c r="J905" s="9"/>
    </row>
    <row r="906" spans="1:10" ht="14.25" customHeight="1">
      <c r="A906" s="14"/>
      <c r="C906" s="14"/>
      <c r="D906" s="57"/>
      <c r="E906" s="9"/>
      <c r="F906" s="9"/>
      <c r="J906" s="9"/>
    </row>
    <row r="907" spans="1:10" ht="14.25" customHeight="1">
      <c r="A907" s="14"/>
      <c r="C907" s="14"/>
      <c r="D907" s="57"/>
      <c r="E907" s="9"/>
      <c r="F907" s="9"/>
      <c r="J907" s="9"/>
    </row>
    <row r="908" spans="1:10" ht="14.25" customHeight="1">
      <c r="A908" s="14"/>
      <c r="C908" s="14"/>
      <c r="D908" s="57"/>
      <c r="E908" s="9"/>
      <c r="F908" s="9"/>
      <c r="J908" s="9"/>
    </row>
    <row r="909" spans="1:10" ht="14.25" customHeight="1">
      <c r="A909" s="14"/>
      <c r="C909" s="14"/>
      <c r="D909" s="57"/>
      <c r="E909" s="9"/>
      <c r="F909" s="9"/>
      <c r="J909" s="9"/>
    </row>
    <row r="910" spans="1:10" ht="14.25" customHeight="1">
      <c r="A910" s="14"/>
      <c r="C910" s="14"/>
      <c r="D910" s="57"/>
      <c r="E910" s="9"/>
      <c r="F910" s="9"/>
      <c r="J910" s="9"/>
    </row>
    <row r="911" spans="1:10" ht="14.25" customHeight="1">
      <c r="A911" s="14"/>
      <c r="C911" s="14"/>
      <c r="D911" s="57"/>
      <c r="E911" s="9"/>
      <c r="F911" s="9"/>
      <c r="J911" s="9"/>
    </row>
    <row r="912" spans="1:10" ht="14.25" customHeight="1">
      <c r="A912" s="14"/>
      <c r="C912" s="14"/>
      <c r="D912" s="57"/>
      <c r="E912" s="9"/>
      <c r="F912" s="9"/>
      <c r="J912" s="9"/>
    </row>
    <row r="913" spans="1:10" ht="14.25" customHeight="1">
      <c r="A913" s="14"/>
      <c r="C913" s="14"/>
      <c r="D913" s="57"/>
      <c r="E913" s="9"/>
      <c r="F913" s="9"/>
      <c r="J913" s="9"/>
    </row>
    <row r="914" spans="1:10" ht="14.25" customHeight="1">
      <c r="A914" s="14"/>
      <c r="C914" s="14"/>
      <c r="D914" s="57"/>
      <c r="E914" s="9"/>
      <c r="F914" s="9"/>
      <c r="J914" s="9"/>
    </row>
    <row r="915" spans="1:10" ht="14.25" customHeight="1">
      <c r="A915" s="14"/>
      <c r="C915" s="14"/>
      <c r="D915" s="57"/>
      <c r="E915" s="9"/>
      <c r="F915" s="9"/>
      <c r="J915" s="9"/>
    </row>
    <row r="916" spans="1:10" ht="14.25" customHeight="1">
      <c r="A916" s="14"/>
      <c r="C916" s="14"/>
      <c r="D916" s="57"/>
      <c r="E916" s="9"/>
      <c r="F916" s="9"/>
      <c r="J916" s="9"/>
    </row>
    <row r="917" spans="1:10" ht="14.25" customHeight="1">
      <c r="A917" s="14"/>
      <c r="C917" s="14"/>
      <c r="D917" s="57"/>
      <c r="E917" s="9"/>
      <c r="F917" s="9"/>
      <c r="J917" s="9"/>
    </row>
    <row r="918" spans="1:10" ht="14.25" customHeight="1">
      <c r="A918" s="14"/>
      <c r="C918" s="14"/>
      <c r="D918" s="57"/>
      <c r="E918" s="9"/>
      <c r="F918" s="9"/>
      <c r="J918" s="9"/>
    </row>
    <row r="919" spans="1:10" ht="14.25" customHeight="1">
      <c r="A919" s="14"/>
      <c r="C919" s="14"/>
      <c r="D919" s="57"/>
      <c r="E919" s="9"/>
      <c r="F919" s="9"/>
      <c r="J919" s="9"/>
    </row>
    <row r="920" spans="1:10" ht="14.25" customHeight="1">
      <c r="A920" s="14"/>
      <c r="C920" s="14"/>
      <c r="D920" s="57"/>
      <c r="E920" s="9"/>
      <c r="F920" s="9"/>
      <c r="J920" s="9"/>
    </row>
    <row r="921" spans="1:10" ht="14.25" customHeight="1">
      <c r="A921" s="14"/>
      <c r="C921" s="14"/>
      <c r="D921" s="57"/>
      <c r="E921" s="9"/>
      <c r="F921" s="9"/>
      <c r="J921" s="9"/>
    </row>
    <row r="922" spans="1:10" ht="14.25" customHeight="1">
      <c r="A922" s="14"/>
      <c r="C922" s="14"/>
      <c r="D922" s="57"/>
      <c r="E922" s="9"/>
      <c r="F922" s="9"/>
      <c r="J922" s="9"/>
    </row>
    <row r="923" spans="1:10" ht="14.25" customHeight="1">
      <c r="A923" s="14"/>
      <c r="C923" s="14"/>
      <c r="D923" s="57"/>
      <c r="E923" s="9"/>
      <c r="F923" s="9"/>
      <c r="J923" s="9"/>
    </row>
    <row r="924" spans="1:10" ht="14.25" customHeight="1">
      <c r="A924" s="14"/>
      <c r="C924" s="14"/>
      <c r="D924" s="57"/>
      <c r="E924" s="9"/>
      <c r="F924" s="9"/>
      <c r="J924" s="9"/>
    </row>
    <row r="925" spans="1:10" ht="14.25" customHeight="1">
      <c r="A925" s="14"/>
      <c r="C925" s="14"/>
      <c r="D925" s="57"/>
      <c r="E925" s="9"/>
      <c r="F925" s="9"/>
      <c r="J925" s="9"/>
    </row>
    <row r="926" spans="1:10" ht="14.25" customHeight="1">
      <c r="A926" s="14"/>
      <c r="C926" s="14"/>
      <c r="D926" s="57"/>
      <c r="E926" s="9"/>
      <c r="F926" s="9"/>
      <c r="J926" s="9"/>
    </row>
    <row r="927" spans="1:10" ht="14.25" customHeight="1">
      <c r="A927" s="14"/>
      <c r="C927" s="14"/>
      <c r="D927" s="57"/>
      <c r="E927" s="9"/>
      <c r="F927" s="9"/>
      <c r="J927" s="9"/>
    </row>
    <row r="928" spans="1:10" ht="14.25" customHeight="1">
      <c r="A928" s="14"/>
      <c r="C928" s="14"/>
      <c r="D928" s="57"/>
      <c r="E928" s="9"/>
      <c r="F928" s="9"/>
      <c r="J928" s="9"/>
    </row>
    <row r="929" spans="1:10" ht="14.25" customHeight="1">
      <c r="A929" s="14"/>
      <c r="C929" s="14"/>
      <c r="D929" s="57"/>
      <c r="E929" s="9"/>
      <c r="F929" s="9"/>
      <c r="J929" s="9"/>
    </row>
    <row r="930" spans="1:10" ht="14.25" customHeight="1">
      <c r="A930" s="14"/>
      <c r="C930" s="14"/>
      <c r="D930" s="57"/>
      <c r="E930" s="9"/>
      <c r="F930" s="9"/>
      <c r="J930" s="9"/>
    </row>
    <row r="931" spans="1:10" ht="14.25" customHeight="1">
      <c r="A931" s="14"/>
      <c r="C931" s="14"/>
      <c r="D931" s="57"/>
      <c r="E931" s="9"/>
      <c r="F931" s="9"/>
      <c r="J931" s="9"/>
    </row>
    <row r="932" spans="1:10" ht="14.25" customHeight="1">
      <c r="A932" s="14"/>
      <c r="C932" s="14"/>
      <c r="D932" s="57"/>
      <c r="E932" s="9"/>
      <c r="F932" s="9"/>
      <c r="J932" s="9"/>
    </row>
    <row r="933" spans="1:10" ht="14.25" customHeight="1">
      <c r="A933" s="14"/>
      <c r="C933" s="14"/>
      <c r="D933" s="57"/>
      <c r="E933" s="9"/>
      <c r="F933" s="9"/>
      <c r="J933" s="9"/>
    </row>
    <row r="934" spans="1:10" ht="14.25" customHeight="1">
      <c r="A934" s="14"/>
      <c r="C934" s="14"/>
      <c r="D934" s="57"/>
      <c r="E934" s="9"/>
      <c r="F934" s="9"/>
      <c r="J934" s="9"/>
    </row>
    <row r="935" spans="1:10" ht="14.25" customHeight="1">
      <c r="A935" s="14"/>
      <c r="C935" s="14"/>
      <c r="D935" s="57"/>
      <c r="E935" s="9"/>
      <c r="F935" s="9"/>
      <c r="J935" s="9"/>
    </row>
    <row r="936" spans="1:10" ht="14.25" customHeight="1">
      <c r="A936" s="14"/>
      <c r="C936" s="14"/>
      <c r="D936" s="57"/>
      <c r="E936" s="9"/>
      <c r="F936" s="9"/>
      <c r="J936" s="9"/>
    </row>
    <row r="937" spans="1:10" ht="14.25" customHeight="1">
      <c r="A937" s="14"/>
      <c r="C937" s="14"/>
      <c r="D937" s="57"/>
      <c r="E937" s="9"/>
      <c r="F937" s="9"/>
      <c r="J937" s="9"/>
    </row>
    <row r="938" spans="1:10" ht="14.25" customHeight="1">
      <c r="A938" s="14"/>
      <c r="C938" s="14"/>
      <c r="D938" s="57"/>
      <c r="E938" s="9"/>
      <c r="F938" s="9"/>
      <c r="J938" s="9"/>
    </row>
    <row r="939" spans="1:10" ht="14.25" customHeight="1">
      <c r="A939" s="14"/>
      <c r="C939" s="14"/>
      <c r="D939" s="57"/>
      <c r="E939" s="9"/>
      <c r="F939" s="9"/>
      <c r="J939" s="9"/>
    </row>
    <row r="940" spans="1:10" ht="14.25" customHeight="1">
      <c r="A940" s="14"/>
      <c r="C940" s="14"/>
      <c r="D940" s="57"/>
      <c r="E940" s="9"/>
      <c r="F940" s="9"/>
      <c r="J940" s="9"/>
    </row>
    <row r="941" spans="1:10" ht="14.25" customHeight="1">
      <c r="A941" s="14"/>
      <c r="C941" s="14"/>
      <c r="D941" s="57"/>
      <c r="E941" s="9"/>
      <c r="F941" s="9"/>
      <c r="J941" s="9"/>
    </row>
    <row r="942" spans="1:10" ht="14.25" customHeight="1">
      <c r="A942" s="14"/>
      <c r="C942" s="14"/>
      <c r="D942" s="57"/>
      <c r="E942" s="9"/>
      <c r="F942" s="9"/>
      <c r="J942" s="9"/>
    </row>
    <row r="943" spans="1:10" ht="14.25" customHeight="1">
      <c r="A943" s="14"/>
      <c r="C943" s="14"/>
      <c r="D943" s="57"/>
      <c r="E943" s="9"/>
      <c r="F943" s="9"/>
      <c r="J943" s="9"/>
    </row>
    <row r="944" spans="1:10" ht="14.25" customHeight="1">
      <c r="A944" s="14"/>
      <c r="C944" s="14"/>
      <c r="D944" s="57"/>
      <c r="E944" s="9"/>
      <c r="F944" s="9"/>
      <c r="J944" s="9"/>
    </row>
    <row r="945" spans="1:10" ht="14.25" customHeight="1">
      <c r="A945" s="14"/>
      <c r="C945" s="14"/>
      <c r="D945" s="57"/>
      <c r="E945" s="9"/>
      <c r="F945" s="9"/>
      <c r="J945" s="9"/>
    </row>
    <row r="946" spans="1:10" ht="14.25" customHeight="1">
      <c r="A946" s="14"/>
      <c r="C946" s="14"/>
      <c r="D946" s="57"/>
      <c r="E946" s="9"/>
      <c r="F946" s="9"/>
      <c r="J946" s="9"/>
    </row>
    <row r="947" spans="1:10" ht="14.25" customHeight="1">
      <c r="A947" s="14"/>
      <c r="C947" s="14"/>
      <c r="D947" s="57"/>
      <c r="E947" s="9"/>
      <c r="F947" s="9"/>
      <c r="J947" s="9"/>
    </row>
    <row r="948" spans="1:10" ht="14.25" customHeight="1">
      <c r="A948" s="14"/>
      <c r="C948" s="14"/>
      <c r="D948" s="57"/>
      <c r="E948" s="9"/>
      <c r="F948" s="9"/>
      <c r="J948" s="9"/>
    </row>
    <row r="949" spans="1:10" ht="14.25" customHeight="1">
      <c r="A949" s="14"/>
      <c r="C949" s="14"/>
      <c r="D949" s="57"/>
      <c r="E949" s="9"/>
      <c r="F949" s="9"/>
      <c r="J949" s="9"/>
    </row>
    <row r="950" spans="1:10" ht="14.25" customHeight="1">
      <c r="A950" s="14"/>
      <c r="C950" s="14"/>
      <c r="D950" s="57"/>
      <c r="E950" s="9"/>
      <c r="F950" s="9"/>
      <c r="J950" s="9"/>
    </row>
    <row r="951" spans="1:10" ht="14.25" customHeight="1">
      <c r="A951" s="14"/>
      <c r="C951" s="14"/>
      <c r="D951" s="57"/>
      <c r="E951" s="9"/>
      <c r="F951" s="9"/>
      <c r="J951" s="9"/>
    </row>
    <row r="952" spans="1:10" ht="14.25" customHeight="1">
      <c r="A952" s="14"/>
      <c r="C952" s="14"/>
      <c r="D952" s="57"/>
      <c r="E952" s="9"/>
      <c r="F952" s="9"/>
      <c r="J952" s="9"/>
    </row>
    <row r="953" spans="1:10" ht="14.25" customHeight="1">
      <c r="A953" s="14"/>
      <c r="C953" s="14"/>
      <c r="D953" s="57"/>
      <c r="E953" s="9"/>
      <c r="F953" s="9"/>
      <c r="J953" s="9"/>
    </row>
    <row r="954" spans="1:10" ht="14.25" customHeight="1">
      <c r="A954" s="14"/>
      <c r="C954" s="14"/>
      <c r="D954" s="57"/>
      <c r="E954" s="9"/>
      <c r="F954" s="9"/>
      <c r="J954" s="9"/>
    </row>
    <row r="955" spans="1:10" ht="14.25" customHeight="1">
      <c r="A955" s="14"/>
      <c r="C955" s="14"/>
      <c r="D955" s="57"/>
      <c r="E955" s="9"/>
      <c r="F955" s="9"/>
      <c r="J955" s="9"/>
    </row>
    <row r="956" spans="1:10" ht="14.25" customHeight="1">
      <c r="A956" s="14"/>
      <c r="C956" s="14"/>
      <c r="D956" s="57"/>
      <c r="E956" s="9"/>
      <c r="F956" s="9"/>
      <c r="J956" s="9"/>
    </row>
    <row r="957" spans="1:10" ht="14.25" customHeight="1">
      <c r="A957" s="14"/>
      <c r="C957" s="14"/>
      <c r="D957" s="57"/>
      <c r="E957" s="9"/>
      <c r="F957" s="9"/>
      <c r="J957" s="9"/>
    </row>
    <row r="958" spans="1:10" ht="14.25" customHeight="1">
      <c r="A958" s="14"/>
      <c r="C958" s="14"/>
      <c r="D958" s="57"/>
      <c r="E958" s="9"/>
      <c r="F958" s="9"/>
      <c r="J958" s="9"/>
    </row>
    <row r="959" spans="1:10" ht="14.25" customHeight="1">
      <c r="A959" s="14"/>
      <c r="C959" s="14"/>
      <c r="D959" s="57"/>
      <c r="E959" s="9"/>
      <c r="F959" s="9"/>
      <c r="J959" s="9"/>
    </row>
    <row r="960" spans="1:10" ht="14.25" customHeight="1">
      <c r="A960" s="14"/>
      <c r="C960" s="14"/>
      <c r="D960" s="57"/>
      <c r="E960" s="9"/>
      <c r="F960" s="9"/>
      <c r="J960" s="9"/>
    </row>
    <row r="961" spans="1:10" ht="14.25" customHeight="1">
      <c r="A961" s="14"/>
      <c r="C961" s="14"/>
      <c r="D961" s="57"/>
      <c r="E961" s="9"/>
      <c r="F961" s="9"/>
      <c r="J961" s="9"/>
    </row>
    <row r="962" spans="1:10" ht="14.25" customHeight="1">
      <c r="A962" s="14"/>
      <c r="C962" s="14"/>
      <c r="D962" s="57"/>
      <c r="E962" s="9"/>
      <c r="F962" s="9"/>
      <c r="J962" s="9"/>
    </row>
    <row r="963" spans="1:10" ht="14.25" customHeight="1">
      <c r="A963" s="14"/>
      <c r="C963" s="14"/>
      <c r="D963" s="57"/>
      <c r="E963" s="9"/>
      <c r="F963" s="9"/>
      <c r="J963" s="9"/>
    </row>
    <row r="964" spans="1:10" ht="14.25" customHeight="1">
      <c r="A964" s="14"/>
      <c r="C964" s="14"/>
      <c r="D964" s="57"/>
      <c r="E964" s="9"/>
      <c r="F964" s="9"/>
      <c r="J964" s="9"/>
    </row>
    <row r="965" spans="1:10" ht="14.25" customHeight="1">
      <c r="A965" s="14"/>
      <c r="C965" s="14"/>
      <c r="D965" s="57"/>
      <c r="E965" s="9"/>
      <c r="F965" s="9"/>
      <c r="J965" s="9"/>
    </row>
    <row r="966" spans="1:10" ht="14.25" customHeight="1">
      <c r="A966" s="14"/>
      <c r="C966" s="14"/>
      <c r="D966" s="57"/>
      <c r="E966" s="9"/>
      <c r="F966" s="9"/>
      <c r="J966" s="9"/>
    </row>
    <row r="967" spans="1:10" ht="14.25" customHeight="1">
      <c r="A967" s="14"/>
      <c r="C967" s="14"/>
      <c r="D967" s="57"/>
      <c r="E967" s="9"/>
      <c r="F967" s="9"/>
      <c r="J967" s="9"/>
    </row>
    <row r="968" spans="1:10" ht="14.25" customHeight="1">
      <c r="A968" s="14"/>
      <c r="C968" s="14"/>
      <c r="D968" s="57"/>
      <c r="E968" s="9"/>
      <c r="F968" s="9"/>
      <c r="J968" s="9"/>
    </row>
    <row r="969" spans="1:10" ht="14.25" customHeight="1">
      <c r="A969" s="14"/>
      <c r="C969" s="14"/>
      <c r="D969" s="57"/>
      <c r="E969" s="9"/>
      <c r="F969" s="9"/>
      <c r="J969" s="9"/>
    </row>
    <row r="970" spans="1:10" ht="14.25" customHeight="1">
      <c r="A970" s="14"/>
      <c r="C970" s="14"/>
      <c r="D970" s="57"/>
      <c r="E970" s="9"/>
      <c r="F970" s="9"/>
      <c r="J970" s="9"/>
    </row>
    <row r="971" spans="1:10" ht="14.25" customHeight="1">
      <c r="A971" s="14"/>
      <c r="C971" s="14"/>
      <c r="D971" s="57"/>
      <c r="E971" s="9"/>
      <c r="F971" s="9"/>
      <c r="J971" s="9"/>
    </row>
    <row r="972" spans="1:10" ht="14.25" customHeight="1">
      <c r="A972" s="14"/>
      <c r="C972" s="14"/>
      <c r="D972" s="57"/>
      <c r="E972" s="9"/>
      <c r="F972" s="9"/>
      <c r="J972" s="9"/>
    </row>
    <row r="973" spans="1:10" ht="14.25" customHeight="1">
      <c r="A973" s="14"/>
      <c r="C973" s="14"/>
      <c r="D973" s="57"/>
      <c r="E973" s="9"/>
      <c r="F973" s="9"/>
      <c r="J973" s="9"/>
    </row>
    <row r="974" spans="1:10" ht="14.25" customHeight="1">
      <c r="A974" s="14"/>
      <c r="C974" s="14"/>
      <c r="D974" s="57"/>
      <c r="E974" s="9"/>
      <c r="F974" s="9"/>
      <c r="J974" s="9"/>
    </row>
    <row r="975" spans="1:10" ht="14.25" customHeight="1">
      <c r="A975" s="14"/>
      <c r="C975" s="14"/>
      <c r="D975" s="57"/>
      <c r="E975" s="9"/>
      <c r="F975" s="9"/>
      <c r="J975" s="9"/>
    </row>
    <row r="976" spans="1:10" ht="14.25" customHeight="1">
      <c r="A976" s="14"/>
      <c r="C976" s="14"/>
      <c r="D976" s="57"/>
      <c r="E976" s="9"/>
      <c r="F976" s="9"/>
      <c r="J976" s="9"/>
    </row>
    <row r="977" spans="1:10" ht="14.25" customHeight="1">
      <c r="A977" s="14"/>
      <c r="C977" s="14"/>
      <c r="D977" s="57"/>
      <c r="E977" s="9"/>
      <c r="F977" s="9"/>
      <c r="J977" s="9"/>
    </row>
    <row r="978" spans="1:10" ht="14.25" customHeight="1">
      <c r="A978" s="14"/>
      <c r="C978" s="14"/>
      <c r="D978" s="57"/>
      <c r="E978" s="9"/>
      <c r="F978" s="9"/>
      <c r="J978" s="9"/>
    </row>
    <row r="979" spans="1:10" ht="14.25" customHeight="1">
      <c r="A979" s="14"/>
      <c r="C979" s="14"/>
      <c r="D979" s="57"/>
      <c r="E979" s="9"/>
      <c r="F979" s="9"/>
      <c r="J979" s="9"/>
    </row>
    <row r="980" spans="1:10" ht="14.25" customHeight="1">
      <c r="A980" s="14"/>
      <c r="C980" s="14"/>
      <c r="D980" s="57"/>
      <c r="E980" s="9"/>
      <c r="F980" s="9"/>
      <c r="J980" s="9"/>
    </row>
    <row r="981" spans="1:10" ht="14.25" customHeight="1">
      <c r="A981" s="14"/>
      <c r="C981" s="14"/>
      <c r="D981" s="57"/>
      <c r="E981" s="9"/>
      <c r="F981" s="9"/>
      <c r="J981" s="9"/>
    </row>
    <row r="982" spans="1:10" ht="14.25" customHeight="1">
      <c r="A982" s="14"/>
      <c r="C982" s="14"/>
      <c r="D982" s="57"/>
      <c r="E982" s="9"/>
      <c r="F982" s="9"/>
      <c r="J982" s="9"/>
    </row>
    <row r="983" spans="1:10" ht="14.25" customHeight="1">
      <c r="A983" s="14"/>
      <c r="C983" s="14"/>
      <c r="D983" s="57"/>
      <c r="E983" s="9"/>
      <c r="F983" s="9"/>
      <c r="J983" s="9"/>
    </row>
    <row r="984" spans="1:10" ht="14.25" customHeight="1">
      <c r="A984" s="14"/>
      <c r="C984" s="14"/>
      <c r="D984" s="57"/>
      <c r="E984" s="9"/>
      <c r="F984" s="9"/>
      <c r="J984" s="9"/>
    </row>
    <row r="985" spans="1:10" ht="14.25" customHeight="1">
      <c r="A985" s="14"/>
      <c r="C985" s="14"/>
      <c r="D985" s="57"/>
      <c r="E985" s="9"/>
      <c r="F985" s="9"/>
      <c r="J985" s="9"/>
    </row>
    <row r="986" spans="1:10" ht="14.25" customHeight="1">
      <c r="A986" s="14"/>
      <c r="C986" s="14"/>
      <c r="D986" s="57"/>
      <c r="E986" s="9"/>
      <c r="F986" s="9"/>
      <c r="J986" s="9"/>
    </row>
    <row r="987" spans="1:10" ht="14.25" customHeight="1">
      <c r="A987" s="14"/>
      <c r="C987" s="14"/>
      <c r="D987" s="57"/>
      <c r="E987" s="9"/>
      <c r="F987" s="9"/>
      <c r="J987" s="9"/>
    </row>
    <row r="988" spans="1:10" ht="14.25" customHeight="1">
      <c r="A988" s="14"/>
      <c r="C988" s="14"/>
      <c r="D988" s="57"/>
      <c r="E988" s="9"/>
      <c r="F988" s="9"/>
      <c r="J988" s="9"/>
    </row>
    <row r="989" spans="1:10" ht="14.25" customHeight="1">
      <c r="A989" s="14"/>
      <c r="C989" s="14"/>
      <c r="D989" s="57"/>
      <c r="E989" s="9"/>
      <c r="F989" s="9"/>
      <c r="J989" s="9"/>
    </row>
    <row r="990" spans="1:10" ht="14.25" customHeight="1">
      <c r="A990" s="14"/>
      <c r="C990" s="14"/>
      <c r="D990" s="57"/>
      <c r="E990" s="9"/>
      <c r="F990" s="9"/>
      <c r="J990" s="9"/>
    </row>
    <row r="991" spans="1:10" ht="14.25" customHeight="1">
      <c r="A991" s="14"/>
      <c r="C991" s="14"/>
      <c r="D991" s="57"/>
      <c r="E991" s="9"/>
      <c r="F991" s="9"/>
      <c r="J991" s="9"/>
    </row>
    <row r="992" spans="1:10" ht="14.25" customHeight="1">
      <c r="A992" s="14"/>
      <c r="C992" s="14"/>
      <c r="D992" s="57"/>
      <c r="E992" s="9"/>
      <c r="F992" s="9"/>
      <c r="J992" s="9"/>
    </row>
    <row r="993" spans="1:10" ht="14.25" customHeight="1">
      <c r="A993" s="14"/>
      <c r="C993" s="14"/>
      <c r="D993" s="57"/>
      <c r="E993" s="9"/>
      <c r="F993" s="9"/>
      <c r="J993" s="9"/>
    </row>
    <row r="994" spans="1:10" ht="14.25" customHeight="1">
      <c r="A994" s="14"/>
      <c r="C994" s="14"/>
      <c r="D994" s="57"/>
      <c r="E994" s="9"/>
      <c r="F994" s="9"/>
      <c r="J994" s="9"/>
    </row>
    <row r="995" spans="1:10" ht="14.25" customHeight="1">
      <c r="A995" s="14"/>
      <c r="C995" s="14"/>
      <c r="D995" s="57"/>
      <c r="E995" s="9"/>
      <c r="F995" s="9"/>
      <c r="J995" s="9"/>
    </row>
    <row r="996" spans="1:10" ht="14.25" customHeight="1">
      <c r="A996" s="14"/>
      <c r="C996" s="14"/>
      <c r="D996" s="57"/>
      <c r="E996" s="9"/>
      <c r="F996" s="9"/>
      <c r="J996" s="9"/>
    </row>
    <row r="997" spans="1:10" ht="14.25" customHeight="1">
      <c r="A997" s="14"/>
      <c r="C997" s="14"/>
      <c r="D997" s="57"/>
      <c r="E997" s="9"/>
      <c r="F997" s="9"/>
      <c r="J997" s="9"/>
    </row>
    <row r="998" spans="1:10" ht="14.25" customHeight="1">
      <c r="A998" s="14"/>
      <c r="C998" s="14"/>
      <c r="D998" s="57"/>
      <c r="E998" s="9"/>
      <c r="F998" s="9"/>
      <c r="J998" s="9"/>
    </row>
    <row r="999" spans="1:10" ht="14.25" customHeight="1">
      <c r="A999" s="14"/>
      <c r="C999" s="14"/>
      <c r="D999" s="57"/>
      <c r="E999" s="9"/>
      <c r="F999" s="9"/>
      <c r="J999" s="9"/>
    </row>
    <row r="1000" spans="1:10" ht="14.25" customHeight="1">
      <c r="A1000" s="14"/>
      <c r="C1000" s="14"/>
      <c r="D1000" s="57"/>
      <c r="E1000" s="9"/>
      <c r="F1000" s="9"/>
      <c r="J1000" s="9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B1" workbookViewId="0">
      <selection activeCell="B8" sqref="B8"/>
    </sheetView>
  </sheetViews>
  <sheetFormatPr defaultColWidth="14.453125" defaultRowHeight="15" customHeight="1"/>
  <cols>
    <col min="1" max="1" width="21.453125" customWidth="1"/>
    <col min="2" max="2" width="27.7265625" customWidth="1"/>
    <col min="3" max="3" width="8.7265625" customWidth="1"/>
    <col min="4" max="4" width="34.26953125" customWidth="1"/>
    <col min="5" max="5" width="16.54296875" customWidth="1"/>
    <col min="6" max="6" width="18.7265625" customWidth="1"/>
    <col min="7" max="26" width="8.7265625" customWidth="1"/>
  </cols>
  <sheetData>
    <row r="1" spans="1:5" ht="14.25" customHeight="1">
      <c r="A1" s="19" t="s">
        <v>25</v>
      </c>
      <c r="B1" s="19" t="s">
        <v>26</v>
      </c>
      <c r="C1" s="19" t="s">
        <v>27</v>
      </c>
      <c r="D1" s="19" t="s">
        <v>28</v>
      </c>
      <c r="E1" s="19" t="s">
        <v>29</v>
      </c>
    </row>
    <row r="2" spans="1:5" ht="14.25" customHeight="1">
      <c r="A2" s="10" t="s">
        <v>30</v>
      </c>
      <c r="B2" s="10" t="s">
        <v>31</v>
      </c>
      <c r="C2" s="10" t="s">
        <v>32</v>
      </c>
      <c r="D2" s="10" t="s">
        <v>33</v>
      </c>
      <c r="E2" s="10" t="s">
        <v>34</v>
      </c>
    </row>
    <row r="3" spans="1:5" ht="14.25" customHeight="1">
      <c r="A3" s="10" t="s">
        <v>35</v>
      </c>
      <c r="B3" s="10" t="s">
        <v>31</v>
      </c>
      <c r="C3" s="10" t="s">
        <v>32</v>
      </c>
      <c r="D3" s="10" t="s">
        <v>33</v>
      </c>
      <c r="E3" s="10" t="s">
        <v>36</v>
      </c>
    </row>
    <row r="4" spans="1:5" ht="14.25" customHeight="1">
      <c r="A4" s="10" t="s">
        <v>35</v>
      </c>
      <c r="B4" s="10" t="s">
        <v>37</v>
      </c>
      <c r="C4" s="10" t="s">
        <v>32</v>
      </c>
      <c r="D4" s="10" t="s">
        <v>33</v>
      </c>
      <c r="E4" s="10" t="s">
        <v>34</v>
      </c>
    </row>
    <row r="5" spans="1:5" ht="14.25" customHeight="1">
      <c r="A5" s="10" t="s">
        <v>35</v>
      </c>
      <c r="B5" s="10" t="s">
        <v>31</v>
      </c>
      <c r="C5" s="10" t="s">
        <v>32</v>
      </c>
      <c r="D5" s="10" t="s">
        <v>33</v>
      </c>
      <c r="E5" s="10" t="s">
        <v>36</v>
      </c>
    </row>
    <row r="6" spans="1:5" ht="14.25" customHeight="1">
      <c r="A6" s="10" t="s">
        <v>35</v>
      </c>
      <c r="B6" s="10" t="s">
        <v>37</v>
      </c>
      <c r="C6" s="10" t="s">
        <v>32</v>
      </c>
      <c r="D6" s="10" t="s">
        <v>33</v>
      </c>
      <c r="E6" s="10" t="s">
        <v>34</v>
      </c>
    </row>
    <row r="7" spans="1:5" ht="14.25" customHeight="1">
      <c r="A7" s="10" t="s">
        <v>35</v>
      </c>
      <c r="B7" s="10" t="s">
        <v>37</v>
      </c>
      <c r="C7" s="10" t="s">
        <v>38</v>
      </c>
      <c r="D7" s="10" t="s">
        <v>33</v>
      </c>
      <c r="E7" s="10" t="s">
        <v>36</v>
      </c>
    </row>
    <row r="8" spans="1:5" ht="14.25" customHeight="1">
      <c r="A8" s="10" t="s">
        <v>35</v>
      </c>
      <c r="B8" s="10" t="s">
        <v>31</v>
      </c>
      <c r="C8" s="10" t="s">
        <v>32</v>
      </c>
      <c r="D8" s="10" t="s">
        <v>33</v>
      </c>
      <c r="E8" s="10" t="s">
        <v>34</v>
      </c>
    </row>
    <row r="9" spans="1:5" ht="14.25" customHeight="1">
      <c r="A9" s="10" t="s">
        <v>35</v>
      </c>
      <c r="B9" s="10" t="s">
        <v>37</v>
      </c>
      <c r="C9" s="10" t="s">
        <v>32</v>
      </c>
      <c r="D9" s="10" t="s">
        <v>33</v>
      </c>
      <c r="E9" s="10" t="s">
        <v>36</v>
      </c>
    </row>
    <row r="10" spans="1:5" ht="14.25" customHeight="1">
      <c r="A10" s="37" t="s">
        <v>30</v>
      </c>
      <c r="B10" s="10" t="s">
        <v>31</v>
      </c>
      <c r="C10" s="10" t="s">
        <v>38</v>
      </c>
      <c r="D10" s="10" t="s">
        <v>33</v>
      </c>
      <c r="E10" s="10" t="s">
        <v>34</v>
      </c>
    </row>
    <row r="11" spans="1:5" ht="14.25" customHeight="1">
      <c r="A11" s="10" t="s">
        <v>30</v>
      </c>
      <c r="B11" s="10" t="s">
        <v>37</v>
      </c>
      <c r="C11" s="10" t="s">
        <v>38</v>
      </c>
      <c r="D11" s="10" t="s">
        <v>33</v>
      </c>
      <c r="E11" s="10" t="s">
        <v>36</v>
      </c>
    </row>
    <row r="12" spans="1:5" ht="14.25" customHeight="1">
      <c r="A12" s="10" t="s">
        <v>35</v>
      </c>
      <c r="B12" s="10" t="s">
        <v>37</v>
      </c>
      <c r="C12" s="10" t="s">
        <v>32</v>
      </c>
      <c r="D12" s="10" t="s">
        <v>33</v>
      </c>
      <c r="E12" s="10" t="s">
        <v>34</v>
      </c>
    </row>
    <row r="13" spans="1:5" ht="14.25" customHeight="1">
      <c r="A13" s="10" t="s">
        <v>30</v>
      </c>
      <c r="B13" s="10" t="s">
        <v>31</v>
      </c>
      <c r="C13" s="10" t="s">
        <v>32</v>
      </c>
      <c r="D13" s="10" t="s">
        <v>33</v>
      </c>
      <c r="E13" s="10" t="s">
        <v>34</v>
      </c>
    </row>
    <row r="14" spans="1:5" ht="14.25" customHeight="1">
      <c r="A14" s="10" t="s">
        <v>30</v>
      </c>
      <c r="B14" s="10" t="s">
        <v>31</v>
      </c>
      <c r="C14" s="10" t="s">
        <v>32</v>
      </c>
      <c r="D14" s="10" t="s">
        <v>33</v>
      </c>
      <c r="E14" s="10" t="s">
        <v>34</v>
      </c>
    </row>
    <row r="15" spans="1:5" ht="14.25" customHeight="1">
      <c r="A15" s="10" t="s">
        <v>30</v>
      </c>
      <c r="B15" s="10" t="s">
        <v>31</v>
      </c>
      <c r="C15" s="10" t="s">
        <v>32</v>
      </c>
      <c r="D15" s="10" t="s">
        <v>33</v>
      </c>
      <c r="E15" s="10" t="s">
        <v>34</v>
      </c>
    </row>
    <row r="16" spans="1:5" ht="14.25" customHeight="1">
      <c r="A16" s="10" t="s">
        <v>30</v>
      </c>
      <c r="B16" s="10" t="s">
        <v>31</v>
      </c>
      <c r="C16" s="10" t="s">
        <v>38</v>
      </c>
      <c r="D16" s="10" t="s">
        <v>33</v>
      </c>
      <c r="E16" s="10" t="s">
        <v>34</v>
      </c>
    </row>
    <row r="17" spans="1:5" ht="14.25" customHeight="1">
      <c r="A17" s="10" t="s">
        <v>30</v>
      </c>
      <c r="B17" s="10" t="s">
        <v>31</v>
      </c>
      <c r="C17" s="10" t="s">
        <v>32</v>
      </c>
      <c r="D17" s="10" t="s">
        <v>33</v>
      </c>
      <c r="E17" s="10" t="s">
        <v>34</v>
      </c>
    </row>
    <row r="18" spans="1:5" ht="14.25" customHeight="1">
      <c r="A18" s="10" t="s">
        <v>30</v>
      </c>
      <c r="B18" s="10" t="s">
        <v>31</v>
      </c>
      <c r="C18" s="10" t="s">
        <v>32</v>
      </c>
      <c r="D18" s="10" t="s">
        <v>33</v>
      </c>
      <c r="E18" s="10" t="s">
        <v>34</v>
      </c>
    </row>
    <row r="19" spans="1:5" ht="14.25" customHeight="1">
      <c r="A19" s="10" t="s">
        <v>30</v>
      </c>
      <c r="B19" s="10" t="s">
        <v>31</v>
      </c>
      <c r="C19" s="10" t="s">
        <v>32</v>
      </c>
      <c r="D19" s="10" t="s">
        <v>33</v>
      </c>
      <c r="E19" s="10" t="s">
        <v>34</v>
      </c>
    </row>
    <row r="20" spans="1:5" ht="14.25" customHeight="1">
      <c r="A20" s="10" t="s">
        <v>30</v>
      </c>
      <c r="B20" s="10" t="s">
        <v>31</v>
      </c>
      <c r="C20" s="10" t="s">
        <v>32</v>
      </c>
      <c r="D20" s="10" t="s">
        <v>33</v>
      </c>
      <c r="E20" s="10" t="s">
        <v>34</v>
      </c>
    </row>
    <row r="21" spans="1:5" ht="14.25" customHeight="1">
      <c r="A21" s="10" t="s">
        <v>30</v>
      </c>
      <c r="B21" s="10" t="s">
        <v>31</v>
      </c>
      <c r="C21" s="10" t="s">
        <v>32</v>
      </c>
      <c r="D21" s="10" t="s">
        <v>33</v>
      </c>
      <c r="E21" s="10" t="s">
        <v>34</v>
      </c>
    </row>
    <row r="22" spans="1:5" ht="14.25" customHeight="1">
      <c r="A22" s="10" t="s">
        <v>30</v>
      </c>
      <c r="B22" s="10" t="s">
        <v>31</v>
      </c>
      <c r="C22" s="10" t="s">
        <v>38</v>
      </c>
      <c r="D22" s="10" t="s">
        <v>33</v>
      </c>
      <c r="E22" s="10" t="s">
        <v>34</v>
      </c>
    </row>
    <row r="23" spans="1:5" ht="14.25" customHeight="1">
      <c r="A23" s="10" t="s">
        <v>30</v>
      </c>
      <c r="B23" s="10" t="s">
        <v>31</v>
      </c>
      <c r="C23" s="10" t="s">
        <v>32</v>
      </c>
      <c r="D23" s="10" t="s">
        <v>33</v>
      </c>
      <c r="E23" s="10" t="s">
        <v>34</v>
      </c>
    </row>
    <row r="24" spans="1:5" ht="14.25" customHeight="1">
      <c r="A24" s="10" t="s">
        <v>30</v>
      </c>
      <c r="B24" s="10" t="s">
        <v>31</v>
      </c>
      <c r="C24" s="10" t="s">
        <v>32</v>
      </c>
      <c r="D24" s="10" t="s">
        <v>33</v>
      </c>
      <c r="E24" s="10" t="s">
        <v>34</v>
      </c>
    </row>
    <row r="25" spans="1:5" ht="14.25" customHeight="1">
      <c r="A25" s="10" t="s">
        <v>30</v>
      </c>
      <c r="B25" s="10" t="s">
        <v>31</v>
      </c>
      <c r="C25" s="10" t="s">
        <v>38</v>
      </c>
      <c r="D25" s="10" t="s">
        <v>33</v>
      </c>
      <c r="E25" s="10" t="s">
        <v>34</v>
      </c>
    </row>
    <row r="26" spans="1:5" ht="14.25" customHeight="1">
      <c r="A26" s="10" t="s">
        <v>30</v>
      </c>
      <c r="B26" s="10" t="s">
        <v>31</v>
      </c>
      <c r="C26" s="10" t="s">
        <v>32</v>
      </c>
      <c r="D26" s="10" t="s">
        <v>33</v>
      </c>
      <c r="E26" s="10" t="s">
        <v>34</v>
      </c>
    </row>
    <row r="27" spans="1:5" ht="14.25" customHeight="1">
      <c r="A27" s="10" t="s">
        <v>30</v>
      </c>
      <c r="B27" s="10" t="s">
        <v>31</v>
      </c>
      <c r="C27" s="10" t="s">
        <v>38</v>
      </c>
      <c r="D27" s="10" t="s">
        <v>33</v>
      </c>
      <c r="E27" s="10" t="s">
        <v>34</v>
      </c>
    </row>
    <row r="28" spans="1:5" ht="14.25" customHeight="1">
      <c r="A28" s="10" t="s">
        <v>30</v>
      </c>
      <c r="B28" s="10" t="s">
        <v>31</v>
      </c>
      <c r="C28" s="10" t="s">
        <v>32</v>
      </c>
      <c r="D28" s="10" t="s">
        <v>33</v>
      </c>
      <c r="E28" s="10" t="s">
        <v>34</v>
      </c>
    </row>
    <row r="29" spans="1:5" ht="14.25" customHeight="1">
      <c r="A29" s="10" t="s">
        <v>30</v>
      </c>
      <c r="B29" s="10" t="s">
        <v>31</v>
      </c>
      <c r="C29" s="10" t="s">
        <v>32</v>
      </c>
      <c r="D29" s="10" t="s">
        <v>33</v>
      </c>
      <c r="E29" s="10" t="s">
        <v>34</v>
      </c>
    </row>
    <row r="30" spans="1:5" ht="14.25" customHeight="1">
      <c r="A30" s="10" t="s">
        <v>30</v>
      </c>
      <c r="B30" s="10" t="s">
        <v>31</v>
      </c>
      <c r="C30" s="10" t="s">
        <v>32</v>
      </c>
      <c r="D30" s="10" t="s">
        <v>33</v>
      </c>
      <c r="E30" s="10" t="s">
        <v>34</v>
      </c>
    </row>
    <row r="31" spans="1:5" ht="14.25" customHeight="1">
      <c r="A31" s="10" t="s">
        <v>30</v>
      </c>
      <c r="B31" s="10" t="s">
        <v>31</v>
      </c>
      <c r="C31" s="10" t="s">
        <v>32</v>
      </c>
      <c r="D31" s="10" t="s">
        <v>33</v>
      </c>
      <c r="E31" s="10" t="s">
        <v>34</v>
      </c>
    </row>
    <row r="32" spans="1:5" ht="14.25" customHeight="1">
      <c r="A32" s="10" t="s">
        <v>30</v>
      </c>
      <c r="B32" s="10" t="s">
        <v>31</v>
      </c>
      <c r="C32" s="10" t="s">
        <v>38</v>
      </c>
      <c r="D32" s="10" t="s">
        <v>33</v>
      </c>
      <c r="E32" s="10" t="s">
        <v>34</v>
      </c>
    </row>
    <row r="33" spans="1:5" ht="14.25" customHeight="1">
      <c r="A33" s="10" t="s">
        <v>30</v>
      </c>
      <c r="B33" s="10" t="s">
        <v>31</v>
      </c>
      <c r="C33" s="10" t="s">
        <v>38</v>
      </c>
      <c r="D33" s="10" t="s">
        <v>33</v>
      </c>
      <c r="E33" s="10" t="s">
        <v>34</v>
      </c>
    </row>
    <row r="34" spans="1:5" ht="14.25" customHeight="1">
      <c r="A34" s="10" t="s">
        <v>30</v>
      </c>
      <c r="B34" s="10" t="s">
        <v>31</v>
      </c>
      <c r="C34" s="10" t="s">
        <v>32</v>
      </c>
      <c r="D34" s="10" t="s">
        <v>33</v>
      </c>
      <c r="E34" s="10" t="s">
        <v>34</v>
      </c>
    </row>
    <row r="35" spans="1:5" ht="14.25" customHeight="1">
      <c r="A35" s="10" t="s">
        <v>30</v>
      </c>
      <c r="B35" s="10" t="s">
        <v>31</v>
      </c>
      <c r="C35" s="10" t="s">
        <v>32</v>
      </c>
      <c r="D35" s="10" t="s">
        <v>33</v>
      </c>
      <c r="E35" s="10" t="s">
        <v>34</v>
      </c>
    </row>
    <row r="36" spans="1:5" ht="14.25" customHeight="1">
      <c r="A36" s="10" t="s">
        <v>35</v>
      </c>
      <c r="B36" s="10" t="s">
        <v>31</v>
      </c>
      <c r="C36" s="10" t="s">
        <v>32</v>
      </c>
      <c r="D36" s="10" t="s">
        <v>33</v>
      </c>
      <c r="E36" s="10" t="s">
        <v>34</v>
      </c>
    </row>
    <row r="37" spans="1:5" ht="14.25" customHeight="1">
      <c r="A37" s="10" t="s">
        <v>35</v>
      </c>
      <c r="B37" s="10" t="s">
        <v>31</v>
      </c>
      <c r="C37" s="10" t="s">
        <v>38</v>
      </c>
      <c r="D37" s="10" t="s">
        <v>33</v>
      </c>
      <c r="E37" s="10" t="s">
        <v>34</v>
      </c>
    </row>
    <row r="38" spans="1:5" ht="14.25" customHeight="1">
      <c r="A38" s="10" t="s">
        <v>35</v>
      </c>
      <c r="B38" s="10" t="s">
        <v>31</v>
      </c>
      <c r="C38" s="10" t="s">
        <v>32</v>
      </c>
      <c r="D38" s="10" t="s">
        <v>33</v>
      </c>
      <c r="E38" s="10" t="s">
        <v>34</v>
      </c>
    </row>
    <row r="39" spans="1:5" ht="14.25" customHeight="1">
      <c r="A39" s="10" t="s">
        <v>35</v>
      </c>
      <c r="B39" s="10" t="s">
        <v>31</v>
      </c>
      <c r="C39" s="10" t="s">
        <v>32</v>
      </c>
      <c r="D39" s="10" t="s">
        <v>33</v>
      </c>
      <c r="E39" s="10" t="s">
        <v>34</v>
      </c>
    </row>
    <row r="40" spans="1:5" ht="14.25" customHeight="1">
      <c r="A40" s="10" t="s">
        <v>35</v>
      </c>
      <c r="B40" s="10" t="s">
        <v>31</v>
      </c>
      <c r="C40" s="10" t="s">
        <v>38</v>
      </c>
      <c r="D40" s="10" t="s">
        <v>33</v>
      </c>
      <c r="E40" s="10" t="s">
        <v>34</v>
      </c>
    </row>
    <row r="41" spans="1:5" ht="14.25" customHeight="1">
      <c r="A41" s="10" t="s">
        <v>35</v>
      </c>
      <c r="B41" s="10" t="s">
        <v>31</v>
      </c>
      <c r="C41" s="10" t="s">
        <v>38</v>
      </c>
      <c r="D41" s="10" t="s">
        <v>33</v>
      </c>
      <c r="E41" s="10" t="s">
        <v>34</v>
      </c>
    </row>
    <row r="42" spans="1:5" ht="14.25" customHeight="1">
      <c r="A42" s="10" t="s">
        <v>35</v>
      </c>
      <c r="B42" s="10" t="s">
        <v>31</v>
      </c>
      <c r="C42" s="10" t="s">
        <v>32</v>
      </c>
      <c r="D42" s="10" t="s">
        <v>33</v>
      </c>
      <c r="E42" s="10" t="s">
        <v>34</v>
      </c>
    </row>
    <row r="43" spans="1:5" ht="14.25" customHeight="1">
      <c r="A43" s="10" t="s">
        <v>35</v>
      </c>
      <c r="B43" s="10" t="s">
        <v>31</v>
      </c>
      <c r="C43" s="10" t="s">
        <v>38</v>
      </c>
      <c r="D43" s="10" t="s">
        <v>33</v>
      </c>
      <c r="E43" s="10" t="s">
        <v>34</v>
      </c>
    </row>
    <row r="44" spans="1:5" ht="14.25" customHeight="1">
      <c r="A44" s="10" t="s">
        <v>35</v>
      </c>
      <c r="B44" s="10" t="s">
        <v>31</v>
      </c>
      <c r="C44" s="10" t="s">
        <v>38</v>
      </c>
      <c r="D44" s="10" t="s">
        <v>33</v>
      </c>
      <c r="E44" s="10" t="s">
        <v>34</v>
      </c>
    </row>
    <row r="45" spans="1:5" ht="14.25" customHeight="1">
      <c r="A45" s="10" t="s">
        <v>35</v>
      </c>
      <c r="B45" s="10" t="s">
        <v>31</v>
      </c>
      <c r="C45" s="10" t="s">
        <v>32</v>
      </c>
      <c r="D45" s="10" t="s">
        <v>33</v>
      </c>
      <c r="E45" s="10" t="s">
        <v>34</v>
      </c>
    </row>
    <row r="46" spans="1:5" ht="14.25" customHeight="1">
      <c r="A46" s="10" t="s">
        <v>35</v>
      </c>
      <c r="B46" s="10" t="s">
        <v>31</v>
      </c>
      <c r="C46" s="10" t="s">
        <v>38</v>
      </c>
      <c r="D46" s="10" t="s">
        <v>33</v>
      </c>
      <c r="E46" s="10" t="s">
        <v>34</v>
      </c>
    </row>
    <row r="47" spans="1:5" ht="14.25" customHeight="1">
      <c r="A47" s="10" t="s">
        <v>35</v>
      </c>
      <c r="B47" s="10" t="s">
        <v>31</v>
      </c>
      <c r="C47" s="10" t="s">
        <v>32</v>
      </c>
      <c r="D47" s="10" t="s">
        <v>33</v>
      </c>
      <c r="E47" s="10" t="s">
        <v>34</v>
      </c>
    </row>
    <row r="48" spans="1:5" ht="14.25" customHeight="1">
      <c r="A48" s="10" t="s">
        <v>35</v>
      </c>
      <c r="B48" s="10" t="s">
        <v>31</v>
      </c>
      <c r="C48" s="10" t="s">
        <v>38</v>
      </c>
      <c r="D48" s="10" t="s">
        <v>33</v>
      </c>
      <c r="E48" s="10" t="s">
        <v>34</v>
      </c>
    </row>
    <row r="49" spans="1:5" ht="14.25" customHeight="1">
      <c r="A49" s="10" t="s">
        <v>35</v>
      </c>
      <c r="B49" s="10" t="s">
        <v>31</v>
      </c>
      <c r="C49" s="10" t="s">
        <v>38</v>
      </c>
      <c r="D49" s="10" t="s">
        <v>33</v>
      </c>
      <c r="E49" s="10" t="s">
        <v>34</v>
      </c>
    </row>
    <row r="50" spans="1:5" ht="14.25" customHeight="1">
      <c r="A50" s="10" t="s">
        <v>30</v>
      </c>
      <c r="B50" s="10" t="s">
        <v>31</v>
      </c>
      <c r="C50" s="10" t="s">
        <v>38</v>
      </c>
      <c r="D50" s="10" t="s">
        <v>33</v>
      </c>
      <c r="E50" s="10" t="s">
        <v>34</v>
      </c>
    </row>
    <row r="51" spans="1:5" ht="14.25" customHeight="1">
      <c r="A51" s="10" t="s">
        <v>30</v>
      </c>
      <c r="B51" s="10" t="s">
        <v>31</v>
      </c>
      <c r="C51" s="10" t="s">
        <v>32</v>
      </c>
      <c r="D51" s="10" t="s">
        <v>33</v>
      </c>
      <c r="E51" s="10" t="s">
        <v>34</v>
      </c>
    </row>
    <row r="52" spans="1:5" ht="14.25" customHeight="1">
      <c r="A52" s="10" t="s">
        <v>30</v>
      </c>
      <c r="B52" s="10" t="s">
        <v>31</v>
      </c>
      <c r="C52" s="10" t="s">
        <v>38</v>
      </c>
      <c r="D52" s="10" t="s">
        <v>33</v>
      </c>
      <c r="E52" s="10" t="s">
        <v>34</v>
      </c>
    </row>
    <row r="53" spans="1:5" ht="14.25" customHeight="1">
      <c r="A53" s="10" t="s">
        <v>30</v>
      </c>
      <c r="B53" s="10" t="s">
        <v>31</v>
      </c>
      <c r="C53" s="10" t="s">
        <v>38</v>
      </c>
      <c r="D53" s="10" t="s">
        <v>33</v>
      </c>
      <c r="E53" s="10" t="s">
        <v>34</v>
      </c>
    </row>
    <row r="54" spans="1:5" ht="14.25" customHeight="1">
      <c r="A54" s="10" t="s">
        <v>30</v>
      </c>
      <c r="B54" s="10" t="s">
        <v>31</v>
      </c>
      <c r="C54" s="10" t="s">
        <v>32</v>
      </c>
      <c r="D54" s="10" t="s">
        <v>33</v>
      </c>
      <c r="E54" s="10" t="s">
        <v>34</v>
      </c>
    </row>
    <row r="55" spans="1:5" ht="14.25" customHeight="1">
      <c r="A55" s="10" t="s">
        <v>30</v>
      </c>
      <c r="B55" s="10" t="s">
        <v>31</v>
      </c>
      <c r="C55" s="10" t="s">
        <v>32</v>
      </c>
      <c r="D55" s="10" t="s">
        <v>33</v>
      </c>
      <c r="E55" s="10" t="s">
        <v>34</v>
      </c>
    </row>
    <row r="56" spans="1:5" ht="14.25" customHeight="1">
      <c r="A56" s="10" t="s">
        <v>30</v>
      </c>
      <c r="B56" s="10" t="s">
        <v>31</v>
      </c>
      <c r="C56" s="10" t="s">
        <v>38</v>
      </c>
      <c r="D56" s="10" t="s">
        <v>33</v>
      </c>
      <c r="E56" s="10" t="s">
        <v>34</v>
      </c>
    </row>
    <row r="57" spans="1:5" ht="14.25" customHeight="1">
      <c r="A57" s="10" t="s">
        <v>30</v>
      </c>
      <c r="B57" s="10" t="s">
        <v>31</v>
      </c>
      <c r="C57" s="10" t="s">
        <v>32</v>
      </c>
      <c r="D57" s="10" t="s">
        <v>33</v>
      </c>
      <c r="E57" s="10" t="s">
        <v>34</v>
      </c>
    </row>
    <row r="58" spans="1:5" ht="14.25" customHeight="1">
      <c r="A58" s="10" t="s">
        <v>30</v>
      </c>
      <c r="B58" s="10" t="s">
        <v>31</v>
      </c>
      <c r="C58" s="10" t="s">
        <v>38</v>
      </c>
      <c r="D58" s="10" t="s">
        <v>33</v>
      </c>
      <c r="E58" s="10" t="s">
        <v>34</v>
      </c>
    </row>
    <row r="59" spans="1:5" ht="14.25" customHeight="1">
      <c r="A59" s="10" t="s">
        <v>30</v>
      </c>
      <c r="B59" s="10" t="s">
        <v>31</v>
      </c>
      <c r="C59" s="10" t="s">
        <v>32</v>
      </c>
      <c r="D59" s="10" t="s">
        <v>33</v>
      </c>
      <c r="E59" s="10" t="s">
        <v>34</v>
      </c>
    </row>
    <row r="60" spans="1:5" ht="14.25" customHeight="1">
      <c r="A60" s="10" t="s">
        <v>30</v>
      </c>
      <c r="B60" s="10" t="s">
        <v>31</v>
      </c>
      <c r="C60" s="10" t="s">
        <v>32</v>
      </c>
      <c r="D60" s="10" t="s">
        <v>33</v>
      </c>
      <c r="E60" s="10" t="s">
        <v>34</v>
      </c>
    </row>
    <row r="61" spans="1:5" ht="14.25" customHeight="1">
      <c r="A61" s="10" t="s">
        <v>30</v>
      </c>
      <c r="B61" s="10" t="s">
        <v>31</v>
      </c>
      <c r="C61" s="10" t="s">
        <v>38</v>
      </c>
      <c r="D61" s="10" t="s">
        <v>33</v>
      </c>
      <c r="E61" s="10" t="s">
        <v>34</v>
      </c>
    </row>
    <row r="62" spans="1:5" ht="14.25" customHeight="1">
      <c r="A62" s="10" t="s">
        <v>30</v>
      </c>
      <c r="B62" s="10" t="s">
        <v>31</v>
      </c>
      <c r="C62" s="10" t="s">
        <v>38</v>
      </c>
      <c r="D62" s="10" t="s">
        <v>33</v>
      </c>
      <c r="E62" s="10" t="s">
        <v>34</v>
      </c>
    </row>
    <row r="63" spans="1:5" ht="14.25" customHeight="1">
      <c r="A63" s="10" t="s">
        <v>35</v>
      </c>
      <c r="B63" s="10" t="s">
        <v>31</v>
      </c>
      <c r="C63" s="10" t="s">
        <v>38</v>
      </c>
      <c r="D63" s="10" t="s">
        <v>33</v>
      </c>
      <c r="E63" s="10" t="s">
        <v>34</v>
      </c>
    </row>
    <row r="64" spans="1:5" ht="14.25" customHeight="1">
      <c r="A64" s="10" t="s">
        <v>35</v>
      </c>
      <c r="B64" s="10" t="s">
        <v>31</v>
      </c>
      <c r="C64" s="10" t="s">
        <v>32</v>
      </c>
      <c r="D64" s="10" t="s">
        <v>33</v>
      </c>
      <c r="E64" s="10" t="s">
        <v>34</v>
      </c>
    </row>
    <row r="65" spans="1:5" ht="14.25" customHeight="1">
      <c r="A65" s="10" t="s">
        <v>35</v>
      </c>
      <c r="B65" s="10" t="s">
        <v>31</v>
      </c>
      <c r="C65" s="10" t="s">
        <v>32</v>
      </c>
      <c r="D65" s="10" t="s">
        <v>33</v>
      </c>
      <c r="E65" s="10" t="s">
        <v>34</v>
      </c>
    </row>
    <row r="66" spans="1:5" ht="14.25" customHeight="1">
      <c r="A66" s="10" t="s">
        <v>35</v>
      </c>
      <c r="B66" s="10" t="s">
        <v>31</v>
      </c>
      <c r="C66" s="10" t="s">
        <v>32</v>
      </c>
      <c r="D66" s="10" t="s">
        <v>33</v>
      </c>
      <c r="E66" s="10" t="s">
        <v>34</v>
      </c>
    </row>
    <row r="67" spans="1:5" ht="14.25" customHeight="1">
      <c r="A67" s="10" t="s">
        <v>35</v>
      </c>
      <c r="B67" s="10" t="s">
        <v>31</v>
      </c>
      <c r="C67" s="10" t="s">
        <v>32</v>
      </c>
      <c r="D67" s="10" t="s">
        <v>33</v>
      </c>
      <c r="E67" s="10" t="s">
        <v>34</v>
      </c>
    </row>
    <row r="68" spans="1:5" ht="14.25" customHeight="1">
      <c r="A68" s="10" t="s">
        <v>35</v>
      </c>
      <c r="B68" s="10" t="s">
        <v>31</v>
      </c>
      <c r="C68" s="10" t="s">
        <v>32</v>
      </c>
      <c r="D68" s="10" t="s">
        <v>33</v>
      </c>
      <c r="E68" s="10" t="s">
        <v>34</v>
      </c>
    </row>
    <row r="69" spans="1:5" ht="14.25" customHeight="1">
      <c r="A69" s="10" t="s">
        <v>35</v>
      </c>
      <c r="B69" s="10" t="s">
        <v>31</v>
      </c>
      <c r="C69" s="10" t="s">
        <v>32</v>
      </c>
      <c r="D69" s="10" t="s">
        <v>33</v>
      </c>
      <c r="E69" s="10" t="s">
        <v>34</v>
      </c>
    </row>
    <row r="70" spans="1:5" ht="14.25" customHeight="1">
      <c r="A70" s="10" t="s">
        <v>35</v>
      </c>
      <c r="B70" s="10" t="s">
        <v>31</v>
      </c>
      <c r="C70" s="10" t="s">
        <v>38</v>
      </c>
      <c r="D70" s="10" t="s">
        <v>33</v>
      </c>
      <c r="E70" s="10" t="s">
        <v>34</v>
      </c>
    </row>
    <row r="71" spans="1:5" ht="14.25" customHeight="1">
      <c r="A71" s="10" t="s">
        <v>35</v>
      </c>
      <c r="B71" s="10" t="s">
        <v>31</v>
      </c>
      <c r="C71" s="10" t="s">
        <v>32</v>
      </c>
      <c r="D71" s="10" t="s">
        <v>33</v>
      </c>
      <c r="E71" s="10" t="s">
        <v>34</v>
      </c>
    </row>
    <row r="72" spans="1:5" ht="14.25" customHeight="1">
      <c r="A72" s="10" t="s">
        <v>35</v>
      </c>
      <c r="B72" s="10" t="s">
        <v>31</v>
      </c>
      <c r="C72" s="10" t="s">
        <v>32</v>
      </c>
      <c r="D72" s="10" t="s">
        <v>33</v>
      </c>
      <c r="E72" s="10" t="s">
        <v>34</v>
      </c>
    </row>
    <row r="73" spans="1:5" ht="14.25" customHeight="1">
      <c r="A73" s="10" t="s">
        <v>35</v>
      </c>
      <c r="B73" s="10" t="s">
        <v>31</v>
      </c>
      <c r="C73" s="10" t="s">
        <v>38</v>
      </c>
      <c r="D73" s="10" t="s">
        <v>33</v>
      </c>
      <c r="E73" s="10" t="s">
        <v>34</v>
      </c>
    </row>
    <row r="74" spans="1:5" ht="14.25" customHeight="1">
      <c r="A74" s="10" t="s">
        <v>30</v>
      </c>
      <c r="B74" s="10" t="s">
        <v>31</v>
      </c>
      <c r="C74" s="10" t="s">
        <v>32</v>
      </c>
      <c r="D74" s="10" t="s">
        <v>33</v>
      </c>
      <c r="E74" s="10" t="s">
        <v>34</v>
      </c>
    </row>
    <row r="75" spans="1:5" ht="14.25" customHeight="1">
      <c r="A75" s="10" t="s">
        <v>30</v>
      </c>
      <c r="B75" s="10" t="s">
        <v>31</v>
      </c>
      <c r="C75" s="10" t="s">
        <v>32</v>
      </c>
      <c r="D75" s="10" t="s">
        <v>33</v>
      </c>
      <c r="E75" s="10" t="s">
        <v>34</v>
      </c>
    </row>
    <row r="76" spans="1:5" ht="14.25" customHeight="1">
      <c r="A76" s="10" t="s">
        <v>30</v>
      </c>
      <c r="B76" s="10" t="s">
        <v>31</v>
      </c>
      <c r="C76" s="10" t="s">
        <v>32</v>
      </c>
      <c r="D76" s="10" t="s">
        <v>33</v>
      </c>
      <c r="E76" s="10" t="s">
        <v>34</v>
      </c>
    </row>
    <row r="77" spans="1:5" ht="14.25" customHeight="1">
      <c r="A77" s="10" t="s">
        <v>35</v>
      </c>
      <c r="B77" s="10" t="s">
        <v>31</v>
      </c>
      <c r="C77" s="10" t="s">
        <v>38</v>
      </c>
      <c r="D77" s="10" t="s">
        <v>33</v>
      </c>
      <c r="E77" s="10" t="s">
        <v>34</v>
      </c>
    </row>
    <row r="78" spans="1:5" ht="14.25" customHeight="1">
      <c r="A78" s="10" t="s">
        <v>35</v>
      </c>
      <c r="B78" s="10" t="s">
        <v>31</v>
      </c>
      <c r="C78" s="10" t="s">
        <v>32</v>
      </c>
      <c r="D78" s="10" t="s">
        <v>33</v>
      </c>
      <c r="E78" s="10" t="s">
        <v>34</v>
      </c>
    </row>
    <row r="79" spans="1:5" ht="14.25" customHeight="1">
      <c r="A79" s="10" t="s">
        <v>35</v>
      </c>
      <c r="B79" s="10" t="s">
        <v>31</v>
      </c>
      <c r="C79" s="10" t="s">
        <v>32</v>
      </c>
      <c r="D79" s="10" t="s">
        <v>33</v>
      </c>
      <c r="E79" s="10" t="s">
        <v>34</v>
      </c>
    </row>
    <row r="80" spans="1:5" ht="14.25" customHeight="1">
      <c r="A80" s="10" t="s">
        <v>35</v>
      </c>
      <c r="B80" s="10" t="s">
        <v>31</v>
      </c>
      <c r="C80" s="10" t="s">
        <v>32</v>
      </c>
      <c r="D80" s="10" t="s">
        <v>33</v>
      </c>
      <c r="E80" s="10" t="s">
        <v>34</v>
      </c>
    </row>
    <row r="81" spans="1:5" ht="14.25" customHeight="1">
      <c r="A81" s="10" t="s">
        <v>35</v>
      </c>
      <c r="B81" s="10" t="s">
        <v>31</v>
      </c>
      <c r="C81" s="10" t="s">
        <v>38</v>
      </c>
      <c r="D81" s="10" t="s">
        <v>33</v>
      </c>
      <c r="E81" s="10" t="s">
        <v>34</v>
      </c>
    </row>
    <row r="82" spans="1:5" ht="14.25" customHeight="1">
      <c r="A82" s="10" t="s">
        <v>35</v>
      </c>
      <c r="B82" s="10" t="s">
        <v>31</v>
      </c>
      <c r="C82" s="10" t="s">
        <v>32</v>
      </c>
      <c r="D82" s="10" t="s">
        <v>33</v>
      </c>
      <c r="E82" s="10" t="s">
        <v>34</v>
      </c>
    </row>
    <row r="83" spans="1:5" ht="14.25" customHeight="1">
      <c r="A83" s="10" t="s">
        <v>35</v>
      </c>
      <c r="B83" s="10" t="s">
        <v>31</v>
      </c>
      <c r="C83" s="10" t="s">
        <v>32</v>
      </c>
      <c r="D83" s="10" t="s">
        <v>33</v>
      </c>
      <c r="E83" s="10" t="s">
        <v>34</v>
      </c>
    </row>
    <row r="84" spans="1:5" ht="14.25" customHeight="1">
      <c r="A84" s="10" t="s">
        <v>35</v>
      </c>
      <c r="B84" s="10" t="s">
        <v>31</v>
      </c>
      <c r="C84" s="10" t="s">
        <v>32</v>
      </c>
      <c r="D84" s="10" t="s">
        <v>33</v>
      </c>
      <c r="E84" s="10" t="s">
        <v>34</v>
      </c>
    </row>
    <row r="85" spans="1:5" ht="14.25" customHeight="1">
      <c r="A85" s="10" t="s">
        <v>30</v>
      </c>
      <c r="B85" s="10" t="s">
        <v>37</v>
      </c>
      <c r="C85" s="10" t="s">
        <v>32</v>
      </c>
      <c r="D85" s="10" t="s">
        <v>33</v>
      </c>
      <c r="E85" s="10" t="s">
        <v>34</v>
      </c>
    </row>
    <row r="86" spans="1:5" ht="14.25" customHeight="1">
      <c r="A86" s="10" t="s">
        <v>30</v>
      </c>
      <c r="B86" s="10" t="s">
        <v>37</v>
      </c>
      <c r="C86" s="10" t="s">
        <v>32</v>
      </c>
      <c r="D86" s="10" t="s">
        <v>33</v>
      </c>
      <c r="E86" s="10" t="s">
        <v>34</v>
      </c>
    </row>
    <row r="87" spans="1:5" ht="14.25" customHeight="1">
      <c r="A87" s="10" t="s">
        <v>35</v>
      </c>
      <c r="B87" s="10" t="s">
        <v>31</v>
      </c>
      <c r="C87" s="10" t="s">
        <v>38</v>
      </c>
      <c r="D87" s="10" t="s">
        <v>33</v>
      </c>
      <c r="E87" s="10" t="s">
        <v>34</v>
      </c>
    </row>
    <row r="88" spans="1:5" ht="14.25" customHeight="1">
      <c r="A88" s="10" t="s">
        <v>30</v>
      </c>
      <c r="B88" s="10" t="s">
        <v>31</v>
      </c>
      <c r="C88" s="10" t="s">
        <v>38</v>
      </c>
      <c r="D88" s="10" t="s">
        <v>33</v>
      </c>
      <c r="E88" s="10" t="s">
        <v>34</v>
      </c>
    </row>
    <row r="89" spans="1:5" ht="14.25" customHeight="1">
      <c r="A89" s="10" t="s">
        <v>30</v>
      </c>
      <c r="B89" s="10" t="s">
        <v>31</v>
      </c>
      <c r="C89" s="10" t="s">
        <v>32</v>
      </c>
      <c r="D89" s="10" t="s">
        <v>33</v>
      </c>
      <c r="E89" s="10" t="s">
        <v>34</v>
      </c>
    </row>
    <row r="90" spans="1:5" ht="14.25" customHeight="1">
      <c r="A90" s="10" t="s">
        <v>35</v>
      </c>
      <c r="B90" s="10" t="s">
        <v>37</v>
      </c>
      <c r="C90" s="10" t="s">
        <v>32</v>
      </c>
      <c r="D90" s="10" t="s">
        <v>33</v>
      </c>
      <c r="E90" s="10" t="s">
        <v>34</v>
      </c>
    </row>
    <row r="91" spans="1:5" ht="14.25" customHeight="1">
      <c r="A91" s="10" t="s">
        <v>35</v>
      </c>
      <c r="B91" s="10" t="s">
        <v>37</v>
      </c>
      <c r="C91" s="10" t="s">
        <v>32</v>
      </c>
      <c r="D91" s="10" t="s">
        <v>33</v>
      </c>
      <c r="E91" s="10" t="s">
        <v>34</v>
      </c>
    </row>
    <row r="92" spans="1:5" ht="14.25" customHeight="1">
      <c r="A92" s="10" t="s">
        <v>30</v>
      </c>
      <c r="B92" s="10" t="s">
        <v>31</v>
      </c>
      <c r="C92" s="10" t="s">
        <v>32</v>
      </c>
      <c r="D92" s="10" t="s">
        <v>33</v>
      </c>
      <c r="E92" s="10" t="s">
        <v>34</v>
      </c>
    </row>
    <row r="93" spans="1:5" ht="14.25" customHeight="1">
      <c r="A93" s="10" t="s">
        <v>30</v>
      </c>
      <c r="B93" s="10" t="s">
        <v>37</v>
      </c>
      <c r="C93" s="10" t="s">
        <v>38</v>
      </c>
      <c r="D93" s="10" t="s">
        <v>33</v>
      </c>
      <c r="E93" s="10" t="s">
        <v>34</v>
      </c>
    </row>
    <row r="94" spans="1:5" ht="14.25" customHeight="1">
      <c r="A94" s="10" t="s">
        <v>30</v>
      </c>
      <c r="B94" s="10" t="s">
        <v>31</v>
      </c>
      <c r="C94" s="10" t="s">
        <v>38</v>
      </c>
      <c r="D94" s="10" t="s">
        <v>33</v>
      </c>
      <c r="E94" s="10" t="s">
        <v>34</v>
      </c>
    </row>
    <row r="95" spans="1:5" ht="14.25" customHeight="1">
      <c r="A95" s="10" t="s">
        <v>30</v>
      </c>
      <c r="B95" s="10" t="s">
        <v>31</v>
      </c>
      <c r="C95" s="10" t="s">
        <v>38</v>
      </c>
      <c r="D95" s="10" t="s">
        <v>33</v>
      </c>
      <c r="E95" s="10" t="s">
        <v>34</v>
      </c>
    </row>
    <row r="96" spans="1:5" ht="14.25" customHeight="1">
      <c r="A96" s="10" t="s">
        <v>30</v>
      </c>
      <c r="B96" s="10" t="s">
        <v>37</v>
      </c>
      <c r="C96" s="10" t="s">
        <v>32</v>
      </c>
      <c r="D96" s="10" t="s">
        <v>33</v>
      </c>
      <c r="E96" s="10" t="s">
        <v>34</v>
      </c>
    </row>
    <row r="97" spans="1:5" ht="14.25" customHeight="1">
      <c r="A97" s="10" t="s">
        <v>30</v>
      </c>
      <c r="B97" s="10" t="s">
        <v>31</v>
      </c>
      <c r="C97" s="10" t="s">
        <v>32</v>
      </c>
      <c r="D97" s="10" t="s">
        <v>33</v>
      </c>
      <c r="E97" s="10" t="s">
        <v>34</v>
      </c>
    </row>
    <row r="98" spans="1:5" ht="14.25" customHeight="1">
      <c r="A98" s="10" t="s">
        <v>30</v>
      </c>
      <c r="B98" s="10" t="s">
        <v>31</v>
      </c>
      <c r="C98" s="10" t="s">
        <v>38</v>
      </c>
      <c r="D98" s="10" t="s">
        <v>33</v>
      </c>
      <c r="E98" s="10" t="s">
        <v>34</v>
      </c>
    </row>
    <row r="99" spans="1:5" ht="14.25" customHeight="1">
      <c r="A99" s="10" t="s">
        <v>30</v>
      </c>
      <c r="B99" s="10" t="s">
        <v>31</v>
      </c>
      <c r="C99" s="10" t="s">
        <v>32</v>
      </c>
      <c r="D99" s="10" t="s">
        <v>33</v>
      </c>
      <c r="E99" s="10" t="s">
        <v>34</v>
      </c>
    </row>
    <row r="100" spans="1:5" ht="14.25" customHeight="1">
      <c r="A100" s="10" t="s">
        <v>30</v>
      </c>
      <c r="B100" s="10" t="s">
        <v>37</v>
      </c>
      <c r="C100" s="10" t="s">
        <v>38</v>
      </c>
      <c r="D100" s="10" t="s">
        <v>33</v>
      </c>
      <c r="E100" s="10" t="s">
        <v>34</v>
      </c>
    </row>
    <row r="101" spans="1:5" ht="14.25" customHeight="1">
      <c r="A101" s="10" t="s">
        <v>30</v>
      </c>
      <c r="B101" s="10" t="s">
        <v>37</v>
      </c>
      <c r="C101" s="10" t="s">
        <v>32</v>
      </c>
      <c r="D101" s="10" t="s">
        <v>33</v>
      </c>
      <c r="E101" s="10" t="s">
        <v>34</v>
      </c>
    </row>
    <row r="102" spans="1:5" ht="14.25" customHeight="1">
      <c r="A102" s="10" t="s">
        <v>30</v>
      </c>
      <c r="B102" s="10" t="s">
        <v>37</v>
      </c>
      <c r="C102" s="10" t="s">
        <v>32</v>
      </c>
      <c r="D102" s="10" t="s">
        <v>33</v>
      </c>
      <c r="E102" s="10" t="s">
        <v>34</v>
      </c>
    </row>
    <row r="103" spans="1:5" ht="14.25" customHeight="1">
      <c r="A103" s="10" t="s">
        <v>30</v>
      </c>
      <c r="B103" s="10" t="s">
        <v>31</v>
      </c>
      <c r="C103" s="10" t="s">
        <v>32</v>
      </c>
      <c r="D103" s="10" t="s">
        <v>33</v>
      </c>
      <c r="E103" s="10" t="s">
        <v>34</v>
      </c>
    </row>
    <row r="104" spans="1:5" ht="14.25" customHeight="1">
      <c r="A104" s="10" t="s">
        <v>30</v>
      </c>
      <c r="B104" s="10" t="s">
        <v>31</v>
      </c>
      <c r="C104" s="10" t="s">
        <v>32</v>
      </c>
      <c r="D104" s="10" t="s">
        <v>33</v>
      </c>
      <c r="E104" s="10" t="s">
        <v>34</v>
      </c>
    </row>
    <row r="105" spans="1:5" ht="14.25" customHeight="1">
      <c r="A105" s="10" t="s">
        <v>30</v>
      </c>
      <c r="B105" s="10" t="s">
        <v>37</v>
      </c>
      <c r="C105" s="10" t="s">
        <v>32</v>
      </c>
      <c r="D105" s="10" t="s">
        <v>33</v>
      </c>
      <c r="E105" s="10" t="s">
        <v>34</v>
      </c>
    </row>
    <row r="106" spans="1:5" ht="14.25" customHeight="1">
      <c r="A106" s="10" t="s">
        <v>30</v>
      </c>
      <c r="B106" s="10" t="s">
        <v>31</v>
      </c>
      <c r="C106" s="10" t="s">
        <v>38</v>
      </c>
      <c r="D106" s="10" t="s">
        <v>33</v>
      </c>
      <c r="E106" s="10" t="s">
        <v>34</v>
      </c>
    </row>
    <row r="107" spans="1:5" ht="14.25" customHeight="1">
      <c r="A107" s="10" t="s">
        <v>30</v>
      </c>
      <c r="B107" s="10" t="s">
        <v>37</v>
      </c>
      <c r="C107" s="10" t="s">
        <v>32</v>
      </c>
      <c r="D107" s="10" t="s">
        <v>33</v>
      </c>
      <c r="E107" s="10" t="s">
        <v>34</v>
      </c>
    </row>
    <row r="108" spans="1:5" ht="14.25" customHeight="1">
      <c r="A108" s="10" t="s">
        <v>30</v>
      </c>
      <c r="B108" s="10" t="s">
        <v>37</v>
      </c>
      <c r="C108" s="10" t="s">
        <v>38</v>
      </c>
      <c r="D108" s="10" t="s">
        <v>33</v>
      </c>
      <c r="E108" s="10" t="s">
        <v>34</v>
      </c>
    </row>
    <row r="109" spans="1:5" ht="14.25" customHeight="1">
      <c r="A109" s="10" t="s">
        <v>30</v>
      </c>
      <c r="B109" s="10" t="s">
        <v>37</v>
      </c>
      <c r="C109" s="10" t="s">
        <v>32</v>
      </c>
      <c r="D109" s="10" t="s">
        <v>33</v>
      </c>
      <c r="E109" s="10" t="s">
        <v>34</v>
      </c>
    </row>
    <row r="110" spans="1:5" ht="14.25" customHeight="1">
      <c r="A110" s="10" t="s">
        <v>30</v>
      </c>
      <c r="B110" s="10" t="s">
        <v>31</v>
      </c>
      <c r="C110" s="10" t="s">
        <v>32</v>
      </c>
      <c r="D110" s="10" t="s">
        <v>33</v>
      </c>
      <c r="E110" s="10" t="s">
        <v>34</v>
      </c>
    </row>
    <row r="111" spans="1:5" ht="14.25" customHeight="1">
      <c r="A111" s="10" t="s">
        <v>30</v>
      </c>
      <c r="B111" s="10" t="s">
        <v>37</v>
      </c>
      <c r="C111" s="10" t="s">
        <v>32</v>
      </c>
      <c r="D111" s="10" t="s">
        <v>33</v>
      </c>
      <c r="E111" s="10" t="s">
        <v>34</v>
      </c>
    </row>
    <row r="112" spans="1:5" ht="14.25" customHeight="1">
      <c r="A112" s="10" t="s">
        <v>30</v>
      </c>
      <c r="B112" s="10" t="s">
        <v>37</v>
      </c>
      <c r="C112" s="10" t="s">
        <v>38</v>
      </c>
      <c r="D112" s="10" t="s">
        <v>33</v>
      </c>
      <c r="E112" s="10" t="s">
        <v>34</v>
      </c>
    </row>
    <row r="113" spans="1:5" ht="14.25" customHeight="1">
      <c r="A113" s="10" t="s">
        <v>30</v>
      </c>
      <c r="B113" s="10" t="s">
        <v>31</v>
      </c>
      <c r="C113" s="10" t="s">
        <v>32</v>
      </c>
      <c r="D113" s="10" t="s">
        <v>33</v>
      </c>
      <c r="E113" s="10" t="s">
        <v>34</v>
      </c>
    </row>
    <row r="114" spans="1:5" ht="14.25" customHeight="1">
      <c r="A114" s="10" t="s">
        <v>30</v>
      </c>
      <c r="B114" s="10" t="s">
        <v>37</v>
      </c>
      <c r="C114" s="10" t="s">
        <v>38</v>
      </c>
      <c r="D114" s="10" t="s">
        <v>33</v>
      </c>
      <c r="E114" s="10" t="s">
        <v>34</v>
      </c>
    </row>
    <row r="115" spans="1:5" ht="14.25" customHeight="1">
      <c r="A115" s="10" t="s">
        <v>30</v>
      </c>
      <c r="B115" s="10" t="s">
        <v>31</v>
      </c>
      <c r="C115" s="10" t="s">
        <v>32</v>
      </c>
      <c r="D115" s="10" t="s">
        <v>33</v>
      </c>
      <c r="E115" s="10" t="s">
        <v>34</v>
      </c>
    </row>
    <row r="116" spans="1:5" ht="14.25" customHeight="1">
      <c r="A116" s="10" t="s">
        <v>30</v>
      </c>
      <c r="B116" s="10" t="s">
        <v>37</v>
      </c>
      <c r="C116" s="10" t="s">
        <v>38</v>
      </c>
      <c r="D116" s="10" t="s">
        <v>33</v>
      </c>
      <c r="E116" s="10" t="s">
        <v>34</v>
      </c>
    </row>
    <row r="117" spans="1:5" ht="14.25" customHeight="1">
      <c r="A117" s="10" t="s">
        <v>30</v>
      </c>
      <c r="B117" s="10" t="s">
        <v>37</v>
      </c>
      <c r="C117" s="10" t="s">
        <v>38</v>
      </c>
      <c r="D117" s="10" t="s">
        <v>33</v>
      </c>
      <c r="E117" s="10" t="s">
        <v>34</v>
      </c>
    </row>
    <row r="118" spans="1:5" ht="14.25" customHeight="1">
      <c r="A118" s="10" t="s">
        <v>30</v>
      </c>
      <c r="B118" s="10" t="s">
        <v>31</v>
      </c>
      <c r="C118" s="10" t="s">
        <v>38</v>
      </c>
      <c r="D118" s="10" t="s">
        <v>33</v>
      </c>
      <c r="E118" s="10" t="s">
        <v>34</v>
      </c>
    </row>
    <row r="119" spans="1:5" ht="14.25" customHeight="1">
      <c r="A119" s="10" t="s">
        <v>30</v>
      </c>
      <c r="B119" s="10" t="s">
        <v>37</v>
      </c>
      <c r="C119" s="10" t="s">
        <v>32</v>
      </c>
      <c r="D119" s="10" t="s">
        <v>33</v>
      </c>
      <c r="E119" s="10" t="s">
        <v>34</v>
      </c>
    </row>
    <row r="120" spans="1:5" ht="14.25" customHeight="1">
      <c r="A120" s="10" t="s">
        <v>30</v>
      </c>
      <c r="B120" s="10" t="s">
        <v>31</v>
      </c>
      <c r="C120" s="10" t="s">
        <v>32</v>
      </c>
      <c r="D120" s="10" t="s">
        <v>33</v>
      </c>
      <c r="E120" s="10" t="s">
        <v>34</v>
      </c>
    </row>
    <row r="121" spans="1:5" ht="14.25" customHeight="1">
      <c r="A121" s="10" t="s">
        <v>30</v>
      </c>
      <c r="B121" s="10" t="s">
        <v>31</v>
      </c>
      <c r="C121" s="10" t="s">
        <v>38</v>
      </c>
      <c r="D121" s="10" t="s">
        <v>33</v>
      </c>
      <c r="E121" s="10" t="s">
        <v>34</v>
      </c>
    </row>
    <row r="122" spans="1:5" ht="14.25" customHeight="1">
      <c r="A122" s="10" t="s">
        <v>30</v>
      </c>
      <c r="B122" s="10" t="s">
        <v>37</v>
      </c>
      <c r="C122" s="10" t="s">
        <v>38</v>
      </c>
      <c r="D122" s="10" t="s">
        <v>33</v>
      </c>
      <c r="E122" s="10" t="s">
        <v>34</v>
      </c>
    </row>
    <row r="123" spans="1:5" ht="14.25" customHeight="1">
      <c r="A123" s="10" t="s">
        <v>30</v>
      </c>
      <c r="B123" s="10" t="s">
        <v>37</v>
      </c>
      <c r="C123" s="10" t="s">
        <v>32</v>
      </c>
      <c r="D123" s="10" t="s">
        <v>33</v>
      </c>
      <c r="E123" s="10" t="s">
        <v>34</v>
      </c>
    </row>
    <row r="124" spans="1:5" ht="14.25" customHeight="1">
      <c r="A124" s="10" t="s">
        <v>30</v>
      </c>
      <c r="B124" s="10" t="s">
        <v>31</v>
      </c>
      <c r="C124" s="10" t="s">
        <v>32</v>
      </c>
      <c r="D124" s="10" t="s">
        <v>33</v>
      </c>
      <c r="E124" s="10" t="s">
        <v>34</v>
      </c>
    </row>
    <row r="125" spans="1:5" ht="14.25" customHeight="1">
      <c r="A125" s="10" t="s">
        <v>30</v>
      </c>
      <c r="B125" s="10" t="s">
        <v>31</v>
      </c>
      <c r="C125" s="10" t="s">
        <v>38</v>
      </c>
      <c r="D125" s="10" t="s">
        <v>33</v>
      </c>
      <c r="E125" s="10" t="s">
        <v>34</v>
      </c>
    </row>
    <row r="126" spans="1:5" ht="14.25" customHeight="1">
      <c r="A126" s="10" t="s">
        <v>30</v>
      </c>
      <c r="B126" s="10" t="s">
        <v>37</v>
      </c>
      <c r="C126" s="10" t="s">
        <v>38</v>
      </c>
      <c r="D126" s="10" t="s">
        <v>33</v>
      </c>
      <c r="E126" s="10" t="s">
        <v>34</v>
      </c>
    </row>
    <row r="127" spans="1:5" ht="14.25" customHeight="1">
      <c r="A127" s="10" t="s">
        <v>30</v>
      </c>
      <c r="B127" s="10" t="s">
        <v>37</v>
      </c>
      <c r="C127" s="10" t="s">
        <v>38</v>
      </c>
      <c r="D127" s="10" t="s">
        <v>33</v>
      </c>
      <c r="E127" s="10" t="s">
        <v>34</v>
      </c>
    </row>
    <row r="128" spans="1:5" ht="14.25" customHeight="1">
      <c r="A128" s="10" t="s">
        <v>30</v>
      </c>
      <c r="B128" s="10" t="s">
        <v>37</v>
      </c>
      <c r="C128" s="10" t="s">
        <v>38</v>
      </c>
      <c r="D128" s="10" t="s">
        <v>33</v>
      </c>
      <c r="E128" s="10" t="s">
        <v>34</v>
      </c>
    </row>
    <row r="129" spans="1:5" ht="14.25" customHeight="1">
      <c r="A129" s="10" t="s">
        <v>30</v>
      </c>
      <c r="B129" s="10" t="s">
        <v>37</v>
      </c>
      <c r="C129" s="10" t="s">
        <v>38</v>
      </c>
      <c r="D129" s="10" t="s">
        <v>33</v>
      </c>
      <c r="E129" s="10" t="s">
        <v>34</v>
      </c>
    </row>
    <row r="130" spans="1:5" ht="14.25" customHeight="1">
      <c r="A130" s="10" t="s">
        <v>30</v>
      </c>
      <c r="B130" s="10" t="s">
        <v>31</v>
      </c>
      <c r="C130" s="10" t="s">
        <v>32</v>
      </c>
      <c r="D130" s="10" t="s">
        <v>33</v>
      </c>
      <c r="E130" s="10" t="s">
        <v>34</v>
      </c>
    </row>
    <row r="131" spans="1:5" ht="14.25" customHeight="1">
      <c r="A131" s="10" t="s">
        <v>30</v>
      </c>
      <c r="B131" s="10" t="s">
        <v>31</v>
      </c>
      <c r="C131" s="10" t="s">
        <v>32</v>
      </c>
      <c r="D131" s="10" t="s">
        <v>33</v>
      </c>
      <c r="E131" s="10" t="s">
        <v>34</v>
      </c>
    </row>
    <row r="132" spans="1:5" ht="14.25" customHeight="1">
      <c r="A132" s="10" t="s">
        <v>30</v>
      </c>
      <c r="B132" s="10" t="s">
        <v>37</v>
      </c>
      <c r="C132" s="10" t="s">
        <v>38</v>
      </c>
      <c r="D132" s="10" t="s">
        <v>33</v>
      </c>
      <c r="E132" s="10" t="s">
        <v>34</v>
      </c>
    </row>
    <row r="133" spans="1:5" ht="14.25" customHeight="1">
      <c r="A133" s="10" t="s">
        <v>30</v>
      </c>
      <c r="B133" s="10" t="s">
        <v>31</v>
      </c>
      <c r="C133" s="10" t="s">
        <v>38</v>
      </c>
      <c r="D133" s="10" t="s">
        <v>33</v>
      </c>
      <c r="E133" s="10" t="s">
        <v>34</v>
      </c>
    </row>
    <row r="134" spans="1:5" ht="14.25" customHeight="1">
      <c r="A134" s="10" t="s">
        <v>30</v>
      </c>
      <c r="B134" s="10" t="s">
        <v>37</v>
      </c>
      <c r="C134" s="10" t="s">
        <v>38</v>
      </c>
      <c r="D134" s="10" t="s">
        <v>33</v>
      </c>
      <c r="E134" s="10" t="s">
        <v>34</v>
      </c>
    </row>
    <row r="135" spans="1:5" ht="14.25" customHeight="1">
      <c r="A135" s="10" t="s">
        <v>30</v>
      </c>
      <c r="B135" s="10" t="s">
        <v>37</v>
      </c>
      <c r="C135" s="10" t="s">
        <v>38</v>
      </c>
      <c r="D135" s="10" t="s">
        <v>33</v>
      </c>
      <c r="E135" s="10" t="s">
        <v>34</v>
      </c>
    </row>
    <row r="136" spans="1:5" ht="14.25" customHeight="1">
      <c r="A136" s="10" t="s">
        <v>30</v>
      </c>
      <c r="B136" s="10" t="s">
        <v>31</v>
      </c>
      <c r="C136" s="10" t="s">
        <v>32</v>
      </c>
      <c r="D136" s="10" t="s">
        <v>33</v>
      </c>
      <c r="E136" s="10" t="s">
        <v>34</v>
      </c>
    </row>
    <row r="137" spans="1:5" ht="14.25" customHeight="1">
      <c r="A137" s="10" t="s">
        <v>30</v>
      </c>
      <c r="B137" s="10" t="s">
        <v>37</v>
      </c>
      <c r="C137" s="10" t="s">
        <v>38</v>
      </c>
      <c r="D137" s="10" t="s">
        <v>33</v>
      </c>
      <c r="E137" s="10" t="s">
        <v>34</v>
      </c>
    </row>
    <row r="138" spans="1:5" ht="14.25" customHeight="1">
      <c r="A138" s="10" t="s">
        <v>30</v>
      </c>
      <c r="B138" s="10" t="s">
        <v>37</v>
      </c>
      <c r="C138" s="10" t="s">
        <v>38</v>
      </c>
      <c r="D138" s="10" t="s">
        <v>33</v>
      </c>
      <c r="E138" s="10" t="s">
        <v>34</v>
      </c>
    </row>
    <row r="139" spans="1:5" ht="14.25" customHeight="1">
      <c r="A139" s="10" t="s">
        <v>30</v>
      </c>
      <c r="B139" s="10" t="s">
        <v>37</v>
      </c>
      <c r="C139" s="10" t="s">
        <v>38</v>
      </c>
      <c r="D139" s="10" t="s">
        <v>33</v>
      </c>
      <c r="E139" s="10" t="s">
        <v>34</v>
      </c>
    </row>
    <row r="140" spans="1:5" ht="14.25" customHeight="1">
      <c r="A140" s="10" t="s">
        <v>30</v>
      </c>
      <c r="B140" s="10" t="s">
        <v>37</v>
      </c>
      <c r="C140" s="10" t="s">
        <v>38</v>
      </c>
      <c r="D140" s="10" t="s">
        <v>33</v>
      </c>
      <c r="E140" s="10" t="s">
        <v>34</v>
      </c>
    </row>
    <row r="141" spans="1:5" ht="14.25" customHeight="1">
      <c r="A141" s="10" t="s">
        <v>30</v>
      </c>
      <c r="B141" s="10" t="s">
        <v>37</v>
      </c>
      <c r="C141" s="10" t="s">
        <v>38</v>
      </c>
      <c r="D141" s="10" t="s">
        <v>33</v>
      </c>
      <c r="E141" s="10" t="s">
        <v>34</v>
      </c>
    </row>
    <row r="142" spans="1:5" ht="14.25" customHeight="1">
      <c r="A142" s="10" t="s">
        <v>30</v>
      </c>
      <c r="B142" s="10" t="s">
        <v>31</v>
      </c>
      <c r="C142" s="10" t="s">
        <v>38</v>
      </c>
      <c r="D142" s="10" t="s">
        <v>33</v>
      </c>
      <c r="E142" s="10" t="s">
        <v>34</v>
      </c>
    </row>
    <row r="143" spans="1:5" ht="14.25" customHeight="1">
      <c r="A143" s="10" t="s">
        <v>30</v>
      </c>
      <c r="B143" s="10" t="s">
        <v>31</v>
      </c>
      <c r="C143" s="10" t="s">
        <v>38</v>
      </c>
      <c r="D143" s="10" t="s">
        <v>33</v>
      </c>
      <c r="E143" s="10" t="s">
        <v>34</v>
      </c>
    </row>
    <row r="144" spans="1:5" ht="14.25" customHeight="1">
      <c r="A144" s="10" t="s">
        <v>30</v>
      </c>
      <c r="B144" s="10" t="s">
        <v>37</v>
      </c>
      <c r="C144" s="10" t="s">
        <v>32</v>
      </c>
      <c r="D144" s="10" t="s">
        <v>33</v>
      </c>
      <c r="E144" s="10" t="s">
        <v>34</v>
      </c>
    </row>
    <row r="145" spans="1:5" ht="14.25" customHeight="1">
      <c r="A145" s="10" t="s">
        <v>30</v>
      </c>
      <c r="B145" s="10" t="s">
        <v>37</v>
      </c>
      <c r="C145" s="10" t="s">
        <v>38</v>
      </c>
      <c r="D145" s="10" t="s">
        <v>33</v>
      </c>
      <c r="E145" s="10" t="s">
        <v>34</v>
      </c>
    </row>
    <row r="146" spans="1:5" ht="14.25" customHeight="1">
      <c r="A146" s="10" t="s">
        <v>30</v>
      </c>
      <c r="B146" s="10" t="s">
        <v>31</v>
      </c>
      <c r="C146" s="10" t="s">
        <v>32</v>
      </c>
      <c r="D146" s="10" t="s">
        <v>33</v>
      </c>
      <c r="E146" s="10" t="s">
        <v>34</v>
      </c>
    </row>
    <row r="147" spans="1:5" ht="14.25" customHeight="1">
      <c r="A147" s="10" t="s">
        <v>30</v>
      </c>
      <c r="B147" s="10" t="s">
        <v>37</v>
      </c>
      <c r="C147" s="10" t="s">
        <v>38</v>
      </c>
      <c r="D147" s="10" t="s">
        <v>33</v>
      </c>
      <c r="E147" s="10" t="s">
        <v>34</v>
      </c>
    </row>
    <row r="148" spans="1:5" ht="14.25" customHeight="1">
      <c r="A148" s="10" t="s">
        <v>30</v>
      </c>
      <c r="B148" s="10" t="s">
        <v>37</v>
      </c>
      <c r="C148" s="10" t="s">
        <v>32</v>
      </c>
      <c r="D148" s="10" t="s">
        <v>33</v>
      </c>
      <c r="E148" s="10" t="s">
        <v>34</v>
      </c>
    </row>
    <row r="149" spans="1:5" ht="14.25" customHeight="1">
      <c r="A149" s="10" t="s">
        <v>30</v>
      </c>
      <c r="B149" s="10" t="s">
        <v>31</v>
      </c>
      <c r="C149" s="10" t="s">
        <v>38</v>
      </c>
      <c r="D149" s="10" t="s">
        <v>33</v>
      </c>
      <c r="E149" s="10" t="s">
        <v>34</v>
      </c>
    </row>
    <row r="150" spans="1:5" ht="14.25" customHeight="1">
      <c r="A150" s="10" t="s">
        <v>30</v>
      </c>
      <c r="B150" s="10" t="s">
        <v>31</v>
      </c>
      <c r="C150" s="10" t="s">
        <v>38</v>
      </c>
      <c r="D150" s="10" t="s">
        <v>33</v>
      </c>
      <c r="E150" s="10" t="s">
        <v>34</v>
      </c>
    </row>
    <row r="151" spans="1:5" ht="14.25" customHeight="1">
      <c r="A151" s="10" t="s">
        <v>30</v>
      </c>
      <c r="B151" s="10" t="s">
        <v>31</v>
      </c>
      <c r="C151" s="10" t="s">
        <v>38</v>
      </c>
      <c r="D151" s="10" t="s">
        <v>33</v>
      </c>
      <c r="E151" s="10" t="s">
        <v>34</v>
      </c>
    </row>
    <row r="152" spans="1:5" ht="14.25" customHeight="1">
      <c r="A152" s="10" t="s">
        <v>30</v>
      </c>
      <c r="B152" s="10" t="s">
        <v>37</v>
      </c>
      <c r="C152" s="10" t="s">
        <v>38</v>
      </c>
      <c r="D152" s="10" t="s">
        <v>33</v>
      </c>
      <c r="E152" s="10" t="s">
        <v>34</v>
      </c>
    </row>
    <row r="153" spans="1:5" ht="14.25" customHeight="1">
      <c r="A153" s="10" t="s">
        <v>30</v>
      </c>
      <c r="B153" s="10" t="s">
        <v>31</v>
      </c>
      <c r="C153" s="10" t="s">
        <v>32</v>
      </c>
      <c r="D153" s="10" t="s">
        <v>33</v>
      </c>
      <c r="E153" s="10" t="s">
        <v>34</v>
      </c>
    </row>
    <row r="154" spans="1:5" ht="14.25" customHeight="1">
      <c r="A154" s="10" t="s">
        <v>30</v>
      </c>
      <c r="B154" s="10" t="s">
        <v>37</v>
      </c>
      <c r="C154" s="10" t="s">
        <v>32</v>
      </c>
      <c r="D154" s="10" t="s">
        <v>33</v>
      </c>
      <c r="E154" s="10" t="s">
        <v>34</v>
      </c>
    </row>
    <row r="155" spans="1:5" ht="14.25" customHeight="1">
      <c r="A155" s="10" t="s">
        <v>30</v>
      </c>
      <c r="B155" s="10" t="s">
        <v>31</v>
      </c>
      <c r="C155" s="10" t="s">
        <v>38</v>
      </c>
      <c r="D155" s="10" t="s">
        <v>33</v>
      </c>
      <c r="E155" s="10" t="s">
        <v>34</v>
      </c>
    </row>
    <row r="156" spans="1:5" ht="14.25" customHeight="1">
      <c r="A156" s="10" t="s">
        <v>30</v>
      </c>
      <c r="B156" s="10" t="s">
        <v>31</v>
      </c>
      <c r="C156" s="10" t="s">
        <v>38</v>
      </c>
      <c r="D156" s="10" t="s">
        <v>33</v>
      </c>
      <c r="E156" s="10" t="s">
        <v>34</v>
      </c>
    </row>
    <row r="157" spans="1:5" ht="14.25" customHeight="1">
      <c r="A157" s="10" t="s">
        <v>30</v>
      </c>
      <c r="B157" s="10" t="s">
        <v>37</v>
      </c>
      <c r="C157" s="10" t="s">
        <v>38</v>
      </c>
      <c r="D157" s="10" t="s">
        <v>33</v>
      </c>
      <c r="E157" s="10" t="s">
        <v>34</v>
      </c>
    </row>
    <row r="158" spans="1:5" ht="14.25" customHeight="1">
      <c r="A158" s="10" t="s">
        <v>30</v>
      </c>
      <c r="B158" s="10" t="s">
        <v>37</v>
      </c>
      <c r="C158" s="10" t="s">
        <v>32</v>
      </c>
      <c r="D158" s="10" t="s">
        <v>33</v>
      </c>
      <c r="E158" s="10" t="s">
        <v>34</v>
      </c>
    </row>
    <row r="159" spans="1:5" ht="14.25" customHeight="1">
      <c r="A159" s="10" t="s">
        <v>30</v>
      </c>
      <c r="B159" s="10" t="s">
        <v>37</v>
      </c>
      <c r="C159" s="10" t="s">
        <v>38</v>
      </c>
      <c r="D159" s="10" t="s">
        <v>33</v>
      </c>
      <c r="E159" s="10" t="s">
        <v>34</v>
      </c>
    </row>
    <row r="160" spans="1:5" ht="14.25" customHeight="1">
      <c r="A160" s="10" t="s">
        <v>30</v>
      </c>
      <c r="B160" s="10" t="s">
        <v>31</v>
      </c>
      <c r="C160" s="10" t="s">
        <v>32</v>
      </c>
      <c r="D160" s="10" t="s">
        <v>33</v>
      </c>
      <c r="E160" s="10" t="s">
        <v>34</v>
      </c>
    </row>
    <row r="161" spans="1:5" ht="14.25" customHeight="1">
      <c r="A161" s="10" t="s">
        <v>30</v>
      </c>
      <c r="B161" s="10" t="s">
        <v>37</v>
      </c>
      <c r="C161" s="10" t="s">
        <v>38</v>
      </c>
      <c r="D161" s="10" t="s">
        <v>33</v>
      </c>
      <c r="E161" s="10" t="s">
        <v>34</v>
      </c>
    </row>
    <row r="162" spans="1:5" ht="14.25" customHeight="1">
      <c r="A162" s="10" t="s">
        <v>30</v>
      </c>
      <c r="B162" s="10" t="s">
        <v>37</v>
      </c>
      <c r="C162" s="10" t="s">
        <v>38</v>
      </c>
      <c r="D162" s="10" t="s">
        <v>33</v>
      </c>
      <c r="E162" s="10" t="s">
        <v>34</v>
      </c>
    </row>
    <row r="163" spans="1:5" ht="14.25" customHeight="1">
      <c r="A163" s="10" t="s">
        <v>30</v>
      </c>
      <c r="B163" s="10" t="s">
        <v>31</v>
      </c>
      <c r="C163" s="10" t="s">
        <v>38</v>
      </c>
      <c r="D163" s="10" t="s">
        <v>33</v>
      </c>
      <c r="E163" s="10" t="s">
        <v>34</v>
      </c>
    </row>
    <row r="164" spans="1:5" ht="14.25" customHeight="1">
      <c r="A164" s="10" t="s">
        <v>30</v>
      </c>
      <c r="B164" s="10" t="s">
        <v>31</v>
      </c>
      <c r="C164" s="10" t="s">
        <v>32</v>
      </c>
      <c r="D164" s="10" t="s">
        <v>33</v>
      </c>
      <c r="E164" s="10" t="s">
        <v>34</v>
      </c>
    </row>
    <row r="165" spans="1:5" ht="14.25" customHeight="1">
      <c r="A165" s="10" t="s">
        <v>30</v>
      </c>
      <c r="B165" s="10" t="s">
        <v>37</v>
      </c>
      <c r="C165" s="10" t="s">
        <v>32</v>
      </c>
      <c r="D165" s="10" t="s">
        <v>33</v>
      </c>
      <c r="E165" s="10" t="s">
        <v>34</v>
      </c>
    </row>
    <row r="166" spans="1:5" ht="14.25" customHeight="1">
      <c r="A166" s="10" t="s">
        <v>30</v>
      </c>
      <c r="B166" s="10" t="s">
        <v>37</v>
      </c>
      <c r="C166" s="10" t="s">
        <v>38</v>
      </c>
      <c r="D166" s="10" t="s">
        <v>33</v>
      </c>
      <c r="E166" s="10" t="s">
        <v>34</v>
      </c>
    </row>
    <row r="167" spans="1:5" ht="14.25" customHeight="1">
      <c r="A167" s="10" t="s">
        <v>30</v>
      </c>
      <c r="B167" s="10" t="s">
        <v>31</v>
      </c>
      <c r="C167" s="10" t="s">
        <v>38</v>
      </c>
      <c r="D167" s="10" t="s">
        <v>33</v>
      </c>
      <c r="E167" s="10" t="s">
        <v>34</v>
      </c>
    </row>
    <row r="168" spans="1:5" ht="14.25" customHeight="1">
      <c r="A168" s="10" t="s">
        <v>30</v>
      </c>
      <c r="B168" s="10" t="s">
        <v>37</v>
      </c>
      <c r="C168" s="10" t="s">
        <v>32</v>
      </c>
      <c r="D168" s="10" t="s">
        <v>33</v>
      </c>
      <c r="E168" s="10" t="s">
        <v>34</v>
      </c>
    </row>
    <row r="169" spans="1:5" ht="14.25" customHeight="1">
      <c r="A169" s="10" t="s">
        <v>35</v>
      </c>
      <c r="B169" s="10" t="s">
        <v>37</v>
      </c>
      <c r="C169" s="10" t="s">
        <v>32</v>
      </c>
      <c r="D169" s="10" t="s">
        <v>33</v>
      </c>
      <c r="E169" s="10" t="s">
        <v>34</v>
      </c>
    </row>
    <row r="170" spans="1:5" ht="14.25" customHeight="1">
      <c r="A170" s="10" t="s">
        <v>35</v>
      </c>
      <c r="B170" s="10" t="s">
        <v>31</v>
      </c>
      <c r="C170" s="10" t="s">
        <v>32</v>
      </c>
      <c r="D170" s="10" t="s">
        <v>33</v>
      </c>
      <c r="E170" s="10" t="s">
        <v>34</v>
      </c>
    </row>
    <row r="171" spans="1:5" ht="14.25" customHeight="1">
      <c r="A171" s="10" t="s">
        <v>35</v>
      </c>
      <c r="B171" s="10" t="s">
        <v>37</v>
      </c>
      <c r="C171" s="10" t="s">
        <v>32</v>
      </c>
      <c r="D171" s="10" t="s">
        <v>33</v>
      </c>
      <c r="E171" s="10" t="s">
        <v>34</v>
      </c>
    </row>
    <row r="172" spans="1:5" ht="14.25" customHeight="1">
      <c r="A172" s="10" t="s">
        <v>35</v>
      </c>
      <c r="B172" s="10" t="s">
        <v>37</v>
      </c>
      <c r="C172" s="10" t="s">
        <v>32</v>
      </c>
      <c r="D172" s="10" t="s">
        <v>33</v>
      </c>
      <c r="E172" s="10" t="s">
        <v>34</v>
      </c>
    </row>
    <row r="173" spans="1:5" ht="14.25" customHeight="1">
      <c r="A173" s="10" t="s">
        <v>35</v>
      </c>
      <c r="B173" s="10" t="s">
        <v>31</v>
      </c>
      <c r="C173" s="10" t="s">
        <v>38</v>
      </c>
      <c r="D173" s="10" t="s">
        <v>33</v>
      </c>
      <c r="E173" s="10" t="s">
        <v>34</v>
      </c>
    </row>
    <row r="174" spans="1:5" ht="14.25" customHeight="1">
      <c r="A174" s="10" t="s">
        <v>35</v>
      </c>
      <c r="B174" s="10" t="s">
        <v>37</v>
      </c>
      <c r="C174" s="10" t="s">
        <v>38</v>
      </c>
      <c r="D174" s="10" t="s">
        <v>33</v>
      </c>
      <c r="E174" s="10" t="s">
        <v>34</v>
      </c>
    </row>
    <row r="175" spans="1:5" ht="14.25" customHeight="1">
      <c r="A175" s="10" t="s">
        <v>35</v>
      </c>
      <c r="B175" s="10" t="s">
        <v>31</v>
      </c>
      <c r="C175" s="10" t="s">
        <v>32</v>
      </c>
      <c r="D175" s="10" t="s">
        <v>33</v>
      </c>
      <c r="E175" s="10" t="s">
        <v>34</v>
      </c>
    </row>
    <row r="176" spans="1:5" ht="14.25" customHeight="1">
      <c r="A176" s="10" t="s">
        <v>35</v>
      </c>
      <c r="B176" s="10" t="s">
        <v>37</v>
      </c>
      <c r="C176" s="10" t="s">
        <v>38</v>
      </c>
      <c r="D176" s="10" t="s">
        <v>33</v>
      </c>
      <c r="E176" s="10" t="s">
        <v>34</v>
      </c>
    </row>
    <row r="177" spans="1:5" ht="14.25" customHeight="1">
      <c r="A177" s="10" t="s">
        <v>35</v>
      </c>
      <c r="B177" s="10" t="s">
        <v>37</v>
      </c>
      <c r="C177" s="10" t="s">
        <v>32</v>
      </c>
      <c r="D177" s="10" t="s">
        <v>33</v>
      </c>
      <c r="E177" s="10" t="s">
        <v>34</v>
      </c>
    </row>
    <row r="178" spans="1:5" ht="14.25" customHeight="1">
      <c r="A178" s="10" t="s">
        <v>35</v>
      </c>
      <c r="B178" s="10" t="s">
        <v>31</v>
      </c>
      <c r="C178" s="10" t="s">
        <v>38</v>
      </c>
      <c r="D178" s="10" t="s">
        <v>33</v>
      </c>
      <c r="E178" s="10" t="s">
        <v>34</v>
      </c>
    </row>
    <row r="179" spans="1:5" ht="14.25" customHeight="1">
      <c r="A179" s="10" t="s">
        <v>35</v>
      </c>
      <c r="B179" s="10" t="s">
        <v>31</v>
      </c>
      <c r="C179" s="10" t="s">
        <v>32</v>
      </c>
      <c r="D179" s="10" t="s">
        <v>33</v>
      </c>
      <c r="E179" s="10" t="s">
        <v>34</v>
      </c>
    </row>
    <row r="180" spans="1:5" ht="14.25" customHeight="1">
      <c r="A180" s="10" t="s">
        <v>35</v>
      </c>
      <c r="B180" s="10" t="s">
        <v>37</v>
      </c>
      <c r="C180" s="10" t="s">
        <v>38</v>
      </c>
      <c r="D180" s="10" t="s">
        <v>33</v>
      </c>
      <c r="E180" s="10" t="s">
        <v>34</v>
      </c>
    </row>
    <row r="181" spans="1:5" ht="14.25" customHeight="1">
      <c r="A181" s="10" t="s">
        <v>35</v>
      </c>
      <c r="B181" s="10" t="s">
        <v>31</v>
      </c>
      <c r="C181" s="10" t="s">
        <v>32</v>
      </c>
      <c r="D181" s="10" t="s">
        <v>33</v>
      </c>
      <c r="E181" s="10" t="s">
        <v>34</v>
      </c>
    </row>
    <row r="182" spans="1:5" ht="14.25" customHeight="1">
      <c r="A182" s="10" t="s">
        <v>35</v>
      </c>
      <c r="B182" s="10" t="s">
        <v>31</v>
      </c>
      <c r="C182" s="10" t="s">
        <v>38</v>
      </c>
      <c r="D182" s="10" t="s">
        <v>33</v>
      </c>
      <c r="E182" s="10" t="s">
        <v>34</v>
      </c>
    </row>
    <row r="183" spans="1:5" ht="14.25" customHeight="1">
      <c r="A183" s="10" t="s">
        <v>35</v>
      </c>
      <c r="B183" s="10" t="s">
        <v>37</v>
      </c>
      <c r="C183" s="10" t="s">
        <v>38</v>
      </c>
      <c r="D183" s="10" t="s">
        <v>33</v>
      </c>
      <c r="E183" s="10" t="s">
        <v>34</v>
      </c>
    </row>
    <row r="184" spans="1:5" ht="14.25" customHeight="1">
      <c r="A184" s="10" t="s">
        <v>35</v>
      </c>
      <c r="B184" s="10" t="s">
        <v>37</v>
      </c>
      <c r="C184" s="10" t="s">
        <v>38</v>
      </c>
      <c r="D184" s="10" t="s">
        <v>33</v>
      </c>
      <c r="E184" s="10" t="s">
        <v>34</v>
      </c>
    </row>
    <row r="185" spans="1:5" ht="14.25" customHeight="1">
      <c r="A185" s="10" t="s">
        <v>35</v>
      </c>
      <c r="B185" s="10" t="s">
        <v>31</v>
      </c>
      <c r="C185" s="10" t="s">
        <v>38</v>
      </c>
      <c r="D185" s="10" t="s">
        <v>33</v>
      </c>
      <c r="E185" s="10" t="s">
        <v>34</v>
      </c>
    </row>
    <row r="186" spans="1:5" ht="14.25" customHeight="1">
      <c r="A186" s="10" t="s">
        <v>35</v>
      </c>
      <c r="B186" s="10" t="s">
        <v>31</v>
      </c>
      <c r="C186" s="10" t="s">
        <v>38</v>
      </c>
      <c r="D186" s="10" t="s">
        <v>33</v>
      </c>
      <c r="E186" s="10" t="s">
        <v>34</v>
      </c>
    </row>
    <row r="187" spans="1:5" ht="14.25" customHeight="1">
      <c r="A187" s="10" t="s">
        <v>35</v>
      </c>
      <c r="B187" s="10" t="s">
        <v>31</v>
      </c>
      <c r="C187" s="10" t="s">
        <v>38</v>
      </c>
      <c r="D187" s="10" t="s">
        <v>33</v>
      </c>
      <c r="E187" s="10" t="s">
        <v>34</v>
      </c>
    </row>
    <row r="188" spans="1:5" ht="14.25" customHeight="1">
      <c r="A188" s="10" t="s">
        <v>35</v>
      </c>
      <c r="B188" s="10" t="s">
        <v>37</v>
      </c>
      <c r="C188" s="10" t="s">
        <v>32</v>
      </c>
      <c r="D188" s="10" t="s">
        <v>33</v>
      </c>
      <c r="E188" s="10" t="s">
        <v>34</v>
      </c>
    </row>
    <row r="189" spans="1:5" ht="14.25" customHeight="1">
      <c r="A189" s="10" t="s">
        <v>35</v>
      </c>
      <c r="B189" s="10" t="s">
        <v>37</v>
      </c>
      <c r="C189" s="10" t="s">
        <v>32</v>
      </c>
      <c r="D189" s="10" t="s">
        <v>33</v>
      </c>
      <c r="E189" s="10" t="s">
        <v>34</v>
      </c>
    </row>
    <row r="190" spans="1:5" ht="14.25" customHeight="1">
      <c r="A190" s="10" t="s">
        <v>35</v>
      </c>
      <c r="B190" s="10" t="s">
        <v>37</v>
      </c>
      <c r="C190" s="10" t="s">
        <v>32</v>
      </c>
      <c r="D190" s="10" t="s">
        <v>33</v>
      </c>
      <c r="E190" s="10" t="s">
        <v>34</v>
      </c>
    </row>
    <row r="191" spans="1:5" ht="14.25" customHeight="1">
      <c r="A191" s="10" t="s">
        <v>35</v>
      </c>
      <c r="B191" s="10" t="s">
        <v>31</v>
      </c>
      <c r="C191" s="10" t="s">
        <v>32</v>
      </c>
      <c r="D191" s="10" t="s">
        <v>33</v>
      </c>
      <c r="E191" s="10" t="s">
        <v>34</v>
      </c>
    </row>
    <row r="192" spans="1:5" ht="14.25" customHeight="1">
      <c r="A192" s="10" t="s">
        <v>35</v>
      </c>
      <c r="B192" s="10" t="s">
        <v>31</v>
      </c>
      <c r="C192" s="10" t="s">
        <v>32</v>
      </c>
      <c r="D192" s="10" t="s">
        <v>33</v>
      </c>
      <c r="E192" s="10" t="s">
        <v>34</v>
      </c>
    </row>
    <row r="193" spans="1:5" ht="14.25" customHeight="1">
      <c r="A193" s="10" t="s">
        <v>35</v>
      </c>
      <c r="B193" s="10" t="s">
        <v>37</v>
      </c>
      <c r="C193" s="10" t="s">
        <v>32</v>
      </c>
      <c r="D193" s="10" t="s">
        <v>33</v>
      </c>
      <c r="E193" s="10" t="s">
        <v>34</v>
      </c>
    </row>
    <row r="194" spans="1:5" ht="14.25" customHeight="1">
      <c r="A194" s="10" t="s">
        <v>35</v>
      </c>
      <c r="B194" s="10" t="s">
        <v>31</v>
      </c>
      <c r="C194" s="10" t="s">
        <v>32</v>
      </c>
      <c r="D194" s="10" t="s">
        <v>33</v>
      </c>
      <c r="E194" s="10" t="s">
        <v>34</v>
      </c>
    </row>
    <row r="195" spans="1:5" ht="14.25" customHeight="1">
      <c r="A195" s="10" t="s">
        <v>35</v>
      </c>
      <c r="B195" s="10" t="s">
        <v>37</v>
      </c>
      <c r="C195" s="10" t="s">
        <v>32</v>
      </c>
      <c r="D195" s="10" t="s">
        <v>33</v>
      </c>
      <c r="E195" s="10" t="s">
        <v>34</v>
      </c>
    </row>
    <row r="196" spans="1:5" ht="14.25" customHeight="1">
      <c r="A196" s="10" t="s">
        <v>35</v>
      </c>
      <c r="B196" s="10" t="s">
        <v>31</v>
      </c>
      <c r="C196" s="10" t="s">
        <v>38</v>
      </c>
      <c r="D196" s="10" t="s">
        <v>33</v>
      </c>
      <c r="E196" s="10" t="s">
        <v>34</v>
      </c>
    </row>
    <row r="197" spans="1:5" ht="14.25" customHeight="1">
      <c r="A197" s="10" t="s">
        <v>35</v>
      </c>
      <c r="B197" s="10" t="s">
        <v>37</v>
      </c>
      <c r="C197" s="10" t="s">
        <v>38</v>
      </c>
      <c r="D197" s="10" t="s">
        <v>33</v>
      </c>
      <c r="E197" s="10" t="s">
        <v>34</v>
      </c>
    </row>
    <row r="198" spans="1:5" ht="14.25" customHeight="1">
      <c r="A198" s="10" t="s">
        <v>35</v>
      </c>
      <c r="B198" s="10" t="s">
        <v>37</v>
      </c>
      <c r="C198" s="10" t="s">
        <v>32</v>
      </c>
      <c r="D198" s="10" t="s">
        <v>33</v>
      </c>
      <c r="E198" s="10" t="s">
        <v>34</v>
      </c>
    </row>
    <row r="199" spans="1:5" ht="14.25" customHeight="1">
      <c r="A199" s="10" t="s">
        <v>35</v>
      </c>
      <c r="B199" s="10" t="s">
        <v>37</v>
      </c>
      <c r="C199" s="10" t="s">
        <v>32</v>
      </c>
      <c r="D199" s="10" t="s">
        <v>33</v>
      </c>
      <c r="E199" s="10" t="s">
        <v>34</v>
      </c>
    </row>
    <row r="200" spans="1:5" ht="14.25" customHeight="1">
      <c r="A200" s="10" t="s">
        <v>35</v>
      </c>
      <c r="B200" s="10" t="s">
        <v>37</v>
      </c>
      <c r="C200" s="10" t="s">
        <v>32</v>
      </c>
      <c r="D200" s="10" t="s">
        <v>33</v>
      </c>
      <c r="E200" s="10" t="s">
        <v>34</v>
      </c>
    </row>
    <row r="201" spans="1:5" ht="14.25" customHeight="1">
      <c r="A201" s="10" t="s">
        <v>35</v>
      </c>
      <c r="B201" s="10" t="s">
        <v>31</v>
      </c>
      <c r="C201" s="10" t="s">
        <v>32</v>
      </c>
      <c r="D201" s="10" t="s">
        <v>33</v>
      </c>
      <c r="E201" s="10" t="s">
        <v>34</v>
      </c>
    </row>
    <row r="202" spans="1:5" ht="14.25" customHeight="1">
      <c r="A202" s="10" t="s">
        <v>35</v>
      </c>
      <c r="B202" s="10" t="s">
        <v>31</v>
      </c>
      <c r="C202" s="10" t="s">
        <v>38</v>
      </c>
      <c r="D202" s="10" t="s">
        <v>33</v>
      </c>
      <c r="E202" s="10" t="s">
        <v>34</v>
      </c>
    </row>
    <row r="203" spans="1:5" ht="14.25" customHeight="1">
      <c r="A203" s="10" t="s">
        <v>35</v>
      </c>
      <c r="B203" s="10" t="s">
        <v>37</v>
      </c>
      <c r="C203" s="10" t="s">
        <v>32</v>
      </c>
      <c r="D203" s="10" t="s">
        <v>33</v>
      </c>
      <c r="E203" s="10" t="s">
        <v>34</v>
      </c>
    </row>
    <row r="204" spans="1:5" ht="14.25" customHeight="1">
      <c r="A204" s="10" t="s">
        <v>35</v>
      </c>
      <c r="B204" s="10" t="s">
        <v>37</v>
      </c>
      <c r="C204" s="10" t="s">
        <v>38</v>
      </c>
      <c r="D204" s="10" t="s">
        <v>33</v>
      </c>
      <c r="E204" s="10" t="s">
        <v>34</v>
      </c>
    </row>
    <row r="205" spans="1:5" ht="14.25" customHeight="1">
      <c r="A205" s="10" t="s">
        <v>35</v>
      </c>
      <c r="B205" s="10" t="s">
        <v>37</v>
      </c>
      <c r="C205" s="10" t="s">
        <v>32</v>
      </c>
      <c r="D205" s="10" t="s">
        <v>33</v>
      </c>
      <c r="E205" s="10" t="s">
        <v>34</v>
      </c>
    </row>
    <row r="206" spans="1:5" ht="14.25" customHeight="1">
      <c r="A206" s="10" t="s">
        <v>30</v>
      </c>
      <c r="B206" s="10" t="s">
        <v>31</v>
      </c>
      <c r="C206" s="10" t="s">
        <v>38</v>
      </c>
      <c r="D206" s="10" t="s">
        <v>33</v>
      </c>
      <c r="E206" s="10" t="s">
        <v>34</v>
      </c>
    </row>
    <row r="207" spans="1:5" ht="14.25" customHeight="1">
      <c r="A207" s="10" t="s">
        <v>30</v>
      </c>
      <c r="B207" s="10" t="s">
        <v>31</v>
      </c>
      <c r="C207" s="10" t="s">
        <v>32</v>
      </c>
      <c r="D207" s="10" t="s">
        <v>33</v>
      </c>
      <c r="E207" s="10" t="s">
        <v>34</v>
      </c>
    </row>
    <row r="208" spans="1:5" ht="14.25" customHeight="1">
      <c r="A208" s="10" t="s">
        <v>30</v>
      </c>
      <c r="B208" s="10" t="s">
        <v>31</v>
      </c>
      <c r="C208" s="10" t="s">
        <v>38</v>
      </c>
      <c r="D208" s="10" t="s">
        <v>33</v>
      </c>
      <c r="E208" s="10" t="s">
        <v>34</v>
      </c>
    </row>
    <row r="209" spans="1:5" ht="14.25" customHeight="1">
      <c r="A209" s="10" t="s">
        <v>30</v>
      </c>
      <c r="B209" s="10" t="s">
        <v>37</v>
      </c>
      <c r="C209" s="10" t="s">
        <v>38</v>
      </c>
      <c r="D209" s="10" t="s">
        <v>33</v>
      </c>
      <c r="E209" s="10" t="s">
        <v>34</v>
      </c>
    </row>
    <row r="210" spans="1:5" ht="14.25" customHeight="1">
      <c r="A210" s="10" t="s">
        <v>30</v>
      </c>
      <c r="B210" s="10" t="s">
        <v>37</v>
      </c>
      <c r="C210" s="10" t="s">
        <v>32</v>
      </c>
      <c r="D210" s="10" t="s">
        <v>33</v>
      </c>
      <c r="E210" s="10" t="s">
        <v>34</v>
      </c>
    </row>
    <row r="211" spans="1:5" ht="14.25" customHeight="1">
      <c r="A211" s="10" t="s">
        <v>30</v>
      </c>
      <c r="B211" s="10" t="s">
        <v>37</v>
      </c>
      <c r="C211" s="10" t="s">
        <v>38</v>
      </c>
      <c r="D211" s="10" t="s">
        <v>33</v>
      </c>
      <c r="E211" s="10" t="s">
        <v>34</v>
      </c>
    </row>
    <row r="212" spans="1:5" ht="14.25" customHeight="1">
      <c r="A212" s="10" t="s">
        <v>30</v>
      </c>
      <c r="B212" s="10" t="s">
        <v>37</v>
      </c>
      <c r="C212" s="10" t="s">
        <v>32</v>
      </c>
      <c r="D212" s="10" t="s">
        <v>33</v>
      </c>
      <c r="E212" s="10" t="s">
        <v>34</v>
      </c>
    </row>
    <row r="213" spans="1:5" ht="14.25" customHeight="1">
      <c r="A213" s="10" t="s">
        <v>30</v>
      </c>
      <c r="B213" s="10" t="s">
        <v>37</v>
      </c>
      <c r="C213" s="10" t="s">
        <v>32</v>
      </c>
      <c r="D213" s="10" t="s">
        <v>33</v>
      </c>
      <c r="E213" s="10" t="s">
        <v>34</v>
      </c>
    </row>
    <row r="214" spans="1:5" ht="14.25" customHeight="1">
      <c r="A214" s="10" t="s">
        <v>30</v>
      </c>
      <c r="B214" s="10" t="s">
        <v>31</v>
      </c>
      <c r="C214" s="10" t="s">
        <v>32</v>
      </c>
      <c r="D214" s="10" t="s">
        <v>33</v>
      </c>
      <c r="E214" s="10" t="s">
        <v>34</v>
      </c>
    </row>
    <row r="215" spans="1:5" ht="14.25" customHeight="1">
      <c r="A215" s="10" t="s">
        <v>30</v>
      </c>
      <c r="B215" s="10" t="s">
        <v>31</v>
      </c>
      <c r="C215" s="10" t="s">
        <v>32</v>
      </c>
      <c r="D215" s="10" t="s">
        <v>33</v>
      </c>
      <c r="E215" s="10" t="s">
        <v>34</v>
      </c>
    </row>
    <row r="216" spans="1:5" ht="14.25" customHeight="1">
      <c r="A216" s="10" t="s">
        <v>30</v>
      </c>
      <c r="B216" s="10" t="s">
        <v>31</v>
      </c>
      <c r="C216" s="10" t="s">
        <v>38</v>
      </c>
      <c r="D216" s="10" t="s">
        <v>33</v>
      </c>
      <c r="E216" s="10" t="s">
        <v>34</v>
      </c>
    </row>
    <row r="217" spans="1:5" ht="14.25" customHeight="1">
      <c r="A217" s="10" t="s">
        <v>30</v>
      </c>
      <c r="B217" s="10" t="s">
        <v>37</v>
      </c>
      <c r="C217" s="10" t="s">
        <v>32</v>
      </c>
      <c r="D217" s="10" t="s">
        <v>33</v>
      </c>
      <c r="E217" s="10" t="s">
        <v>34</v>
      </c>
    </row>
    <row r="218" spans="1:5" ht="14.25" customHeight="1">
      <c r="A218" s="10" t="s">
        <v>30</v>
      </c>
      <c r="B218" s="10" t="s">
        <v>31</v>
      </c>
      <c r="C218" s="10" t="s">
        <v>38</v>
      </c>
      <c r="D218" s="10" t="s">
        <v>33</v>
      </c>
      <c r="E218" s="10" t="s">
        <v>34</v>
      </c>
    </row>
    <row r="219" spans="1:5" ht="14.25" customHeight="1">
      <c r="A219" s="10" t="s">
        <v>30</v>
      </c>
      <c r="B219" s="10" t="s">
        <v>31</v>
      </c>
      <c r="C219" s="10" t="s">
        <v>32</v>
      </c>
      <c r="D219" s="10" t="s">
        <v>33</v>
      </c>
      <c r="E219" s="10" t="s">
        <v>34</v>
      </c>
    </row>
    <row r="220" spans="1:5" ht="14.25" customHeight="1">
      <c r="A220" s="10" t="s">
        <v>30</v>
      </c>
      <c r="B220" s="10" t="s">
        <v>37</v>
      </c>
      <c r="C220" s="10" t="s">
        <v>32</v>
      </c>
      <c r="D220" s="10" t="s">
        <v>33</v>
      </c>
      <c r="E220" s="10" t="s">
        <v>34</v>
      </c>
    </row>
    <row r="221" spans="1:5" ht="14.25" customHeight="1">
      <c r="A221" s="10" t="s">
        <v>30</v>
      </c>
      <c r="B221" s="10" t="s">
        <v>37</v>
      </c>
      <c r="C221" s="10" t="s">
        <v>38</v>
      </c>
      <c r="D221" s="10" t="s">
        <v>33</v>
      </c>
      <c r="E221" s="10" t="s">
        <v>34</v>
      </c>
    </row>
    <row r="222" spans="1:5" ht="14.25" customHeight="1">
      <c r="A222" s="10" t="s">
        <v>30</v>
      </c>
      <c r="B222" s="10" t="s">
        <v>31</v>
      </c>
      <c r="C222" s="10" t="s">
        <v>32</v>
      </c>
      <c r="D222" s="10" t="s">
        <v>33</v>
      </c>
      <c r="E222" s="10" t="s">
        <v>34</v>
      </c>
    </row>
    <row r="223" spans="1:5" ht="14.25" customHeight="1">
      <c r="A223" s="10" t="s">
        <v>30</v>
      </c>
      <c r="B223" s="10" t="s">
        <v>31</v>
      </c>
      <c r="C223" s="10" t="s">
        <v>38</v>
      </c>
      <c r="D223" s="10" t="s">
        <v>33</v>
      </c>
      <c r="E223" s="10" t="s">
        <v>34</v>
      </c>
    </row>
    <row r="224" spans="1:5" ht="14.25" customHeight="1">
      <c r="A224" s="10" t="s">
        <v>30</v>
      </c>
      <c r="B224" s="10" t="s">
        <v>31</v>
      </c>
      <c r="C224" s="10" t="s">
        <v>38</v>
      </c>
      <c r="D224" s="10" t="s">
        <v>33</v>
      </c>
      <c r="E224" s="10" t="s">
        <v>34</v>
      </c>
    </row>
    <row r="225" spans="1:5" ht="14.25" customHeight="1">
      <c r="A225" s="10" t="s">
        <v>30</v>
      </c>
      <c r="B225" s="10" t="s">
        <v>31</v>
      </c>
      <c r="C225" s="10" t="s">
        <v>38</v>
      </c>
      <c r="D225" s="10" t="s">
        <v>33</v>
      </c>
      <c r="E225" s="10" t="s">
        <v>34</v>
      </c>
    </row>
    <row r="226" spans="1:5" ht="14.25" customHeight="1">
      <c r="A226" s="10" t="s">
        <v>30</v>
      </c>
      <c r="B226" s="10" t="s">
        <v>37</v>
      </c>
      <c r="C226" s="10" t="s">
        <v>38</v>
      </c>
      <c r="D226" s="10" t="s">
        <v>33</v>
      </c>
      <c r="E226" s="10" t="s">
        <v>34</v>
      </c>
    </row>
    <row r="227" spans="1:5" ht="14.25" customHeight="1">
      <c r="A227" s="10" t="s">
        <v>30</v>
      </c>
      <c r="B227" s="10" t="s">
        <v>31</v>
      </c>
      <c r="C227" s="10" t="s">
        <v>32</v>
      </c>
      <c r="D227" s="10" t="s">
        <v>33</v>
      </c>
      <c r="E227" s="10" t="s">
        <v>34</v>
      </c>
    </row>
    <row r="228" spans="1:5" ht="14.25" customHeight="1">
      <c r="A228" s="10" t="s">
        <v>30</v>
      </c>
      <c r="B228" s="10" t="s">
        <v>37</v>
      </c>
      <c r="C228" s="10" t="s">
        <v>38</v>
      </c>
      <c r="D228" s="10" t="s">
        <v>33</v>
      </c>
      <c r="E228" s="10" t="s">
        <v>34</v>
      </c>
    </row>
    <row r="229" spans="1:5" ht="14.25" customHeight="1">
      <c r="A229" s="10" t="s">
        <v>30</v>
      </c>
      <c r="B229" s="10" t="s">
        <v>37</v>
      </c>
      <c r="C229" s="10" t="s">
        <v>32</v>
      </c>
      <c r="D229" s="10" t="s">
        <v>33</v>
      </c>
      <c r="E229" s="10" t="s">
        <v>34</v>
      </c>
    </row>
    <row r="230" spans="1:5" ht="14.25" customHeight="1">
      <c r="A230" s="10" t="s">
        <v>30</v>
      </c>
      <c r="B230" s="10" t="s">
        <v>37</v>
      </c>
      <c r="C230" s="10" t="s">
        <v>32</v>
      </c>
      <c r="D230" s="10" t="s">
        <v>33</v>
      </c>
      <c r="E230" s="10" t="s">
        <v>34</v>
      </c>
    </row>
    <row r="231" spans="1:5" ht="14.25" customHeight="1">
      <c r="A231" s="10" t="s">
        <v>30</v>
      </c>
      <c r="B231" s="10" t="s">
        <v>31</v>
      </c>
      <c r="C231" s="10" t="s">
        <v>38</v>
      </c>
      <c r="D231" s="10" t="s">
        <v>33</v>
      </c>
      <c r="E231" s="10" t="s">
        <v>34</v>
      </c>
    </row>
    <row r="232" spans="1:5" ht="14.25" customHeight="1">
      <c r="A232" s="10" t="s">
        <v>30</v>
      </c>
      <c r="B232" s="10" t="s">
        <v>37</v>
      </c>
      <c r="C232" s="10" t="s">
        <v>38</v>
      </c>
      <c r="D232" s="10" t="s">
        <v>33</v>
      </c>
      <c r="E232" s="10" t="s">
        <v>34</v>
      </c>
    </row>
    <row r="233" spans="1:5" ht="14.25" customHeight="1">
      <c r="A233" s="10" t="s">
        <v>30</v>
      </c>
      <c r="B233" s="10" t="s">
        <v>31</v>
      </c>
      <c r="C233" s="10" t="s">
        <v>38</v>
      </c>
      <c r="D233" s="10" t="s">
        <v>33</v>
      </c>
      <c r="E233" s="10" t="s">
        <v>34</v>
      </c>
    </row>
    <row r="234" spans="1:5" ht="14.25" customHeight="1">
      <c r="A234" s="10" t="s">
        <v>30</v>
      </c>
      <c r="B234" s="10" t="s">
        <v>31</v>
      </c>
      <c r="C234" s="10" t="s">
        <v>38</v>
      </c>
      <c r="D234" s="10" t="s">
        <v>33</v>
      </c>
      <c r="E234" s="10" t="s">
        <v>34</v>
      </c>
    </row>
    <row r="235" spans="1:5" ht="14.25" customHeight="1">
      <c r="A235" s="10" t="s">
        <v>30</v>
      </c>
      <c r="B235" s="10" t="s">
        <v>31</v>
      </c>
      <c r="C235" s="10" t="s">
        <v>32</v>
      </c>
      <c r="D235" s="10" t="s">
        <v>33</v>
      </c>
      <c r="E235" s="10" t="s">
        <v>34</v>
      </c>
    </row>
    <row r="236" spans="1:5" ht="14.25" customHeight="1">
      <c r="A236" s="10" t="s">
        <v>30</v>
      </c>
      <c r="B236" s="10" t="s">
        <v>37</v>
      </c>
      <c r="C236" s="10" t="s">
        <v>38</v>
      </c>
      <c r="D236" s="10" t="s">
        <v>33</v>
      </c>
      <c r="E236" s="10" t="s">
        <v>34</v>
      </c>
    </row>
    <row r="237" spans="1:5" ht="14.25" customHeight="1">
      <c r="A237" s="10" t="s">
        <v>30</v>
      </c>
      <c r="B237" s="10" t="s">
        <v>37</v>
      </c>
      <c r="C237" s="10" t="s">
        <v>38</v>
      </c>
      <c r="D237" s="10" t="s">
        <v>33</v>
      </c>
      <c r="E237" s="10" t="s">
        <v>34</v>
      </c>
    </row>
    <row r="238" spans="1:5" ht="14.25" customHeight="1">
      <c r="A238" s="10" t="s">
        <v>30</v>
      </c>
      <c r="B238" s="10" t="s">
        <v>31</v>
      </c>
      <c r="C238" s="10" t="s">
        <v>38</v>
      </c>
      <c r="D238" s="10" t="s">
        <v>33</v>
      </c>
      <c r="E238" s="10" t="s">
        <v>34</v>
      </c>
    </row>
    <row r="239" spans="1:5" ht="14.25" customHeight="1">
      <c r="A239" s="10" t="s">
        <v>30</v>
      </c>
      <c r="B239" s="10" t="s">
        <v>31</v>
      </c>
      <c r="C239" s="10" t="s">
        <v>38</v>
      </c>
      <c r="D239" s="10" t="s">
        <v>33</v>
      </c>
      <c r="E239" s="10" t="s">
        <v>34</v>
      </c>
    </row>
    <row r="240" spans="1:5" ht="14.25" customHeight="1">
      <c r="A240" s="10" t="s">
        <v>30</v>
      </c>
      <c r="B240" s="10" t="s">
        <v>37</v>
      </c>
      <c r="C240" s="10" t="s">
        <v>32</v>
      </c>
      <c r="D240" s="10" t="s">
        <v>33</v>
      </c>
      <c r="E240" s="10" t="s">
        <v>34</v>
      </c>
    </row>
    <row r="241" spans="1:5" ht="14.25" customHeight="1">
      <c r="A241" s="10" t="s">
        <v>30</v>
      </c>
      <c r="B241" s="10" t="s">
        <v>37</v>
      </c>
      <c r="C241" s="10" t="s">
        <v>38</v>
      </c>
      <c r="D241" s="10" t="s">
        <v>33</v>
      </c>
      <c r="E241" s="10" t="s">
        <v>34</v>
      </c>
    </row>
    <row r="242" spans="1:5" ht="14.25" customHeight="1">
      <c r="A242" s="10" t="s">
        <v>30</v>
      </c>
      <c r="B242" s="10" t="s">
        <v>37</v>
      </c>
      <c r="C242" s="10" t="s">
        <v>38</v>
      </c>
      <c r="D242" s="10" t="s">
        <v>33</v>
      </c>
      <c r="E242" s="10" t="s">
        <v>34</v>
      </c>
    </row>
    <row r="243" spans="1:5" ht="14.25" customHeight="1">
      <c r="A243" s="10" t="s">
        <v>30</v>
      </c>
      <c r="B243" s="10" t="s">
        <v>31</v>
      </c>
      <c r="C243" s="10" t="s">
        <v>32</v>
      </c>
      <c r="D243" s="10" t="s">
        <v>33</v>
      </c>
      <c r="E243" s="10" t="s">
        <v>34</v>
      </c>
    </row>
    <row r="244" spans="1:5" ht="14.25" customHeight="1">
      <c r="A244" s="10" t="s">
        <v>30</v>
      </c>
      <c r="B244" s="10" t="s">
        <v>37</v>
      </c>
      <c r="C244" s="10" t="s">
        <v>38</v>
      </c>
      <c r="D244" s="10" t="s">
        <v>33</v>
      </c>
      <c r="E244" s="10" t="s">
        <v>34</v>
      </c>
    </row>
    <row r="245" spans="1:5" ht="14.25" customHeight="1">
      <c r="A245" s="10" t="s">
        <v>30</v>
      </c>
      <c r="B245" s="10" t="s">
        <v>37</v>
      </c>
      <c r="C245" s="10" t="s">
        <v>38</v>
      </c>
      <c r="D245" s="10" t="s">
        <v>33</v>
      </c>
      <c r="E245" s="10" t="s">
        <v>34</v>
      </c>
    </row>
    <row r="246" spans="1:5" ht="14.25" customHeight="1">
      <c r="A246" s="10" t="s">
        <v>30</v>
      </c>
      <c r="B246" s="10" t="s">
        <v>37</v>
      </c>
      <c r="C246" s="10" t="s">
        <v>38</v>
      </c>
      <c r="D246" s="10" t="s">
        <v>33</v>
      </c>
      <c r="E246" s="10" t="s">
        <v>34</v>
      </c>
    </row>
    <row r="247" spans="1:5" ht="14.25" customHeight="1">
      <c r="A247" s="10" t="s">
        <v>30</v>
      </c>
      <c r="B247" s="10" t="s">
        <v>31</v>
      </c>
      <c r="C247" s="10" t="s">
        <v>32</v>
      </c>
      <c r="D247" s="10" t="s">
        <v>33</v>
      </c>
      <c r="E247" s="10" t="s">
        <v>34</v>
      </c>
    </row>
    <row r="248" spans="1:5" ht="14.25" customHeight="1">
      <c r="A248" s="10" t="s">
        <v>30</v>
      </c>
      <c r="B248" s="10" t="s">
        <v>31</v>
      </c>
      <c r="C248" s="10" t="s">
        <v>38</v>
      </c>
      <c r="D248" s="10" t="s">
        <v>33</v>
      </c>
      <c r="E248" s="10" t="s">
        <v>34</v>
      </c>
    </row>
    <row r="249" spans="1:5" ht="14.25" customHeight="1">
      <c r="A249" s="10" t="s">
        <v>30</v>
      </c>
      <c r="B249" s="10" t="s">
        <v>31</v>
      </c>
      <c r="C249" s="10" t="s">
        <v>38</v>
      </c>
      <c r="D249" s="10" t="s">
        <v>33</v>
      </c>
      <c r="E249" s="10" t="s">
        <v>34</v>
      </c>
    </row>
    <row r="250" spans="1:5" ht="14.25" customHeight="1">
      <c r="A250" s="10" t="s">
        <v>30</v>
      </c>
      <c r="B250" s="10" t="s">
        <v>37</v>
      </c>
      <c r="C250" s="10" t="s">
        <v>32</v>
      </c>
      <c r="D250" s="10" t="s">
        <v>33</v>
      </c>
      <c r="E250" s="10" t="s">
        <v>34</v>
      </c>
    </row>
    <row r="251" spans="1:5" ht="14.25" customHeight="1">
      <c r="A251" s="10" t="s">
        <v>30</v>
      </c>
      <c r="B251" s="10" t="s">
        <v>37</v>
      </c>
      <c r="C251" s="10" t="s">
        <v>38</v>
      </c>
      <c r="D251" s="10" t="s">
        <v>33</v>
      </c>
      <c r="E251" s="10" t="s">
        <v>34</v>
      </c>
    </row>
    <row r="252" spans="1:5" ht="14.25" customHeight="1">
      <c r="A252" s="10" t="s">
        <v>30</v>
      </c>
      <c r="B252" s="10" t="s">
        <v>31</v>
      </c>
      <c r="C252" s="10" t="s">
        <v>32</v>
      </c>
      <c r="D252" s="10" t="s">
        <v>33</v>
      </c>
      <c r="E252" s="10" t="s">
        <v>34</v>
      </c>
    </row>
    <row r="253" spans="1:5" ht="14.25" customHeight="1">
      <c r="A253" s="10" t="s">
        <v>30</v>
      </c>
      <c r="B253" s="10" t="s">
        <v>37</v>
      </c>
      <c r="C253" s="10" t="s">
        <v>38</v>
      </c>
      <c r="D253" s="10" t="s">
        <v>33</v>
      </c>
      <c r="E253" s="10" t="s">
        <v>34</v>
      </c>
    </row>
    <row r="254" spans="1:5" ht="14.25" customHeight="1">
      <c r="A254" s="10" t="s">
        <v>30</v>
      </c>
      <c r="B254" s="10" t="s">
        <v>31</v>
      </c>
      <c r="C254" s="10" t="s">
        <v>38</v>
      </c>
      <c r="D254" s="10" t="s">
        <v>33</v>
      </c>
      <c r="E254" s="10" t="s">
        <v>34</v>
      </c>
    </row>
    <row r="255" spans="1:5" ht="14.25" customHeight="1">
      <c r="A255" s="10" t="s">
        <v>30</v>
      </c>
      <c r="B255" s="10" t="s">
        <v>31</v>
      </c>
      <c r="C255" s="10" t="s">
        <v>32</v>
      </c>
      <c r="D255" s="10" t="s">
        <v>33</v>
      </c>
      <c r="E255" s="10" t="s">
        <v>34</v>
      </c>
    </row>
    <row r="256" spans="1:5" ht="14.25" customHeight="1">
      <c r="A256" s="10" t="s">
        <v>30</v>
      </c>
      <c r="B256" s="10" t="s">
        <v>31</v>
      </c>
      <c r="C256" s="10" t="s">
        <v>38</v>
      </c>
      <c r="D256" s="10" t="s">
        <v>33</v>
      </c>
      <c r="E256" s="10" t="s">
        <v>34</v>
      </c>
    </row>
    <row r="257" spans="1:5" ht="14.25" customHeight="1">
      <c r="A257" s="10" t="s">
        <v>30</v>
      </c>
      <c r="B257" s="10" t="s">
        <v>37</v>
      </c>
      <c r="C257" s="10" t="s">
        <v>32</v>
      </c>
      <c r="D257" s="10" t="s">
        <v>33</v>
      </c>
      <c r="E257" s="10" t="s">
        <v>34</v>
      </c>
    </row>
    <row r="258" spans="1:5" ht="14.25" customHeight="1">
      <c r="A258" s="10" t="s">
        <v>30</v>
      </c>
      <c r="B258" s="10" t="s">
        <v>37</v>
      </c>
      <c r="C258" s="10" t="s">
        <v>38</v>
      </c>
      <c r="D258" s="10" t="s">
        <v>33</v>
      </c>
      <c r="E258" s="10" t="s">
        <v>34</v>
      </c>
    </row>
    <row r="259" spans="1:5" ht="14.25" customHeight="1">
      <c r="A259" s="10" t="s">
        <v>30</v>
      </c>
      <c r="B259" s="10" t="s">
        <v>37</v>
      </c>
      <c r="C259" s="10" t="s">
        <v>38</v>
      </c>
      <c r="D259" s="10" t="s">
        <v>33</v>
      </c>
      <c r="E259" s="10" t="s">
        <v>34</v>
      </c>
    </row>
    <row r="260" spans="1:5" ht="14.25" customHeight="1">
      <c r="A260" s="10" t="s">
        <v>30</v>
      </c>
      <c r="B260" s="10" t="s">
        <v>31</v>
      </c>
      <c r="C260" s="10" t="s">
        <v>38</v>
      </c>
      <c r="D260" s="10" t="s">
        <v>33</v>
      </c>
      <c r="E260" s="10" t="s">
        <v>34</v>
      </c>
    </row>
    <row r="261" spans="1:5" ht="14.25" customHeight="1">
      <c r="A261" s="10" t="s">
        <v>30</v>
      </c>
      <c r="B261" s="10" t="s">
        <v>31</v>
      </c>
      <c r="C261" s="10" t="s">
        <v>32</v>
      </c>
      <c r="D261" s="10" t="s">
        <v>33</v>
      </c>
      <c r="E261" s="10" t="s">
        <v>34</v>
      </c>
    </row>
    <row r="262" spans="1:5" ht="14.25" customHeight="1">
      <c r="A262" s="10" t="s">
        <v>35</v>
      </c>
      <c r="B262" s="10" t="s">
        <v>37</v>
      </c>
      <c r="C262" s="10" t="s">
        <v>32</v>
      </c>
      <c r="D262" s="10" t="s">
        <v>33</v>
      </c>
      <c r="E262" s="10" t="s">
        <v>34</v>
      </c>
    </row>
    <row r="263" spans="1:5" ht="14.25" customHeight="1">
      <c r="A263" s="10" t="s">
        <v>35</v>
      </c>
      <c r="B263" s="10" t="s">
        <v>31</v>
      </c>
      <c r="C263" s="10" t="s">
        <v>32</v>
      </c>
      <c r="D263" s="10" t="s">
        <v>33</v>
      </c>
      <c r="E263" s="10" t="s">
        <v>34</v>
      </c>
    </row>
    <row r="264" spans="1:5" ht="14.25" customHeight="1">
      <c r="A264" s="10" t="s">
        <v>35</v>
      </c>
      <c r="B264" s="10" t="s">
        <v>37</v>
      </c>
      <c r="C264" s="10" t="s">
        <v>32</v>
      </c>
      <c r="D264" s="10" t="s">
        <v>33</v>
      </c>
      <c r="E264" s="10" t="s">
        <v>34</v>
      </c>
    </row>
    <row r="265" spans="1:5" ht="14.25" customHeight="1">
      <c r="A265" s="10" t="s">
        <v>35</v>
      </c>
      <c r="B265" s="10" t="s">
        <v>37</v>
      </c>
      <c r="C265" s="10" t="s">
        <v>38</v>
      </c>
      <c r="D265" s="10" t="s">
        <v>33</v>
      </c>
      <c r="E265" s="10" t="s">
        <v>34</v>
      </c>
    </row>
    <row r="266" spans="1:5" ht="14.25" customHeight="1">
      <c r="A266" s="10" t="s">
        <v>35</v>
      </c>
      <c r="B266" s="10" t="s">
        <v>31</v>
      </c>
      <c r="C266" s="10" t="s">
        <v>38</v>
      </c>
      <c r="D266" s="10" t="s">
        <v>33</v>
      </c>
      <c r="E266" s="10" t="s">
        <v>34</v>
      </c>
    </row>
    <row r="267" spans="1:5" ht="14.25" customHeight="1">
      <c r="A267" s="10" t="s">
        <v>35</v>
      </c>
      <c r="B267" s="10" t="s">
        <v>37</v>
      </c>
      <c r="C267" s="10" t="s">
        <v>32</v>
      </c>
      <c r="D267" s="10" t="s">
        <v>33</v>
      </c>
      <c r="E267" s="10" t="s">
        <v>34</v>
      </c>
    </row>
    <row r="268" spans="1:5" ht="14.25" customHeight="1">
      <c r="A268" s="10" t="s">
        <v>35</v>
      </c>
      <c r="B268" s="10" t="s">
        <v>31</v>
      </c>
      <c r="C268" s="10" t="s">
        <v>38</v>
      </c>
      <c r="D268" s="10" t="s">
        <v>33</v>
      </c>
      <c r="E268" s="10" t="s">
        <v>34</v>
      </c>
    </row>
    <row r="269" spans="1:5" ht="14.25" customHeight="1">
      <c r="A269" s="10" t="s">
        <v>35</v>
      </c>
      <c r="B269" s="10" t="s">
        <v>31</v>
      </c>
      <c r="C269" s="10" t="s">
        <v>38</v>
      </c>
      <c r="D269" s="10" t="s">
        <v>33</v>
      </c>
      <c r="E269" s="10" t="s">
        <v>34</v>
      </c>
    </row>
    <row r="270" spans="1:5" ht="14.25" customHeight="1">
      <c r="A270" s="10" t="s">
        <v>35</v>
      </c>
      <c r="B270" s="10" t="s">
        <v>37</v>
      </c>
      <c r="C270" s="10" t="s">
        <v>32</v>
      </c>
      <c r="D270" s="10" t="s">
        <v>33</v>
      </c>
      <c r="E270" s="10" t="s">
        <v>34</v>
      </c>
    </row>
    <row r="271" spans="1:5" ht="14.25" customHeight="1">
      <c r="A271" s="10" t="s">
        <v>30</v>
      </c>
      <c r="B271" s="10" t="s">
        <v>31</v>
      </c>
      <c r="C271" s="10" t="s">
        <v>38</v>
      </c>
      <c r="D271" s="10" t="s">
        <v>33</v>
      </c>
      <c r="E271" s="10" t="s">
        <v>34</v>
      </c>
    </row>
    <row r="272" spans="1:5" ht="14.25" customHeight="1">
      <c r="A272" s="10" t="s">
        <v>30</v>
      </c>
      <c r="B272" s="10" t="s">
        <v>37</v>
      </c>
      <c r="C272" s="10" t="s">
        <v>32</v>
      </c>
      <c r="D272" s="10" t="s">
        <v>33</v>
      </c>
      <c r="E272" s="10" t="s">
        <v>34</v>
      </c>
    </row>
    <row r="273" spans="1:5" ht="14.25" customHeight="1">
      <c r="A273" s="10" t="s">
        <v>30</v>
      </c>
      <c r="B273" s="10" t="s">
        <v>31</v>
      </c>
      <c r="C273" s="10" t="s">
        <v>32</v>
      </c>
      <c r="D273" s="10" t="s">
        <v>33</v>
      </c>
      <c r="E273" s="10" t="s">
        <v>34</v>
      </c>
    </row>
    <row r="274" spans="1:5" ht="14.25" customHeight="1">
      <c r="A274" s="10" t="s">
        <v>35</v>
      </c>
      <c r="B274" s="10" t="s">
        <v>37</v>
      </c>
      <c r="C274" s="10" t="s">
        <v>32</v>
      </c>
      <c r="D274" s="10" t="s">
        <v>33</v>
      </c>
      <c r="E274" s="10" t="s">
        <v>34</v>
      </c>
    </row>
    <row r="275" spans="1:5" ht="14.25" customHeight="1">
      <c r="A275" s="10" t="s">
        <v>35</v>
      </c>
      <c r="B275" s="10" t="s">
        <v>31</v>
      </c>
      <c r="C275" s="10" t="s">
        <v>38</v>
      </c>
      <c r="D275" s="10" t="s">
        <v>33</v>
      </c>
      <c r="E275" s="10" t="s">
        <v>34</v>
      </c>
    </row>
    <row r="276" spans="1:5" ht="14.25" customHeight="1">
      <c r="A276" s="10" t="s">
        <v>35</v>
      </c>
      <c r="B276" s="10" t="s">
        <v>31</v>
      </c>
      <c r="C276" s="10" t="s">
        <v>38</v>
      </c>
      <c r="D276" s="10" t="s">
        <v>33</v>
      </c>
      <c r="E276" s="10" t="s">
        <v>34</v>
      </c>
    </row>
    <row r="277" spans="1:5" ht="14.25" customHeight="1">
      <c r="A277" s="10" t="s">
        <v>30</v>
      </c>
      <c r="B277" s="10" t="s">
        <v>37</v>
      </c>
      <c r="C277" s="10" t="s">
        <v>32</v>
      </c>
      <c r="D277" s="10" t="s">
        <v>33</v>
      </c>
      <c r="E277" s="10" t="s">
        <v>34</v>
      </c>
    </row>
    <row r="278" spans="1:5" ht="14.25" customHeight="1">
      <c r="A278" s="10" t="s">
        <v>30</v>
      </c>
      <c r="B278" s="10" t="s">
        <v>37</v>
      </c>
      <c r="C278" s="10" t="s">
        <v>32</v>
      </c>
      <c r="D278" s="10" t="s">
        <v>33</v>
      </c>
      <c r="E278" s="10" t="s">
        <v>34</v>
      </c>
    </row>
    <row r="279" spans="1:5" ht="14.25" customHeight="1">
      <c r="A279" s="10" t="s">
        <v>30</v>
      </c>
      <c r="B279" s="10" t="s">
        <v>37</v>
      </c>
      <c r="C279" s="10" t="s">
        <v>38</v>
      </c>
      <c r="D279" s="10" t="s">
        <v>33</v>
      </c>
      <c r="E279" s="10" t="s">
        <v>34</v>
      </c>
    </row>
    <row r="280" spans="1:5" ht="14.25" customHeight="1">
      <c r="A280" s="10" t="s">
        <v>30</v>
      </c>
      <c r="B280" s="10" t="s">
        <v>37</v>
      </c>
      <c r="C280" s="10" t="s">
        <v>38</v>
      </c>
      <c r="D280" s="10" t="s">
        <v>33</v>
      </c>
      <c r="E280" s="10" t="s">
        <v>34</v>
      </c>
    </row>
    <row r="281" spans="1:5" ht="14.25" customHeight="1">
      <c r="A281" s="10" t="s">
        <v>30</v>
      </c>
      <c r="B281" s="10" t="s">
        <v>37</v>
      </c>
      <c r="C281" s="10" t="s">
        <v>38</v>
      </c>
      <c r="D281" s="10" t="s">
        <v>33</v>
      </c>
      <c r="E281" s="10" t="s">
        <v>34</v>
      </c>
    </row>
    <row r="282" spans="1:5" ht="14.25" customHeight="1">
      <c r="A282" s="10" t="s">
        <v>30</v>
      </c>
      <c r="B282" s="10" t="s">
        <v>37</v>
      </c>
      <c r="C282" s="10" t="s">
        <v>38</v>
      </c>
      <c r="D282" s="10" t="s">
        <v>33</v>
      </c>
      <c r="E282" s="10" t="s">
        <v>34</v>
      </c>
    </row>
    <row r="283" spans="1:5" ht="14.25" customHeight="1">
      <c r="A283" s="10" t="s">
        <v>30</v>
      </c>
      <c r="B283" s="10" t="s">
        <v>37</v>
      </c>
      <c r="C283" s="10" t="s">
        <v>38</v>
      </c>
      <c r="D283" s="10" t="s">
        <v>33</v>
      </c>
      <c r="E283" s="10" t="s">
        <v>34</v>
      </c>
    </row>
    <row r="284" spans="1:5" ht="14.25" customHeight="1">
      <c r="A284" s="10" t="s">
        <v>35</v>
      </c>
      <c r="B284" s="10" t="s">
        <v>37</v>
      </c>
      <c r="C284" s="10" t="s">
        <v>38</v>
      </c>
      <c r="D284" s="10" t="s">
        <v>33</v>
      </c>
      <c r="E284" s="10" t="s">
        <v>34</v>
      </c>
    </row>
    <row r="285" spans="1:5" ht="14.25" customHeight="1">
      <c r="A285" s="10" t="s">
        <v>35</v>
      </c>
      <c r="B285" s="10" t="s">
        <v>37</v>
      </c>
      <c r="C285" s="10" t="s">
        <v>38</v>
      </c>
      <c r="D285" s="10" t="s">
        <v>33</v>
      </c>
      <c r="E285" s="10" t="s">
        <v>34</v>
      </c>
    </row>
    <row r="286" spans="1:5" ht="14.25" customHeight="1">
      <c r="A286" s="10" t="s">
        <v>35</v>
      </c>
      <c r="B286" s="10" t="s">
        <v>37</v>
      </c>
      <c r="C286" s="10" t="s">
        <v>38</v>
      </c>
      <c r="D286" s="10" t="s">
        <v>33</v>
      </c>
      <c r="E286" s="10" t="s">
        <v>34</v>
      </c>
    </row>
    <row r="287" spans="1:5" ht="14.25" customHeight="1">
      <c r="A287" s="10" t="s">
        <v>35</v>
      </c>
      <c r="B287" s="10" t="s">
        <v>37</v>
      </c>
      <c r="C287" s="10" t="s">
        <v>38</v>
      </c>
      <c r="D287" s="10" t="s">
        <v>33</v>
      </c>
      <c r="E287" s="10" t="s">
        <v>34</v>
      </c>
    </row>
    <row r="288" spans="1:5" ht="14.25" customHeight="1">
      <c r="A288" s="10" t="s">
        <v>35</v>
      </c>
      <c r="B288" s="10" t="s">
        <v>37</v>
      </c>
      <c r="C288" s="10" t="s">
        <v>38</v>
      </c>
      <c r="D288" s="10" t="s">
        <v>33</v>
      </c>
      <c r="E288" s="10" t="s">
        <v>34</v>
      </c>
    </row>
    <row r="289" spans="1:5" ht="14.25" customHeight="1">
      <c r="A289" s="10" t="s">
        <v>35</v>
      </c>
      <c r="B289" s="10" t="s">
        <v>37</v>
      </c>
      <c r="C289" s="10" t="s">
        <v>32</v>
      </c>
      <c r="D289" s="10" t="s">
        <v>33</v>
      </c>
      <c r="E289" s="10" t="s">
        <v>34</v>
      </c>
    </row>
    <row r="290" spans="1:5" ht="14.25" customHeight="1">
      <c r="A290" s="10" t="s">
        <v>35</v>
      </c>
      <c r="B290" s="10" t="s">
        <v>37</v>
      </c>
      <c r="C290" s="10" t="s">
        <v>32</v>
      </c>
      <c r="D290" s="10" t="s">
        <v>33</v>
      </c>
      <c r="E290" s="10" t="s">
        <v>34</v>
      </c>
    </row>
    <row r="291" spans="1:5" ht="14.25" customHeight="1">
      <c r="A291" s="10" t="s">
        <v>35</v>
      </c>
      <c r="B291" s="10" t="s">
        <v>37</v>
      </c>
      <c r="C291" s="10" t="s">
        <v>38</v>
      </c>
      <c r="D291" s="10" t="s">
        <v>33</v>
      </c>
      <c r="E291" s="10" t="s">
        <v>34</v>
      </c>
    </row>
    <row r="292" spans="1:5" ht="14.25" customHeight="1">
      <c r="A292" s="10" t="s">
        <v>35</v>
      </c>
      <c r="B292" s="10" t="s">
        <v>37</v>
      </c>
      <c r="C292" s="10" t="s">
        <v>38</v>
      </c>
      <c r="D292" s="10" t="s">
        <v>33</v>
      </c>
      <c r="E292" s="10" t="s">
        <v>34</v>
      </c>
    </row>
    <row r="293" spans="1:5" ht="14.25" customHeight="1">
      <c r="A293" s="10" t="s">
        <v>35</v>
      </c>
      <c r="B293" s="10" t="s">
        <v>37</v>
      </c>
      <c r="C293" s="10" t="s">
        <v>32</v>
      </c>
      <c r="D293" s="10" t="s">
        <v>33</v>
      </c>
      <c r="E293" s="10" t="s">
        <v>34</v>
      </c>
    </row>
    <row r="294" spans="1:5" ht="14.25" customHeight="1">
      <c r="A294" s="10" t="s">
        <v>30</v>
      </c>
      <c r="B294" s="10" t="s">
        <v>37</v>
      </c>
      <c r="C294" s="10" t="s">
        <v>32</v>
      </c>
      <c r="D294" s="10" t="s">
        <v>33</v>
      </c>
      <c r="E294" s="10" t="s">
        <v>34</v>
      </c>
    </row>
    <row r="295" spans="1:5" ht="14.25" customHeight="1">
      <c r="A295" s="10" t="s">
        <v>30</v>
      </c>
      <c r="B295" s="10" t="s">
        <v>37</v>
      </c>
      <c r="C295" s="10" t="s">
        <v>38</v>
      </c>
      <c r="D295" s="10" t="s">
        <v>33</v>
      </c>
      <c r="E295" s="10" t="s">
        <v>34</v>
      </c>
    </row>
    <row r="296" spans="1:5" ht="14.25" customHeight="1">
      <c r="A296" s="10" t="s">
        <v>30</v>
      </c>
      <c r="B296" s="10" t="s">
        <v>37</v>
      </c>
      <c r="C296" s="10" t="s">
        <v>38</v>
      </c>
      <c r="D296" s="10" t="s">
        <v>33</v>
      </c>
      <c r="E296" s="10" t="s">
        <v>34</v>
      </c>
    </row>
    <row r="297" spans="1:5" ht="14.25" customHeight="1">
      <c r="A297" s="10" t="s">
        <v>30</v>
      </c>
      <c r="B297" s="10" t="s">
        <v>37</v>
      </c>
      <c r="C297" s="10" t="s">
        <v>38</v>
      </c>
      <c r="D297" s="10" t="s">
        <v>33</v>
      </c>
      <c r="E297" s="10" t="s">
        <v>34</v>
      </c>
    </row>
    <row r="298" spans="1:5" ht="14.25" customHeight="1">
      <c r="A298" s="10" t="s">
        <v>30</v>
      </c>
      <c r="B298" s="10" t="s">
        <v>37</v>
      </c>
      <c r="C298" s="10" t="s">
        <v>38</v>
      </c>
      <c r="D298" s="10" t="s">
        <v>33</v>
      </c>
      <c r="E298" s="10" t="s">
        <v>34</v>
      </c>
    </row>
    <row r="299" spans="1:5" ht="14.25" customHeight="1">
      <c r="A299" s="10" t="s">
        <v>30</v>
      </c>
      <c r="B299" s="10" t="s">
        <v>37</v>
      </c>
      <c r="C299" s="10" t="s">
        <v>32</v>
      </c>
      <c r="D299" s="10" t="s">
        <v>33</v>
      </c>
      <c r="E299" s="10" t="s">
        <v>34</v>
      </c>
    </row>
    <row r="300" spans="1:5" ht="14.25" customHeight="1">
      <c r="A300" s="10" t="s">
        <v>35</v>
      </c>
      <c r="B300" s="10" t="s">
        <v>37</v>
      </c>
      <c r="C300" s="10" t="s">
        <v>32</v>
      </c>
      <c r="D300" s="10" t="s">
        <v>33</v>
      </c>
      <c r="E300" s="10" t="s">
        <v>34</v>
      </c>
    </row>
    <row r="301" spans="1:5" ht="14.25" customHeight="1">
      <c r="A301" s="10" t="s">
        <v>35</v>
      </c>
      <c r="B301" s="10" t="s">
        <v>37</v>
      </c>
      <c r="C301" s="10" t="s">
        <v>38</v>
      </c>
      <c r="D301" s="10" t="s">
        <v>33</v>
      </c>
      <c r="E301" s="10" t="s">
        <v>34</v>
      </c>
    </row>
    <row r="302" spans="1:5" ht="14.25" customHeight="1">
      <c r="A302" s="10" t="s">
        <v>35</v>
      </c>
      <c r="B302" s="10" t="s">
        <v>37</v>
      </c>
      <c r="C302" s="10" t="s">
        <v>38</v>
      </c>
      <c r="D302" s="10" t="s">
        <v>33</v>
      </c>
      <c r="E302" s="10" t="s">
        <v>34</v>
      </c>
    </row>
    <row r="303" spans="1:5" ht="14.25" customHeight="1">
      <c r="A303" s="10" t="s">
        <v>35</v>
      </c>
      <c r="B303" s="10" t="s">
        <v>37</v>
      </c>
      <c r="C303" s="10" t="s">
        <v>38</v>
      </c>
      <c r="D303" s="10" t="s">
        <v>33</v>
      </c>
      <c r="E303" s="10" t="s">
        <v>34</v>
      </c>
    </row>
    <row r="304" spans="1:5" ht="14.25" customHeight="1">
      <c r="A304" s="10" t="s">
        <v>35</v>
      </c>
      <c r="B304" s="10" t="s">
        <v>37</v>
      </c>
      <c r="C304" s="10" t="s">
        <v>32</v>
      </c>
      <c r="D304" s="10" t="s">
        <v>33</v>
      </c>
      <c r="E304" s="10" t="s">
        <v>34</v>
      </c>
    </row>
    <row r="305" spans="1:5" ht="14.25" customHeight="1">
      <c r="A305" s="10" t="s">
        <v>35</v>
      </c>
      <c r="B305" s="10" t="s">
        <v>37</v>
      </c>
      <c r="C305" s="10" t="s">
        <v>32</v>
      </c>
      <c r="D305" s="10" t="s">
        <v>33</v>
      </c>
      <c r="E305" s="10" t="s">
        <v>34</v>
      </c>
    </row>
    <row r="306" spans="1:5" ht="14.25" customHeight="1">
      <c r="A306" s="10" t="s">
        <v>35</v>
      </c>
      <c r="B306" s="10" t="s">
        <v>37</v>
      </c>
      <c r="C306" s="10" t="s">
        <v>38</v>
      </c>
      <c r="D306" s="10" t="s">
        <v>33</v>
      </c>
      <c r="E306" s="10" t="s">
        <v>34</v>
      </c>
    </row>
    <row r="307" spans="1:5" ht="14.25" customHeight="1">
      <c r="A307" s="10" t="s">
        <v>35</v>
      </c>
      <c r="B307" s="10" t="s">
        <v>37</v>
      </c>
      <c r="C307" s="10" t="s">
        <v>38</v>
      </c>
      <c r="D307" s="10" t="s">
        <v>33</v>
      </c>
      <c r="E307" s="10" t="s">
        <v>34</v>
      </c>
    </row>
    <row r="308" spans="1:5" ht="14.25" customHeight="1">
      <c r="A308" s="10" t="s">
        <v>35</v>
      </c>
      <c r="B308" s="10" t="s">
        <v>37</v>
      </c>
      <c r="C308" s="10" t="s">
        <v>38</v>
      </c>
      <c r="D308" s="10" t="s">
        <v>33</v>
      </c>
      <c r="E308" s="10" t="s">
        <v>34</v>
      </c>
    </row>
    <row r="309" spans="1:5" ht="14.25" customHeight="1">
      <c r="A309" s="10" t="s">
        <v>35</v>
      </c>
      <c r="B309" s="10" t="s">
        <v>37</v>
      </c>
      <c r="C309" s="10" t="s">
        <v>38</v>
      </c>
      <c r="D309" s="10" t="s">
        <v>33</v>
      </c>
      <c r="E309" s="10" t="s">
        <v>34</v>
      </c>
    </row>
    <row r="310" spans="1:5" ht="14.25" customHeight="1">
      <c r="A310" s="10" t="s">
        <v>35</v>
      </c>
      <c r="B310" s="10" t="s">
        <v>37</v>
      </c>
      <c r="C310" s="10" t="s">
        <v>32</v>
      </c>
      <c r="D310" s="10" t="s">
        <v>33</v>
      </c>
      <c r="E310" s="10" t="s">
        <v>34</v>
      </c>
    </row>
    <row r="311" spans="1:5" ht="14.25" customHeight="1">
      <c r="A311" s="10" t="s">
        <v>30</v>
      </c>
      <c r="B311" s="10" t="s">
        <v>31</v>
      </c>
      <c r="C311" s="10" t="s">
        <v>32</v>
      </c>
      <c r="D311" s="10" t="s">
        <v>39</v>
      </c>
      <c r="E311" s="10" t="s">
        <v>34</v>
      </c>
    </row>
    <row r="312" spans="1:5" ht="14.25" customHeight="1">
      <c r="A312" s="10" t="s">
        <v>30</v>
      </c>
      <c r="B312" s="10" t="s">
        <v>31</v>
      </c>
      <c r="C312" s="10" t="s">
        <v>32</v>
      </c>
      <c r="D312" s="10" t="s">
        <v>39</v>
      </c>
      <c r="E312" s="10" t="s">
        <v>34</v>
      </c>
    </row>
    <row r="313" spans="1:5" ht="14.25" customHeight="1">
      <c r="A313" s="10" t="s">
        <v>30</v>
      </c>
      <c r="B313" s="10" t="s">
        <v>31</v>
      </c>
      <c r="C313" s="10" t="s">
        <v>32</v>
      </c>
      <c r="D313" s="10" t="s">
        <v>39</v>
      </c>
      <c r="E313" s="10" t="s">
        <v>34</v>
      </c>
    </row>
    <row r="314" spans="1:5" ht="14.25" customHeight="1">
      <c r="A314" s="10" t="s">
        <v>30</v>
      </c>
      <c r="B314" s="10" t="s">
        <v>31</v>
      </c>
      <c r="C314" s="10" t="s">
        <v>38</v>
      </c>
      <c r="D314" s="10" t="s">
        <v>39</v>
      </c>
      <c r="E314" s="10" t="s">
        <v>34</v>
      </c>
    </row>
    <row r="315" spans="1:5" ht="14.25" customHeight="1">
      <c r="A315" s="10" t="s">
        <v>30</v>
      </c>
      <c r="B315" s="10" t="s">
        <v>31</v>
      </c>
      <c r="C315" s="10" t="s">
        <v>32</v>
      </c>
      <c r="D315" s="10" t="s">
        <v>39</v>
      </c>
      <c r="E315" s="10" t="s">
        <v>34</v>
      </c>
    </row>
    <row r="316" spans="1:5" ht="14.25" customHeight="1">
      <c r="A316" s="10" t="s">
        <v>35</v>
      </c>
      <c r="B316" s="10" t="s">
        <v>31</v>
      </c>
      <c r="C316" s="10" t="s">
        <v>32</v>
      </c>
      <c r="D316" s="10" t="s">
        <v>39</v>
      </c>
      <c r="E316" s="10" t="s">
        <v>34</v>
      </c>
    </row>
    <row r="317" spans="1:5" ht="14.25" customHeight="1">
      <c r="A317" s="10" t="s">
        <v>35</v>
      </c>
      <c r="B317" s="10" t="s">
        <v>31</v>
      </c>
      <c r="C317" s="10" t="s">
        <v>32</v>
      </c>
      <c r="D317" s="10" t="s">
        <v>39</v>
      </c>
      <c r="E317" s="10" t="s">
        <v>34</v>
      </c>
    </row>
    <row r="318" spans="1:5" ht="14.25" customHeight="1">
      <c r="A318" s="10" t="s">
        <v>35</v>
      </c>
      <c r="B318" s="10" t="s">
        <v>31</v>
      </c>
      <c r="C318" s="10" t="s">
        <v>32</v>
      </c>
      <c r="D318" s="10" t="s">
        <v>39</v>
      </c>
      <c r="E318" s="10" t="s">
        <v>34</v>
      </c>
    </row>
    <row r="319" spans="1:5" ht="14.25" customHeight="1">
      <c r="A319" s="10" t="s">
        <v>35</v>
      </c>
      <c r="B319" s="10" t="s">
        <v>31</v>
      </c>
      <c r="C319" s="10" t="s">
        <v>38</v>
      </c>
      <c r="D319" s="10" t="s">
        <v>39</v>
      </c>
      <c r="E319" s="10" t="s">
        <v>34</v>
      </c>
    </row>
    <row r="320" spans="1:5" ht="14.25" customHeight="1">
      <c r="A320" s="10" t="s">
        <v>35</v>
      </c>
      <c r="B320" s="10" t="s">
        <v>31</v>
      </c>
      <c r="C320" s="10" t="s">
        <v>32</v>
      </c>
      <c r="D320" s="10" t="s">
        <v>39</v>
      </c>
      <c r="E320" s="10" t="s">
        <v>34</v>
      </c>
    </row>
    <row r="321" spans="1:5" ht="14.25" customHeight="1">
      <c r="A321" s="10" t="s">
        <v>35</v>
      </c>
      <c r="B321" s="10" t="s">
        <v>31</v>
      </c>
      <c r="C321" s="10" t="s">
        <v>32</v>
      </c>
      <c r="D321" s="10" t="s">
        <v>39</v>
      </c>
      <c r="E321" s="10" t="s">
        <v>34</v>
      </c>
    </row>
    <row r="322" spans="1:5" ht="14.25" customHeight="1">
      <c r="A322" s="10" t="s">
        <v>35</v>
      </c>
      <c r="B322" s="10" t="s">
        <v>31</v>
      </c>
      <c r="C322" s="10" t="s">
        <v>38</v>
      </c>
      <c r="D322" s="10" t="s">
        <v>39</v>
      </c>
      <c r="E322" s="10" t="s">
        <v>34</v>
      </c>
    </row>
    <row r="323" spans="1:5" ht="14.25" customHeight="1">
      <c r="A323" s="10" t="s">
        <v>35</v>
      </c>
      <c r="B323" s="10" t="s">
        <v>31</v>
      </c>
      <c r="C323" s="10" t="s">
        <v>38</v>
      </c>
      <c r="D323" s="10" t="s">
        <v>39</v>
      </c>
      <c r="E323" s="10" t="s">
        <v>34</v>
      </c>
    </row>
    <row r="324" spans="1:5" ht="14.25" customHeight="1">
      <c r="A324" s="10" t="s">
        <v>35</v>
      </c>
      <c r="B324" s="10" t="s">
        <v>31</v>
      </c>
      <c r="C324" s="10" t="s">
        <v>38</v>
      </c>
      <c r="D324" s="10" t="s">
        <v>39</v>
      </c>
      <c r="E324" s="10" t="s">
        <v>34</v>
      </c>
    </row>
    <row r="325" spans="1:5" ht="14.25" customHeight="1">
      <c r="A325" s="10" t="s">
        <v>35</v>
      </c>
      <c r="B325" s="10" t="s">
        <v>31</v>
      </c>
      <c r="C325" s="10" t="s">
        <v>38</v>
      </c>
      <c r="D325" s="10" t="s">
        <v>39</v>
      </c>
      <c r="E325" s="10" t="s">
        <v>34</v>
      </c>
    </row>
    <row r="326" spans="1:5" ht="14.25" customHeight="1">
      <c r="A326" s="10" t="s">
        <v>30</v>
      </c>
      <c r="B326" s="10" t="s">
        <v>31</v>
      </c>
      <c r="C326" s="10" t="s">
        <v>38</v>
      </c>
      <c r="D326" s="10" t="s">
        <v>39</v>
      </c>
      <c r="E326" s="10" t="s">
        <v>34</v>
      </c>
    </row>
    <row r="327" spans="1:5" ht="14.25" customHeight="1">
      <c r="A327" s="10" t="s">
        <v>30</v>
      </c>
      <c r="B327" s="10" t="s">
        <v>31</v>
      </c>
      <c r="C327" s="10" t="s">
        <v>32</v>
      </c>
      <c r="D327" s="10" t="s">
        <v>39</v>
      </c>
      <c r="E327" s="10" t="s">
        <v>34</v>
      </c>
    </row>
    <row r="328" spans="1:5" ht="14.25" customHeight="1">
      <c r="A328" s="10" t="s">
        <v>35</v>
      </c>
      <c r="B328" s="10" t="s">
        <v>31</v>
      </c>
      <c r="C328" s="10" t="s">
        <v>32</v>
      </c>
      <c r="D328" s="10" t="s">
        <v>39</v>
      </c>
      <c r="E328" s="10" t="s">
        <v>34</v>
      </c>
    </row>
    <row r="329" spans="1:5" ht="14.25" customHeight="1">
      <c r="A329" s="10" t="s">
        <v>35</v>
      </c>
      <c r="B329" s="10" t="s">
        <v>31</v>
      </c>
      <c r="C329" s="10" t="s">
        <v>32</v>
      </c>
      <c r="D329" s="10" t="s">
        <v>39</v>
      </c>
      <c r="E329" s="10" t="s">
        <v>34</v>
      </c>
    </row>
    <row r="330" spans="1:5" ht="14.25" customHeight="1">
      <c r="A330" s="10" t="s">
        <v>35</v>
      </c>
      <c r="B330" s="10" t="s">
        <v>31</v>
      </c>
      <c r="C330" s="10" t="s">
        <v>38</v>
      </c>
      <c r="D330" s="10" t="s">
        <v>39</v>
      </c>
      <c r="E330" s="10" t="s">
        <v>34</v>
      </c>
    </row>
    <row r="331" spans="1:5" ht="14.25" customHeight="1">
      <c r="A331" s="10" t="s">
        <v>35</v>
      </c>
      <c r="B331" s="10" t="s">
        <v>31</v>
      </c>
      <c r="C331" s="10" t="s">
        <v>38</v>
      </c>
      <c r="D331" s="10" t="s">
        <v>39</v>
      </c>
      <c r="E331" s="10" t="s">
        <v>34</v>
      </c>
    </row>
    <row r="332" spans="1:5" ht="14.25" customHeight="1">
      <c r="A332" s="10" t="s">
        <v>35</v>
      </c>
      <c r="B332" s="10" t="s">
        <v>31</v>
      </c>
      <c r="C332" s="10" t="s">
        <v>32</v>
      </c>
      <c r="D332" s="10" t="s">
        <v>39</v>
      </c>
      <c r="E332" s="10" t="s">
        <v>34</v>
      </c>
    </row>
    <row r="333" spans="1:5" ht="14.25" customHeight="1">
      <c r="A333" s="10" t="s">
        <v>35</v>
      </c>
      <c r="B333" s="10" t="s">
        <v>31</v>
      </c>
      <c r="C333" s="10" t="s">
        <v>32</v>
      </c>
      <c r="D333" s="10" t="s">
        <v>39</v>
      </c>
      <c r="E333" s="10" t="s">
        <v>34</v>
      </c>
    </row>
    <row r="334" spans="1:5" ht="14.25" customHeight="1">
      <c r="A334" s="10" t="s">
        <v>35</v>
      </c>
      <c r="B334" s="10" t="s">
        <v>31</v>
      </c>
      <c r="C334" s="10" t="s">
        <v>32</v>
      </c>
      <c r="D334" s="10" t="s">
        <v>39</v>
      </c>
      <c r="E334" s="10" t="s">
        <v>34</v>
      </c>
    </row>
    <row r="335" spans="1:5" ht="14.25" customHeight="1">
      <c r="A335" s="10" t="s">
        <v>35</v>
      </c>
      <c r="B335" s="10" t="s">
        <v>31</v>
      </c>
      <c r="C335" s="10" t="s">
        <v>38</v>
      </c>
      <c r="D335" s="10" t="s">
        <v>39</v>
      </c>
      <c r="E335" s="10" t="s">
        <v>34</v>
      </c>
    </row>
    <row r="336" spans="1:5" ht="14.25" customHeight="1">
      <c r="A336" s="10" t="s">
        <v>30</v>
      </c>
      <c r="B336" s="10" t="s">
        <v>31</v>
      </c>
      <c r="C336" s="10" t="s">
        <v>38</v>
      </c>
      <c r="D336" s="10" t="s">
        <v>39</v>
      </c>
      <c r="E336" s="10" t="s">
        <v>34</v>
      </c>
    </row>
    <row r="337" spans="1:5" ht="14.25" customHeight="1">
      <c r="A337" s="10" t="s">
        <v>35</v>
      </c>
      <c r="B337" s="10" t="s">
        <v>37</v>
      </c>
      <c r="C337" s="10" t="s">
        <v>32</v>
      </c>
      <c r="D337" s="10" t="s">
        <v>39</v>
      </c>
      <c r="E337" s="10" t="s">
        <v>34</v>
      </c>
    </row>
    <row r="338" spans="1:5" ht="14.25" customHeight="1">
      <c r="A338" s="10" t="s">
        <v>30</v>
      </c>
      <c r="B338" s="10" t="s">
        <v>37</v>
      </c>
      <c r="C338" s="10" t="s">
        <v>32</v>
      </c>
      <c r="D338" s="10" t="s">
        <v>39</v>
      </c>
      <c r="E338" s="10" t="s">
        <v>34</v>
      </c>
    </row>
    <row r="339" spans="1:5" ht="14.25" customHeight="1">
      <c r="A339" s="10" t="s">
        <v>30</v>
      </c>
      <c r="B339" s="10" t="s">
        <v>37</v>
      </c>
      <c r="C339" s="10" t="s">
        <v>38</v>
      </c>
      <c r="D339" s="10" t="s">
        <v>39</v>
      </c>
      <c r="E339" s="10" t="s">
        <v>34</v>
      </c>
    </row>
    <row r="340" spans="1:5" ht="14.25" customHeight="1">
      <c r="A340" s="10" t="s">
        <v>30</v>
      </c>
      <c r="B340" s="10" t="s">
        <v>31</v>
      </c>
      <c r="C340" s="10" t="s">
        <v>32</v>
      </c>
      <c r="D340" s="10" t="s">
        <v>39</v>
      </c>
      <c r="E340" s="10" t="s">
        <v>34</v>
      </c>
    </row>
    <row r="341" spans="1:5" ht="14.25" customHeight="1">
      <c r="A341" s="10" t="s">
        <v>30</v>
      </c>
      <c r="B341" s="10" t="s">
        <v>37</v>
      </c>
      <c r="C341" s="10" t="s">
        <v>32</v>
      </c>
      <c r="D341" s="10" t="s">
        <v>39</v>
      </c>
      <c r="E341" s="10" t="s">
        <v>34</v>
      </c>
    </row>
    <row r="342" spans="1:5" ht="14.25" customHeight="1">
      <c r="A342" s="10" t="s">
        <v>30</v>
      </c>
      <c r="B342" s="10" t="s">
        <v>31</v>
      </c>
      <c r="C342" s="10" t="s">
        <v>32</v>
      </c>
      <c r="D342" s="10" t="s">
        <v>39</v>
      </c>
      <c r="E342" s="10" t="s">
        <v>34</v>
      </c>
    </row>
    <row r="343" spans="1:5" ht="14.25" customHeight="1">
      <c r="A343" s="10" t="s">
        <v>30</v>
      </c>
      <c r="B343" s="10" t="s">
        <v>37</v>
      </c>
      <c r="C343" s="10" t="s">
        <v>32</v>
      </c>
      <c r="D343" s="10" t="s">
        <v>39</v>
      </c>
      <c r="E343" s="10" t="s">
        <v>34</v>
      </c>
    </row>
    <row r="344" spans="1:5" ht="14.25" customHeight="1">
      <c r="A344" s="10" t="s">
        <v>30</v>
      </c>
      <c r="B344" s="10" t="s">
        <v>31</v>
      </c>
      <c r="C344" s="10" t="s">
        <v>38</v>
      </c>
      <c r="D344" s="10" t="s">
        <v>39</v>
      </c>
      <c r="E344" s="10" t="s">
        <v>34</v>
      </c>
    </row>
    <row r="345" spans="1:5" ht="14.25" customHeight="1">
      <c r="A345" s="10" t="s">
        <v>30</v>
      </c>
      <c r="B345" s="10" t="s">
        <v>31</v>
      </c>
      <c r="C345" s="10" t="s">
        <v>38</v>
      </c>
      <c r="D345" s="10" t="s">
        <v>39</v>
      </c>
      <c r="E345" s="10" t="s">
        <v>34</v>
      </c>
    </row>
    <row r="346" spans="1:5" ht="14.25" customHeight="1">
      <c r="A346" s="10" t="s">
        <v>30</v>
      </c>
      <c r="B346" s="10" t="s">
        <v>37</v>
      </c>
      <c r="C346" s="10" t="s">
        <v>38</v>
      </c>
      <c r="D346" s="10" t="s">
        <v>39</v>
      </c>
      <c r="E346" s="10" t="s">
        <v>34</v>
      </c>
    </row>
    <row r="347" spans="1:5" ht="14.25" customHeight="1">
      <c r="A347" s="10" t="s">
        <v>30</v>
      </c>
      <c r="B347" s="10" t="s">
        <v>37</v>
      </c>
      <c r="C347" s="10" t="s">
        <v>38</v>
      </c>
      <c r="D347" s="10" t="s">
        <v>39</v>
      </c>
      <c r="E347" s="10" t="s">
        <v>34</v>
      </c>
    </row>
    <row r="348" spans="1:5" ht="14.25" customHeight="1">
      <c r="A348" s="10" t="s">
        <v>30</v>
      </c>
      <c r="B348" s="10" t="s">
        <v>37</v>
      </c>
      <c r="C348" s="10" t="s">
        <v>32</v>
      </c>
      <c r="D348" s="10" t="s">
        <v>39</v>
      </c>
      <c r="E348" s="10" t="s">
        <v>34</v>
      </c>
    </row>
    <row r="349" spans="1:5" ht="14.25" customHeight="1">
      <c r="A349" s="10" t="s">
        <v>35</v>
      </c>
      <c r="B349" s="10" t="s">
        <v>31</v>
      </c>
      <c r="C349" s="10" t="s">
        <v>32</v>
      </c>
      <c r="D349" s="10" t="s">
        <v>39</v>
      </c>
      <c r="E349" s="10" t="s">
        <v>34</v>
      </c>
    </row>
    <row r="350" spans="1:5" ht="14.25" customHeight="1">
      <c r="A350" s="10" t="s">
        <v>35</v>
      </c>
      <c r="B350" s="10" t="s">
        <v>37</v>
      </c>
      <c r="C350" s="10" t="s">
        <v>32</v>
      </c>
      <c r="D350" s="10" t="s">
        <v>39</v>
      </c>
      <c r="E350" s="10" t="s">
        <v>34</v>
      </c>
    </row>
    <row r="351" spans="1:5" ht="14.25" customHeight="1">
      <c r="A351" s="10" t="s">
        <v>35</v>
      </c>
      <c r="B351" s="10" t="s">
        <v>37</v>
      </c>
      <c r="C351" s="10" t="s">
        <v>38</v>
      </c>
      <c r="D351" s="10" t="s">
        <v>39</v>
      </c>
      <c r="E351" s="10" t="s">
        <v>34</v>
      </c>
    </row>
    <row r="352" spans="1:5" ht="14.25" customHeight="1">
      <c r="A352" s="10" t="s">
        <v>35</v>
      </c>
      <c r="B352" s="10" t="s">
        <v>37</v>
      </c>
      <c r="C352" s="10" t="s">
        <v>32</v>
      </c>
      <c r="D352" s="10" t="s">
        <v>39</v>
      </c>
      <c r="E352" s="10" t="s">
        <v>34</v>
      </c>
    </row>
    <row r="353" spans="1:5" ht="14.25" customHeight="1">
      <c r="A353" s="10" t="s">
        <v>35</v>
      </c>
      <c r="B353" s="10" t="s">
        <v>31</v>
      </c>
      <c r="C353" s="10" t="s">
        <v>38</v>
      </c>
      <c r="D353" s="10" t="s">
        <v>39</v>
      </c>
      <c r="E353" s="10" t="s">
        <v>34</v>
      </c>
    </row>
    <row r="354" spans="1:5" ht="14.25" customHeight="1">
      <c r="A354" s="10" t="s">
        <v>35</v>
      </c>
      <c r="B354" s="10" t="s">
        <v>31</v>
      </c>
      <c r="C354" s="10" t="s">
        <v>32</v>
      </c>
      <c r="D354" s="10" t="s">
        <v>39</v>
      </c>
      <c r="E354" s="10" t="s">
        <v>34</v>
      </c>
    </row>
    <row r="355" spans="1:5" ht="14.25" customHeight="1">
      <c r="A355" s="10" t="s">
        <v>35</v>
      </c>
      <c r="B355" s="10" t="s">
        <v>37</v>
      </c>
      <c r="C355" s="10" t="s">
        <v>38</v>
      </c>
      <c r="D355" s="10" t="s">
        <v>39</v>
      </c>
      <c r="E355" s="10" t="s">
        <v>34</v>
      </c>
    </row>
    <row r="356" spans="1:5" ht="14.25" customHeight="1">
      <c r="A356" s="10" t="s">
        <v>35</v>
      </c>
      <c r="B356" s="10" t="s">
        <v>31</v>
      </c>
      <c r="C356" s="10" t="s">
        <v>32</v>
      </c>
      <c r="D356" s="10" t="s">
        <v>39</v>
      </c>
      <c r="E356" s="10" t="s">
        <v>34</v>
      </c>
    </row>
    <row r="357" spans="1:5" ht="14.25" customHeight="1">
      <c r="A357" s="10" t="s">
        <v>35</v>
      </c>
      <c r="B357" s="10" t="s">
        <v>37</v>
      </c>
      <c r="C357" s="10" t="s">
        <v>38</v>
      </c>
      <c r="D357" s="10" t="s">
        <v>39</v>
      </c>
      <c r="E357" s="10" t="s">
        <v>34</v>
      </c>
    </row>
    <row r="358" spans="1:5" ht="14.25" customHeight="1">
      <c r="A358" s="10" t="s">
        <v>35</v>
      </c>
      <c r="B358" s="10" t="s">
        <v>31</v>
      </c>
      <c r="C358" s="10" t="s">
        <v>32</v>
      </c>
      <c r="D358" s="10" t="s">
        <v>39</v>
      </c>
      <c r="E358" s="10" t="s">
        <v>34</v>
      </c>
    </row>
    <row r="359" spans="1:5" ht="14.25" customHeight="1">
      <c r="A359" s="10" t="s">
        <v>35</v>
      </c>
      <c r="B359" s="10" t="s">
        <v>31</v>
      </c>
      <c r="C359" s="10" t="s">
        <v>38</v>
      </c>
      <c r="D359" s="10" t="s">
        <v>39</v>
      </c>
      <c r="E359" s="10" t="s">
        <v>34</v>
      </c>
    </row>
    <row r="360" spans="1:5" ht="14.25" customHeight="1">
      <c r="A360" s="10" t="s">
        <v>35</v>
      </c>
      <c r="B360" s="10" t="s">
        <v>37</v>
      </c>
      <c r="C360" s="10" t="s">
        <v>38</v>
      </c>
      <c r="D360" s="10" t="s">
        <v>39</v>
      </c>
      <c r="E360" s="10" t="s">
        <v>34</v>
      </c>
    </row>
    <row r="361" spans="1:5" ht="14.25" customHeight="1">
      <c r="A361" s="10" t="s">
        <v>35</v>
      </c>
      <c r="B361" s="10" t="s">
        <v>31</v>
      </c>
      <c r="C361" s="10" t="s">
        <v>38</v>
      </c>
      <c r="D361" s="10" t="s">
        <v>39</v>
      </c>
      <c r="E361" s="10" t="s">
        <v>34</v>
      </c>
    </row>
    <row r="362" spans="1:5" ht="14.25" customHeight="1">
      <c r="A362" s="10" t="s">
        <v>35</v>
      </c>
      <c r="B362" s="10" t="s">
        <v>37</v>
      </c>
      <c r="C362" s="10" t="s">
        <v>38</v>
      </c>
      <c r="D362" s="10" t="s">
        <v>39</v>
      </c>
      <c r="E362" s="10" t="s">
        <v>34</v>
      </c>
    </row>
    <row r="363" spans="1:5" ht="14.25" customHeight="1">
      <c r="A363" s="10" t="s">
        <v>35</v>
      </c>
      <c r="B363" s="10" t="s">
        <v>31</v>
      </c>
      <c r="C363" s="10" t="s">
        <v>38</v>
      </c>
      <c r="D363" s="10" t="s">
        <v>39</v>
      </c>
      <c r="E363" s="10" t="s">
        <v>34</v>
      </c>
    </row>
    <row r="364" spans="1:5" ht="14.25" customHeight="1">
      <c r="A364" s="10" t="s">
        <v>35</v>
      </c>
      <c r="B364" s="10" t="s">
        <v>37</v>
      </c>
      <c r="C364" s="10" t="s">
        <v>32</v>
      </c>
      <c r="D364" s="10" t="s">
        <v>39</v>
      </c>
      <c r="E364" s="10" t="s">
        <v>34</v>
      </c>
    </row>
    <row r="365" spans="1:5" ht="14.25" customHeight="1">
      <c r="A365" s="10" t="s">
        <v>35</v>
      </c>
      <c r="B365" s="10" t="s">
        <v>31</v>
      </c>
      <c r="C365" s="10" t="s">
        <v>38</v>
      </c>
      <c r="D365" s="10" t="s">
        <v>39</v>
      </c>
      <c r="E365" s="10" t="s">
        <v>34</v>
      </c>
    </row>
    <row r="366" spans="1:5" ht="14.25" customHeight="1">
      <c r="A366" s="10" t="s">
        <v>35</v>
      </c>
      <c r="B366" s="10" t="s">
        <v>31</v>
      </c>
      <c r="C366" s="10" t="s">
        <v>38</v>
      </c>
      <c r="D366" s="10" t="s">
        <v>39</v>
      </c>
      <c r="E366" s="10" t="s">
        <v>34</v>
      </c>
    </row>
    <row r="367" spans="1:5" ht="14.25" customHeight="1">
      <c r="A367" s="10" t="s">
        <v>35</v>
      </c>
      <c r="B367" s="10" t="s">
        <v>31</v>
      </c>
      <c r="C367" s="10" t="s">
        <v>38</v>
      </c>
      <c r="D367" s="10" t="s">
        <v>39</v>
      </c>
      <c r="E367" s="10" t="s">
        <v>34</v>
      </c>
    </row>
    <row r="368" spans="1:5" ht="14.25" customHeight="1">
      <c r="A368" s="10" t="s">
        <v>35</v>
      </c>
      <c r="B368" s="10" t="s">
        <v>37</v>
      </c>
      <c r="C368" s="10" t="s">
        <v>32</v>
      </c>
      <c r="D368" s="10" t="s">
        <v>39</v>
      </c>
      <c r="E368" s="10" t="s">
        <v>34</v>
      </c>
    </row>
    <row r="369" spans="1:5" ht="14.25" customHeight="1">
      <c r="A369" s="10" t="s">
        <v>35</v>
      </c>
      <c r="B369" s="10" t="s">
        <v>31</v>
      </c>
      <c r="C369" s="10" t="s">
        <v>38</v>
      </c>
      <c r="D369" s="10" t="s">
        <v>39</v>
      </c>
      <c r="E369" s="10" t="s">
        <v>34</v>
      </c>
    </row>
    <row r="370" spans="1:5" ht="14.25" customHeight="1">
      <c r="A370" s="10" t="s">
        <v>35</v>
      </c>
      <c r="B370" s="10" t="s">
        <v>37</v>
      </c>
      <c r="C370" s="10" t="s">
        <v>38</v>
      </c>
      <c r="D370" s="10" t="s">
        <v>39</v>
      </c>
      <c r="E370" s="10" t="s">
        <v>34</v>
      </c>
    </row>
    <row r="371" spans="1:5" ht="14.25" customHeight="1">
      <c r="A371" s="10" t="s">
        <v>35</v>
      </c>
      <c r="B371" s="10" t="s">
        <v>37</v>
      </c>
      <c r="C371" s="10" t="s">
        <v>38</v>
      </c>
      <c r="D371" s="10" t="s">
        <v>39</v>
      </c>
      <c r="E371" s="10" t="s">
        <v>34</v>
      </c>
    </row>
    <row r="372" spans="1:5" ht="14.25" customHeight="1">
      <c r="A372" s="10" t="s">
        <v>30</v>
      </c>
      <c r="B372" s="10" t="s">
        <v>31</v>
      </c>
      <c r="C372" s="10" t="s">
        <v>32</v>
      </c>
      <c r="D372" s="10" t="s">
        <v>39</v>
      </c>
      <c r="E372" s="10" t="s">
        <v>34</v>
      </c>
    </row>
    <row r="373" spans="1:5" ht="14.25" customHeight="1">
      <c r="A373" s="10" t="s">
        <v>30</v>
      </c>
      <c r="B373" s="10" t="s">
        <v>37</v>
      </c>
      <c r="C373" s="10" t="s">
        <v>32</v>
      </c>
      <c r="D373" s="10" t="s">
        <v>39</v>
      </c>
      <c r="E373" s="10" t="s">
        <v>34</v>
      </c>
    </row>
    <row r="374" spans="1:5" ht="14.25" customHeight="1">
      <c r="A374" s="10" t="s">
        <v>30</v>
      </c>
      <c r="B374" s="10" t="s">
        <v>37</v>
      </c>
      <c r="C374" s="10" t="s">
        <v>38</v>
      </c>
      <c r="D374" s="10" t="s">
        <v>39</v>
      </c>
      <c r="E374" s="10" t="s">
        <v>34</v>
      </c>
    </row>
    <row r="375" spans="1:5" ht="14.25" customHeight="1">
      <c r="A375" s="10" t="s">
        <v>30</v>
      </c>
      <c r="B375" s="10" t="s">
        <v>37</v>
      </c>
      <c r="C375" s="10" t="s">
        <v>32</v>
      </c>
      <c r="D375" s="10" t="s">
        <v>39</v>
      </c>
      <c r="E375" s="10" t="s">
        <v>34</v>
      </c>
    </row>
    <row r="376" spans="1:5" ht="14.25" customHeight="1">
      <c r="A376" s="10" t="s">
        <v>30</v>
      </c>
      <c r="B376" s="10" t="s">
        <v>37</v>
      </c>
      <c r="C376" s="10" t="s">
        <v>38</v>
      </c>
      <c r="D376" s="10" t="s">
        <v>39</v>
      </c>
      <c r="E376" s="10" t="s">
        <v>34</v>
      </c>
    </row>
    <row r="377" spans="1:5" ht="14.25" customHeight="1">
      <c r="A377" s="10" t="s">
        <v>30</v>
      </c>
      <c r="B377" s="10" t="s">
        <v>31</v>
      </c>
      <c r="C377" s="10" t="s">
        <v>38</v>
      </c>
      <c r="D377" s="10" t="s">
        <v>39</v>
      </c>
      <c r="E377" s="10" t="s">
        <v>34</v>
      </c>
    </row>
    <row r="378" spans="1:5" ht="14.25" customHeight="1">
      <c r="A378" s="10" t="s">
        <v>30</v>
      </c>
      <c r="B378" s="10" t="s">
        <v>31</v>
      </c>
      <c r="C378" s="10" t="s">
        <v>38</v>
      </c>
      <c r="D378" s="10" t="s">
        <v>39</v>
      </c>
      <c r="E378" s="10" t="s">
        <v>34</v>
      </c>
    </row>
    <row r="379" spans="1:5" ht="14.25" customHeight="1">
      <c r="A379" s="10" t="s">
        <v>30</v>
      </c>
      <c r="B379" s="10" t="s">
        <v>37</v>
      </c>
      <c r="C379" s="10" t="s">
        <v>32</v>
      </c>
      <c r="D379" s="10" t="s">
        <v>39</v>
      </c>
      <c r="E379" s="10" t="s">
        <v>34</v>
      </c>
    </row>
    <row r="380" spans="1:5" ht="14.25" customHeight="1">
      <c r="A380" s="10" t="s">
        <v>30</v>
      </c>
      <c r="B380" s="10" t="s">
        <v>31</v>
      </c>
      <c r="C380" s="10" t="s">
        <v>32</v>
      </c>
      <c r="D380" s="10" t="s">
        <v>39</v>
      </c>
      <c r="E380" s="10" t="s">
        <v>34</v>
      </c>
    </row>
    <row r="381" spans="1:5" ht="14.25" customHeight="1">
      <c r="A381" s="10" t="s">
        <v>30</v>
      </c>
      <c r="B381" s="10" t="s">
        <v>37</v>
      </c>
      <c r="C381" s="10" t="s">
        <v>38</v>
      </c>
      <c r="D381" s="10" t="s">
        <v>39</v>
      </c>
      <c r="E381" s="10" t="s">
        <v>34</v>
      </c>
    </row>
    <row r="382" spans="1:5" ht="14.25" customHeight="1">
      <c r="A382" s="10" t="s">
        <v>35</v>
      </c>
      <c r="B382" s="10" t="s">
        <v>37</v>
      </c>
      <c r="C382" s="10" t="s">
        <v>32</v>
      </c>
      <c r="D382" s="10" t="s">
        <v>39</v>
      </c>
      <c r="E382" s="10" t="s">
        <v>34</v>
      </c>
    </row>
    <row r="383" spans="1:5" ht="14.25" customHeight="1">
      <c r="A383" s="10" t="s">
        <v>35</v>
      </c>
      <c r="B383" s="10" t="s">
        <v>31</v>
      </c>
      <c r="C383" s="10" t="s">
        <v>32</v>
      </c>
      <c r="D383" s="10" t="s">
        <v>39</v>
      </c>
      <c r="E383" s="10" t="s">
        <v>34</v>
      </c>
    </row>
    <row r="384" spans="1:5" ht="14.25" customHeight="1">
      <c r="A384" s="10" t="s">
        <v>35</v>
      </c>
      <c r="B384" s="10" t="s">
        <v>37</v>
      </c>
      <c r="C384" s="10" t="s">
        <v>32</v>
      </c>
      <c r="D384" s="10" t="s">
        <v>39</v>
      </c>
      <c r="E384" s="10" t="s">
        <v>34</v>
      </c>
    </row>
    <row r="385" spans="1:5" ht="14.25" customHeight="1">
      <c r="A385" s="10" t="s">
        <v>35</v>
      </c>
      <c r="B385" s="10" t="s">
        <v>37</v>
      </c>
      <c r="C385" s="10" t="s">
        <v>38</v>
      </c>
      <c r="D385" s="10" t="s">
        <v>39</v>
      </c>
      <c r="E385" s="10" t="s">
        <v>34</v>
      </c>
    </row>
    <row r="386" spans="1:5" ht="14.25" customHeight="1">
      <c r="A386" s="10" t="s">
        <v>35</v>
      </c>
      <c r="B386" s="10" t="s">
        <v>31</v>
      </c>
      <c r="C386" s="10" t="s">
        <v>38</v>
      </c>
      <c r="D386" s="10" t="s">
        <v>39</v>
      </c>
      <c r="E386" s="10" t="s">
        <v>34</v>
      </c>
    </row>
    <row r="387" spans="1:5" ht="14.25" customHeight="1">
      <c r="A387" s="10" t="s">
        <v>35</v>
      </c>
      <c r="B387" s="10" t="s">
        <v>31</v>
      </c>
      <c r="C387" s="10" t="s">
        <v>38</v>
      </c>
      <c r="D387" s="10" t="s">
        <v>39</v>
      </c>
      <c r="E387" s="10" t="s">
        <v>34</v>
      </c>
    </row>
    <row r="388" spans="1:5" ht="14.25" customHeight="1">
      <c r="A388" s="10" t="s">
        <v>35</v>
      </c>
      <c r="B388" s="10" t="s">
        <v>31</v>
      </c>
      <c r="C388" s="10" t="s">
        <v>38</v>
      </c>
      <c r="D388" s="10" t="s">
        <v>39</v>
      </c>
      <c r="E388" s="10" t="s">
        <v>34</v>
      </c>
    </row>
    <row r="389" spans="1:5" ht="14.25" customHeight="1">
      <c r="A389" s="10" t="s">
        <v>30</v>
      </c>
      <c r="B389" s="10" t="s">
        <v>31</v>
      </c>
      <c r="C389" s="10" t="s">
        <v>32</v>
      </c>
      <c r="D389" s="10" t="s">
        <v>39</v>
      </c>
      <c r="E389" s="10" t="s">
        <v>34</v>
      </c>
    </row>
    <row r="390" spans="1:5" ht="14.25" customHeight="1">
      <c r="A390" s="10" t="s">
        <v>30</v>
      </c>
      <c r="B390" s="10" t="s">
        <v>37</v>
      </c>
      <c r="C390" s="10" t="s">
        <v>38</v>
      </c>
      <c r="D390" s="10" t="s">
        <v>39</v>
      </c>
      <c r="E390" s="10" t="s">
        <v>34</v>
      </c>
    </row>
    <row r="391" spans="1:5" ht="14.25" customHeight="1">
      <c r="A391" s="10" t="s">
        <v>30</v>
      </c>
      <c r="B391" s="10" t="s">
        <v>37</v>
      </c>
      <c r="C391" s="10" t="s">
        <v>38</v>
      </c>
      <c r="D391" s="10" t="s">
        <v>39</v>
      </c>
      <c r="E391" s="10" t="s">
        <v>34</v>
      </c>
    </row>
    <row r="392" spans="1:5" ht="14.25" customHeight="1">
      <c r="A392" s="10" t="s">
        <v>35</v>
      </c>
      <c r="B392" s="10" t="s">
        <v>31</v>
      </c>
      <c r="C392" s="10" t="s">
        <v>38</v>
      </c>
      <c r="D392" s="10" t="s">
        <v>39</v>
      </c>
      <c r="E392" s="10" t="s">
        <v>34</v>
      </c>
    </row>
    <row r="393" spans="1:5" ht="14.25" customHeight="1">
      <c r="A393" s="10" t="s">
        <v>35</v>
      </c>
      <c r="B393" s="10" t="s">
        <v>31</v>
      </c>
      <c r="C393" s="10" t="s">
        <v>38</v>
      </c>
      <c r="D393" s="10" t="s">
        <v>39</v>
      </c>
      <c r="E393" s="10" t="s">
        <v>34</v>
      </c>
    </row>
    <row r="394" spans="1:5" ht="14.25" customHeight="1">
      <c r="A394" s="10" t="s">
        <v>30</v>
      </c>
      <c r="B394" s="10" t="s">
        <v>37</v>
      </c>
      <c r="C394" s="10" t="s">
        <v>38</v>
      </c>
      <c r="D394" s="10" t="s">
        <v>39</v>
      </c>
      <c r="E394" s="10" t="s">
        <v>34</v>
      </c>
    </row>
    <row r="395" spans="1:5" ht="14.25" customHeight="1">
      <c r="A395" s="10" t="s">
        <v>30</v>
      </c>
      <c r="B395" s="10" t="s">
        <v>37</v>
      </c>
      <c r="C395" s="10" t="s">
        <v>32</v>
      </c>
      <c r="D395" s="10" t="s">
        <v>39</v>
      </c>
      <c r="E395" s="10" t="s">
        <v>34</v>
      </c>
    </row>
    <row r="396" spans="1:5" ht="14.25" customHeight="1">
      <c r="A396" s="10" t="s">
        <v>30</v>
      </c>
      <c r="B396" s="10" t="s">
        <v>37</v>
      </c>
      <c r="C396" s="10" t="s">
        <v>38</v>
      </c>
      <c r="D396" s="10" t="s">
        <v>39</v>
      </c>
      <c r="E396" s="10" t="s">
        <v>34</v>
      </c>
    </row>
    <row r="397" spans="1:5" ht="14.25" customHeight="1">
      <c r="A397" s="10" t="s">
        <v>30</v>
      </c>
      <c r="B397" s="10" t="s">
        <v>37</v>
      </c>
      <c r="C397" s="10" t="s">
        <v>38</v>
      </c>
      <c r="D397" s="10" t="s">
        <v>39</v>
      </c>
      <c r="E397" s="10" t="s">
        <v>34</v>
      </c>
    </row>
    <row r="398" spans="1:5" ht="14.25" customHeight="1">
      <c r="A398" s="10" t="s">
        <v>30</v>
      </c>
      <c r="B398" s="10" t="s">
        <v>37</v>
      </c>
      <c r="C398" s="10" t="s">
        <v>38</v>
      </c>
      <c r="D398" s="10" t="s">
        <v>39</v>
      </c>
      <c r="E398" s="10" t="s">
        <v>34</v>
      </c>
    </row>
    <row r="399" spans="1:5" ht="14.25" customHeight="1">
      <c r="A399" s="10" t="s">
        <v>35</v>
      </c>
      <c r="B399" s="10" t="s">
        <v>37</v>
      </c>
      <c r="C399" s="10" t="s">
        <v>32</v>
      </c>
      <c r="D399" s="10" t="s">
        <v>39</v>
      </c>
      <c r="E399" s="10" t="s">
        <v>34</v>
      </c>
    </row>
    <row r="400" spans="1:5" ht="14.25" customHeight="1">
      <c r="A400" s="10" t="s">
        <v>35</v>
      </c>
      <c r="B400" s="10" t="s">
        <v>37</v>
      </c>
      <c r="C400" s="10" t="s">
        <v>32</v>
      </c>
      <c r="D400" s="10" t="s">
        <v>39</v>
      </c>
      <c r="E400" s="10" t="s">
        <v>34</v>
      </c>
    </row>
    <row r="401" spans="1:5" ht="14.25" customHeight="1">
      <c r="A401" s="10" t="s">
        <v>35</v>
      </c>
      <c r="B401" s="10" t="s">
        <v>37</v>
      </c>
      <c r="C401" s="10" t="s">
        <v>38</v>
      </c>
      <c r="D401" s="10" t="s">
        <v>39</v>
      </c>
      <c r="E401" s="10" t="s">
        <v>34</v>
      </c>
    </row>
    <row r="402" spans="1:5" ht="14.25" customHeight="1">
      <c r="A402" s="10" t="s">
        <v>35</v>
      </c>
      <c r="B402" s="10" t="s">
        <v>37</v>
      </c>
      <c r="C402" s="10" t="s">
        <v>38</v>
      </c>
      <c r="D402" s="10" t="s">
        <v>39</v>
      </c>
      <c r="E402" s="10" t="s">
        <v>34</v>
      </c>
    </row>
    <row r="403" spans="1:5" ht="14.25" customHeight="1">
      <c r="A403" s="10" t="s">
        <v>35</v>
      </c>
      <c r="B403" s="10" t="s">
        <v>37</v>
      </c>
      <c r="C403" s="10" t="s">
        <v>32</v>
      </c>
      <c r="D403" s="10" t="s">
        <v>39</v>
      </c>
      <c r="E403" s="10" t="s">
        <v>34</v>
      </c>
    </row>
    <row r="404" spans="1:5" ht="14.25" customHeight="1">
      <c r="A404" s="10" t="s">
        <v>35</v>
      </c>
      <c r="B404" s="10" t="s">
        <v>37</v>
      </c>
      <c r="C404" s="10" t="s">
        <v>32</v>
      </c>
      <c r="D404" s="10" t="s">
        <v>39</v>
      </c>
      <c r="E404" s="10" t="s">
        <v>34</v>
      </c>
    </row>
    <row r="405" spans="1:5" ht="14.25" customHeight="1">
      <c r="A405" s="10" t="s">
        <v>30</v>
      </c>
      <c r="B405" s="10" t="s">
        <v>37</v>
      </c>
      <c r="C405" s="10" t="s">
        <v>32</v>
      </c>
      <c r="D405" s="10" t="s">
        <v>39</v>
      </c>
      <c r="E405" s="10" t="s">
        <v>34</v>
      </c>
    </row>
    <row r="406" spans="1:5" ht="14.25" customHeight="1">
      <c r="A406" s="10" t="s">
        <v>30</v>
      </c>
      <c r="B406" s="10" t="s">
        <v>37</v>
      </c>
      <c r="C406" s="10" t="s">
        <v>38</v>
      </c>
      <c r="D406" s="10" t="s">
        <v>39</v>
      </c>
      <c r="E406" s="10" t="s">
        <v>34</v>
      </c>
    </row>
    <row r="407" spans="1:5" ht="14.25" customHeight="1">
      <c r="A407" s="10" t="s">
        <v>35</v>
      </c>
      <c r="B407" s="10" t="s">
        <v>37</v>
      </c>
      <c r="C407" s="10" t="s">
        <v>32</v>
      </c>
      <c r="D407" s="10" t="s">
        <v>39</v>
      </c>
      <c r="E407" s="10" t="s">
        <v>34</v>
      </c>
    </row>
    <row r="408" spans="1:5" ht="14.25" customHeight="1">
      <c r="A408" s="10" t="s">
        <v>35</v>
      </c>
      <c r="B408" s="10" t="s">
        <v>37</v>
      </c>
      <c r="C408" s="10" t="s">
        <v>38</v>
      </c>
      <c r="D408" s="10" t="s">
        <v>39</v>
      </c>
      <c r="E408" s="10" t="s">
        <v>34</v>
      </c>
    </row>
    <row r="409" spans="1:5" ht="14.25" customHeight="1">
      <c r="A409" s="10" t="s">
        <v>35</v>
      </c>
      <c r="B409" s="10" t="s">
        <v>37</v>
      </c>
      <c r="C409" s="10" t="s">
        <v>38</v>
      </c>
      <c r="D409" s="10" t="s">
        <v>39</v>
      </c>
      <c r="E409" s="10" t="s">
        <v>34</v>
      </c>
    </row>
    <row r="410" spans="1:5" ht="14.25" customHeight="1">
      <c r="A410" s="10" t="s">
        <v>35</v>
      </c>
      <c r="B410" s="10" t="s">
        <v>37</v>
      </c>
      <c r="C410" s="10" t="s">
        <v>38</v>
      </c>
      <c r="D410" s="10" t="s">
        <v>39</v>
      </c>
      <c r="E410" s="10" t="s">
        <v>34</v>
      </c>
    </row>
    <row r="411" spans="1:5" ht="14.25" customHeight="1">
      <c r="A411" s="10" t="s">
        <v>35</v>
      </c>
      <c r="B411" s="10" t="s">
        <v>37</v>
      </c>
      <c r="C411" s="10" t="s">
        <v>32</v>
      </c>
      <c r="D411" s="10" t="s">
        <v>39</v>
      </c>
      <c r="E411" s="10" t="s">
        <v>34</v>
      </c>
    </row>
    <row r="412" spans="1:5" ht="14.25" customHeight="1">
      <c r="A412" s="10" t="s">
        <v>35</v>
      </c>
      <c r="B412" s="10" t="s">
        <v>37</v>
      </c>
      <c r="C412" s="10" t="s">
        <v>32</v>
      </c>
      <c r="D412" s="10" t="s">
        <v>39</v>
      </c>
      <c r="E412" s="10" t="s">
        <v>34</v>
      </c>
    </row>
    <row r="413" spans="1:5" ht="14.25" customHeight="1">
      <c r="A413" s="10" t="s">
        <v>35</v>
      </c>
      <c r="B413" s="10" t="s">
        <v>37</v>
      </c>
      <c r="C413" s="10" t="s">
        <v>38</v>
      </c>
      <c r="D413" s="10" t="s">
        <v>39</v>
      </c>
      <c r="E413" s="10" t="s">
        <v>34</v>
      </c>
    </row>
    <row r="414" spans="1:5" ht="14.25" customHeight="1">
      <c r="A414" s="10" t="s">
        <v>35</v>
      </c>
      <c r="B414" s="10" t="s">
        <v>37</v>
      </c>
      <c r="C414" s="10" t="s">
        <v>32</v>
      </c>
      <c r="D414" s="10" t="s">
        <v>39</v>
      </c>
      <c r="E414" s="10" t="s">
        <v>34</v>
      </c>
    </row>
    <row r="415" spans="1:5" ht="14.25" customHeight="1">
      <c r="A415" s="10" t="s">
        <v>35</v>
      </c>
      <c r="B415" s="10" t="s">
        <v>37</v>
      </c>
      <c r="C415" s="10" t="s">
        <v>38</v>
      </c>
      <c r="D415" s="10" t="s">
        <v>39</v>
      </c>
      <c r="E415" s="10" t="s">
        <v>34</v>
      </c>
    </row>
    <row r="416" spans="1:5" ht="14.25" customHeight="1">
      <c r="A416" s="10" t="s">
        <v>35</v>
      </c>
      <c r="B416" s="10" t="s">
        <v>37</v>
      </c>
      <c r="C416" s="10" t="s">
        <v>32</v>
      </c>
      <c r="D416" s="10" t="s">
        <v>39</v>
      </c>
      <c r="E416" s="10" t="s">
        <v>34</v>
      </c>
    </row>
    <row r="417" spans="1:5" ht="14.25" customHeight="1">
      <c r="A417" s="10" t="s">
        <v>35</v>
      </c>
      <c r="B417" s="10" t="s">
        <v>31</v>
      </c>
      <c r="C417" s="10" t="s">
        <v>32</v>
      </c>
      <c r="D417" s="10" t="s">
        <v>33</v>
      </c>
      <c r="E417" s="10" t="s">
        <v>34</v>
      </c>
    </row>
    <row r="418" spans="1:5" ht="14.25" customHeight="1">
      <c r="A418" s="10" t="s">
        <v>30</v>
      </c>
      <c r="B418" s="10" t="s">
        <v>31</v>
      </c>
      <c r="C418" s="10" t="s">
        <v>32</v>
      </c>
      <c r="D418" s="10" t="s">
        <v>39</v>
      </c>
      <c r="E418" s="10" t="s">
        <v>34</v>
      </c>
    </row>
    <row r="419" spans="1:5" ht="14.25" customHeight="1">
      <c r="A419" s="10" t="s">
        <v>35</v>
      </c>
      <c r="B419" s="10" t="s">
        <v>37</v>
      </c>
      <c r="C419" s="10" t="s">
        <v>38</v>
      </c>
      <c r="D419" s="10" t="s">
        <v>33</v>
      </c>
      <c r="E419" s="10" t="s">
        <v>34</v>
      </c>
    </row>
    <row r="420" spans="1:5" ht="14.25" customHeight="1">
      <c r="A420" s="10" t="s">
        <v>30</v>
      </c>
      <c r="B420" s="10" t="s">
        <v>37</v>
      </c>
      <c r="C420" s="10" t="s">
        <v>38</v>
      </c>
      <c r="D420" s="10" t="s">
        <v>39</v>
      </c>
      <c r="E420" s="10" t="s">
        <v>34</v>
      </c>
    </row>
    <row r="421" spans="1:5" ht="14.25" customHeight="1">
      <c r="A421" s="10" t="s">
        <v>30</v>
      </c>
      <c r="B421" s="10" t="s">
        <v>31</v>
      </c>
      <c r="C421" s="10" t="s">
        <v>38</v>
      </c>
      <c r="D421" s="10" t="s">
        <v>33</v>
      </c>
      <c r="E421" s="10" t="s">
        <v>34</v>
      </c>
    </row>
    <row r="422" spans="1:5" ht="14.25" customHeight="1">
      <c r="A422" s="10" t="s">
        <v>30</v>
      </c>
      <c r="B422" s="10" t="s">
        <v>31</v>
      </c>
      <c r="C422" s="10" t="s">
        <v>38</v>
      </c>
      <c r="D422" s="10" t="s">
        <v>33</v>
      </c>
      <c r="E422" s="10" t="s">
        <v>36</v>
      </c>
    </row>
    <row r="423" spans="1:5" ht="14.25" customHeight="1">
      <c r="A423" s="10" t="s">
        <v>30</v>
      </c>
      <c r="B423" s="10" t="s">
        <v>31</v>
      </c>
      <c r="C423" s="10" t="s">
        <v>38</v>
      </c>
      <c r="D423" s="10" t="s">
        <v>33</v>
      </c>
      <c r="E423" s="10" t="s">
        <v>36</v>
      </c>
    </row>
    <row r="424" spans="1:5" ht="14.25" customHeight="1">
      <c r="A424" s="10" t="s">
        <v>30</v>
      </c>
      <c r="B424" s="10" t="s">
        <v>31</v>
      </c>
      <c r="C424" s="10" t="s">
        <v>38</v>
      </c>
      <c r="D424" s="10" t="s">
        <v>33</v>
      </c>
      <c r="E424" s="10" t="s">
        <v>36</v>
      </c>
    </row>
    <row r="425" spans="1:5" ht="14.25" customHeight="1">
      <c r="A425" s="10" t="s">
        <v>30</v>
      </c>
      <c r="B425" s="10" t="s">
        <v>31</v>
      </c>
      <c r="C425" s="10" t="s">
        <v>32</v>
      </c>
      <c r="D425" s="10" t="s">
        <v>33</v>
      </c>
      <c r="E425" s="10" t="s">
        <v>36</v>
      </c>
    </row>
    <row r="426" spans="1:5" ht="14.25" customHeight="1">
      <c r="A426" s="10" t="s">
        <v>30</v>
      </c>
      <c r="B426" s="10" t="s">
        <v>31</v>
      </c>
      <c r="C426" s="10" t="s">
        <v>32</v>
      </c>
      <c r="D426" s="10" t="s">
        <v>33</v>
      </c>
      <c r="E426" s="10" t="s">
        <v>36</v>
      </c>
    </row>
    <row r="427" spans="1:5" ht="14.25" customHeight="1">
      <c r="A427" s="10" t="s">
        <v>30</v>
      </c>
      <c r="B427" s="10" t="s">
        <v>31</v>
      </c>
      <c r="C427" s="10" t="s">
        <v>32</v>
      </c>
      <c r="D427" s="10" t="s">
        <v>33</v>
      </c>
      <c r="E427" s="10" t="s">
        <v>36</v>
      </c>
    </row>
    <row r="428" spans="1:5" ht="14.25" customHeight="1">
      <c r="A428" s="10" t="s">
        <v>30</v>
      </c>
      <c r="B428" s="10" t="s">
        <v>31</v>
      </c>
      <c r="C428" s="10" t="s">
        <v>32</v>
      </c>
      <c r="D428" s="10" t="s">
        <v>33</v>
      </c>
      <c r="E428" s="10" t="s">
        <v>36</v>
      </c>
    </row>
    <row r="429" spans="1:5" ht="14.25" customHeight="1">
      <c r="A429" s="10" t="s">
        <v>30</v>
      </c>
      <c r="B429" s="10" t="s">
        <v>31</v>
      </c>
      <c r="C429" s="10" t="s">
        <v>32</v>
      </c>
      <c r="D429" s="10" t="s">
        <v>33</v>
      </c>
      <c r="E429" s="10" t="s">
        <v>36</v>
      </c>
    </row>
    <row r="430" spans="1:5" ht="14.25" customHeight="1">
      <c r="A430" s="10" t="s">
        <v>30</v>
      </c>
      <c r="B430" s="10" t="s">
        <v>31</v>
      </c>
      <c r="C430" s="10" t="s">
        <v>38</v>
      </c>
      <c r="D430" s="10" t="s">
        <v>33</v>
      </c>
      <c r="E430" s="10" t="s">
        <v>36</v>
      </c>
    </row>
    <row r="431" spans="1:5" ht="14.25" customHeight="1">
      <c r="A431" s="10" t="s">
        <v>30</v>
      </c>
      <c r="B431" s="10" t="s">
        <v>31</v>
      </c>
      <c r="C431" s="10" t="s">
        <v>32</v>
      </c>
      <c r="D431" s="10" t="s">
        <v>33</v>
      </c>
      <c r="E431" s="10" t="s">
        <v>36</v>
      </c>
    </row>
    <row r="432" spans="1:5" ht="14.25" customHeight="1">
      <c r="A432" s="10" t="s">
        <v>30</v>
      </c>
      <c r="B432" s="10" t="s">
        <v>31</v>
      </c>
      <c r="C432" s="10" t="s">
        <v>38</v>
      </c>
      <c r="D432" s="10" t="s">
        <v>33</v>
      </c>
      <c r="E432" s="10" t="s">
        <v>36</v>
      </c>
    </row>
    <row r="433" spans="1:5" ht="14.25" customHeight="1">
      <c r="A433" s="10" t="s">
        <v>30</v>
      </c>
      <c r="B433" s="10" t="s">
        <v>31</v>
      </c>
      <c r="C433" s="10" t="s">
        <v>38</v>
      </c>
      <c r="D433" s="10" t="s">
        <v>33</v>
      </c>
      <c r="E433" s="10" t="s">
        <v>36</v>
      </c>
    </row>
    <row r="434" spans="1:5" ht="14.25" customHeight="1">
      <c r="A434" s="10" t="s">
        <v>30</v>
      </c>
      <c r="B434" s="10" t="s">
        <v>31</v>
      </c>
      <c r="C434" s="10" t="s">
        <v>32</v>
      </c>
      <c r="D434" s="10" t="s">
        <v>33</v>
      </c>
      <c r="E434" s="10" t="s">
        <v>36</v>
      </c>
    </row>
    <row r="435" spans="1:5" ht="14.25" customHeight="1">
      <c r="A435" s="10" t="s">
        <v>30</v>
      </c>
      <c r="B435" s="10" t="s">
        <v>31</v>
      </c>
      <c r="C435" s="10" t="s">
        <v>38</v>
      </c>
      <c r="D435" s="10" t="s">
        <v>33</v>
      </c>
      <c r="E435" s="10" t="s">
        <v>36</v>
      </c>
    </row>
    <row r="436" spans="1:5" ht="14.25" customHeight="1">
      <c r="A436" s="10" t="s">
        <v>30</v>
      </c>
      <c r="B436" s="10" t="s">
        <v>31</v>
      </c>
      <c r="C436" s="10" t="s">
        <v>32</v>
      </c>
      <c r="D436" s="10" t="s">
        <v>33</v>
      </c>
      <c r="E436" s="10" t="s">
        <v>36</v>
      </c>
    </row>
    <row r="437" spans="1:5" ht="14.25" customHeight="1">
      <c r="A437" s="10" t="s">
        <v>30</v>
      </c>
      <c r="B437" s="10" t="s">
        <v>31</v>
      </c>
      <c r="C437" s="10" t="s">
        <v>32</v>
      </c>
      <c r="D437" s="10" t="s">
        <v>33</v>
      </c>
      <c r="E437" s="10" t="s">
        <v>36</v>
      </c>
    </row>
    <row r="438" spans="1:5" ht="14.25" customHeight="1">
      <c r="A438" s="10" t="s">
        <v>35</v>
      </c>
      <c r="B438" s="10" t="s">
        <v>31</v>
      </c>
      <c r="C438" s="10" t="s">
        <v>38</v>
      </c>
      <c r="D438" s="10" t="s">
        <v>33</v>
      </c>
      <c r="E438" s="10" t="s">
        <v>36</v>
      </c>
    </row>
    <row r="439" spans="1:5" ht="14.25" customHeight="1">
      <c r="A439" s="10" t="s">
        <v>35</v>
      </c>
      <c r="B439" s="10" t="s">
        <v>31</v>
      </c>
      <c r="C439" s="10" t="s">
        <v>38</v>
      </c>
      <c r="D439" s="10" t="s">
        <v>33</v>
      </c>
      <c r="E439" s="10" t="s">
        <v>36</v>
      </c>
    </row>
    <row r="440" spans="1:5" ht="14.25" customHeight="1">
      <c r="A440" s="10" t="s">
        <v>35</v>
      </c>
      <c r="B440" s="10" t="s">
        <v>31</v>
      </c>
      <c r="C440" s="10" t="s">
        <v>38</v>
      </c>
      <c r="D440" s="10" t="s">
        <v>33</v>
      </c>
      <c r="E440" s="10" t="s">
        <v>36</v>
      </c>
    </row>
    <row r="441" spans="1:5" ht="14.25" customHeight="1">
      <c r="A441" s="10" t="s">
        <v>35</v>
      </c>
      <c r="B441" s="10" t="s">
        <v>31</v>
      </c>
      <c r="C441" s="10" t="s">
        <v>38</v>
      </c>
      <c r="D441" s="10" t="s">
        <v>33</v>
      </c>
      <c r="E441" s="10" t="s">
        <v>36</v>
      </c>
    </row>
    <row r="442" spans="1:5" ht="14.25" customHeight="1">
      <c r="A442" s="10" t="s">
        <v>35</v>
      </c>
      <c r="B442" s="10" t="s">
        <v>31</v>
      </c>
      <c r="C442" s="10" t="s">
        <v>32</v>
      </c>
      <c r="D442" s="10" t="s">
        <v>33</v>
      </c>
      <c r="E442" s="10" t="s">
        <v>36</v>
      </c>
    </row>
    <row r="443" spans="1:5" ht="14.25" customHeight="1">
      <c r="A443" s="10" t="s">
        <v>35</v>
      </c>
      <c r="B443" s="10" t="s">
        <v>31</v>
      </c>
      <c r="C443" s="10" t="s">
        <v>32</v>
      </c>
      <c r="D443" s="10" t="s">
        <v>33</v>
      </c>
      <c r="E443" s="10" t="s">
        <v>36</v>
      </c>
    </row>
    <row r="444" spans="1:5" ht="14.25" customHeight="1">
      <c r="A444" s="10" t="s">
        <v>35</v>
      </c>
      <c r="B444" s="10" t="s">
        <v>31</v>
      </c>
      <c r="C444" s="10" t="s">
        <v>38</v>
      </c>
      <c r="D444" s="10" t="s">
        <v>33</v>
      </c>
      <c r="E444" s="10" t="s">
        <v>36</v>
      </c>
    </row>
    <row r="445" spans="1:5" ht="14.25" customHeight="1">
      <c r="A445" s="10" t="s">
        <v>35</v>
      </c>
      <c r="B445" s="10" t="s">
        <v>31</v>
      </c>
      <c r="C445" s="10" t="s">
        <v>38</v>
      </c>
      <c r="D445" s="10" t="s">
        <v>33</v>
      </c>
      <c r="E445" s="10" t="s">
        <v>36</v>
      </c>
    </row>
    <row r="446" spans="1:5" ht="14.25" customHeight="1">
      <c r="A446" s="10" t="s">
        <v>35</v>
      </c>
      <c r="B446" s="10" t="s">
        <v>31</v>
      </c>
      <c r="C446" s="10" t="s">
        <v>38</v>
      </c>
      <c r="D446" s="10" t="s">
        <v>33</v>
      </c>
      <c r="E446" s="10" t="s">
        <v>36</v>
      </c>
    </row>
    <row r="447" spans="1:5" ht="14.25" customHeight="1">
      <c r="A447" s="10" t="s">
        <v>30</v>
      </c>
      <c r="B447" s="10" t="s">
        <v>31</v>
      </c>
      <c r="C447" s="10" t="s">
        <v>32</v>
      </c>
      <c r="D447" s="10" t="s">
        <v>33</v>
      </c>
      <c r="E447" s="10" t="s">
        <v>36</v>
      </c>
    </row>
    <row r="448" spans="1:5" ht="14.25" customHeight="1">
      <c r="A448" s="10" t="s">
        <v>30</v>
      </c>
      <c r="B448" s="10" t="s">
        <v>31</v>
      </c>
      <c r="C448" s="10" t="s">
        <v>38</v>
      </c>
      <c r="D448" s="10" t="s">
        <v>33</v>
      </c>
      <c r="E448" s="10" t="s">
        <v>36</v>
      </c>
    </row>
    <row r="449" spans="1:5" ht="14.25" customHeight="1">
      <c r="A449" s="10" t="s">
        <v>30</v>
      </c>
      <c r="B449" s="10" t="s">
        <v>31</v>
      </c>
      <c r="C449" s="10" t="s">
        <v>32</v>
      </c>
      <c r="D449" s="10" t="s">
        <v>33</v>
      </c>
      <c r="E449" s="10" t="s">
        <v>36</v>
      </c>
    </row>
    <row r="450" spans="1:5" ht="14.25" customHeight="1">
      <c r="A450" s="10" t="s">
        <v>35</v>
      </c>
      <c r="B450" s="10" t="s">
        <v>31</v>
      </c>
      <c r="C450" s="10" t="s">
        <v>38</v>
      </c>
      <c r="D450" s="10" t="s">
        <v>33</v>
      </c>
      <c r="E450" s="10" t="s">
        <v>36</v>
      </c>
    </row>
    <row r="451" spans="1:5" ht="14.25" customHeight="1">
      <c r="A451" s="10" t="s">
        <v>35</v>
      </c>
      <c r="B451" s="10" t="s">
        <v>31</v>
      </c>
      <c r="C451" s="10" t="s">
        <v>32</v>
      </c>
      <c r="D451" s="10" t="s">
        <v>33</v>
      </c>
      <c r="E451" s="10" t="s">
        <v>36</v>
      </c>
    </row>
    <row r="452" spans="1:5" ht="14.25" customHeight="1">
      <c r="A452" s="10" t="s">
        <v>35</v>
      </c>
      <c r="B452" s="10" t="s">
        <v>31</v>
      </c>
      <c r="C452" s="10" t="s">
        <v>32</v>
      </c>
      <c r="D452" s="10" t="s">
        <v>33</v>
      </c>
      <c r="E452" s="10" t="s">
        <v>36</v>
      </c>
    </row>
    <row r="453" spans="1:5" ht="14.25" customHeight="1">
      <c r="A453" s="10" t="s">
        <v>35</v>
      </c>
      <c r="B453" s="10" t="s">
        <v>31</v>
      </c>
      <c r="C453" s="10" t="s">
        <v>32</v>
      </c>
      <c r="D453" s="10" t="s">
        <v>33</v>
      </c>
      <c r="E453" s="10" t="s">
        <v>36</v>
      </c>
    </row>
    <row r="454" spans="1:5" ht="14.25" customHeight="1">
      <c r="A454" s="10" t="s">
        <v>35</v>
      </c>
      <c r="B454" s="10" t="s">
        <v>31</v>
      </c>
      <c r="C454" s="10" t="s">
        <v>32</v>
      </c>
      <c r="D454" s="10" t="s">
        <v>33</v>
      </c>
      <c r="E454" s="10" t="s">
        <v>36</v>
      </c>
    </row>
    <row r="455" spans="1:5" ht="14.25" customHeight="1">
      <c r="A455" s="10" t="s">
        <v>30</v>
      </c>
      <c r="B455" s="10" t="s">
        <v>31</v>
      </c>
      <c r="C455" s="10" t="s">
        <v>32</v>
      </c>
      <c r="D455" s="10" t="s">
        <v>33</v>
      </c>
      <c r="E455" s="10" t="s">
        <v>36</v>
      </c>
    </row>
    <row r="456" spans="1:5" ht="14.25" customHeight="1">
      <c r="A456" s="10" t="s">
        <v>35</v>
      </c>
      <c r="B456" s="10" t="s">
        <v>31</v>
      </c>
      <c r="C456" s="10" t="s">
        <v>32</v>
      </c>
      <c r="D456" s="10" t="s">
        <v>33</v>
      </c>
      <c r="E456" s="10" t="s">
        <v>36</v>
      </c>
    </row>
    <row r="457" spans="1:5" ht="14.25" customHeight="1">
      <c r="A457" s="10" t="s">
        <v>35</v>
      </c>
      <c r="B457" s="10" t="s">
        <v>31</v>
      </c>
      <c r="C457" s="10" t="s">
        <v>38</v>
      </c>
      <c r="D457" s="10" t="s">
        <v>33</v>
      </c>
      <c r="E457" s="10" t="s">
        <v>36</v>
      </c>
    </row>
    <row r="458" spans="1:5" ht="14.25" customHeight="1">
      <c r="A458" s="10" t="s">
        <v>35</v>
      </c>
      <c r="B458" s="10" t="s">
        <v>31</v>
      </c>
      <c r="C458" s="10" t="s">
        <v>38</v>
      </c>
      <c r="D458" s="10" t="s">
        <v>33</v>
      </c>
      <c r="E458" s="10" t="s">
        <v>36</v>
      </c>
    </row>
    <row r="459" spans="1:5" ht="14.25" customHeight="1">
      <c r="A459" s="10" t="s">
        <v>35</v>
      </c>
      <c r="B459" s="10" t="s">
        <v>31</v>
      </c>
      <c r="C459" s="10" t="s">
        <v>32</v>
      </c>
      <c r="D459" s="10" t="s">
        <v>33</v>
      </c>
      <c r="E459" s="10" t="s">
        <v>36</v>
      </c>
    </row>
    <row r="460" spans="1:5" ht="14.25" customHeight="1">
      <c r="A460" s="10" t="s">
        <v>35</v>
      </c>
      <c r="B460" s="10" t="s">
        <v>31</v>
      </c>
      <c r="C460" s="10" t="s">
        <v>38</v>
      </c>
      <c r="D460" s="10" t="s">
        <v>33</v>
      </c>
      <c r="E460" s="10" t="s">
        <v>36</v>
      </c>
    </row>
    <row r="461" spans="1:5" ht="14.25" customHeight="1">
      <c r="A461" s="10" t="s">
        <v>35</v>
      </c>
      <c r="B461" s="10" t="s">
        <v>31</v>
      </c>
      <c r="C461" s="10" t="s">
        <v>32</v>
      </c>
      <c r="D461" s="10" t="s">
        <v>33</v>
      </c>
      <c r="E461" s="10" t="s">
        <v>36</v>
      </c>
    </row>
    <row r="462" spans="1:5" ht="14.25" customHeight="1">
      <c r="A462" s="10" t="s">
        <v>30</v>
      </c>
      <c r="B462" s="10" t="s">
        <v>31</v>
      </c>
      <c r="C462" s="10" t="s">
        <v>38</v>
      </c>
      <c r="D462" s="10" t="s">
        <v>33</v>
      </c>
      <c r="E462" s="10" t="s">
        <v>36</v>
      </c>
    </row>
    <row r="463" spans="1:5" ht="14.25" customHeight="1">
      <c r="A463" s="10" t="s">
        <v>30</v>
      </c>
      <c r="B463" s="10" t="s">
        <v>31</v>
      </c>
      <c r="C463" s="10" t="s">
        <v>38</v>
      </c>
      <c r="D463" s="10" t="s">
        <v>33</v>
      </c>
      <c r="E463" s="10" t="s">
        <v>36</v>
      </c>
    </row>
    <row r="464" spans="1:5" ht="14.25" customHeight="1">
      <c r="A464" s="10" t="s">
        <v>30</v>
      </c>
      <c r="B464" s="10" t="s">
        <v>31</v>
      </c>
      <c r="C464" s="10" t="s">
        <v>32</v>
      </c>
      <c r="D464" s="10" t="s">
        <v>33</v>
      </c>
      <c r="E464" s="10" t="s">
        <v>36</v>
      </c>
    </row>
    <row r="465" spans="1:5" ht="14.25" customHeight="1">
      <c r="A465" s="10" t="s">
        <v>30</v>
      </c>
      <c r="B465" s="10" t="s">
        <v>37</v>
      </c>
      <c r="C465" s="10" t="s">
        <v>38</v>
      </c>
      <c r="D465" s="10" t="s">
        <v>33</v>
      </c>
      <c r="E465" s="10" t="s">
        <v>36</v>
      </c>
    </row>
    <row r="466" spans="1:5" ht="14.25" customHeight="1">
      <c r="A466" s="10" t="s">
        <v>30</v>
      </c>
      <c r="B466" s="10" t="s">
        <v>37</v>
      </c>
      <c r="C466" s="10" t="s">
        <v>38</v>
      </c>
      <c r="D466" s="10" t="s">
        <v>33</v>
      </c>
      <c r="E466" s="10" t="s">
        <v>36</v>
      </c>
    </row>
    <row r="467" spans="1:5" ht="14.25" customHeight="1">
      <c r="A467" s="10" t="s">
        <v>30</v>
      </c>
      <c r="B467" s="10" t="s">
        <v>37</v>
      </c>
      <c r="C467" s="10" t="s">
        <v>38</v>
      </c>
      <c r="D467" s="10" t="s">
        <v>33</v>
      </c>
      <c r="E467" s="10" t="s">
        <v>36</v>
      </c>
    </row>
    <row r="468" spans="1:5" ht="14.25" customHeight="1">
      <c r="A468" s="10" t="s">
        <v>30</v>
      </c>
      <c r="B468" s="10" t="s">
        <v>37</v>
      </c>
      <c r="C468" s="10" t="s">
        <v>32</v>
      </c>
      <c r="D468" s="10" t="s">
        <v>33</v>
      </c>
      <c r="E468" s="10" t="s">
        <v>36</v>
      </c>
    </row>
    <row r="469" spans="1:5" ht="14.25" customHeight="1">
      <c r="A469" s="10" t="s">
        <v>30</v>
      </c>
      <c r="B469" s="10" t="s">
        <v>37</v>
      </c>
      <c r="C469" s="10" t="s">
        <v>38</v>
      </c>
      <c r="D469" s="10" t="s">
        <v>33</v>
      </c>
      <c r="E469" s="10" t="s">
        <v>36</v>
      </c>
    </row>
    <row r="470" spans="1:5" ht="14.25" customHeight="1">
      <c r="A470" s="10" t="s">
        <v>30</v>
      </c>
      <c r="B470" s="10" t="s">
        <v>31</v>
      </c>
      <c r="C470" s="10" t="s">
        <v>38</v>
      </c>
      <c r="D470" s="10" t="s">
        <v>33</v>
      </c>
      <c r="E470" s="10" t="s">
        <v>36</v>
      </c>
    </row>
    <row r="471" spans="1:5" ht="14.25" customHeight="1">
      <c r="A471" s="10" t="s">
        <v>30</v>
      </c>
      <c r="B471" s="10" t="s">
        <v>37</v>
      </c>
      <c r="C471" s="10" t="s">
        <v>32</v>
      </c>
      <c r="D471" s="10" t="s">
        <v>33</v>
      </c>
      <c r="E471" s="10" t="s">
        <v>36</v>
      </c>
    </row>
    <row r="472" spans="1:5" ht="14.25" customHeight="1">
      <c r="A472" s="10" t="s">
        <v>30</v>
      </c>
      <c r="B472" s="10" t="s">
        <v>31</v>
      </c>
      <c r="C472" s="10" t="s">
        <v>38</v>
      </c>
      <c r="D472" s="10" t="s">
        <v>33</v>
      </c>
      <c r="E472" s="10" t="s">
        <v>36</v>
      </c>
    </row>
    <row r="473" spans="1:5" ht="14.25" customHeight="1">
      <c r="A473" s="10" t="s">
        <v>30</v>
      </c>
      <c r="B473" s="10" t="s">
        <v>31</v>
      </c>
      <c r="C473" s="10" t="s">
        <v>38</v>
      </c>
      <c r="D473" s="10" t="s">
        <v>33</v>
      </c>
      <c r="E473" s="10" t="s">
        <v>36</v>
      </c>
    </row>
    <row r="474" spans="1:5" ht="14.25" customHeight="1">
      <c r="A474" s="10" t="s">
        <v>30</v>
      </c>
      <c r="B474" s="10" t="s">
        <v>37</v>
      </c>
      <c r="C474" s="10" t="s">
        <v>32</v>
      </c>
      <c r="D474" s="10" t="s">
        <v>33</v>
      </c>
      <c r="E474" s="10" t="s">
        <v>36</v>
      </c>
    </row>
    <row r="475" spans="1:5" ht="14.25" customHeight="1">
      <c r="A475" s="10" t="s">
        <v>30</v>
      </c>
      <c r="B475" s="10" t="s">
        <v>31</v>
      </c>
      <c r="C475" s="10" t="s">
        <v>32</v>
      </c>
      <c r="D475" s="10" t="s">
        <v>33</v>
      </c>
      <c r="E475" s="10" t="s">
        <v>36</v>
      </c>
    </row>
    <row r="476" spans="1:5" ht="14.25" customHeight="1">
      <c r="A476" s="10" t="s">
        <v>30</v>
      </c>
      <c r="B476" s="10" t="s">
        <v>37</v>
      </c>
      <c r="C476" s="10" t="s">
        <v>38</v>
      </c>
      <c r="D476" s="10" t="s">
        <v>33</v>
      </c>
      <c r="E476" s="10" t="s">
        <v>36</v>
      </c>
    </row>
    <row r="477" spans="1:5" ht="14.25" customHeight="1">
      <c r="A477" s="10" t="s">
        <v>30</v>
      </c>
      <c r="B477" s="10" t="s">
        <v>37</v>
      </c>
      <c r="C477" s="10" t="s">
        <v>38</v>
      </c>
      <c r="D477" s="10" t="s">
        <v>33</v>
      </c>
      <c r="E477" s="10" t="s">
        <v>36</v>
      </c>
    </row>
    <row r="478" spans="1:5" ht="14.25" customHeight="1">
      <c r="A478" s="10" t="s">
        <v>30</v>
      </c>
      <c r="B478" s="10" t="s">
        <v>31</v>
      </c>
      <c r="C478" s="10" t="s">
        <v>38</v>
      </c>
      <c r="D478" s="10" t="s">
        <v>33</v>
      </c>
      <c r="E478" s="10" t="s">
        <v>36</v>
      </c>
    </row>
    <row r="479" spans="1:5" ht="14.25" customHeight="1">
      <c r="A479" s="10" t="s">
        <v>30</v>
      </c>
      <c r="B479" s="10" t="s">
        <v>31</v>
      </c>
      <c r="C479" s="10" t="s">
        <v>38</v>
      </c>
      <c r="D479" s="10" t="s">
        <v>33</v>
      </c>
      <c r="E479" s="10" t="s">
        <v>36</v>
      </c>
    </row>
    <row r="480" spans="1:5" ht="14.25" customHeight="1">
      <c r="A480" s="10" t="s">
        <v>30</v>
      </c>
      <c r="B480" s="10" t="s">
        <v>37</v>
      </c>
      <c r="C480" s="10" t="s">
        <v>32</v>
      </c>
      <c r="D480" s="10" t="s">
        <v>33</v>
      </c>
      <c r="E480" s="10" t="s">
        <v>36</v>
      </c>
    </row>
    <row r="481" spans="1:5" ht="14.25" customHeight="1">
      <c r="A481" s="10" t="s">
        <v>30</v>
      </c>
      <c r="B481" s="10" t="s">
        <v>31</v>
      </c>
      <c r="C481" s="10" t="s">
        <v>32</v>
      </c>
      <c r="D481" s="10" t="s">
        <v>33</v>
      </c>
      <c r="E481" s="10" t="s">
        <v>36</v>
      </c>
    </row>
    <row r="482" spans="1:5" ht="14.25" customHeight="1">
      <c r="A482" s="10" t="s">
        <v>30</v>
      </c>
      <c r="B482" s="10" t="s">
        <v>31</v>
      </c>
      <c r="C482" s="10" t="s">
        <v>38</v>
      </c>
      <c r="D482" s="10" t="s">
        <v>33</v>
      </c>
      <c r="E482" s="10" t="s">
        <v>36</v>
      </c>
    </row>
    <row r="483" spans="1:5" ht="14.25" customHeight="1">
      <c r="A483" s="10" t="s">
        <v>30</v>
      </c>
      <c r="B483" s="10" t="s">
        <v>37</v>
      </c>
      <c r="C483" s="10" t="s">
        <v>38</v>
      </c>
      <c r="D483" s="10" t="s">
        <v>33</v>
      </c>
      <c r="E483" s="10" t="s">
        <v>36</v>
      </c>
    </row>
    <row r="484" spans="1:5" ht="14.25" customHeight="1">
      <c r="A484" s="10" t="s">
        <v>30</v>
      </c>
      <c r="B484" s="10" t="s">
        <v>31</v>
      </c>
      <c r="C484" s="10" t="s">
        <v>38</v>
      </c>
      <c r="D484" s="10" t="s">
        <v>33</v>
      </c>
      <c r="E484" s="10" t="s">
        <v>36</v>
      </c>
    </row>
    <row r="485" spans="1:5" ht="14.25" customHeight="1">
      <c r="A485" s="10" t="s">
        <v>30</v>
      </c>
      <c r="B485" s="10" t="s">
        <v>37</v>
      </c>
      <c r="C485" s="10" t="s">
        <v>38</v>
      </c>
      <c r="D485" s="10" t="s">
        <v>33</v>
      </c>
      <c r="E485" s="10" t="s">
        <v>36</v>
      </c>
    </row>
    <row r="486" spans="1:5" ht="14.25" customHeight="1">
      <c r="A486" s="10" t="s">
        <v>30</v>
      </c>
      <c r="B486" s="10" t="s">
        <v>31</v>
      </c>
      <c r="C486" s="10" t="s">
        <v>32</v>
      </c>
      <c r="D486" s="10" t="s">
        <v>33</v>
      </c>
      <c r="E486" s="10" t="s">
        <v>36</v>
      </c>
    </row>
    <row r="487" spans="1:5" ht="14.25" customHeight="1">
      <c r="A487" s="10" t="s">
        <v>30</v>
      </c>
      <c r="B487" s="10" t="s">
        <v>31</v>
      </c>
      <c r="C487" s="10" t="s">
        <v>38</v>
      </c>
      <c r="D487" s="10" t="s">
        <v>33</v>
      </c>
      <c r="E487" s="10" t="s">
        <v>36</v>
      </c>
    </row>
    <row r="488" spans="1:5" ht="14.25" customHeight="1">
      <c r="A488" s="10" t="s">
        <v>30</v>
      </c>
      <c r="B488" s="10" t="s">
        <v>37</v>
      </c>
      <c r="C488" s="10" t="s">
        <v>38</v>
      </c>
      <c r="D488" s="10" t="s">
        <v>33</v>
      </c>
      <c r="E488" s="10" t="s">
        <v>36</v>
      </c>
    </row>
    <row r="489" spans="1:5" ht="14.25" customHeight="1">
      <c r="A489" s="10" t="s">
        <v>30</v>
      </c>
      <c r="B489" s="10" t="s">
        <v>31</v>
      </c>
      <c r="C489" s="10" t="s">
        <v>38</v>
      </c>
      <c r="D489" s="10" t="s">
        <v>33</v>
      </c>
      <c r="E489" s="10" t="s">
        <v>36</v>
      </c>
    </row>
    <row r="490" spans="1:5" ht="14.25" customHeight="1">
      <c r="A490" s="10" t="s">
        <v>30</v>
      </c>
      <c r="B490" s="10" t="s">
        <v>37</v>
      </c>
      <c r="C490" s="10" t="s">
        <v>38</v>
      </c>
      <c r="D490" s="10" t="s">
        <v>33</v>
      </c>
      <c r="E490" s="10" t="s">
        <v>36</v>
      </c>
    </row>
    <row r="491" spans="1:5" ht="14.25" customHeight="1">
      <c r="A491" s="10" t="s">
        <v>30</v>
      </c>
      <c r="B491" s="10" t="s">
        <v>31</v>
      </c>
      <c r="C491" s="10" t="s">
        <v>38</v>
      </c>
      <c r="D491" s="10" t="s">
        <v>33</v>
      </c>
      <c r="E491" s="10" t="s">
        <v>36</v>
      </c>
    </row>
    <row r="492" spans="1:5" ht="14.25" customHeight="1">
      <c r="A492" s="10" t="s">
        <v>30</v>
      </c>
      <c r="B492" s="10" t="s">
        <v>31</v>
      </c>
      <c r="C492" s="10" t="s">
        <v>38</v>
      </c>
      <c r="D492" s="10" t="s">
        <v>33</v>
      </c>
      <c r="E492" s="10" t="s">
        <v>36</v>
      </c>
    </row>
    <row r="493" spans="1:5" ht="14.25" customHeight="1">
      <c r="A493" s="10" t="s">
        <v>30</v>
      </c>
      <c r="B493" s="10" t="s">
        <v>37</v>
      </c>
      <c r="C493" s="10" t="s">
        <v>38</v>
      </c>
      <c r="D493" s="10" t="s">
        <v>33</v>
      </c>
      <c r="E493" s="10" t="s">
        <v>36</v>
      </c>
    </row>
    <row r="494" spans="1:5" ht="14.25" customHeight="1">
      <c r="A494" s="10" t="s">
        <v>30</v>
      </c>
      <c r="B494" s="10" t="s">
        <v>31</v>
      </c>
      <c r="C494" s="10" t="s">
        <v>38</v>
      </c>
      <c r="D494" s="10" t="s">
        <v>33</v>
      </c>
      <c r="E494" s="10" t="s">
        <v>36</v>
      </c>
    </row>
    <row r="495" spans="1:5" ht="14.25" customHeight="1">
      <c r="A495" s="10" t="s">
        <v>30</v>
      </c>
      <c r="B495" s="10" t="s">
        <v>31</v>
      </c>
      <c r="C495" s="10" t="s">
        <v>32</v>
      </c>
      <c r="D495" s="10" t="s">
        <v>33</v>
      </c>
      <c r="E495" s="10" t="s">
        <v>36</v>
      </c>
    </row>
    <row r="496" spans="1:5" ht="14.25" customHeight="1">
      <c r="A496" s="10" t="s">
        <v>30</v>
      </c>
      <c r="B496" s="10" t="s">
        <v>37</v>
      </c>
      <c r="C496" s="10" t="s">
        <v>38</v>
      </c>
      <c r="D496" s="10" t="s">
        <v>33</v>
      </c>
      <c r="E496" s="10" t="s">
        <v>36</v>
      </c>
    </row>
    <row r="497" spans="1:5" ht="14.25" customHeight="1">
      <c r="A497" s="10" t="s">
        <v>30</v>
      </c>
      <c r="B497" s="10" t="s">
        <v>31</v>
      </c>
      <c r="C497" s="10" t="s">
        <v>32</v>
      </c>
      <c r="D497" s="10" t="s">
        <v>33</v>
      </c>
      <c r="E497" s="10" t="s">
        <v>36</v>
      </c>
    </row>
    <row r="498" spans="1:5" ht="14.25" customHeight="1">
      <c r="A498" s="10" t="s">
        <v>30</v>
      </c>
      <c r="B498" s="10" t="s">
        <v>31</v>
      </c>
      <c r="C498" s="10" t="s">
        <v>38</v>
      </c>
      <c r="D498" s="10" t="s">
        <v>33</v>
      </c>
      <c r="E498" s="10" t="s">
        <v>36</v>
      </c>
    </row>
    <row r="499" spans="1:5" ht="14.25" customHeight="1">
      <c r="A499" s="10" t="s">
        <v>30</v>
      </c>
      <c r="B499" s="10" t="s">
        <v>37</v>
      </c>
      <c r="C499" s="10" t="s">
        <v>38</v>
      </c>
      <c r="D499" s="10" t="s">
        <v>33</v>
      </c>
      <c r="E499" s="10" t="s">
        <v>36</v>
      </c>
    </row>
    <row r="500" spans="1:5" ht="14.25" customHeight="1">
      <c r="A500" s="10" t="s">
        <v>30</v>
      </c>
      <c r="B500" s="10" t="s">
        <v>37</v>
      </c>
      <c r="C500" s="10" t="s">
        <v>38</v>
      </c>
      <c r="D500" s="10" t="s">
        <v>33</v>
      </c>
      <c r="E500" s="10" t="s">
        <v>36</v>
      </c>
    </row>
    <row r="501" spans="1:5" ht="14.25" customHeight="1">
      <c r="A501" s="10" t="s">
        <v>30</v>
      </c>
      <c r="B501" s="10" t="s">
        <v>31</v>
      </c>
      <c r="C501" s="10" t="s">
        <v>32</v>
      </c>
      <c r="D501" s="10" t="s">
        <v>33</v>
      </c>
      <c r="E501" s="10" t="s">
        <v>36</v>
      </c>
    </row>
    <row r="502" spans="1:5" ht="14.25" customHeight="1">
      <c r="A502" s="10" t="s">
        <v>30</v>
      </c>
      <c r="B502" s="10" t="s">
        <v>31</v>
      </c>
      <c r="C502" s="10" t="s">
        <v>32</v>
      </c>
      <c r="D502" s="10" t="s">
        <v>33</v>
      </c>
      <c r="E502" s="10" t="s">
        <v>36</v>
      </c>
    </row>
    <row r="503" spans="1:5" ht="14.25" customHeight="1">
      <c r="A503" s="10" t="s">
        <v>30</v>
      </c>
      <c r="B503" s="10" t="s">
        <v>37</v>
      </c>
      <c r="C503" s="10" t="s">
        <v>38</v>
      </c>
      <c r="D503" s="10" t="s">
        <v>33</v>
      </c>
      <c r="E503" s="10" t="s">
        <v>36</v>
      </c>
    </row>
    <row r="504" spans="1:5" ht="14.25" customHeight="1">
      <c r="A504" s="10" t="s">
        <v>30</v>
      </c>
      <c r="B504" s="10" t="s">
        <v>37</v>
      </c>
      <c r="C504" s="10" t="s">
        <v>38</v>
      </c>
      <c r="D504" s="10" t="s">
        <v>33</v>
      </c>
      <c r="E504" s="10" t="s">
        <v>36</v>
      </c>
    </row>
    <row r="505" spans="1:5" ht="14.25" customHeight="1">
      <c r="A505" s="10" t="s">
        <v>30</v>
      </c>
      <c r="B505" s="10" t="s">
        <v>31</v>
      </c>
      <c r="C505" s="10" t="s">
        <v>32</v>
      </c>
      <c r="D505" s="10" t="s">
        <v>33</v>
      </c>
      <c r="E505" s="10" t="s">
        <v>36</v>
      </c>
    </row>
    <row r="506" spans="1:5" ht="14.25" customHeight="1">
      <c r="A506" s="10" t="s">
        <v>30</v>
      </c>
      <c r="B506" s="10" t="s">
        <v>31</v>
      </c>
      <c r="C506" s="10" t="s">
        <v>38</v>
      </c>
      <c r="D506" s="10" t="s">
        <v>33</v>
      </c>
      <c r="E506" s="10" t="s">
        <v>36</v>
      </c>
    </row>
    <row r="507" spans="1:5" ht="14.25" customHeight="1">
      <c r="A507" s="10" t="s">
        <v>30</v>
      </c>
      <c r="B507" s="10" t="s">
        <v>37</v>
      </c>
      <c r="C507" s="10" t="s">
        <v>38</v>
      </c>
      <c r="D507" s="10" t="s">
        <v>33</v>
      </c>
      <c r="E507" s="10" t="s">
        <v>36</v>
      </c>
    </row>
    <row r="508" spans="1:5" ht="14.25" customHeight="1">
      <c r="A508" s="10" t="s">
        <v>30</v>
      </c>
      <c r="B508" s="10" t="s">
        <v>31</v>
      </c>
      <c r="C508" s="10" t="s">
        <v>32</v>
      </c>
      <c r="D508" s="10" t="s">
        <v>33</v>
      </c>
      <c r="E508" s="10" t="s">
        <v>36</v>
      </c>
    </row>
    <row r="509" spans="1:5" ht="14.25" customHeight="1">
      <c r="A509" s="10" t="s">
        <v>30</v>
      </c>
      <c r="B509" s="10" t="s">
        <v>37</v>
      </c>
      <c r="C509" s="10" t="s">
        <v>38</v>
      </c>
      <c r="D509" s="10" t="s">
        <v>33</v>
      </c>
      <c r="E509" s="10" t="s">
        <v>36</v>
      </c>
    </row>
    <row r="510" spans="1:5" ht="14.25" customHeight="1">
      <c r="A510" s="10" t="s">
        <v>30</v>
      </c>
      <c r="B510" s="10" t="s">
        <v>31</v>
      </c>
      <c r="C510" s="10" t="s">
        <v>38</v>
      </c>
      <c r="D510" s="10" t="s">
        <v>33</v>
      </c>
      <c r="E510" s="10" t="s">
        <v>36</v>
      </c>
    </row>
    <row r="511" spans="1:5" ht="14.25" customHeight="1">
      <c r="A511" s="10" t="s">
        <v>30</v>
      </c>
      <c r="B511" s="10" t="s">
        <v>31</v>
      </c>
      <c r="C511" s="10" t="s">
        <v>38</v>
      </c>
      <c r="D511" s="10" t="s">
        <v>33</v>
      </c>
      <c r="E511" s="10" t="s">
        <v>36</v>
      </c>
    </row>
    <row r="512" spans="1:5" ht="14.25" customHeight="1">
      <c r="A512" s="10" t="s">
        <v>30</v>
      </c>
      <c r="B512" s="10" t="s">
        <v>37</v>
      </c>
      <c r="C512" s="10" t="s">
        <v>38</v>
      </c>
      <c r="D512" s="10" t="s">
        <v>33</v>
      </c>
      <c r="E512" s="10" t="s">
        <v>36</v>
      </c>
    </row>
    <row r="513" spans="1:5" ht="14.25" customHeight="1">
      <c r="A513" s="10" t="s">
        <v>30</v>
      </c>
      <c r="B513" s="10" t="s">
        <v>31</v>
      </c>
      <c r="C513" s="10" t="s">
        <v>38</v>
      </c>
      <c r="D513" s="10" t="s">
        <v>33</v>
      </c>
      <c r="E513" s="10" t="s">
        <v>36</v>
      </c>
    </row>
    <row r="514" spans="1:5" ht="14.25" customHeight="1">
      <c r="A514" s="10" t="s">
        <v>30</v>
      </c>
      <c r="B514" s="10" t="s">
        <v>31</v>
      </c>
      <c r="C514" s="10" t="s">
        <v>38</v>
      </c>
      <c r="D514" s="10" t="s">
        <v>33</v>
      </c>
      <c r="E514" s="10" t="s">
        <v>36</v>
      </c>
    </row>
    <row r="515" spans="1:5" ht="14.25" customHeight="1">
      <c r="A515" s="10" t="s">
        <v>30</v>
      </c>
      <c r="B515" s="10" t="s">
        <v>37</v>
      </c>
      <c r="C515" s="10" t="s">
        <v>32</v>
      </c>
      <c r="D515" s="10" t="s">
        <v>33</v>
      </c>
      <c r="E515" s="10" t="s">
        <v>36</v>
      </c>
    </row>
    <row r="516" spans="1:5" ht="14.25" customHeight="1">
      <c r="A516" s="10" t="s">
        <v>35</v>
      </c>
      <c r="B516" s="10" t="s">
        <v>37</v>
      </c>
      <c r="C516" s="10" t="s">
        <v>38</v>
      </c>
      <c r="D516" s="10" t="s">
        <v>33</v>
      </c>
      <c r="E516" s="10" t="s">
        <v>36</v>
      </c>
    </row>
    <row r="517" spans="1:5" ht="14.25" customHeight="1">
      <c r="A517" s="10" t="s">
        <v>35</v>
      </c>
      <c r="B517" s="10" t="s">
        <v>37</v>
      </c>
      <c r="C517" s="10" t="s">
        <v>32</v>
      </c>
      <c r="D517" s="10" t="s">
        <v>33</v>
      </c>
      <c r="E517" s="10" t="s">
        <v>36</v>
      </c>
    </row>
    <row r="518" spans="1:5" ht="14.25" customHeight="1">
      <c r="A518" s="10" t="s">
        <v>35</v>
      </c>
      <c r="B518" s="10" t="s">
        <v>37</v>
      </c>
      <c r="C518" s="10" t="s">
        <v>38</v>
      </c>
      <c r="D518" s="10" t="s">
        <v>33</v>
      </c>
      <c r="E518" s="10" t="s">
        <v>36</v>
      </c>
    </row>
    <row r="519" spans="1:5" ht="14.25" customHeight="1">
      <c r="A519" s="10" t="s">
        <v>35</v>
      </c>
      <c r="B519" s="10" t="s">
        <v>37</v>
      </c>
      <c r="C519" s="10" t="s">
        <v>32</v>
      </c>
      <c r="D519" s="10" t="s">
        <v>33</v>
      </c>
      <c r="E519" s="10" t="s">
        <v>36</v>
      </c>
    </row>
    <row r="520" spans="1:5" ht="14.25" customHeight="1">
      <c r="A520" s="10" t="s">
        <v>35</v>
      </c>
      <c r="B520" s="10" t="s">
        <v>31</v>
      </c>
      <c r="C520" s="10" t="s">
        <v>32</v>
      </c>
      <c r="D520" s="10" t="s">
        <v>33</v>
      </c>
      <c r="E520" s="10" t="s">
        <v>36</v>
      </c>
    </row>
    <row r="521" spans="1:5" ht="14.25" customHeight="1">
      <c r="A521" s="10" t="s">
        <v>35</v>
      </c>
      <c r="B521" s="10" t="s">
        <v>31</v>
      </c>
      <c r="C521" s="10" t="s">
        <v>32</v>
      </c>
      <c r="D521" s="10" t="s">
        <v>33</v>
      </c>
      <c r="E521" s="10" t="s">
        <v>36</v>
      </c>
    </row>
    <row r="522" spans="1:5" ht="14.25" customHeight="1">
      <c r="A522" s="10" t="s">
        <v>35</v>
      </c>
      <c r="B522" s="10" t="s">
        <v>37</v>
      </c>
      <c r="C522" s="10" t="s">
        <v>32</v>
      </c>
      <c r="D522" s="10" t="s">
        <v>33</v>
      </c>
      <c r="E522" s="10" t="s">
        <v>36</v>
      </c>
    </row>
    <row r="523" spans="1:5" ht="14.25" customHeight="1">
      <c r="A523" s="10" t="s">
        <v>35</v>
      </c>
      <c r="B523" s="10" t="s">
        <v>31</v>
      </c>
      <c r="C523" s="10" t="s">
        <v>32</v>
      </c>
      <c r="D523" s="10" t="s">
        <v>33</v>
      </c>
      <c r="E523" s="10" t="s">
        <v>36</v>
      </c>
    </row>
    <row r="524" spans="1:5" ht="14.25" customHeight="1">
      <c r="A524" s="10" t="s">
        <v>35</v>
      </c>
      <c r="B524" s="10" t="s">
        <v>37</v>
      </c>
      <c r="C524" s="10" t="s">
        <v>38</v>
      </c>
      <c r="D524" s="10" t="s">
        <v>33</v>
      </c>
      <c r="E524" s="10" t="s">
        <v>36</v>
      </c>
    </row>
    <row r="525" spans="1:5" ht="14.25" customHeight="1">
      <c r="A525" s="10" t="s">
        <v>35</v>
      </c>
      <c r="B525" s="10" t="s">
        <v>31</v>
      </c>
      <c r="C525" s="10" t="s">
        <v>32</v>
      </c>
      <c r="D525" s="10" t="s">
        <v>33</v>
      </c>
      <c r="E525" s="10" t="s">
        <v>36</v>
      </c>
    </row>
    <row r="526" spans="1:5" ht="14.25" customHeight="1">
      <c r="A526" s="10" t="s">
        <v>35</v>
      </c>
      <c r="B526" s="10" t="s">
        <v>37</v>
      </c>
      <c r="C526" s="10" t="s">
        <v>38</v>
      </c>
      <c r="D526" s="10" t="s">
        <v>33</v>
      </c>
      <c r="E526" s="10" t="s">
        <v>36</v>
      </c>
    </row>
    <row r="527" spans="1:5" ht="14.25" customHeight="1">
      <c r="A527" s="10" t="s">
        <v>35</v>
      </c>
      <c r="B527" s="10" t="s">
        <v>37</v>
      </c>
      <c r="C527" s="10" t="s">
        <v>38</v>
      </c>
      <c r="D527" s="10" t="s">
        <v>33</v>
      </c>
      <c r="E527" s="10" t="s">
        <v>36</v>
      </c>
    </row>
    <row r="528" spans="1:5" ht="14.25" customHeight="1">
      <c r="A528" s="10" t="s">
        <v>35</v>
      </c>
      <c r="B528" s="10" t="s">
        <v>37</v>
      </c>
      <c r="C528" s="10" t="s">
        <v>32</v>
      </c>
      <c r="D528" s="10" t="s">
        <v>33</v>
      </c>
      <c r="E528" s="10" t="s">
        <v>36</v>
      </c>
    </row>
    <row r="529" spans="1:5" ht="14.25" customHeight="1">
      <c r="A529" s="10" t="s">
        <v>35</v>
      </c>
      <c r="B529" s="10" t="s">
        <v>31</v>
      </c>
      <c r="C529" s="10" t="s">
        <v>32</v>
      </c>
      <c r="D529" s="10" t="s">
        <v>33</v>
      </c>
      <c r="E529" s="10" t="s">
        <v>36</v>
      </c>
    </row>
    <row r="530" spans="1:5" ht="14.25" customHeight="1">
      <c r="A530" s="10" t="s">
        <v>35</v>
      </c>
      <c r="B530" s="10" t="s">
        <v>31</v>
      </c>
      <c r="C530" s="10" t="s">
        <v>38</v>
      </c>
      <c r="D530" s="10" t="s">
        <v>33</v>
      </c>
      <c r="E530" s="10" t="s">
        <v>36</v>
      </c>
    </row>
    <row r="531" spans="1:5" ht="14.25" customHeight="1">
      <c r="A531" s="10" t="s">
        <v>35</v>
      </c>
      <c r="B531" s="10" t="s">
        <v>31</v>
      </c>
      <c r="C531" s="10" t="s">
        <v>38</v>
      </c>
      <c r="D531" s="10" t="s">
        <v>33</v>
      </c>
      <c r="E531" s="10" t="s">
        <v>36</v>
      </c>
    </row>
    <row r="532" spans="1:5" ht="14.25" customHeight="1">
      <c r="A532" s="10" t="s">
        <v>35</v>
      </c>
      <c r="B532" s="10" t="s">
        <v>37</v>
      </c>
      <c r="C532" s="10" t="s">
        <v>38</v>
      </c>
      <c r="D532" s="10" t="s">
        <v>33</v>
      </c>
      <c r="E532" s="10" t="s">
        <v>36</v>
      </c>
    </row>
    <row r="533" spans="1:5" ht="14.25" customHeight="1">
      <c r="A533" s="10" t="s">
        <v>35</v>
      </c>
      <c r="B533" s="10" t="s">
        <v>37</v>
      </c>
      <c r="C533" s="10" t="s">
        <v>38</v>
      </c>
      <c r="D533" s="10" t="s">
        <v>33</v>
      </c>
      <c r="E533" s="10" t="s">
        <v>36</v>
      </c>
    </row>
    <row r="534" spans="1:5" ht="14.25" customHeight="1">
      <c r="A534" s="10" t="s">
        <v>35</v>
      </c>
      <c r="B534" s="10" t="s">
        <v>31</v>
      </c>
      <c r="C534" s="10" t="s">
        <v>32</v>
      </c>
      <c r="D534" s="10" t="s">
        <v>33</v>
      </c>
      <c r="E534" s="10" t="s">
        <v>36</v>
      </c>
    </row>
    <row r="535" spans="1:5" ht="14.25" customHeight="1">
      <c r="A535" s="10" t="s">
        <v>35</v>
      </c>
      <c r="B535" s="10" t="s">
        <v>31</v>
      </c>
      <c r="C535" s="10" t="s">
        <v>38</v>
      </c>
      <c r="D535" s="10" t="s">
        <v>33</v>
      </c>
      <c r="E535" s="10" t="s">
        <v>36</v>
      </c>
    </row>
    <row r="536" spans="1:5" ht="14.25" customHeight="1">
      <c r="A536" s="10" t="s">
        <v>35</v>
      </c>
      <c r="B536" s="10" t="s">
        <v>31</v>
      </c>
      <c r="C536" s="10" t="s">
        <v>32</v>
      </c>
      <c r="D536" s="10" t="s">
        <v>33</v>
      </c>
      <c r="E536" s="10" t="s">
        <v>36</v>
      </c>
    </row>
    <row r="537" spans="1:5" ht="14.25" customHeight="1">
      <c r="A537" s="10" t="s">
        <v>35</v>
      </c>
      <c r="B537" s="10" t="s">
        <v>31</v>
      </c>
      <c r="C537" s="10" t="s">
        <v>32</v>
      </c>
      <c r="D537" s="10" t="s">
        <v>33</v>
      </c>
      <c r="E537" s="10" t="s">
        <v>36</v>
      </c>
    </row>
    <row r="538" spans="1:5" ht="14.25" customHeight="1">
      <c r="A538" s="10" t="s">
        <v>35</v>
      </c>
      <c r="B538" s="10" t="s">
        <v>37</v>
      </c>
      <c r="C538" s="10" t="s">
        <v>32</v>
      </c>
      <c r="D538" s="10" t="s">
        <v>33</v>
      </c>
      <c r="E538" s="10" t="s">
        <v>36</v>
      </c>
    </row>
    <row r="539" spans="1:5" ht="14.25" customHeight="1">
      <c r="A539" s="10" t="s">
        <v>35</v>
      </c>
      <c r="B539" s="10" t="s">
        <v>37</v>
      </c>
      <c r="C539" s="10" t="s">
        <v>38</v>
      </c>
      <c r="D539" s="10" t="s">
        <v>33</v>
      </c>
      <c r="E539" s="10" t="s">
        <v>36</v>
      </c>
    </row>
    <row r="540" spans="1:5" ht="14.25" customHeight="1">
      <c r="A540" s="10" t="s">
        <v>35</v>
      </c>
      <c r="B540" s="10" t="s">
        <v>31</v>
      </c>
      <c r="C540" s="10" t="s">
        <v>32</v>
      </c>
      <c r="D540" s="10" t="s">
        <v>33</v>
      </c>
      <c r="E540" s="10" t="s">
        <v>36</v>
      </c>
    </row>
    <row r="541" spans="1:5" ht="14.25" customHeight="1">
      <c r="A541" s="10" t="s">
        <v>35</v>
      </c>
      <c r="B541" s="10" t="s">
        <v>37</v>
      </c>
      <c r="C541" s="10" t="s">
        <v>32</v>
      </c>
      <c r="D541" s="10" t="s">
        <v>33</v>
      </c>
      <c r="E541" s="10" t="s">
        <v>36</v>
      </c>
    </row>
    <row r="542" spans="1:5" ht="14.25" customHeight="1">
      <c r="A542" s="10" t="s">
        <v>35</v>
      </c>
      <c r="B542" s="10" t="s">
        <v>37</v>
      </c>
      <c r="C542" s="10" t="s">
        <v>38</v>
      </c>
      <c r="D542" s="10" t="s">
        <v>33</v>
      </c>
      <c r="E542" s="10" t="s">
        <v>36</v>
      </c>
    </row>
    <row r="543" spans="1:5" ht="14.25" customHeight="1">
      <c r="A543" s="10" t="s">
        <v>35</v>
      </c>
      <c r="B543" s="10" t="s">
        <v>31</v>
      </c>
      <c r="C543" s="10" t="s">
        <v>32</v>
      </c>
      <c r="D543" s="10" t="s">
        <v>33</v>
      </c>
      <c r="E543" s="10" t="s">
        <v>36</v>
      </c>
    </row>
    <row r="544" spans="1:5" ht="14.25" customHeight="1">
      <c r="A544" s="10" t="s">
        <v>30</v>
      </c>
      <c r="B544" s="10" t="s">
        <v>37</v>
      </c>
      <c r="C544" s="10" t="s">
        <v>32</v>
      </c>
      <c r="D544" s="10" t="s">
        <v>33</v>
      </c>
      <c r="E544" s="10" t="s">
        <v>36</v>
      </c>
    </row>
    <row r="545" spans="1:5" ht="14.25" customHeight="1">
      <c r="A545" s="10" t="s">
        <v>30</v>
      </c>
      <c r="B545" s="10" t="s">
        <v>31</v>
      </c>
      <c r="C545" s="10" t="s">
        <v>32</v>
      </c>
      <c r="D545" s="10" t="s">
        <v>33</v>
      </c>
      <c r="E545" s="10" t="s">
        <v>36</v>
      </c>
    </row>
    <row r="546" spans="1:5" ht="14.25" customHeight="1">
      <c r="A546" s="10" t="s">
        <v>30</v>
      </c>
      <c r="B546" s="10" t="s">
        <v>31</v>
      </c>
      <c r="C546" s="10" t="s">
        <v>38</v>
      </c>
      <c r="D546" s="10" t="s">
        <v>33</v>
      </c>
      <c r="E546" s="10" t="s">
        <v>36</v>
      </c>
    </row>
    <row r="547" spans="1:5" ht="14.25" customHeight="1">
      <c r="A547" s="10" t="s">
        <v>30</v>
      </c>
      <c r="B547" s="10" t="s">
        <v>37</v>
      </c>
      <c r="C547" s="10" t="s">
        <v>32</v>
      </c>
      <c r="D547" s="10" t="s">
        <v>33</v>
      </c>
      <c r="E547" s="10" t="s">
        <v>36</v>
      </c>
    </row>
    <row r="548" spans="1:5" ht="14.25" customHeight="1">
      <c r="A548" s="10" t="s">
        <v>30</v>
      </c>
      <c r="B548" s="10" t="s">
        <v>37</v>
      </c>
      <c r="C548" s="10" t="s">
        <v>32</v>
      </c>
      <c r="D548" s="10" t="s">
        <v>33</v>
      </c>
      <c r="E548" s="10" t="s">
        <v>36</v>
      </c>
    </row>
    <row r="549" spans="1:5" ht="14.25" customHeight="1">
      <c r="A549" s="10" t="s">
        <v>30</v>
      </c>
      <c r="B549" s="10" t="s">
        <v>37</v>
      </c>
      <c r="C549" s="10" t="s">
        <v>38</v>
      </c>
      <c r="D549" s="10" t="s">
        <v>33</v>
      </c>
      <c r="E549" s="10" t="s">
        <v>36</v>
      </c>
    </row>
    <row r="550" spans="1:5" ht="14.25" customHeight="1">
      <c r="A550" s="10" t="s">
        <v>30</v>
      </c>
      <c r="B550" s="10" t="s">
        <v>31</v>
      </c>
      <c r="C550" s="10" t="s">
        <v>32</v>
      </c>
      <c r="D550" s="10" t="s">
        <v>33</v>
      </c>
      <c r="E550" s="10" t="s">
        <v>36</v>
      </c>
    </row>
    <row r="551" spans="1:5" ht="14.25" customHeight="1">
      <c r="A551" s="10" t="s">
        <v>30</v>
      </c>
      <c r="B551" s="10" t="s">
        <v>37</v>
      </c>
      <c r="C551" s="10" t="s">
        <v>32</v>
      </c>
      <c r="D551" s="10" t="s">
        <v>33</v>
      </c>
      <c r="E551" s="10" t="s">
        <v>36</v>
      </c>
    </row>
    <row r="552" spans="1:5" ht="14.25" customHeight="1">
      <c r="A552" s="10" t="s">
        <v>30</v>
      </c>
      <c r="B552" s="10" t="s">
        <v>31</v>
      </c>
      <c r="C552" s="10" t="s">
        <v>32</v>
      </c>
      <c r="D552" s="10" t="s">
        <v>33</v>
      </c>
      <c r="E552" s="10" t="s">
        <v>36</v>
      </c>
    </row>
    <row r="553" spans="1:5" ht="14.25" customHeight="1">
      <c r="A553" s="10" t="s">
        <v>30</v>
      </c>
      <c r="B553" s="10" t="s">
        <v>37</v>
      </c>
      <c r="C553" s="10" t="s">
        <v>38</v>
      </c>
      <c r="D553" s="10" t="s">
        <v>33</v>
      </c>
      <c r="E553" s="10" t="s">
        <v>36</v>
      </c>
    </row>
    <row r="554" spans="1:5" ht="14.25" customHeight="1">
      <c r="A554" s="10" t="s">
        <v>30</v>
      </c>
      <c r="B554" s="10" t="s">
        <v>31</v>
      </c>
      <c r="C554" s="10" t="s">
        <v>32</v>
      </c>
      <c r="D554" s="10" t="s">
        <v>33</v>
      </c>
      <c r="E554" s="10" t="s">
        <v>36</v>
      </c>
    </row>
    <row r="555" spans="1:5" ht="14.25" customHeight="1">
      <c r="A555" s="10" t="s">
        <v>30</v>
      </c>
      <c r="B555" s="10" t="s">
        <v>31</v>
      </c>
      <c r="C555" s="10" t="s">
        <v>38</v>
      </c>
      <c r="D555" s="10" t="s">
        <v>33</v>
      </c>
      <c r="E555" s="10" t="s">
        <v>36</v>
      </c>
    </row>
    <row r="556" spans="1:5" ht="14.25" customHeight="1">
      <c r="A556" s="10" t="s">
        <v>30</v>
      </c>
      <c r="B556" s="10" t="s">
        <v>37</v>
      </c>
      <c r="C556" s="10" t="s">
        <v>38</v>
      </c>
      <c r="D556" s="10" t="s">
        <v>33</v>
      </c>
      <c r="E556" s="10" t="s">
        <v>36</v>
      </c>
    </row>
    <row r="557" spans="1:5" ht="14.25" customHeight="1">
      <c r="A557" s="10" t="s">
        <v>30</v>
      </c>
      <c r="B557" s="10" t="s">
        <v>37</v>
      </c>
      <c r="C557" s="10" t="s">
        <v>38</v>
      </c>
      <c r="D557" s="10" t="s">
        <v>33</v>
      </c>
      <c r="E557" s="10" t="s">
        <v>36</v>
      </c>
    </row>
    <row r="558" spans="1:5" ht="14.25" customHeight="1">
      <c r="A558" s="10" t="s">
        <v>30</v>
      </c>
      <c r="B558" s="10" t="s">
        <v>37</v>
      </c>
      <c r="C558" s="10" t="s">
        <v>32</v>
      </c>
      <c r="D558" s="10" t="s">
        <v>33</v>
      </c>
      <c r="E558" s="10" t="s">
        <v>36</v>
      </c>
    </row>
    <row r="559" spans="1:5" ht="14.25" customHeight="1">
      <c r="A559" s="10" t="s">
        <v>30</v>
      </c>
      <c r="B559" s="10" t="s">
        <v>37</v>
      </c>
      <c r="C559" s="10" t="s">
        <v>38</v>
      </c>
      <c r="D559" s="10" t="s">
        <v>33</v>
      </c>
      <c r="E559" s="10" t="s">
        <v>36</v>
      </c>
    </row>
    <row r="560" spans="1:5" ht="14.25" customHeight="1">
      <c r="A560" s="10" t="s">
        <v>30</v>
      </c>
      <c r="B560" s="10" t="s">
        <v>31</v>
      </c>
      <c r="C560" s="10" t="s">
        <v>38</v>
      </c>
      <c r="D560" s="10" t="s">
        <v>33</v>
      </c>
      <c r="E560" s="10" t="s">
        <v>36</v>
      </c>
    </row>
    <row r="561" spans="1:5" ht="14.25" customHeight="1">
      <c r="A561" s="10" t="s">
        <v>30</v>
      </c>
      <c r="B561" s="10" t="s">
        <v>31</v>
      </c>
      <c r="C561" s="10" t="s">
        <v>38</v>
      </c>
      <c r="D561" s="10" t="s">
        <v>33</v>
      </c>
      <c r="E561" s="10" t="s">
        <v>36</v>
      </c>
    </row>
    <row r="562" spans="1:5" ht="14.25" customHeight="1">
      <c r="A562" s="10" t="s">
        <v>30</v>
      </c>
      <c r="B562" s="10" t="s">
        <v>37</v>
      </c>
      <c r="C562" s="10" t="s">
        <v>38</v>
      </c>
      <c r="D562" s="10" t="s">
        <v>33</v>
      </c>
      <c r="E562" s="10" t="s">
        <v>36</v>
      </c>
    </row>
    <row r="563" spans="1:5" ht="14.25" customHeight="1">
      <c r="A563" s="10" t="s">
        <v>30</v>
      </c>
      <c r="B563" s="10" t="s">
        <v>37</v>
      </c>
      <c r="C563" s="10" t="s">
        <v>38</v>
      </c>
      <c r="D563" s="10" t="s">
        <v>33</v>
      </c>
      <c r="E563" s="10" t="s">
        <v>36</v>
      </c>
    </row>
    <row r="564" spans="1:5" ht="14.25" customHeight="1">
      <c r="A564" s="10" t="s">
        <v>30</v>
      </c>
      <c r="B564" s="10" t="s">
        <v>31</v>
      </c>
      <c r="C564" s="10" t="s">
        <v>32</v>
      </c>
      <c r="D564" s="10" t="s">
        <v>33</v>
      </c>
      <c r="E564" s="10" t="s">
        <v>36</v>
      </c>
    </row>
    <row r="565" spans="1:5" ht="14.25" customHeight="1">
      <c r="A565" s="10" t="s">
        <v>30</v>
      </c>
      <c r="B565" s="10" t="s">
        <v>37</v>
      </c>
      <c r="C565" s="10" t="s">
        <v>32</v>
      </c>
      <c r="D565" s="10" t="s">
        <v>33</v>
      </c>
      <c r="E565" s="10" t="s">
        <v>36</v>
      </c>
    </row>
    <row r="566" spans="1:5" ht="14.25" customHeight="1">
      <c r="A566" s="10" t="s">
        <v>30</v>
      </c>
      <c r="B566" s="10" t="s">
        <v>37</v>
      </c>
      <c r="C566" s="10" t="s">
        <v>32</v>
      </c>
      <c r="D566" s="10" t="s">
        <v>33</v>
      </c>
      <c r="E566" s="10" t="s">
        <v>36</v>
      </c>
    </row>
    <row r="567" spans="1:5" ht="14.25" customHeight="1">
      <c r="A567" s="10" t="s">
        <v>35</v>
      </c>
      <c r="B567" s="10" t="s">
        <v>31</v>
      </c>
      <c r="C567" s="10" t="s">
        <v>32</v>
      </c>
      <c r="D567" s="10" t="s">
        <v>33</v>
      </c>
      <c r="E567" s="10" t="s">
        <v>36</v>
      </c>
    </row>
    <row r="568" spans="1:5" ht="14.25" customHeight="1">
      <c r="A568" s="10" t="s">
        <v>35</v>
      </c>
      <c r="B568" s="10" t="s">
        <v>37</v>
      </c>
      <c r="C568" s="10" t="s">
        <v>32</v>
      </c>
      <c r="D568" s="10" t="s">
        <v>33</v>
      </c>
      <c r="E568" s="10" t="s">
        <v>36</v>
      </c>
    </row>
    <row r="569" spans="1:5" ht="14.25" customHeight="1">
      <c r="A569" s="10" t="s">
        <v>35</v>
      </c>
      <c r="B569" s="10" t="s">
        <v>37</v>
      </c>
      <c r="C569" s="10" t="s">
        <v>38</v>
      </c>
      <c r="D569" s="10" t="s">
        <v>33</v>
      </c>
      <c r="E569" s="10" t="s">
        <v>36</v>
      </c>
    </row>
    <row r="570" spans="1:5" ht="14.25" customHeight="1">
      <c r="A570" s="10" t="s">
        <v>35</v>
      </c>
      <c r="B570" s="10" t="s">
        <v>37</v>
      </c>
      <c r="C570" s="10" t="s">
        <v>38</v>
      </c>
      <c r="D570" s="10" t="s">
        <v>33</v>
      </c>
      <c r="E570" s="10" t="s">
        <v>36</v>
      </c>
    </row>
    <row r="571" spans="1:5" ht="14.25" customHeight="1">
      <c r="A571" s="10" t="s">
        <v>30</v>
      </c>
      <c r="B571" s="10" t="s">
        <v>37</v>
      </c>
      <c r="C571" s="10" t="s">
        <v>32</v>
      </c>
      <c r="D571" s="10" t="s">
        <v>33</v>
      </c>
      <c r="E571" s="10" t="s">
        <v>36</v>
      </c>
    </row>
    <row r="572" spans="1:5" ht="14.25" customHeight="1">
      <c r="A572" s="10" t="s">
        <v>35</v>
      </c>
      <c r="B572" s="10" t="s">
        <v>37</v>
      </c>
      <c r="C572" s="10" t="s">
        <v>32</v>
      </c>
      <c r="D572" s="10" t="s">
        <v>33</v>
      </c>
      <c r="E572" s="10" t="s">
        <v>36</v>
      </c>
    </row>
    <row r="573" spans="1:5" ht="14.25" customHeight="1">
      <c r="A573" s="10" t="s">
        <v>35</v>
      </c>
      <c r="B573" s="10" t="s">
        <v>37</v>
      </c>
      <c r="C573" s="10" t="s">
        <v>32</v>
      </c>
      <c r="D573" s="10" t="s">
        <v>33</v>
      </c>
      <c r="E573" s="10" t="s">
        <v>36</v>
      </c>
    </row>
    <row r="574" spans="1:5" ht="14.25" customHeight="1">
      <c r="A574" s="10" t="s">
        <v>30</v>
      </c>
      <c r="B574" s="10" t="s">
        <v>31</v>
      </c>
      <c r="C574" s="10" t="s">
        <v>32</v>
      </c>
      <c r="D574" s="10" t="s">
        <v>33</v>
      </c>
      <c r="E574" s="10" t="s">
        <v>36</v>
      </c>
    </row>
    <row r="575" spans="1:5" ht="14.25" customHeight="1">
      <c r="A575" s="10" t="s">
        <v>30</v>
      </c>
      <c r="B575" s="10" t="s">
        <v>37</v>
      </c>
      <c r="C575" s="10" t="s">
        <v>32</v>
      </c>
      <c r="D575" s="10" t="s">
        <v>33</v>
      </c>
      <c r="E575" s="10" t="s">
        <v>36</v>
      </c>
    </row>
    <row r="576" spans="1:5" ht="14.25" customHeight="1">
      <c r="A576" s="10" t="s">
        <v>30</v>
      </c>
      <c r="B576" s="10" t="s">
        <v>37</v>
      </c>
      <c r="C576" s="10" t="s">
        <v>32</v>
      </c>
      <c r="D576" s="10" t="s">
        <v>33</v>
      </c>
      <c r="E576" s="10" t="s">
        <v>36</v>
      </c>
    </row>
    <row r="577" spans="1:5" ht="14.25" customHeight="1">
      <c r="A577" s="10" t="s">
        <v>30</v>
      </c>
      <c r="B577" s="10" t="s">
        <v>37</v>
      </c>
      <c r="C577" s="10" t="s">
        <v>38</v>
      </c>
      <c r="D577" s="10" t="s">
        <v>33</v>
      </c>
      <c r="E577" s="10" t="s">
        <v>36</v>
      </c>
    </row>
    <row r="578" spans="1:5" ht="14.25" customHeight="1">
      <c r="A578" s="10" t="s">
        <v>30</v>
      </c>
      <c r="B578" s="10" t="s">
        <v>37</v>
      </c>
      <c r="C578" s="10" t="s">
        <v>32</v>
      </c>
      <c r="D578" s="10" t="s">
        <v>33</v>
      </c>
      <c r="E578" s="10" t="s">
        <v>36</v>
      </c>
    </row>
    <row r="579" spans="1:5" ht="14.25" customHeight="1">
      <c r="A579" s="10" t="s">
        <v>30</v>
      </c>
      <c r="B579" s="10" t="s">
        <v>37</v>
      </c>
      <c r="C579" s="10" t="s">
        <v>38</v>
      </c>
      <c r="D579" s="10" t="s">
        <v>33</v>
      </c>
      <c r="E579" s="10" t="s">
        <v>36</v>
      </c>
    </row>
    <row r="580" spans="1:5" ht="14.25" customHeight="1">
      <c r="A580" s="10" t="s">
        <v>30</v>
      </c>
      <c r="B580" s="10" t="s">
        <v>37</v>
      </c>
      <c r="C580" s="10" t="s">
        <v>38</v>
      </c>
      <c r="D580" s="10" t="s">
        <v>33</v>
      </c>
      <c r="E580" s="10" t="s">
        <v>36</v>
      </c>
    </row>
    <row r="581" spans="1:5" ht="14.25" customHeight="1">
      <c r="A581" s="10" t="s">
        <v>30</v>
      </c>
      <c r="B581" s="10" t="s">
        <v>37</v>
      </c>
      <c r="C581" s="10" t="s">
        <v>38</v>
      </c>
      <c r="D581" s="10" t="s">
        <v>33</v>
      </c>
      <c r="E581" s="10" t="s">
        <v>36</v>
      </c>
    </row>
    <row r="582" spans="1:5" ht="14.25" customHeight="1">
      <c r="A582" s="10" t="s">
        <v>30</v>
      </c>
      <c r="B582" s="10" t="s">
        <v>37</v>
      </c>
      <c r="C582" s="10" t="s">
        <v>32</v>
      </c>
      <c r="D582" s="10" t="s">
        <v>33</v>
      </c>
      <c r="E582" s="10" t="s">
        <v>36</v>
      </c>
    </row>
    <row r="583" spans="1:5" ht="14.25" customHeight="1">
      <c r="A583" s="10" t="s">
        <v>35</v>
      </c>
      <c r="B583" s="10" t="s">
        <v>37</v>
      </c>
      <c r="C583" s="10" t="s">
        <v>32</v>
      </c>
      <c r="D583" s="10" t="s">
        <v>33</v>
      </c>
      <c r="E583" s="10" t="s">
        <v>36</v>
      </c>
    </row>
    <row r="584" spans="1:5" ht="14.25" customHeight="1">
      <c r="A584" s="10" t="s">
        <v>35</v>
      </c>
      <c r="B584" s="10" t="s">
        <v>37</v>
      </c>
      <c r="C584" s="10" t="s">
        <v>38</v>
      </c>
      <c r="D584" s="10" t="s">
        <v>33</v>
      </c>
      <c r="E584" s="10" t="s">
        <v>36</v>
      </c>
    </row>
    <row r="585" spans="1:5" ht="14.25" customHeight="1">
      <c r="A585" s="10" t="s">
        <v>35</v>
      </c>
      <c r="B585" s="10" t="s">
        <v>37</v>
      </c>
      <c r="C585" s="10" t="s">
        <v>38</v>
      </c>
      <c r="D585" s="10" t="s">
        <v>33</v>
      </c>
      <c r="E585" s="10" t="s">
        <v>36</v>
      </c>
    </row>
    <row r="586" spans="1:5" ht="14.25" customHeight="1">
      <c r="A586" s="10" t="s">
        <v>35</v>
      </c>
      <c r="B586" s="10" t="s">
        <v>37</v>
      </c>
      <c r="C586" s="10" t="s">
        <v>32</v>
      </c>
      <c r="D586" s="10" t="s">
        <v>33</v>
      </c>
      <c r="E586" s="10" t="s">
        <v>36</v>
      </c>
    </row>
    <row r="587" spans="1:5" ht="14.25" customHeight="1">
      <c r="A587" s="10" t="s">
        <v>35</v>
      </c>
      <c r="B587" s="10" t="s">
        <v>37</v>
      </c>
      <c r="C587" s="10" t="s">
        <v>38</v>
      </c>
      <c r="D587" s="10" t="s">
        <v>33</v>
      </c>
      <c r="E587" s="10" t="s">
        <v>36</v>
      </c>
    </row>
    <row r="588" spans="1:5" ht="14.25" customHeight="1">
      <c r="A588" s="10" t="s">
        <v>35</v>
      </c>
      <c r="B588" s="10" t="s">
        <v>37</v>
      </c>
      <c r="C588" s="10" t="s">
        <v>32</v>
      </c>
      <c r="D588" s="10" t="s">
        <v>33</v>
      </c>
      <c r="E588" s="10" t="s">
        <v>36</v>
      </c>
    </row>
    <row r="589" spans="1:5" ht="14.25" customHeight="1">
      <c r="A589" s="10" t="s">
        <v>35</v>
      </c>
      <c r="B589" s="10" t="s">
        <v>37</v>
      </c>
      <c r="C589" s="10" t="s">
        <v>32</v>
      </c>
      <c r="D589" s="10" t="s">
        <v>33</v>
      </c>
      <c r="E589" s="10" t="s">
        <v>36</v>
      </c>
    </row>
    <row r="590" spans="1:5" ht="14.25" customHeight="1">
      <c r="A590" s="10" t="s">
        <v>30</v>
      </c>
      <c r="B590" s="10" t="s">
        <v>37</v>
      </c>
      <c r="C590" s="10" t="s">
        <v>38</v>
      </c>
      <c r="D590" s="10" t="s">
        <v>33</v>
      </c>
      <c r="E590" s="10" t="s">
        <v>36</v>
      </c>
    </row>
    <row r="591" spans="1:5" ht="14.25" customHeight="1">
      <c r="A591" s="10" t="s">
        <v>30</v>
      </c>
      <c r="B591" s="10" t="s">
        <v>37</v>
      </c>
      <c r="C591" s="10" t="s">
        <v>38</v>
      </c>
      <c r="D591" s="10" t="s">
        <v>33</v>
      </c>
      <c r="E591" s="10" t="s">
        <v>36</v>
      </c>
    </row>
    <row r="592" spans="1:5" ht="14.25" customHeight="1">
      <c r="A592" s="10" t="s">
        <v>30</v>
      </c>
      <c r="B592" s="10" t="s">
        <v>37</v>
      </c>
      <c r="C592" s="10" t="s">
        <v>38</v>
      </c>
      <c r="D592" s="10" t="s">
        <v>33</v>
      </c>
      <c r="E592" s="10" t="s">
        <v>36</v>
      </c>
    </row>
    <row r="593" spans="1:5" ht="14.25" customHeight="1">
      <c r="A593" s="10" t="s">
        <v>30</v>
      </c>
      <c r="B593" s="10" t="s">
        <v>37</v>
      </c>
      <c r="C593" s="10" t="s">
        <v>32</v>
      </c>
      <c r="D593" s="10" t="s">
        <v>33</v>
      </c>
      <c r="E593" s="10" t="s">
        <v>36</v>
      </c>
    </row>
    <row r="594" spans="1:5" ht="14.25" customHeight="1">
      <c r="A594" s="10" t="s">
        <v>30</v>
      </c>
      <c r="B594" s="10" t="s">
        <v>37</v>
      </c>
      <c r="C594" s="10" t="s">
        <v>38</v>
      </c>
      <c r="D594" s="10" t="s">
        <v>33</v>
      </c>
      <c r="E594" s="10" t="s">
        <v>36</v>
      </c>
    </row>
    <row r="595" spans="1:5" ht="14.25" customHeight="1">
      <c r="A595" s="10" t="s">
        <v>30</v>
      </c>
      <c r="B595" s="10" t="s">
        <v>37</v>
      </c>
      <c r="C595" s="10" t="s">
        <v>32</v>
      </c>
      <c r="D595" s="10" t="s">
        <v>33</v>
      </c>
      <c r="E595" s="10" t="s">
        <v>36</v>
      </c>
    </row>
    <row r="596" spans="1:5" ht="14.25" customHeight="1">
      <c r="A596" s="10" t="s">
        <v>35</v>
      </c>
      <c r="B596" s="10" t="s">
        <v>37</v>
      </c>
      <c r="C596" s="10" t="s">
        <v>32</v>
      </c>
      <c r="D596" s="10" t="s">
        <v>33</v>
      </c>
      <c r="E596" s="10" t="s">
        <v>36</v>
      </c>
    </row>
    <row r="597" spans="1:5" ht="14.25" customHeight="1">
      <c r="A597" s="10" t="s">
        <v>35</v>
      </c>
      <c r="B597" s="10" t="s">
        <v>37</v>
      </c>
      <c r="C597" s="10" t="s">
        <v>38</v>
      </c>
      <c r="D597" s="10" t="s">
        <v>33</v>
      </c>
      <c r="E597" s="10" t="s">
        <v>36</v>
      </c>
    </row>
    <row r="598" spans="1:5" ht="14.25" customHeight="1">
      <c r="A598" s="10" t="s">
        <v>35</v>
      </c>
      <c r="B598" s="10" t="s">
        <v>37</v>
      </c>
      <c r="C598" s="10" t="s">
        <v>38</v>
      </c>
      <c r="D598" s="10" t="s">
        <v>33</v>
      </c>
      <c r="E598" s="10" t="s">
        <v>36</v>
      </c>
    </row>
    <row r="599" spans="1:5" ht="14.25" customHeight="1">
      <c r="A599" s="10" t="s">
        <v>35</v>
      </c>
      <c r="B599" s="10" t="s">
        <v>37</v>
      </c>
      <c r="C599" s="10" t="s">
        <v>38</v>
      </c>
      <c r="D599" s="10" t="s">
        <v>33</v>
      </c>
      <c r="E599" s="10" t="s">
        <v>36</v>
      </c>
    </row>
    <row r="600" spans="1:5" ht="14.25" customHeight="1">
      <c r="A600" s="10" t="s">
        <v>35</v>
      </c>
      <c r="B600" s="10" t="s">
        <v>37</v>
      </c>
      <c r="C600" s="10" t="s">
        <v>32</v>
      </c>
      <c r="D600" s="10" t="s">
        <v>33</v>
      </c>
      <c r="E600" s="10" t="s">
        <v>36</v>
      </c>
    </row>
    <row r="601" spans="1:5" ht="14.25" customHeight="1">
      <c r="A601" s="10" t="s">
        <v>35</v>
      </c>
      <c r="B601" s="10" t="s">
        <v>37</v>
      </c>
      <c r="C601" s="10" t="s">
        <v>32</v>
      </c>
      <c r="D601" s="10" t="s">
        <v>33</v>
      </c>
      <c r="E601" s="10" t="s">
        <v>36</v>
      </c>
    </row>
    <row r="602" spans="1:5" ht="14.25" customHeight="1">
      <c r="A602" s="10" t="s">
        <v>30</v>
      </c>
      <c r="B602" s="10" t="s">
        <v>31</v>
      </c>
      <c r="C602" s="10" t="s">
        <v>32</v>
      </c>
      <c r="D602" s="10" t="s">
        <v>39</v>
      </c>
      <c r="E602" s="10" t="s">
        <v>36</v>
      </c>
    </row>
    <row r="603" spans="1:5" ht="14.25" customHeight="1">
      <c r="A603" s="10" t="s">
        <v>30</v>
      </c>
      <c r="B603" s="10" t="s">
        <v>31</v>
      </c>
      <c r="C603" s="10" t="s">
        <v>38</v>
      </c>
      <c r="D603" s="10" t="s">
        <v>39</v>
      </c>
      <c r="E603" s="10" t="s">
        <v>36</v>
      </c>
    </row>
    <row r="604" spans="1:5" ht="14.25" customHeight="1">
      <c r="A604" s="10" t="s">
        <v>30</v>
      </c>
      <c r="B604" s="10" t="s">
        <v>31</v>
      </c>
      <c r="C604" s="10" t="s">
        <v>38</v>
      </c>
      <c r="D604" s="10" t="s">
        <v>39</v>
      </c>
      <c r="E604" s="10" t="s">
        <v>36</v>
      </c>
    </row>
    <row r="605" spans="1:5" ht="14.25" customHeight="1">
      <c r="A605" s="10" t="s">
        <v>30</v>
      </c>
      <c r="B605" s="10" t="s">
        <v>31</v>
      </c>
      <c r="C605" s="10" t="s">
        <v>38</v>
      </c>
      <c r="D605" s="10" t="s">
        <v>39</v>
      </c>
      <c r="E605" s="10" t="s">
        <v>36</v>
      </c>
    </row>
    <row r="606" spans="1:5" ht="14.25" customHeight="1">
      <c r="A606" s="10" t="s">
        <v>35</v>
      </c>
      <c r="B606" s="10" t="s">
        <v>31</v>
      </c>
      <c r="C606" s="10" t="s">
        <v>38</v>
      </c>
      <c r="D606" s="10" t="s">
        <v>39</v>
      </c>
      <c r="E606" s="10" t="s">
        <v>36</v>
      </c>
    </row>
    <row r="607" spans="1:5" ht="14.25" customHeight="1">
      <c r="A607" s="10" t="s">
        <v>35</v>
      </c>
      <c r="B607" s="10" t="s">
        <v>31</v>
      </c>
      <c r="C607" s="10" t="s">
        <v>32</v>
      </c>
      <c r="D607" s="10" t="s">
        <v>39</v>
      </c>
      <c r="E607" s="10" t="s">
        <v>36</v>
      </c>
    </row>
    <row r="608" spans="1:5" ht="14.25" customHeight="1">
      <c r="A608" s="10" t="s">
        <v>35</v>
      </c>
      <c r="B608" s="10" t="s">
        <v>31</v>
      </c>
      <c r="C608" s="10" t="s">
        <v>38</v>
      </c>
      <c r="D608" s="10" t="s">
        <v>39</v>
      </c>
      <c r="E608" s="10" t="s">
        <v>36</v>
      </c>
    </row>
    <row r="609" spans="1:5" ht="14.25" customHeight="1">
      <c r="A609" s="10" t="s">
        <v>30</v>
      </c>
      <c r="B609" s="10" t="s">
        <v>31</v>
      </c>
      <c r="C609" s="10" t="s">
        <v>32</v>
      </c>
      <c r="D609" s="10" t="s">
        <v>39</v>
      </c>
      <c r="E609" s="10" t="s">
        <v>36</v>
      </c>
    </row>
    <row r="610" spans="1:5" ht="14.25" customHeight="1">
      <c r="A610" s="10" t="s">
        <v>35</v>
      </c>
      <c r="B610" s="10" t="s">
        <v>31</v>
      </c>
      <c r="C610" s="10" t="s">
        <v>38</v>
      </c>
      <c r="D610" s="10" t="s">
        <v>39</v>
      </c>
      <c r="E610" s="10" t="s">
        <v>36</v>
      </c>
    </row>
    <row r="611" spans="1:5" ht="14.25" customHeight="1">
      <c r="A611" s="10" t="s">
        <v>35</v>
      </c>
      <c r="B611" s="10" t="s">
        <v>31</v>
      </c>
      <c r="C611" s="10" t="s">
        <v>32</v>
      </c>
      <c r="D611" s="10" t="s">
        <v>39</v>
      </c>
      <c r="E611" s="10" t="s">
        <v>36</v>
      </c>
    </row>
    <row r="612" spans="1:5" ht="14.25" customHeight="1">
      <c r="A612" s="10" t="s">
        <v>35</v>
      </c>
      <c r="B612" s="10" t="s">
        <v>31</v>
      </c>
      <c r="C612" s="10" t="s">
        <v>32</v>
      </c>
      <c r="D612" s="10" t="s">
        <v>39</v>
      </c>
      <c r="E612" s="10" t="s">
        <v>36</v>
      </c>
    </row>
    <row r="613" spans="1:5" ht="14.25" customHeight="1">
      <c r="A613" s="10" t="s">
        <v>35</v>
      </c>
      <c r="B613" s="10" t="s">
        <v>31</v>
      </c>
      <c r="C613" s="10" t="s">
        <v>32</v>
      </c>
      <c r="D613" s="10" t="s">
        <v>39</v>
      </c>
      <c r="E613" s="10" t="s">
        <v>36</v>
      </c>
    </row>
    <row r="614" spans="1:5" ht="14.25" customHeight="1">
      <c r="A614" s="10" t="s">
        <v>35</v>
      </c>
      <c r="B614" s="10" t="s">
        <v>31</v>
      </c>
      <c r="C614" s="10" t="s">
        <v>32</v>
      </c>
      <c r="D614" s="10" t="s">
        <v>39</v>
      </c>
      <c r="E614" s="10" t="s">
        <v>36</v>
      </c>
    </row>
    <row r="615" spans="1:5" ht="14.25" customHeight="1">
      <c r="A615" s="10" t="s">
        <v>30</v>
      </c>
      <c r="B615" s="10" t="s">
        <v>31</v>
      </c>
      <c r="C615" s="10" t="s">
        <v>32</v>
      </c>
      <c r="D615" s="10" t="s">
        <v>39</v>
      </c>
      <c r="E615" s="10" t="s">
        <v>36</v>
      </c>
    </row>
    <row r="616" spans="1:5" ht="14.25" customHeight="1">
      <c r="A616" s="10" t="s">
        <v>30</v>
      </c>
      <c r="B616" s="10" t="s">
        <v>37</v>
      </c>
      <c r="C616" s="10" t="s">
        <v>32</v>
      </c>
      <c r="D616" s="10" t="s">
        <v>39</v>
      </c>
      <c r="E616" s="10" t="s">
        <v>36</v>
      </c>
    </row>
    <row r="617" spans="1:5" ht="14.25" customHeight="1">
      <c r="A617" s="10" t="s">
        <v>30</v>
      </c>
      <c r="B617" s="10" t="s">
        <v>31</v>
      </c>
      <c r="C617" s="10" t="s">
        <v>38</v>
      </c>
      <c r="D617" s="10" t="s">
        <v>39</v>
      </c>
      <c r="E617" s="10" t="s">
        <v>36</v>
      </c>
    </row>
    <row r="618" spans="1:5" ht="14.25" customHeight="1">
      <c r="A618" s="10" t="s">
        <v>30</v>
      </c>
      <c r="B618" s="10" t="s">
        <v>31</v>
      </c>
      <c r="C618" s="10" t="s">
        <v>32</v>
      </c>
      <c r="D618" s="10" t="s">
        <v>39</v>
      </c>
      <c r="E618" s="10" t="s">
        <v>36</v>
      </c>
    </row>
    <row r="619" spans="1:5" ht="14.25" customHeight="1">
      <c r="A619" s="10" t="s">
        <v>30</v>
      </c>
      <c r="B619" s="10" t="s">
        <v>37</v>
      </c>
      <c r="C619" s="10" t="s">
        <v>38</v>
      </c>
      <c r="D619" s="10" t="s">
        <v>39</v>
      </c>
      <c r="E619" s="10" t="s">
        <v>36</v>
      </c>
    </row>
    <row r="620" spans="1:5" ht="14.25" customHeight="1">
      <c r="A620" s="10" t="s">
        <v>30</v>
      </c>
      <c r="B620" s="10" t="s">
        <v>37</v>
      </c>
      <c r="C620" s="10" t="s">
        <v>38</v>
      </c>
      <c r="D620" s="10" t="s">
        <v>39</v>
      </c>
      <c r="E620" s="10" t="s">
        <v>36</v>
      </c>
    </row>
    <row r="621" spans="1:5" ht="14.25" customHeight="1">
      <c r="A621" s="10" t="s">
        <v>30</v>
      </c>
      <c r="B621" s="10" t="s">
        <v>37</v>
      </c>
      <c r="C621" s="10" t="s">
        <v>32</v>
      </c>
      <c r="D621" s="10" t="s">
        <v>39</v>
      </c>
      <c r="E621" s="10" t="s">
        <v>36</v>
      </c>
    </row>
    <row r="622" spans="1:5" ht="14.25" customHeight="1">
      <c r="A622" s="10" t="s">
        <v>30</v>
      </c>
      <c r="B622" s="10" t="s">
        <v>31</v>
      </c>
      <c r="C622" s="10" t="s">
        <v>38</v>
      </c>
      <c r="D622" s="10" t="s">
        <v>39</v>
      </c>
      <c r="E622" s="10" t="s">
        <v>36</v>
      </c>
    </row>
    <row r="623" spans="1:5" ht="14.25" customHeight="1">
      <c r="A623" s="10" t="s">
        <v>30</v>
      </c>
      <c r="B623" s="10" t="s">
        <v>31</v>
      </c>
      <c r="C623" s="10" t="s">
        <v>32</v>
      </c>
      <c r="D623" s="10" t="s">
        <v>39</v>
      </c>
      <c r="E623" s="10" t="s">
        <v>36</v>
      </c>
    </row>
    <row r="624" spans="1:5" ht="14.25" customHeight="1">
      <c r="A624" s="10" t="s">
        <v>30</v>
      </c>
      <c r="B624" s="10" t="s">
        <v>31</v>
      </c>
      <c r="C624" s="10" t="s">
        <v>32</v>
      </c>
      <c r="D624" s="10" t="s">
        <v>39</v>
      </c>
      <c r="E624" s="10" t="s">
        <v>36</v>
      </c>
    </row>
    <row r="625" spans="1:5" ht="14.25" customHeight="1">
      <c r="A625" s="10" t="s">
        <v>30</v>
      </c>
      <c r="B625" s="10" t="s">
        <v>37</v>
      </c>
      <c r="C625" s="10" t="s">
        <v>38</v>
      </c>
      <c r="D625" s="10" t="s">
        <v>39</v>
      </c>
      <c r="E625" s="10" t="s">
        <v>36</v>
      </c>
    </row>
    <row r="626" spans="1:5" ht="14.25" customHeight="1">
      <c r="A626" s="10" t="s">
        <v>30</v>
      </c>
      <c r="B626" s="10" t="s">
        <v>37</v>
      </c>
      <c r="C626" s="10" t="s">
        <v>38</v>
      </c>
      <c r="D626" s="10" t="s">
        <v>39</v>
      </c>
      <c r="E626" s="10" t="s">
        <v>36</v>
      </c>
    </row>
    <row r="627" spans="1:5" ht="14.25" customHeight="1">
      <c r="A627" s="10" t="s">
        <v>30</v>
      </c>
      <c r="B627" s="10" t="s">
        <v>31</v>
      </c>
      <c r="C627" s="10" t="s">
        <v>32</v>
      </c>
      <c r="D627" s="10" t="s">
        <v>39</v>
      </c>
      <c r="E627" s="10" t="s">
        <v>36</v>
      </c>
    </row>
    <row r="628" spans="1:5" ht="14.25" customHeight="1">
      <c r="A628" s="10" t="s">
        <v>30</v>
      </c>
      <c r="B628" s="10" t="s">
        <v>31</v>
      </c>
      <c r="C628" s="10" t="s">
        <v>38</v>
      </c>
      <c r="D628" s="10" t="s">
        <v>39</v>
      </c>
      <c r="E628" s="10" t="s">
        <v>36</v>
      </c>
    </row>
    <row r="629" spans="1:5" ht="14.25" customHeight="1">
      <c r="A629" s="10" t="s">
        <v>30</v>
      </c>
      <c r="B629" s="10" t="s">
        <v>37</v>
      </c>
      <c r="C629" s="10" t="s">
        <v>32</v>
      </c>
      <c r="D629" s="10" t="s">
        <v>39</v>
      </c>
      <c r="E629" s="10" t="s">
        <v>36</v>
      </c>
    </row>
    <row r="630" spans="1:5" ht="14.25" customHeight="1">
      <c r="A630" s="10" t="s">
        <v>30</v>
      </c>
      <c r="B630" s="10" t="s">
        <v>37</v>
      </c>
      <c r="C630" s="10" t="s">
        <v>38</v>
      </c>
      <c r="D630" s="10" t="s">
        <v>39</v>
      </c>
      <c r="E630" s="10" t="s">
        <v>36</v>
      </c>
    </row>
    <row r="631" spans="1:5" ht="14.25" customHeight="1">
      <c r="A631" s="10" t="s">
        <v>30</v>
      </c>
      <c r="B631" s="10" t="s">
        <v>31</v>
      </c>
      <c r="C631" s="10" t="s">
        <v>38</v>
      </c>
      <c r="D631" s="10" t="s">
        <v>39</v>
      </c>
      <c r="E631" s="10" t="s">
        <v>36</v>
      </c>
    </row>
    <row r="632" spans="1:5" ht="14.25" customHeight="1">
      <c r="A632" s="10" t="s">
        <v>30</v>
      </c>
      <c r="B632" s="10" t="s">
        <v>31</v>
      </c>
      <c r="C632" s="10" t="s">
        <v>32</v>
      </c>
      <c r="D632" s="10" t="s">
        <v>39</v>
      </c>
      <c r="E632" s="10" t="s">
        <v>36</v>
      </c>
    </row>
    <row r="633" spans="1:5" ht="14.25" customHeight="1">
      <c r="A633" s="10" t="s">
        <v>30</v>
      </c>
      <c r="B633" s="10" t="s">
        <v>31</v>
      </c>
      <c r="C633" s="10" t="s">
        <v>38</v>
      </c>
      <c r="D633" s="10" t="s">
        <v>39</v>
      </c>
      <c r="E633" s="10" t="s">
        <v>36</v>
      </c>
    </row>
    <row r="634" spans="1:5" ht="14.25" customHeight="1">
      <c r="A634" s="10" t="s">
        <v>30</v>
      </c>
      <c r="B634" s="10" t="s">
        <v>37</v>
      </c>
      <c r="C634" s="10" t="s">
        <v>32</v>
      </c>
      <c r="D634" s="10" t="s">
        <v>39</v>
      </c>
      <c r="E634" s="10" t="s">
        <v>36</v>
      </c>
    </row>
    <row r="635" spans="1:5" ht="14.25" customHeight="1">
      <c r="A635" s="10" t="s">
        <v>30</v>
      </c>
      <c r="B635" s="10" t="s">
        <v>37</v>
      </c>
      <c r="C635" s="10" t="s">
        <v>32</v>
      </c>
      <c r="D635" s="10" t="s">
        <v>39</v>
      </c>
      <c r="E635" s="10" t="s">
        <v>36</v>
      </c>
    </row>
    <row r="636" spans="1:5" ht="14.25" customHeight="1">
      <c r="A636" s="10" t="s">
        <v>35</v>
      </c>
      <c r="B636" s="10" t="s">
        <v>31</v>
      </c>
      <c r="C636" s="10" t="s">
        <v>38</v>
      </c>
      <c r="D636" s="10" t="s">
        <v>39</v>
      </c>
      <c r="E636" s="10" t="s">
        <v>36</v>
      </c>
    </row>
    <row r="637" spans="1:5" ht="14.25" customHeight="1">
      <c r="A637" s="10" t="s">
        <v>35</v>
      </c>
      <c r="B637" s="10" t="s">
        <v>31</v>
      </c>
      <c r="C637" s="10" t="s">
        <v>32</v>
      </c>
      <c r="D637" s="10" t="s">
        <v>39</v>
      </c>
      <c r="E637" s="10" t="s">
        <v>36</v>
      </c>
    </row>
    <row r="638" spans="1:5" ht="14.25" customHeight="1">
      <c r="A638" s="10" t="s">
        <v>35</v>
      </c>
      <c r="B638" s="10" t="s">
        <v>37</v>
      </c>
      <c r="C638" s="10" t="s">
        <v>38</v>
      </c>
      <c r="D638" s="10" t="s">
        <v>39</v>
      </c>
      <c r="E638" s="10" t="s">
        <v>36</v>
      </c>
    </row>
    <row r="639" spans="1:5" ht="14.25" customHeight="1">
      <c r="A639" s="10" t="s">
        <v>35</v>
      </c>
      <c r="B639" s="10" t="s">
        <v>37</v>
      </c>
      <c r="C639" s="10" t="s">
        <v>38</v>
      </c>
      <c r="D639" s="10" t="s">
        <v>39</v>
      </c>
      <c r="E639" s="10" t="s">
        <v>36</v>
      </c>
    </row>
    <row r="640" spans="1:5" ht="14.25" customHeight="1">
      <c r="A640" s="10" t="s">
        <v>35</v>
      </c>
      <c r="B640" s="10" t="s">
        <v>31</v>
      </c>
      <c r="C640" s="10" t="s">
        <v>32</v>
      </c>
      <c r="D640" s="10" t="s">
        <v>39</v>
      </c>
      <c r="E640" s="10" t="s">
        <v>36</v>
      </c>
    </row>
    <row r="641" spans="1:5" ht="14.25" customHeight="1">
      <c r="A641" s="10" t="s">
        <v>35</v>
      </c>
      <c r="B641" s="10" t="s">
        <v>37</v>
      </c>
      <c r="C641" s="10" t="s">
        <v>38</v>
      </c>
      <c r="D641" s="10" t="s">
        <v>39</v>
      </c>
      <c r="E641" s="10" t="s">
        <v>36</v>
      </c>
    </row>
    <row r="642" spans="1:5" ht="14.25" customHeight="1">
      <c r="A642" s="10" t="s">
        <v>35</v>
      </c>
      <c r="B642" s="10" t="s">
        <v>37</v>
      </c>
      <c r="C642" s="10" t="s">
        <v>38</v>
      </c>
      <c r="D642" s="10" t="s">
        <v>39</v>
      </c>
      <c r="E642" s="10" t="s">
        <v>36</v>
      </c>
    </row>
    <row r="643" spans="1:5" ht="14.25" customHeight="1">
      <c r="A643" s="10" t="s">
        <v>35</v>
      </c>
      <c r="B643" s="10" t="s">
        <v>37</v>
      </c>
      <c r="C643" s="10" t="s">
        <v>38</v>
      </c>
      <c r="D643" s="10" t="s">
        <v>39</v>
      </c>
      <c r="E643" s="10" t="s">
        <v>36</v>
      </c>
    </row>
    <row r="644" spans="1:5" ht="14.25" customHeight="1">
      <c r="A644" s="10" t="s">
        <v>35</v>
      </c>
      <c r="B644" s="10" t="s">
        <v>31</v>
      </c>
      <c r="C644" s="10" t="s">
        <v>32</v>
      </c>
      <c r="D644" s="10" t="s">
        <v>39</v>
      </c>
      <c r="E644" s="10" t="s">
        <v>36</v>
      </c>
    </row>
    <row r="645" spans="1:5" ht="14.25" customHeight="1">
      <c r="A645" s="10" t="s">
        <v>35</v>
      </c>
      <c r="B645" s="10" t="s">
        <v>37</v>
      </c>
      <c r="C645" s="10" t="s">
        <v>38</v>
      </c>
      <c r="D645" s="10" t="s">
        <v>39</v>
      </c>
      <c r="E645" s="10" t="s">
        <v>36</v>
      </c>
    </row>
    <row r="646" spans="1:5" ht="14.25" customHeight="1">
      <c r="A646" s="10" t="s">
        <v>35</v>
      </c>
      <c r="B646" s="10" t="s">
        <v>31</v>
      </c>
      <c r="C646" s="10" t="s">
        <v>32</v>
      </c>
      <c r="D646" s="10" t="s">
        <v>39</v>
      </c>
      <c r="E646" s="10" t="s">
        <v>36</v>
      </c>
    </row>
    <row r="647" spans="1:5" ht="14.25" customHeight="1">
      <c r="A647" s="10" t="s">
        <v>35</v>
      </c>
      <c r="B647" s="10" t="s">
        <v>31</v>
      </c>
      <c r="C647" s="10" t="s">
        <v>32</v>
      </c>
      <c r="D647" s="10" t="s">
        <v>39</v>
      </c>
      <c r="E647" s="10" t="s">
        <v>36</v>
      </c>
    </row>
    <row r="648" spans="1:5" ht="14.25" customHeight="1">
      <c r="A648" s="10" t="s">
        <v>35</v>
      </c>
      <c r="B648" s="10" t="s">
        <v>37</v>
      </c>
      <c r="C648" s="10" t="s">
        <v>38</v>
      </c>
      <c r="D648" s="10" t="s">
        <v>39</v>
      </c>
      <c r="E648" s="10" t="s">
        <v>36</v>
      </c>
    </row>
    <row r="649" spans="1:5" ht="14.25" customHeight="1">
      <c r="A649" s="10" t="s">
        <v>30</v>
      </c>
      <c r="B649" s="10" t="s">
        <v>31</v>
      </c>
      <c r="C649" s="10" t="s">
        <v>32</v>
      </c>
      <c r="D649" s="10" t="s">
        <v>39</v>
      </c>
      <c r="E649" s="10" t="s">
        <v>36</v>
      </c>
    </row>
    <row r="650" spans="1:5" ht="14.25" customHeight="1">
      <c r="A650" s="10" t="s">
        <v>30</v>
      </c>
      <c r="B650" s="10" t="s">
        <v>37</v>
      </c>
      <c r="C650" s="10" t="s">
        <v>32</v>
      </c>
      <c r="D650" s="10" t="s">
        <v>39</v>
      </c>
      <c r="E650" s="10" t="s">
        <v>36</v>
      </c>
    </row>
    <row r="651" spans="1:5" ht="14.25" customHeight="1">
      <c r="A651" s="10" t="s">
        <v>30</v>
      </c>
      <c r="B651" s="10" t="s">
        <v>31</v>
      </c>
      <c r="C651" s="10" t="s">
        <v>32</v>
      </c>
      <c r="D651" s="10" t="s">
        <v>39</v>
      </c>
      <c r="E651" s="10" t="s">
        <v>36</v>
      </c>
    </row>
    <row r="652" spans="1:5" ht="14.25" customHeight="1">
      <c r="A652" s="10" t="s">
        <v>30</v>
      </c>
      <c r="B652" s="10" t="s">
        <v>37</v>
      </c>
      <c r="C652" s="10" t="s">
        <v>38</v>
      </c>
      <c r="D652" s="10" t="s">
        <v>39</v>
      </c>
      <c r="E652" s="10" t="s">
        <v>36</v>
      </c>
    </row>
    <row r="653" spans="1:5" ht="14.25" customHeight="1">
      <c r="A653" s="10" t="s">
        <v>30</v>
      </c>
      <c r="B653" s="10" t="s">
        <v>31</v>
      </c>
      <c r="C653" s="10" t="s">
        <v>32</v>
      </c>
      <c r="D653" s="10" t="s">
        <v>39</v>
      </c>
      <c r="E653" s="10" t="s">
        <v>36</v>
      </c>
    </row>
    <row r="654" spans="1:5" ht="14.25" customHeight="1">
      <c r="A654" s="10" t="s">
        <v>30</v>
      </c>
      <c r="B654" s="10" t="s">
        <v>31</v>
      </c>
      <c r="C654" s="10" t="s">
        <v>38</v>
      </c>
      <c r="D654" s="10" t="s">
        <v>39</v>
      </c>
      <c r="E654" s="10" t="s">
        <v>36</v>
      </c>
    </row>
    <row r="655" spans="1:5" ht="14.25" customHeight="1">
      <c r="A655" s="10" t="s">
        <v>30</v>
      </c>
      <c r="B655" s="10" t="s">
        <v>37</v>
      </c>
      <c r="C655" s="10" t="s">
        <v>38</v>
      </c>
      <c r="D655" s="10" t="s">
        <v>39</v>
      </c>
      <c r="E655" s="10" t="s">
        <v>36</v>
      </c>
    </row>
    <row r="656" spans="1:5" ht="14.25" customHeight="1">
      <c r="A656" s="10" t="s">
        <v>35</v>
      </c>
      <c r="B656" s="10" t="s">
        <v>37</v>
      </c>
      <c r="C656" s="10" t="s">
        <v>38</v>
      </c>
      <c r="D656" s="10" t="s">
        <v>39</v>
      </c>
      <c r="E656" s="10" t="s">
        <v>36</v>
      </c>
    </row>
    <row r="657" spans="1:5" ht="14.25" customHeight="1">
      <c r="A657" s="10" t="s">
        <v>35</v>
      </c>
      <c r="B657" s="10" t="s">
        <v>31</v>
      </c>
      <c r="C657" s="10" t="s">
        <v>38</v>
      </c>
      <c r="D657" s="10" t="s">
        <v>39</v>
      </c>
      <c r="E657" s="10" t="s">
        <v>36</v>
      </c>
    </row>
    <row r="658" spans="1:5" ht="14.25" customHeight="1">
      <c r="A658" s="10" t="s">
        <v>35</v>
      </c>
      <c r="B658" s="10" t="s">
        <v>37</v>
      </c>
      <c r="C658" s="10" t="s">
        <v>32</v>
      </c>
      <c r="D658" s="10" t="s">
        <v>39</v>
      </c>
      <c r="E658" s="10" t="s">
        <v>36</v>
      </c>
    </row>
    <row r="659" spans="1:5" ht="14.25" customHeight="1">
      <c r="A659" s="10" t="s">
        <v>35</v>
      </c>
      <c r="B659" s="10" t="s">
        <v>37</v>
      </c>
      <c r="C659" s="10" t="s">
        <v>32</v>
      </c>
      <c r="D659" s="10" t="s">
        <v>39</v>
      </c>
      <c r="E659" s="10" t="s">
        <v>36</v>
      </c>
    </row>
    <row r="660" spans="1:5" ht="14.25" customHeight="1">
      <c r="A660" s="10" t="s">
        <v>35</v>
      </c>
      <c r="B660" s="10" t="s">
        <v>31</v>
      </c>
      <c r="C660" s="10" t="s">
        <v>32</v>
      </c>
      <c r="D660" s="10" t="s">
        <v>39</v>
      </c>
      <c r="E660" s="10" t="s">
        <v>36</v>
      </c>
    </row>
    <row r="661" spans="1:5" ht="14.25" customHeight="1">
      <c r="A661" s="10" t="s">
        <v>35</v>
      </c>
      <c r="B661" s="10" t="s">
        <v>37</v>
      </c>
      <c r="C661" s="10" t="s">
        <v>38</v>
      </c>
      <c r="D661" s="10" t="s">
        <v>39</v>
      </c>
      <c r="E661" s="10" t="s">
        <v>36</v>
      </c>
    </row>
    <row r="662" spans="1:5" ht="14.25" customHeight="1">
      <c r="A662" s="10" t="s">
        <v>35</v>
      </c>
      <c r="B662" s="10" t="s">
        <v>31</v>
      </c>
      <c r="C662" s="10" t="s">
        <v>38</v>
      </c>
      <c r="D662" s="10" t="s">
        <v>39</v>
      </c>
      <c r="E662" s="10" t="s">
        <v>36</v>
      </c>
    </row>
    <row r="663" spans="1:5" ht="14.25" customHeight="1">
      <c r="A663" s="10" t="s">
        <v>35</v>
      </c>
      <c r="B663" s="10" t="s">
        <v>37</v>
      </c>
      <c r="C663" s="10" t="s">
        <v>32</v>
      </c>
      <c r="D663" s="10" t="s">
        <v>39</v>
      </c>
      <c r="E663" s="10" t="s">
        <v>36</v>
      </c>
    </row>
    <row r="664" spans="1:5" ht="14.25" customHeight="1">
      <c r="A664" s="10" t="s">
        <v>35</v>
      </c>
      <c r="B664" s="10" t="s">
        <v>37</v>
      </c>
      <c r="C664" s="10" t="s">
        <v>38</v>
      </c>
      <c r="D664" s="10" t="s">
        <v>39</v>
      </c>
      <c r="E664" s="10" t="s">
        <v>36</v>
      </c>
    </row>
    <row r="665" spans="1:5" ht="14.25" customHeight="1">
      <c r="A665" s="10" t="s">
        <v>35</v>
      </c>
      <c r="B665" s="10" t="s">
        <v>31</v>
      </c>
      <c r="C665" s="10" t="s">
        <v>38</v>
      </c>
      <c r="D665" s="10" t="s">
        <v>39</v>
      </c>
      <c r="E665" s="10" t="s">
        <v>36</v>
      </c>
    </row>
    <row r="666" spans="1:5" ht="14.25" customHeight="1">
      <c r="A666" s="10" t="s">
        <v>35</v>
      </c>
      <c r="B666" s="10" t="s">
        <v>37</v>
      </c>
      <c r="C666" s="10" t="s">
        <v>38</v>
      </c>
      <c r="D666" s="10" t="s">
        <v>39</v>
      </c>
      <c r="E666" s="10" t="s">
        <v>36</v>
      </c>
    </row>
    <row r="667" spans="1:5" ht="14.25" customHeight="1">
      <c r="A667" s="10" t="s">
        <v>30</v>
      </c>
      <c r="B667" s="10" t="s">
        <v>37</v>
      </c>
      <c r="C667" s="10" t="s">
        <v>32</v>
      </c>
      <c r="D667" s="10" t="s">
        <v>39</v>
      </c>
      <c r="E667" s="10" t="s">
        <v>36</v>
      </c>
    </row>
    <row r="668" spans="1:5" ht="14.25" customHeight="1">
      <c r="A668" s="10" t="s">
        <v>30</v>
      </c>
      <c r="B668" s="10" t="s">
        <v>37</v>
      </c>
      <c r="C668" s="10" t="s">
        <v>38</v>
      </c>
      <c r="D668" s="10" t="s">
        <v>39</v>
      </c>
      <c r="E668" s="10" t="s">
        <v>36</v>
      </c>
    </row>
    <row r="669" spans="1:5" ht="14.25" customHeight="1">
      <c r="A669" s="10" t="s">
        <v>35</v>
      </c>
      <c r="B669" s="10" t="s">
        <v>37</v>
      </c>
      <c r="C669" s="10" t="s">
        <v>32</v>
      </c>
      <c r="D669" s="10" t="s">
        <v>39</v>
      </c>
      <c r="E669" s="10" t="s">
        <v>36</v>
      </c>
    </row>
    <row r="670" spans="1:5" ht="14.25" customHeight="1">
      <c r="A670" s="10" t="s">
        <v>35</v>
      </c>
      <c r="B670" s="10" t="s">
        <v>37</v>
      </c>
      <c r="C670" s="10" t="s">
        <v>32</v>
      </c>
      <c r="D670" s="10" t="s">
        <v>39</v>
      </c>
      <c r="E670" s="10" t="s">
        <v>36</v>
      </c>
    </row>
    <row r="671" spans="1:5" ht="14.25" customHeight="1">
      <c r="A671" s="10" t="s">
        <v>30</v>
      </c>
      <c r="B671" s="10" t="s">
        <v>37</v>
      </c>
      <c r="C671" s="10" t="s">
        <v>38</v>
      </c>
      <c r="D671" s="10" t="s">
        <v>39</v>
      </c>
      <c r="E671" s="10" t="s">
        <v>36</v>
      </c>
    </row>
    <row r="672" spans="1:5" ht="14.25" customHeight="1">
      <c r="A672" s="10" t="s">
        <v>30</v>
      </c>
      <c r="B672" s="10" t="s">
        <v>37</v>
      </c>
      <c r="C672" s="10" t="s">
        <v>38</v>
      </c>
      <c r="D672" s="10" t="s">
        <v>39</v>
      </c>
      <c r="E672" s="10" t="s">
        <v>36</v>
      </c>
    </row>
    <row r="673" spans="1:5" ht="14.25" customHeight="1">
      <c r="A673" s="10" t="s">
        <v>35</v>
      </c>
      <c r="B673" s="10" t="s">
        <v>37</v>
      </c>
      <c r="C673" s="10" t="s">
        <v>38</v>
      </c>
      <c r="D673" s="10" t="s">
        <v>39</v>
      </c>
      <c r="E673" s="10" t="s">
        <v>36</v>
      </c>
    </row>
    <row r="674" spans="1:5" ht="14.25" customHeight="1">
      <c r="A674" s="10" t="s">
        <v>35</v>
      </c>
      <c r="B674" s="10" t="s">
        <v>37</v>
      </c>
      <c r="C674" s="10" t="s">
        <v>38</v>
      </c>
      <c r="D674" s="10" t="s">
        <v>39</v>
      </c>
      <c r="E674" s="10" t="s">
        <v>36</v>
      </c>
    </row>
    <row r="675" spans="1:5" ht="14.25" customHeight="1">
      <c r="A675" s="10" t="s">
        <v>35</v>
      </c>
      <c r="B675" s="10" t="s">
        <v>37</v>
      </c>
      <c r="C675" s="10" t="s">
        <v>32</v>
      </c>
      <c r="D675" s="10" t="s">
        <v>39</v>
      </c>
      <c r="E675" s="10" t="s">
        <v>36</v>
      </c>
    </row>
    <row r="676" spans="1:5" ht="14.25" customHeight="1">
      <c r="A676" s="10" t="s">
        <v>35</v>
      </c>
      <c r="B676" s="10" t="s">
        <v>37</v>
      </c>
      <c r="C676" s="10" t="s">
        <v>38</v>
      </c>
      <c r="D676" s="10" t="s">
        <v>39</v>
      </c>
      <c r="E676" s="10" t="s">
        <v>36</v>
      </c>
    </row>
    <row r="677" spans="1:5" ht="14.25" customHeight="1">
      <c r="A677" s="10" t="s">
        <v>35</v>
      </c>
      <c r="B677" s="10" t="s">
        <v>37</v>
      </c>
      <c r="C677" s="10" t="s">
        <v>38</v>
      </c>
      <c r="D677" s="10" t="s">
        <v>39</v>
      </c>
      <c r="E677" s="10" t="s">
        <v>36</v>
      </c>
    </row>
    <row r="678" spans="1:5" ht="14.25" customHeight="1">
      <c r="A678" s="10" t="s">
        <v>30</v>
      </c>
      <c r="B678" s="10" t="s">
        <v>37</v>
      </c>
      <c r="C678" s="10" t="s">
        <v>38</v>
      </c>
      <c r="D678" s="10" t="s">
        <v>39</v>
      </c>
      <c r="E678" s="10" t="s">
        <v>36</v>
      </c>
    </row>
    <row r="679" spans="1:5" ht="14.25" customHeight="1">
      <c r="A679" s="10" t="s">
        <v>35</v>
      </c>
      <c r="B679" s="10" t="s">
        <v>37</v>
      </c>
      <c r="C679" s="10" t="s">
        <v>32</v>
      </c>
      <c r="D679" s="10" t="s">
        <v>39</v>
      </c>
      <c r="E679" s="10" t="s">
        <v>36</v>
      </c>
    </row>
    <row r="680" spans="1:5" ht="14.25" customHeight="1">
      <c r="A680" s="10" t="s">
        <v>30</v>
      </c>
      <c r="B680" s="10" t="s">
        <v>31</v>
      </c>
      <c r="C680" s="10" t="s">
        <v>38</v>
      </c>
      <c r="D680" s="10" t="s">
        <v>39</v>
      </c>
      <c r="E680" s="10" t="s">
        <v>36</v>
      </c>
    </row>
    <row r="681" spans="1:5" ht="14.25" customHeight="1">
      <c r="A681" s="10" t="s">
        <v>30</v>
      </c>
      <c r="B681" s="10" t="s">
        <v>37</v>
      </c>
      <c r="C681" s="10" t="s">
        <v>32</v>
      </c>
      <c r="D681" s="10" t="s">
        <v>33</v>
      </c>
      <c r="E681" s="10" t="s">
        <v>36</v>
      </c>
    </row>
    <row r="682" spans="1:5" ht="14.25" customHeight="1">
      <c r="A682" s="10" t="s">
        <v>30</v>
      </c>
      <c r="B682" s="10" t="s">
        <v>31</v>
      </c>
      <c r="C682" s="10" t="s">
        <v>32</v>
      </c>
      <c r="D682" s="10" t="s">
        <v>39</v>
      </c>
      <c r="E682" s="10" t="s">
        <v>36</v>
      </c>
    </row>
    <row r="683" spans="1:5" ht="14.25" customHeight="1">
      <c r="A683" s="10" t="s">
        <v>35</v>
      </c>
      <c r="B683" s="10" t="s">
        <v>31</v>
      </c>
      <c r="C683" s="10" t="s">
        <v>32</v>
      </c>
      <c r="D683" s="10" t="s">
        <v>39</v>
      </c>
      <c r="E683" s="10" t="s">
        <v>36</v>
      </c>
    </row>
    <row r="684" spans="1:5" ht="14.25" customHeight="1">
      <c r="A684" s="10" t="s">
        <v>30</v>
      </c>
      <c r="B684" s="10" t="s">
        <v>31</v>
      </c>
      <c r="C684" s="10" t="s">
        <v>32</v>
      </c>
      <c r="D684" s="10" t="s">
        <v>33</v>
      </c>
      <c r="E684" s="10" t="s">
        <v>36</v>
      </c>
    </row>
    <row r="685" spans="1:5" ht="14.25" customHeight="1">
      <c r="A685" s="10" t="s">
        <v>35</v>
      </c>
      <c r="B685" s="10" t="s">
        <v>31</v>
      </c>
      <c r="C685" s="10" t="s">
        <v>32</v>
      </c>
      <c r="D685" s="10" t="s">
        <v>39</v>
      </c>
      <c r="E685" s="10" t="s">
        <v>36</v>
      </c>
    </row>
    <row r="686" spans="1:5" ht="14.25" customHeight="1">
      <c r="A686" s="10" t="s">
        <v>35</v>
      </c>
      <c r="B686" s="10" t="s">
        <v>37</v>
      </c>
      <c r="C686" s="10" t="s">
        <v>32</v>
      </c>
      <c r="D686" s="10" t="s">
        <v>33</v>
      </c>
      <c r="E686" s="10" t="s">
        <v>36</v>
      </c>
    </row>
    <row r="687" spans="1:5" ht="14.25" customHeight="1"/>
    <row r="688" spans="1:5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09BB-7E62-40B6-9A2F-2EE6684F8CF4}">
  <dimension ref="A1:Y419"/>
  <sheetViews>
    <sheetView zoomScale="65" zoomScaleNormal="40" workbookViewId="0">
      <selection activeCell="G47" sqref="G47"/>
    </sheetView>
  </sheetViews>
  <sheetFormatPr defaultRowHeight="14.5"/>
  <cols>
    <col min="1" max="1" width="21.1796875" customWidth="1"/>
    <col min="2" max="2" width="17.7265625" customWidth="1"/>
    <col min="3" max="3" width="19.1796875" customWidth="1"/>
    <col min="4" max="4" width="15.54296875" customWidth="1"/>
    <col min="5" max="5" width="16.81640625" customWidth="1"/>
    <col min="6" max="6" width="14.26953125" customWidth="1"/>
    <col min="9" max="9" width="13.90625" customWidth="1"/>
    <col min="10" max="10" width="16.453125" customWidth="1"/>
    <col min="12" max="12" width="24.54296875" customWidth="1"/>
    <col min="13" max="13" width="20.7265625" customWidth="1"/>
    <col min="14" max="14" width="20.7265625" style="59" customWidth="1"/>
    <col min="15" max="15" width="15.1796875" style="59" customWidth="1"/>
    <col min="17" max="17" width="22.26953125" customWidth="1"/>
    <col min="18" max="18" width="13.453125" customWidth="1"/>
    <col min="21" max="21" width="26" customWidth="1"/>
    <col min="22" max="22" width="17.08984375" customWidth="1"/>
    <col min="24" max="24" width="18.90625" customWidth="1"/>
    <col min="25" max="25" width="22" customWidth="1"/>
  </cols>
  <sheetData>
    <row r="1" spans="1:25">
      <c r="A1" s="59" t="s">
        <v>17</v>
      </c>
      <c r="B1" s="54" t="s">
        <v>3</v>
      </c>
      <c r="C1" s="54" t="s">
        <v>46</v>
      </c>
      <c r="D1" s="54" t="s">
        <v>44</v>
      </c>
    </row>
    <row r="2" spans="1:25" ht="15" thickBot="1">
      <c r="A2" s="54">
        <v>35.789473684210527</v>
      </c>
      <c r="B2" s="54">
        <v>40.206185567010309</v>
      </c>
      <c r="C2" s="54">
        <v>61.458333333333336</v>
      </c>
      <c r="D2" s="54">
        <v>35.416666666666664</v>
      </c>
    </row>
    <row r="3" spans="1:25">
      <c r="A3" s="54">
        <v>30.208333333333332</v>
      </c>
      <c r="B3" s="54">
        <v>44.791666666666664</v>
      </c>
      <c r="C3" s="54">
        <v>59.375</v>
      </c>
      <c r="D3" s="54">
        <v>40.625</v>
      </c>
      <c r="I3" s="64" t="s">
        <v>17</v>
      </c>
      <c r="J3" s="64"/>
      <c r="Q3" s="64" t="s">
        <v>46</v>
      </c>
      <c r="R3" s="64"/>
      <c r="X3" s="89" t="s">
        <v>46</v>
      </c>
      <c r="Y3" s="88"/>
    </row>
    <row r="4" spans="1:25">
      <c r="A4" s="54">
        <v>34.408602150537632</v>
      </c>
      <c r="B4" s="54">
        <v>38.297872340425535</v>
      </c>
      <c r="C4" s="54">
        <v>56.701030927835049</v>
      </c>
      <c r="D4" s="54">
        <v>43.877551020408163</v>
      </c>
      <c r="I4" s="61"/>
      <c r="J4" s="61"/>
      <c r="N4" s="88" t="s">
        <v>17</v>
      </c>
      <c r="O4" s="88"/>
      <c r="Q4" s="61"/>
      <c r="R4" s="61"/>
      <c r="X4" s="65" t="s">
        <v>534</v>
      </c>
      <c r="Y4" s="65" t="s">
        <v>535</v>
      </c>
    </row>
    <row r="5" spans="1:25">
      <c r="A5" s="54">
        <v>30.526315789473685</v>
      </c>
      <c r="B5" s="54">
        <v>39.583333333333336</v>
      </c>
      <c r="C5" s="54">
        <v>57.89473684210526</v>
      </c>
      <c r="D5" s="54">
        <v>46.938775510204081</v>
      </c>
      <c r="I5" s="61" t="s">
        <v>522</v>
      </c>
      <c r="J5" s="61">
        <v>54.046418292642031</v>
      </c>
      <c r="N5" s="65" t="s">
        <v>534</v>
      </c>
      <c r="O5" s="65" t="s">
        <v>535</v>
      </c>
      <c r="Q5" s="61" t="s">
        <v>522</v>
      </c>
      <c r="R5" s="61">
        <v>51.309586065823211</v>
      </c>
      <c r="X5">
        <f>V7-V6</f>
        <v>50.716651820805538</v>
      </c>
      <c r="Y5">
        <f>V6+V7</f>
        <v>51.902520310840885</v>
      </c>
    </row>
    <row r="6" spans="1:25">
      <c r="A6" s="54">
        <v>29.166666666666668</v>
      </c>
      <c r="B6" s="54">
        <v>41.05263157894737</v>
      </c>
      <c r="C6" s="54">
        <v>58.333333333333336</v>
      </c>
      <c r="D6" s="54">
        <v>43.877551020408163</v>
      </c>
      <c r="I6" s="61" t="s">
        <v>64</v>
      </c>
      <c r="J6" s="61">
        <v>1.0077731030429129</v>
      </c>
      <c r="N6" s="59">
        <f>M9-M8</f>
        <v>52.062675297594119</v>
      </c>
      <c r="O6" s="59">
        <f>M9+M8</f>
        <v>56.030161287689943</v>
      </c>
      <c r="Q6" s="61" t="s">
        <v>64</v>
      </c>
      <c r="R6" s="61">
        <v>0.30164498671119871</v>
      </c>
      <c r="U6" s="59" t="s">
        <v>533</v>
      </c>
      <c r="V6" s="59">
        <v>0.59293424501767578</v>
      </c>
    </row>
    <row r="7" spans="1:25">
      <c r="A7" s="54">
        <v>26.315789473684209</v>
      </c>
      <c r="B7" s="54">
        <v>39.583333333333336</v>
      </c>
      <c r="C7" s="54">
        <v>58.333333333333336</v>
      </c>
      <c r="D7" s="54">
        <v>46.938775510204081</v>
      </c>
      <c r="I7" s="61" t="s">
        <v>523</v>
      </c>
      <c r="J7" s="61">
        <v>52.577319587628864</v>
      </c>
      <c r="Q7" s="61" t="s">
        <v>523</v>
      </c>
      <c r="R7" s="61">
        <v>50</v>
      </c>
      <c r="U7" s="59" t="s">
        <v>522</v>
      </c>
      <c r="V7" s="59">
        <v>51.309586065823211</v>
      </c>
    </row>
    <row r="8" spans="1:25">
      <c r="A8" s="54">
        <v>31.958762886597938</v>
      </c>
      <c r="B8" s="54">
        <v>42.10526315789474</v>
      </c>
      <c r="C8" s="54">
        <v>58.762886597938142</v>
      </c>
      <c r="D8" s="54">
        <v>42.857142857142854</v>
      </c>
      <c r="I8" s="61" t="s">
        <v>524</v>
      </c>
      <c r="J8" s="61">
        <v>38.541666666666664</v>
      </c>
      <c r="L8" s="59" t="s">
        <v>533</v>
      </c>
      <c r="M8" s="59">
        <v>1.9837429950479153</v>
      </c>
      <c r="Q8" s="61" t="s">
        <v>524</v>
      </c>
      <c r="R8" s="61">
        <v>50</v>
      </c>
    </row>
    <row r="9" spans="1:25">
      <c r="A9" s="54">
        <v>26.041666666666668</v>
      </c>
      <c r="B9" s="54">
        <v>39.175257731958766</v>
      </c>
      <c r="C9" s="54">
        <v>55.670103092783506</v>
      </c>
      <c r="D9" s="54">
        <v>43.298969072164951</v>
      </c>
      <c r="I9" s="61" t="s">
        <v>12</v>
      </c>
      <c r="J9" s="61">
        <v>16.923388220894807</v>
      </c>
      <c r="L9" s="61" t="s">
        <v>522</v>
      </c>
      <c r="M9" s="61">
        <v>54.046418292642031</v>
      </c>
      <c r="N9" s="61"/>
      <c r="O9" s="61"/>
      <c r="Q9" s="61" t="s">
        <v>12</v>
      </c>
      <c r="R9" s="61">
        <v>6.1671463228420063</v>
      </c>
    </row>
    <row r="10" spans="1:25">
      <c r="A10" s="54">
        <v>26.315789473684209</v>
      </c>
      <c r="B10" s="54">
        <v>43.157894736842103</v>
      </c>
      <c r="C10" s="54">
        <v>58.333333333333336</v>
      </c>
      <c r="D10" s="54">
        <v>42.268041237113401</v>
      </c>
      <c r="I10" s="61" t="s">
        <v>525</v>
      </c>
      <c r="J10" s="61">
        <v>286.40106887512115</v>
      </c>
      <c r="Q10" s="61" t="s">
        <v>525</v>
      </c>
      <c r="R10" s="61">
        <v>38.033693767343678</v>
      </c>
    </row>
    <row r="11" spans="1:25">
      <c r="A11" s="54">
        <v>28.125</v>
      </c>
      <c r="B11" s="54">
        <v>39.795918367346935</v>
      </c>
      <c r="C11" s="54">
        <v>57.731958762886599</v>
      </c>
      <c r="D11" s="54">
        <v>40</v>
      </c>
      <c r="I11" s="61" t="s">
        <v>526</v>
      </c>
      <c r="J11" s="61">
        <v>-0.75757724432425055</v>
      </c>
      <c r="Q11" s="61" t="s">
        <v>526</v>
      </c>
      <c r="R11" s="61">
        <v>4.588487492015588</v>
      </c>
    </row>
    <row r="12" spans="1:25">
      <c r="A12" s="54">
        <v>32.291666666666664</v>
      </c>
      <c r="B12" s="54">
        <v>38.541666666666664</v>
      </c>
      <c r="C12" s="54">
        <v>58.163265306122447</v>
      </c>
      <c r="D12" s="54">
        <v>40.625</v>
      </c>
      <c r="I12" s="61" t="s">
        <v>527</v>
      </c>
      <c r="J12" s="61">
        <v>0.40235205832281001</v>
      </c>
      <c r="Q12" s="61" t="s">
        <v>527</v>
      </c>
      <c r="R12" s="61">
        <v>1.7874468753628534</v>
      </c>
    </row>
    <row r="13" spans="1:25">
      <c r="A13" s="54">
        <v>34.020618556701031</v>
      </c>
      <c r="B13" s="54">
        <v>38.541666666666664</v>
      </c>
      <c r="C13" s="54">
        <v>54.081632653061227</v>
      </c>
      <c r="D13" s="54">
        <v>50.515463917525771</v>
      </c>
      <c r="I13" s="61" t="s">
        <v>528</v>
      </c>
      <c r="J13" s="61">
        <v>67.708333333333329</v>
      </c>
      <c r="Q13" s="61" t="s">
        <v>528</v>
      </c>
      <c r="R13" s="61">
        <v>41.196808510638299</v>
      </c>
    </row>
    <row r="14" spans="1:25">
      <c r="A14" s="54">
        <v>30.526315789473685</v>
      </c>
      <c r="B14" s="54">
        <v>41.414141414141412</v>
      </c>
      <c r="C14" s="54">
        <v>55.102040816326529</v>
      </c>
      <c r="D14" s="54">
        <v>51.041666666666664</v>
      </c>
      <c r="I14" s="61" t="s">
        <v>529</v>
      </c>
      <c r="J14" s="61">
        <v>26.041666666666668</v>
      </c>
      <c r="Q14" s="61" t="s">
        <v>529</v>
      </c>
      <c r="R14" s="61">
        <v>42.553191489361701</v>
      </c>
    </row>
    <row r="15" spans="1:25">
      <c r="A15" s="54">
        <v>35.106382978723403</v>
      </c>
      <c r="B15" s="54">
        <v>44.210526315789473</v>
      </c>
      <c r="C15" s="54">
        <v>56.701030927835049</v>
      </c>
      <c r="D15" s="54">
        <v>44.329896907216494</v>
      </c>
      <c r="I15" s="61" t="s">
        <v>530</v>
      </c>
      <c r="J15" s="61">
        <v>93.75</v>
      </c>
      <c r="Q15" s="61" t="s">
        <v>530</v>
      </c>
      <c r="R15" s="61">
        <v>83.75</v>
      </c>
    </row>
    <row r="16" spans="1:25">
      <c r="A16" s="54">
        <v>32.989690721649481</v>
      </c>
      <c r="B16" s="54">
        <v>42.10526315789474</v>
      </c>
      <c r="C16" s="54">
        <v>55.670103092783506</v>
      </c>
      <c r="D16" s="54">
        <v>52.127659574468083</v>
      </c>
      <c r="I16" s="61" t="s">
        <v>531</v>
      </c>
      <c r="J16" s="61">
        <v>15241.089958525052</v>
      </c>
      <c r="Q16" s="61" t="s">
        <v>531</v>
      </c>
      <c r="R16" s="61">
        <v>21447.406975514103</v>
      </c>
    </row>
    <row r="17" spans="1:25">
      <c r="A17" s="54">
        <v>33.695652173913047</v>
      </c>
      <c r="B17" s="54">
        <v>44.329896907216494</v>
      </c>
      <c r="C17" s="54">
        <v>53.608247422680414</v>
      </c>
      <c r="D17" s="54">
        <v>45.833333333333336</v>
      </c>
      <c r="I17" s="61" t="s">
        <v>532</v>
      </c>
      <c r="J17" s="61">
        <v>282</v>
      </c>
      <c r="Q17" s="61" t="s">
        <v>532</v>
      </c>
      <c r="R17" s="61">
        <v>418</v>
      </c>
    </row>
    <row r="18" spans="1:25" ht="15" thickBot="1">
      <c r="A18" s="54">
        <v>29.166666666666668</v>
      </c>
      <c r="B18" s="54">
        <v>40.625</v>
      </c>
      <c r="C18" s="54">
        <v>54.639175257731956</v>
      </c>
      <c r="D18" s="54">
        <v>47.95918367346939</v>
      </c>
      <c r="I18" s="62" t="s">
        <v>533</v>
      </c>
      <c r="J18" s="62">
        <v>1.9837429950479153</v>
      </c>
      <c r="Q18" s="62" t="s">
        <v>533</v>
      </c>
      <c r="R18" s="62">
        <v>0.59293424501767578</v>
      </c>
    </row>
    <row r="19" spans="1:25">
      <c r="A19" s="54">
        <v>31.914893617021278</v>
      </c>
      <c r="B19" s="54">
        <v>38.541666666666664</v>
      </c>
      <c r="C19" s="54">
        <v>55.208333333333336</v>
      </c>
      <c r="D19" s="54">
        <v>50.515463917525771</v>
      </c>
    </row>
    <row r="20" spans="1:25">
      <c r="A20" s="54">
        <v>29.166666666666668</v>
      </c>
      <c r="B20" s="54">
        <v>41.666666666666664</v>
      </c>
      <c r="C20" s="54">
        <v>54.166666666666664</v>
      </c>
      <c r="D20" s="54">
        <v>49.494949494949495</v>
      </c>
    </row>
    <row r="21" spans="1:25">
      <c r="A21" s="54">
        <v>30.851063829787233</v>
      </c>
      <c r="B21" s="54">
        <v>43.75</v>
      </c>
      <c r="C21" s="54">
        <v>53.125</v>
      </c>
      <c r="D21" s="54">
        <v>45.360824742268044</v>
      </c>
    </row>
    <row r="22" spans="1:25">
      <c r="A22" s="54">
        <v>29.473684210526315</v>
      </c>
      <c r="B22" s="54">
        <v>43.157894736842103</v>
      </c>
      <c r="C22" s="54">
        <v>54.166666666666664</v>
      </c>
      <c r="D22" s="54">
        <v>46.875</v>
      </c>
    </row>
    <row r="23" spans="1:25">
      <c r="A23" s="54">
        <v>28.865979381443299</v>
      </c>
      <c r="B23" s="54">
        <v>42.10526315789474</v>
      </c>
      <c r="C23" s="54">
        <v>53.125</v>
      </c>
      <c r="D23" s="54">
        <v>44.329896907216494</v>
      </c>
    </row>
    <row r="24" spans="1:25" ht="15" thickBot="1">
      <c r="A24" s="54">
        <v>29.473684210526315</v>
      </c>
      <c r="B24" s="54">
        <v>41.666666666666664</v>
      </c>
      <c r="C24" s="54">
        <v>53.684210526315788</v>
      </c>
      <c r="D24" s="54">
        <v>41.836734693877553</v>
      </c>
      <c r="I24" s="61"/>
      <c r="J24" s="61"/>
      <c r="O24"/>
    </row>
    <row r="25" spans="1:25">
      <c r="A25" s="54">
        <v>33.333333333333336</v>
      </c>
      <c r="B25" s="54">
        <v>42.857142857142854</v>
      </c>
      <c r="C25" s="54">
        <v>54.166666666666664</v>
      </c>
      <c r="D25" s="54">
        <v>40.625</v>
      </c>
      <c r="I25" s="64" t="s">
        <v>44</v>
      </c>
      <c r="J25" s="64"/>
      <c r="N25"/>
      <c r="O25"/>
      <c r="Q25" s="64" t="s">
        <v>3</v>
      </c>
      <c r="R25" s="64"/>
      <c r="X25" s="89" t="s">
        <v>3</v>
      </c>
      <c r="Y25" s="88"/>
    </row>
    <row r="26" spans="1:25">
      <c r="A26" s="54">
        <v>33.333333333333336</v>
      </c>
      <c r="B26" s="54">
        <v>45.360824742268044</v>
      </c>
      <c r="C26" s="54">
        <v>53.608247422680414</v>
      </c>
      <c r="D26" s="54">
        <v>41.666666666666664</v>
      </c>
      <c r="I26" s="61"/>
      <c r="J26" s="61"/>
      <c r="N26"/>
      <c r="O26"/>
      <c r="Q26" s="61"/>
      <c r="R26" s="61"/>
      <c r="X26" s="65" t="s">
        <v>534</v>
      </c>
      <c r="Y26" s="65" t="s">
        <v>535</v>
      </c>
    </row>
    <row r="27" spans="1:25">
      <c r="A27" s="54">
        <v>34.042553191489361</v>
      </c>
      <c r="B27" s="54">
        <v>39.175257731958766</v>
      </c>
      <c r="C27" s="54">
        <v>54.639175257731956</v>
      </c>
      <c r="D27" s="54">
        <v>44.329896907216494</v>
      </c>
      <c r="I27" s="61" t="s">
        <v>522</v>
      </c>
      <c r="J27" s="61">
        <v>42.369285406171336</v>
      </c>
      <c r="N27" s="89" t="s">
        <v>44</v>
      </c>
      <c r="O27" s="88"/>
      <c r="Q27" s="61" t="s">
        <v>522</v>
      </c>
      <c r="R27" s="61">
        <v>44.557042049216861</v>
      </c>
      <c r="X27">
        <f>V30-V29</f>
        <v>42.690884220379225</v>
      </c>
      <c r="Y27">
        <f>V30+V29</f>
        <v>46.423199878054497</v>
      </c>
    </row>
    <row r="28" spans="1:25">
      <c r="A28" s="54">
        <v>32.291666666666664</v>
      </c>
      <c r="B28" s="54">
        <v>41.836734693877553</v>
      </c>
      <c r="C28" s="54">
        <v>51.041666666666664</v>
      </c>
      <c r="D28" s="54">
        <v>40.625</v>
      </c>
      <c r="I28" s="61" t="s">
        <v>64</v>
      </c>
      <c r="J28" s="61">
        <v>0.25988947247179101</v>
      </c>
      <c r="N28" s="65" t="s">
        <v>534</v>
      </c>
      <c r="O28" s="65" t="s">
        <v>535</v>
      </c>
      <c r="Q28" s="61" t="s">
        <v>64</v>
      </c>
      <c r="R28" s="61">
        <v>0.92535580271107842</v>
      </c>
    </row>
    <row r="29" spans="1:25" ht="15" thickBot="1">
      <c r="A29" s="54">
        <v>35.106382978723403</v>
      </c>
      <c r="B29" s="54">
        <v>43.157894736842103</v>
      </c>
      <c r="C29" s="54">
        <v>51.578947368421055</v>
      </c>
      <c r="D29" s="54">
        <v>43.157894736842103</v>
      </c>
      <c r="I29" s="61" t="s">
        <v>523</v>
      </c>
      <c r="J29" s="61">
        <v>42.10526315789474</v>
      </c>
      <c r="L29" s="62" t="s">
        <v>533</v>
      </c>
      <c r="M29" s="62">
        <v>0.51381544825007686</v>
      </c>
      <c r="N29" s="59">
        <f>M30-M29</f>
        <v>41.855469957921258</v>
      </c>
      <c r="O29" s="59">
        <f>M30+M29</f>
        <v>42.883100854421414</v>
      </c>
      <c r="Q29" s="61" t="s">
        <v>523</v>
      </c>
      <c r="R29" s="61">
        <v>42.782738095238095</v>
      </c>
      <c r="U29" s="62" t="s">
        <v>533</v>
      </c>
      <c r="V29" s="62">
        <v>1.8661578288376339</v>
      </c>
    </row>
    <row r="30" spans="1:25">
      <c r="A30" s="54">
        <v>35.789473684210527</v>
      </c>
      <c r="B30" s="54">
        <v>42.268041237113401</v>
      </c>
      <c r="C30" s="54">
        <v>53.125</v>
      </c>
      <c r="D30" s="54">
        <v>43.75</v>
      </c>
      <c r="I30" s="61" t="s">
        <v>524</v>
      </c>
      <c r="J30" s="61">
        <v>40</v>
      </c>
      <c r="L30" s="59" t="s">
        <v>522</v>
      </c>
      <c r="M30" s="59">
        <v>42.369285406171336</v>
      </c>
      <c r="N30"/>
      <c r="O30"/>
      <c r="Q30" s="61" t="s">
        <v>524</v>
      </c>
      <c r="R30" s="61">
        <v>42.10526315789474</v>
      </c>
      <c r="U30" s="59" t="s">
        <v>522</v>
      </c>
      <c r="V30" s="61">
        <v>44.557042049216861</v>
      </c>
    </row>
    <row r="31" spans="1:25">
      <c r="A31" s="54">
        <v>36.170212765957444</v>
      </c>
      <c r="B31" s="54">
        <v>43.75</v>
      </c>
      <c r="C31" s="54">
        <v>53.125</v>
      </c>
      <c r="D31" s="54">
        <v>46.315789473684212</v>
      </c>
      <c r="I31" s="61" t="s">
        <v>12</v>
      </c>
      <c r="J31" s="61">
        <v>3.0860165009498703</v>
      </c>
      <c r="N31"/>
      <c r="O31"/>
      <c r="Q31" s="61" t="s">
        <v>12</v>
      </c>
      <c r="R31" s="61">
        <v>6.1381159903415661</v>
      </c>
    </row>
    <row r="32" spans="1:25">
      <c r="A32" s="54">
        <v>33.333333333333336</v>
      </c>
      <c r="B32" s="54">
        <v>42.708333333333336</v>
      </c>
      <c r="C32" s="54">
        <v>52.083333333333336</v>
      </c>
      <c r="D32" s="54">
        <v>43.157894736842103</v>
      </c>
      <c r="I32" s="61" t="s">
        <v>525</v>
      </c>
      <c r="J32" s="61">
        <v>9.5234978441348801</v>
      </c>
      <c r="N32"/>
      <c r="O32"/>
      <c r="Q32" s="61" t="s">
        <v>525</v>
      </c>
      <c r="R32" s="61">
        <v>37.676467910886821</v>
      </c>
    </row>
    <row r="33" spans="1:18">
      <c r="A33" s="54">
        <v>32.989690721649481</v>
      </c>
      <c r="B33" s="54">
        <v>41.666666666666664</v>
      </c>
      <c r="C33" s="54">
        <v>54.639175257731956</v>
      </c>
      <c r="D33" s="54">
        <v>43.877551020408163</v>
      </c>
      <c r="I33" s="61" t="s">
        <v>526</v>
      </c>
      <c r="J33" s="61">
        <v>0.56901329277348989</v>
      </c>
      <c r="N33"/>
      <c r="O33"/>
      <c r="Q33" s="61" t="s">
        <v>526</v>
      </c>
      <c r="R33" s="61">
        <v>1.1242671447104127</v>
      </c>
    </row>
    <row r="34" spans="1:18">
      <c r="A34" s="54">
        <v>39.361702127659576</v>
      </c>
      <c r="B34" s="54">
        <v>45.744680851063833</v>
      </c>
      <c r="C34" s="54">
        <v>55.208333333333336</v>
      </c>
      <c r="D34" s="54">
        <v>42.10526315789474</v>
      </c>
      <c r="I34" s="61" t="s">
        <v>527</v>
      </c>
      <c r="J34" s="61">
        <v>0.6278435590417305</v>
      </c>
      <c r="N34"/>
      <c r="O34"/>
      <c r="Q34" s="61" t="s">
        <v>527</v>
      </c>
      <c r="R34" s="61">
        <v>1.4918852931549049</v>
      </c>
    </row>
    <row r="35" spans="1:18">
      <c r="A35" s="54">
        <v>35.416666666666664</v>
      </c>
      <c r="B35" s="54">
        <v>43.298969072164951</v>
      </c>
      <c r="C35" s="54">
        <v>53.684210526315788</v>
      </c>
      <c r="D35" s="54">
        <v>44.680851063829785</v>
      </c>
      <c r="I35" s="61" t="s">
        <v>528</v>
      </c>
      <c r="J35" s="61">
        <v>16.710992907801419</v>
      </c>
      <c r="N35"/>
      <c r="O35"/>
      <c r="Q35" s="61" t="s">
        <v>528</v>
      </c>
      <c r="R35" s="61">
        <v>22.340425531914889</v>
      </c>
    </row>
    <row r="36" spans="1:18">
      <c r="A36" s="54">
        <v>34.408602150537632</v>
      </c>
      <c r="B36" s="54">
        <v>44.680851063829785</v>
      </c>
      <c r="C36" s="54">
        <v>54.166666666666664</v>
      </c>
      <c r="D36" s="54">
        <v>47.916666666666664</v>
      </c>
      <c r="I36" s="61" t="s">
        <v>529</v>
      </c>
      <c r="J36" s="61">
        <v>35.416666666666664</v>
      </c>
      <c r="N36"/>
      <c r="O36"/>
      <c r="Q36" s="61" t="s">
        <v>529</v>
      </c>
      <c r="R36" s="61">
        <v>38.297872340425535</v>
      </c>
    </row>
    <row r="37" spans="1:18">
      <c r="A37" s="54">
        <v>32.631578947368425</v>
      </c>
      <c r="B37" s="54">
        <v>43.877551020408163</v>
      </c>
      <c r="C37" s="54">
        <v>53.125</v>
      </c>
      <c r="D37" s="54">
        <v>46.875</v>
      </c>
      <c r="I37" s="61" t="s">
        <v>530</v>
      </c>
      <c r="J37" s="61">
        <v>52.127659574468083</v>
      </c>
      <c r="N37"/>
      <c r="O37"/>
      <c r="Q37" s="61" t="s">
        <v>530</v>
      </c>
      <c r="R37" s="61">
        <v>60.638297872340424</v>
      </c>
    </row>
    <row r="38" spans="1:18">
      <c r="A38" s="54">
        <v>33.333333333333336</v>
      </c>
      <c r="B38" s="54">
        <v>50.515463917525771</v>
      </c>
      <c r="C38" s="54">
        <v>53.125</v>
      </c>
      <c r="D38" s="54">
        <v>40.625</v>
      </c>
      <c r="I38" s="61" t="s">
        <v>531</v>
      </c>
      <c r="J38" s="61">
        <v>5974.0692422701586</v>
      </c>
      <c r="N38"/>
      <c r="O38"/>
      <c r="Q38" s="61" t="s">
        <v>531</v>
      </c>
      <c r="R38" s="61">
        <v>1960.5098501655418</v>
      </c>
    </row>
    <row r="39" spans="1:18">
      <c r="A39" s="54">
        <v>33.333333333333336</v>
      </c>
      <c r="B39" s="54">
        <v>52.631578947368418</v>
      </c>
      <c r="C39" s="54">
        <v>54.166666666666664</v>
      </c>
      <c r="D39" s="54">
        <v>44.329896907216494</v>
      </c>
      <c r="I39" s="61" t="s">
        <v>532</v>
      </c>
      <c r="J39" s="61">
        <v>141</v>
      </c>
      <c r="N39"/>
      <c r="O39"/>
      <c r="Q39" s="61" t="s">
        <v>532</v>
      </c>
      <c r="R39" s="61">
        <v>44</v>
      </c>
    </row>
    <row r="40" spans="1:18" ht="15" thickBot="1">
      <c r="A40" s="54">
        <v>36.734693877551024</v>
      </c>
      <c r="B40" s="54">
        <v>57.142857142857146</v>
      </c>
      <c r="C40" s="54">
        <v>52.577319587628864</v>
      </c>
      <c r="D40" s="54">
        <v>45.833333333333336</v>
      </c>
      <c r="I40" s="62" t="s">
        <v>533</v>
      </c>
      <c r="J40" s="62">
        <v>0.51381544825007686</v>
      </c>
      <c r="N40"/>
      <c r="O40"/>
      <c r="Q40" s="62" t="s">
        <v>533</v>
      </c>
      <c r="R40" s="62">
        <v>1.8661578288376339</v>
      </c>
    </row>
    <row r="41" spans="1:18">
      <c r="A41" s="54">
        <v>34.736842105263158</v>
      </c>
      <c r="B41" s="54">
        <v>57.446808510638299</v>
      </c>
      <c r="C41" s="54">
        <v>53.125</v>
      </c>
      <c r="D41" s="54">
        <v>38.541666666666664</v>
      </c>
      <c r="O41"/>
    </row>
    <row r="42" spans="1:18">
      <c r="A42" s="54">
        <v>33.684210526315788</v>
      </c>
      <c r="B42" s="54">
        <v>58.762886597938142</v>
      </c>
      <c r="C42" s="54">
        <v>50.526315789473685</v>
      </c>
      <c r="D42" s="54">
        <v>38.541666666666664</v>
      </c>
    </row>
    <row r="43" spans="1:18">
      <c r="A43" s="54">
        <v>35.416666666666664</v>
      </c>
      <c r="B43" s="54">
        <v>56.25</v>
      </c>
      <c r="C43" s="54">
        <v>53.125</v>
      </c>
      <c r="D43" s="54">
        <v>41.48936170212766</v>
      </c>
    </row>
    <row r="44" spans="1:18">
      <c r="A44" s="54">
        <v>32.978723404255319</v>
      </c>
      <c r="B44" s="54">
        <v>58.333333333333336</v>
      </c>
      <c r="C44" s="54">
        <v>53.125</v>
      </c>
      <c r="D44" s="54">
        <v>40</v>
      </c>
      <c r="I44" s="66" t="s">
        <v>17</v>
      </c>
      <c r="J44" s="66"/>
    </row>
    <row r="45" spans="1:18">
      <c r="A45" s="54">
        <v>30.526315789473685</v>
      </c>
      <c r="B45" s="54">
        <v>60.638297872340424</v>
      </c>
      <c r="C45" s="54">
        <v>54.639175257731956</v>
      </c>
      <c r="D45" s="54">
        <v>41.666666666666664</v>
      </c>
      <c r="I45" s="59" t="s">
        <v>534</v>
      </c>
      <c r="J45" s="59" t="s">
        <v>535</v>
      </c>
    </row>
    <row r="46" spans="1:18">
      <c r="A46" s="54">
        <v>32.989690721649481</v>
      </c>
      <c r="C46" s="54">
        <v>52.083333333333336</v>
      </c>
      <c r="D46" s="54">
        <v>41.666666666666664</v>
      </c>
      <c r="I46" s="59">
        <v>52.062675297594119</v>
      </c>
      <c r="J46" s="59">
        <v>56.030161287689943</v>
      </c>
      <c r="L46">
        <f>J46-I46</f>
        <v>3.9674859900958239</v>
      </c>
    </row>
    <row r="47" spans="1:18">
      <c r="A47" s="54">
        <v>34.042553191489361</v>
      </c>
      <c r="C47" s="54">
        <v>53.125</v>
      </c>
      <c r="D47" s="54">
        <v>38.775510204081634</v>
      </c>
    </row>
    <row r="48" spans="1:18">
      <c r="A48" s="54">
        <v>34.736842105263158</v>
      </c>
      <c r="C48" s="54">
        <v>52.083333333333336</v>
      </c>
      <c r="D48" s="54">
        <v>44.791666666666664</v>
      </c>
      <c r="I48" s="66" t="s">
        <v>44</v>
      </c>
      <c r="J48" s="66"/>
    </row>
    <row r="49" spans="1:12">
      <c r="A49" s="54">
        <v>35.051546391752581</v>
      </c>
      <c r="C49" s="54">
        <v>50.526315789473685</v>
      </c>
      <c r="D49" s="54">
        <v>40.425531914893618</v>
      </c>
      <c r="I49" s="59" t="s">
        <v>534</v>
      </c>
      <c r="J49" s="59" t="s">
        <v>535</v>
      </c>
    </row>
    <row r="50" spans="1:12">
      <c r="A50" s="54">
        <v>37.5</v>
      </c>
      <c r="C50" s="54">
        <v>50</v>
      </c>
      <c r="D50" s="54">
        <v>42.553191489361701</v>
      </c>
      <c r="I50" s="59">
        <v>41.855469957921258</v>
      </c>
      <c r="J50" s="59">
        <v>42.883100854421414</v>
      </c>
      <c r="L50">
        <f>J50-I50</f>
        <v>1.0276308965001562</v>
      </c>
    </row>
    <row r="51" spans="1:12">
      <c r="A51" s="54">
        <v>39.583333333333336</v>
      </c>
      <c r="C51" s="54">
        <v>50</v>
      </c>
      <c r="D51" s="54">
        <v>42.553191489361701</v>
      </c>
    </row>
    <row r="52" spans="1:12">
      <c r="A52" s="54">
        <v>35.416666666666664</v>
      </c>
      <c r="C52" s="54">
        <v>48.453608247422679</v>
      </c>
      <c r="D52" s="54">
        <v>46.808510638297875</v>
      </c>
      <c r="I52" s="66" t="s">
        <v>46</v>
      </c>
      <c r="J52" s="66"/>
    </row>
    <row r="53" spans="1:12">
      <c r="A53" s="54">
        <v>36.458333333333336</v>
      </c>
      <c r="C53" s="54">
        <v>50</v>
      </c>
      <c r="D53" s="54">
        <v>46.315789473684212</v>
      </c>
      <c r="I53" s="59" t="s">
        <v>534</v>
      </c>
      <c r="J53" s="59" t="s">
        <v>535</v>
      </c>
    </row>
    <row r="54" spans="1:12">
      <c r="A54" s="54">
        <v>34.375</v>
      </c>
      <c r="C54" s="54">
        <v>50.526315789473685</v>
      </c>
      <c r="D54" s="54">
        <v>44.791666666666664</v>
      </c>
      <c r="I54" s="59">
        <v>50.716651820805538</v>
      </c>
      <c r="J54" s="59">
        <v>51.902520310840885</v>
      </c>
      <c r="L54">
        <f>J54-I54</f>
        <v>1.1858684900353467</v>
      </c>
    </row>
    <row r="55" spans="1:12">
      <c r="A55" s="54">
        <v>38.541666666666664</v>
      </c>
      <c r="C55" s="54">
        <v>50.526315789473685</v>
      </c>
      <c r="D55" s="54">
        <v>44.210526315789473</v>
      </c>
    </row>
    <row r="56" spans="1:12">
      <c r="A56" s="54">
        <v>32.989690721649481</v>
      </c>
      <c r="C56" s="54">
        <v>48.958333333333336</v>
      </c>
      <c r="D56" s="54">
        <v>41.666666666666664</v>
      </c>
    </row>
    <row r="57" spans="1:12">
      <c r="A57" s="54">
        <v>37.113402061855673</v>
      </c>
      <c r="C57" s="54">
        <v>46.391752577319586</v>
      </c>
      <c r="D57" s="54">
        <v>40.425531914893618</v>
      </c>
      <c r="I57" s="78" t="s">
        <v>3</v>
      </c>
      <c r="J57" s="66"/>
    </row>
    <row r="58" spans="1:12">
      <c r="A58" s="54">
        <v>35.051546391752581</v>
      </c>
      <c r="C58" s="54">
        <v>49.484536082474229</v>
      </c>
      <c r="D58" s="54">
        <v>42.553191489361701</v>
      </c>
      <c r="I58" s="59" t="s">
        <v>534</v>
      </c>
      <c r="J58" s="59" t="s">
        <v>535</v>
      </c>
    </row>
    <row r="59" spans="1:12">
      <c r="A59" s="54">
        <v>38.541666666666664</v>
      </c>
      <c r="C59" s="54">
        <v>46.875</v>
      </c>
      <c r="D59" s="54">
        <v>43.617021276595743</v>
      </c>
      <c r="I59" s="59">
        <v>42.690884220379225</v>
      </c>
      <c r="J59" s="59">
        <v>46.423199878054497</v>
      </c>
      <c r="L59">
        <f>J59-I59</f>
        <v>3.7323156576752723</v>
      </c>
    </row>
    <row r="60" spans="1:12">
      <c r="A60" s="54">
        <v>36.458333333333336</v>
      </c>
      <c r="C60" s="54">
        <v>47.368421052631575</v>
      </c>
      <c r="D60" s="54">
        <v>43.157894736842103</v>
      </c>
    </row>
    <row r="61" spans="1:12">
      <c r="A61" s="54">
        <v>39.175257731958766</v>
      </c>
      <c r="C61" s="54">
        <v>48.958333333333336</v>
      </c>
      <c r="D61" s="54">
        <v>44.680851063829785</v>
      </c>
    </row>
    <row r="62" spans="1:12">
      <c r="A62" s="54">
        <v>37.373737373737377</v>
      </c>
      <c r="C62" s="54">
        <v>48.421052631578945</v>
      </c>
      <c r="D62" s="54">
        <v>41.05263157894737</v>
      </c>
    </row>
    <row r="63" spans="1:12">
      <c r="A63" s="54">
        <v>40.425531914893618</v>
      </c>
      <c r="C63" s="54">
        <v>45.833333333333336</v>
      </c>
      <c r="D63" s="54">
        <v>43.157894736842103</v>
      </c>
    </row>
    <row r="64" spans="1:12">
      <c r="A64" s="54">
        <v>38.94736842105263</v>
      </c>
      <c r="C64" s="54">
        <v>51.041666666666664</v>
      </c>
      <c r="D64" s="54">
        <v>42.10526315789474</v>
      </c>
    </row>
    <row r="65" spans="1:4">
      <c r="A65" s="54">
        <v>39.361702127659576</v>
      </c>
      <c r="C65" s="54">
        <v>50.515463917525771</v>
      </c>
      <c r="D65" s="54">
        <v>43.75</v>
      </c>
    </row>
    <row r="66" spans="1:4">
      <c r="A66" s="54">
        <v>38.541666666666664</v>
      </c>
      <c r="C66" s="54">
        <v>48.958333333333336</v>
      </c>
      <c r="D66" s="54">
        <v>45.263157894736842</v>
      </c>
    </row>
    <row r="67" spans="1:4">
      <c r="A67" s="54">
        <v>46.315789473684212</v>
      </c>
      <c r="C67" s="54">
        <v>47.916666666666664</v>
      </c>
      <c r="D67" s="54">
        <v>42.268041237113401</v>
      </c>
    </row>
    <row r="68" spans="1:4">
      <c r="A68" s="54">
        <v>41.05263157894737</v>
      </c>
      <c r="C68" s="54">
        <v>47.916666666666664</v>
      </c>
      <c r="D68" s="54">
        <v>44.210526315789473</v>
      </c>
    </row>
    <row r="69" spans="1:4">
      <c r="A69" s="54">
        <v>43.75</v>
      </c>
      <c r="C69" s="54">
        <v>47.916666666666664</v>
      </c>
      <c r="D69" s="54">
        <v>42.708333333333336</v>
      </c>
    </row>
    <row r="70" spans="1:4">
      <c r="A70" s="54">
        <v>38.541666666666664</v>
      </c>
      <c r="C70" s="54">
        <v>48.958333333333336</v>
      </c>
      <c r="D70" s="54">
        <v>47.368421052631575</v>
      </c>
    </row>
    <row r="71" spans="1:4">
      <c r="A71" s="54">
        <v>41.666666666666664</v>
      </c>
      <c r="C71" s="54">
        <v>49.484536082474229</v>
      </c>
      <c r="D71" s="54">
        <v>43.75</v>
      </c>
    </row>
    <row r="72" spans="1:4">
      <c r="A72" s="54">
        <v>38.541666666666664</v>
      </c>
      <c r="C72" s="54">
        <v>47.422680412371136</v>
      </c>
      <c r="D72" s="54">
        <v>42.708333333333336</v>
      </c>
    </row>
    <row r="73" spans="1:4">
      <c r="A73" s="54">
        <v>42.10526315789474</v>
      </c>
      <c r="C73" s="54">
        <v>48.421052631578945</v>
      </c>
      <c r="D73" s="54">
        <v>42.10526315789474</v>
      </c>
    </row>
    <row r="74" spans="1:4">
      <c r="A74" s="54">
        <v>38.144329896907216</v>
      </c>
      <c r="C74" s="54">
        <v>47.916666666666664</v>
      </c>
      <c r="D74" s="54">
        <v>43.75</v>
      </c>
    </row>
    <row r="75" spans="1:4">
      <c r="A75" s="54">
        <v>40.425531914893618</v>
      </c>
      <c r="C75" s="54">
        <v>47.916666666666664</v>
      </c>
      <c r="D75" s="54">
        <v>45.263157894736842</v>
      </c>
    </row>
    <row r="76" spans="1:4">
      <c r="A76" s="54">
        <v>38.70967741935484</v>
      </c>
      <c r="C76" s="54">
        <v>46.315789473684212</v>
      </c>
      <c r="D76" s="54">
        <v>44.680851063829785</v>
      </c>
    </row>
    <row r="77" spans="1:4">
      <c r="A77" s="54">
        <v>35.106382978723403</v>
      </c>
      <c r="C77" s="54">
        <v>48.421052631578945</v>
      </c>
      <c r="D77" s="54">
        <v>44.210526315789473</v>
      </c>
    </row>
    <row r="78" spans="1:4">
      <c r="A78" s="54">
        <v>33.695652173913047</v>
      </c>
      <c r="C78" s="54">
        <v>47.916666666666664</v>
      </c>
      <c r="D78" s="54">
        <v>41.48936170212766</v>
      </c>
    </row>
    <row r="79" spans="1:4">
      <c r="A79" s="54">
        <v>34.343434343434346</v>
      </c>
      <c r="C79" s="54">
        <v>48.421052631578945</v>
      </c>
      <c r="D79" s="54">
        <v>41.48936170212766</v>
      </c>
    </row>
    <row r="80" spans="1:4">
      <c r="A80" s="54">
        <v>36.363636363636367</v>
      </c>
      <c r="C80" s="54">
        <v>47.916666666666664</v>
      </c>
      <c r="D80" s="54">
        <v>43.157894736842103</v>
      </c>
    </row>
    <row r="81" spans="1:4">
      <c r="A81" s="54">
        <v>38.144329896907216</v>
      </c>
      <c r="C81" s="54">
        <v>48.936170212765958</v>
      </c>
      <c r="D81" s="54">
        <v>41.05263157894737</v>
      </c>
    </row>
    <row r="82" spans="1:4">
      <c r="A82" s="54">
        <v>38.541666666666664</v>
      </c>
      <c r="C82" s="54">
        <v>48.421052631578945</v>
      </c>
      <c r="D82" s="54">
        <v>41.48936170212766</v>
      </c>
    </row>
    <row r="83" spans="1:4">
      <c r="A83" s="54">
        <v>37.5</v>
      </c>
      <c r="C83" s="54">
        <v>48.421052631578945</v>
      </c>
      <c r="D83" s="54">
        <v>41.666666666666664</v>
      </c>
    </row>
    <row r="84" spans="1:4">
      <c r="A84" s="54">
        <v>38.775510204081634</v>
      </c>
      <c r="C84" s="54">
        <v>48.958333333333336</v>
      </c>
      <c r="D84" s="54">
        <v>41.05263157894737</v>
      </c>
    </row>
    <row r="85" spans="1:4">
      <c r="A85" s="54">
        <v>41.05263157894737</v>
      </c>
      <c r="C85" s="54">
        <v>47.368421052631575</v>
      </c>
      <c r="D85" s="54">
        <v>41.48936170212766</v>
      </c>
    </row>
    <row r="86" spans="1:4">
      <c r="A86" s="54">
        <v>43.298969072164951</v>
      </c>
      <c r="C86" s="54">
        <v>47.872340425531917</v>
      </c>
      <c r="D86" s="54">
        <v>41.05263157894737</v>
      </c>
    </row>
    <row r="87" spans="1:4">
      <c r="A87" s="54">
        <v>44.329896907216494</v>
      </c>
      <c r="C87" s="54">
        <v>48.421052631578945</v>
      </c>
      <c r="D87" s="54">
        <v>38.541666666666664</v>
      </c>
    </row>
    <row r="88" spans="1:4">
      <c r="A88" s="54">
        <v>44.791666666666664</v>
      </c>
      <c r="C88" s="54">
        <v>48.958333333333336</v>
      </c>
      <c r="D88" s="54">
        <v>41.237113402061858</v>
      </c>
    </row>
    <row r="89" spans="1:4">
      <c r="A89" s="54">
        <v>44.329896907216494</v>
      </c>
      <c r="C89" s="54">
        <v>48.421052631578945</v>
      </c>
      <c r="D89" s="54">
        <v>41.237113402061858</v>
      </c>
    </row>
    <row r="90" spans="1:4">
      <c r="A90" s="54">
        <v>44.791666666666664</v>
      </c>
      <c r="C90" s="54">
        <v>48.958333333333336</v>
      </c>
      <c r="D90" s="54">
        <v>39.583333333333336</v>
      </c>
    </row>
    <row r="91" spans="1:4">
      <c r="A91" s="54">
        <v>42.268041237113401</v>
      </c>
      <c r="C91" s="54">
        <v>49.473684210526315</v>
      </c>
      <c r="D91" s="54">
        <v>37.89473684210526</v>
      </c>
    </row>
    <row r="92" spans="1:4">
      <c r="A92" s="54">
        <v>43.298969072164951</v>
      </c>
      <c r="C92" s="54">
        <v>50</v>
      </c>
      <c r="D92" s="54">
        <v>40</v>
      </c>
    </row>
    <row r="93" spans="1:4">
      <c r="A93" s="54">
        <v>45.263157894736842</v>
      </c>
      <c r="C93" s="54">
        <v>47.872340425531917</v>
      </c>
      <c r="D93" s="54">
        <v>38.94736842105263</v>
      </c>
    </row>
    <row r="94" spans="1:4">
      <c r="A94" s="54">
        <v>40</v>
      </c>
      <c r="C94" s="54">
        <v>47.916666666666664</v>
      </c>
      <c r="D94" s="54">
        <v>41.48936170212766</v>
      </c>
    </row>
    <row r="95" spans="1:4">
      <c r="A95" s="54">
        <v>38.144329896907216</v>
      </c>
      <c r="C95" s="54">
        <v>50</v>
      </c>
      <c r="D95" s="54">
        <v>39.361702127659576</v>
      </c>
    </row>
    <row r="96" spans="1:4">
      <c r="A96" s="54">
        <v>42.10526315789474</v>
      </c>
      <c r="C96" s="54">
        <v>49.473684210526315</v>
      </c>
      <c r="D96" s="54">
        <v>36.842105263157897</v>
      </c>
    </row>
    <row r="97" spans="1:4">
      <c r="A97" s="54">
        <v>42.268041237113401</v>
      </c>
      <c r="C97" s="54">
        <v>48.421052631578945</v>
      </c>
      <c r="D97" s="54">
        <v>37.89473684210526</v>
      </c>
    </row>
    <row r="98" spans="1:4">
      <c r="A98" s="54">
        <v>43.298969072164951</v>
      </c>
      <c r="C98" s="54">
        <v>47.368421052631575</v>
      </c>
      <c r="D98" s="54">
        <v>37.234042553191486</v>
      </c>
    </row>
    <row r="99" spans="1:4">
      <c r="A99" s="54">
        <v>40.206185567010309</v>
      </c>
      <c r="C99" s="54">
        <v>49.473684210526315</v>
      </c>
      <c r="D99" s="54">
        <v>39.784946236559136</v>
      </c>
    </row>
    <row r="100" spans="1:4">
      <c r="A100" s="54">
        <v>46.808510638297875</v>
      </c>
      <c r="C100" s="54">
        <v>48.421052631578945</v>
      </c>
      <c r="D100" s="54">
        <v>40</v>
      </c>
    </row>
    <row r="101" spans="1:4">
      <c r="A101" s="54">
        <v>40.816326530612244</v>
      </c>
      <c r="C101" s="54">
        <v>47.368421052631575</v>
      </c>
      <c r="D101" s="54">
        <v>40.425531914893618</v>
      </c>
    </row>
    <row r="102" spans="1:4">
      <c r="A102" s="54">
        <v>46.391752577319586</v>
      </c>
      <c r="C102" s="54">
        <v>48.421052631578945</v>
      </c>
      <c r="D102" s="54">
        <v>39.583333333333336</v>
      </c>
    </row>
    <row r="103" spans="1:4">
      <c r="A103" s="54">
        <v>47.422680412371136</v>
      </c>
      <c r="C103" s="54">
        <v>49.473684210526315</v>
      </c>
      <c r="D103" s="54">
        <v>36.842105263157897</v>
      </c>
    </row>
    <row r="104" spans="1:4">
      <c r="A104" s="54">
        <v>46.391752577319586</v>
      </c>
      <c r="C104" s="54">
        <v>48.421052631578945</v>
      </c>
      <c r="D104" s="54">
        <v>38.297872340425535</v>
      </c>
    </row>
    <row r="105" spans="1:4">
      <c r="A105" s="54">
        <v>40.816326530612244</v>
      </c>
      <c r="C105" s="54">
        <v>49.473684210526315</v>
      </c>
      <c r="D105" s="54">
        <v>39.361702127659576</v>
      </c>
    </row>
    <row r="106" spans="1:4">
      <c r="A106" s="54">
        <v>46.875</v>
      </c>
      <c r="C106" s="54">
        <v>51.041666666666664</v>
      </c>
      <c r="D106" s="54">
        <v>40.425531914893618</v>
      </c>
    </row>
    <row r="107" spans="1:4">
      <c r="A107" s="54">
        <v>46.875</v>
      </c>
      <c r="C107" s="54">
        <v>48.421052631578945</v>
      </c>
      <c r="D107" s="54">
        <v>38.94736842105263</v>
      </c>
    </row>
    <row r="108" spans="1:4">
      <c r="A108" s="54">
        <v>46.315789473684212</v>
      </c>
      <c r="C108" s="54">
        <v>48.936170212765958</v>
      </c>
      <c r="D108" s="54">
        <v>40.86021505376344</v>
      </c>
    </row>
    <row r="109" spans="1:4">
      <c r="A109" s="54">
        <v>50.515463917525771</v>
      </c>
      <c r="C109" s="54">
        <v>48.936170212765958</v>
      </c>
      <c r="D109" s="54">
        <v>40</v>
      </c>
    </row>
    <row r="110" spans="1:4">
      <c r="A110" s="54">
        <v>50.515463917525771</v>
      </c>
      <c r="C110" s="54">
        <v>46.808510638297875</v>
      </c>
      <c r="D110" s="54">
        <v>39.361702127659576</v>
      </c>
    </row>
    <row r="111" spans="1:4">
      <c r="A111" s="54">
        <v>47.422680412371136</v>
      </c>
      <c r="C111" s="54">
        <v>46.875</v>
      </c>
      <c r="D111" s="54">
        <v>37.89473684210526</v>
      </c>
    </row>
    <row r="112" spans="1:4">
      <c r="A112" s="54">
        <v>45.918367346938773</v>
      </c>
      <c r="C112" s="54">
        <v>45.263157894736842</v>
      </c>
      <c r="D112" s="54">
        <v>36.842105263157897</v>
      </c>
    </row>
    <row r="113" spans="1:4">
      <c r="A113" s="54">
        <v>47.95918367346939</v>
      </c>
      <c r="C113" s="54">
        <v>45.263157894736842</v>
      </c>
      <c r="D113" s="54">
        <v>38.94736842105263</v>
      </c>
    </row>
    <row r="114" spans="1:4">
      <c r="A114" s="54">
        <v>48.958333333333336</v>
      </c>
      <c r="C114" s="54">
        <v>45.263157894736842</v>
      </c>
      <c r="D114" s="54">
        <v>38.297872340425535</v>
      </c>
    </row>
    <row r="115" spans="1:4">
      <c r="A115" s="54">
        <v>50.526315789473685</v>
      </c>
      <c r="C115" s="54">
        <v>44.210526315789473</v>
      </c>
      <c r="D115" s="54">
        <v>38.94736842105263</v>
      </c>
    </row>
    <row r="116" spans="1:4">
      <c r="A116" s="54">
        <v>47.916666666666664</v>
      </c>
      <c r="C116" s="54">
        <v>44.680851063829785</v>
      </c>
      <c r="D116" s="54">
        <v>40</v>
      </c>
    </row>
    <row r="117" spans="1:4">
      <c r="A117" s="54">
        <v>52.631578947368418</v>
      </c>
      <c r="C117" s="54">
        <v>42.553191489361701</v>
      </c>
      <c r="D117" s="54">
        <v>38.94736842105263</v>
      </c>
    </row>
    <row r="118" spans="1:4">
      <c r="A118" s="54">
        <v>49.484536082474229</v>
      </c>
      <c r="C118" s="54">
        <v>44.210526315789473</v>
      </c>
      <c r="D118" s="54">
        <v>41.05263157894737</v>
      </c>
    </row>
    <row r="119" spans="1:4">
      <c r="A119" s="54">
        <v>49.484536082474229</v>
      </c>
      <c r="C119" s="54">
        <v>44.210526315789473</v>
      </c>
      <c r="D119" s="54">
        <v>40</v>
      </c>
    </row>
    <row r="120" spans="1:4">
      <c r="A120" s="54">
        <v>52.631578947368418</v>
      </c>
      <c r="C120" s="54">
        <v>43.157894736842103</v>
      </c>
      <c r="D120" s="54">
        <v>41.05263157894737</v>
      </c>
    </row>
    <row r="121" spans="1:4">
      <c r="A121" s="54">
        <v>50</v>
      </c>
      <c r="C121" s="54">
        <v>42.708333333333336</v>
      </c>
      <c r="D121" s="54">
        <v>41.05263157894737</v>
      </c>
    </row>
    <row r="122" spans="1:4">
      <c r="A122" s="54">
        <v>47.872340425531917</v>
      </c>
      <c r="C122" s="54">
        <v>44.791666666666664</v>
      </c>
      <c r="D122" s="54">
        <v>40</v>
      </c>
    </row>
    <row r="123" spans="1:4">
      <c r="A123" s="54">
        <v>54.166666666666664</v>
      </c>
      <c r="C123" s="54">
        <v>44.680851063829785</v>
      </c>
      <c r="D123" s="54">
        <v>38.94736842105263</v>
      </c>
    </row>
    <row r="124" spans="1:4">
      <c r="A124" s="54">
        <v>54.166666666666664</v>
      </c>
      <c r="C124" s="54">
        <v>45.263157894736842</v>
      </c>
      <c r="D124" s="54">
        <v>40.425531914893618</v>
      </c>
    </row>
    <row r="125" spans="1:4">
      <c r="A125" s="54">
        <v>53.608247422680414</v>
      </c>
      <c r="C125" s="54">
        <v>43.157894736842103</v>
      </c>
      <c r="D125" s="54">
        <v>43.157894736842103</v>
      </c>
    </row>
    <row r="126" spans="1:4">
      <c r="A126" s="54">
        <v>53.125</v>
      </c>
      <c r="C126" s="54">
        <v>43.01075268817204</v>
      </c>
      <c r="D126" s="54">
        <v>40.425531914893618</v>
      </c>
    </row>
    <row r="127" spans="1:4">
      <c r="A127" s="54">
        <v>50.515463917525771</v>
      </c>
      <c r="C127" s="54">
        <v>43.617021276595743</v>
      </c>
      <c r="D127" s="54">
        <v>40.425531914893618</v>
      </c>
    </row>
    <row r="128" spans="1:4">
      <c r="A128" s="54">
        <v>58.762886597938142</v>
      </c>
      <c r="C128" s="54">
        <v>45.744680851063833</v>
      </c>
      <c r="D128" s="54">
        <v>44.210526315789473</v>
      </c>
    </row>
    <row r="129" spans="1:4">
      <c r="A129" s="54">
        <v>52.577319587628864</v>
      </c>
      <c r="C129" s="54">
        <v>43.617021276595743</v>
      </c>
      <c r="D129" s="54">
        <v>43.157894736842103</v>
      </c>
    </row>
    <row r="130" spans="1:4">
      <c r="A130" s="54">
        <v>54.166666666666664</v>
      </c>
      <c r="C130" s="54">
        <v>44.210526315789473</v>
      </c>
      <c r="D130" s="54">
        <v>44.086021505376344</v>
      </c>
    </row>
    <row r="131" spans="1:4">
      <c r="A131" s="54">
        <v>54.166666666666664</v>
      </c>
      <c r="C131" s="54">
        <v>43.75</v>
      </c>
      <c r="D131" s="54">
        <v>42.553191489361701</v>
      </c>
    </row>
    <row r="132" spans="1:4">
      <c r="A132" s="54">
        <v>51.578947368421055</v>
      </c>
      <c r="C132" s="54">
        <v>43.617021276595743</v>
      </c>
      <c r="D132" s="54">
        <v>43.01075268817204</v>
      </c>
    </row>
    <row r="133" spans="1:4">
      <c r="A133" s="54">
        <v>54.639175257731956</v>
      </c>
      <c r="C133" s="54">
        <v>45.744680851063833</v>
      </c>
      <c r="D133" s="54">
        <v>40</v>
      </c>
    </row>
    <row r="134" spans="1:4">
      <c r="A134" s="54">
        <v>56.701030927835049</v>
      </c>
      <c r="C134" s="54">
        <v>44.210526315789473</v>
      </c>
      <c r="D134" s="54">
        <v>41.05263157894737</v>
      </c>
    </row>
    <row r="135" spans="1:4">
      <c r="A135" s="54">
        <v>54.639175257731956</v>
      </c>
      <c r="C135" s="54">
        <v>45.263157894736842</v>
      </c>
      <c r="D135" s="54">
        <v>42.10526315789474</v>
      </c>
    </row>
    <row r="136" spans="1:4">
      <c r="A136" s="54">
        <v>50.526315789473685</v>
      </c>
      <c r="C136" s="54">
        <v>44.680851063829785</v>
      </c>
      <c r="D136" s="54">
        <v>44.680851063829785</v>
      </c>
    </row>
    <row r="137" spans="1:4">
      <c r="A137" s="54">
        <v>52.577319587628864</v>
      </c>
      <c r="C137" s="54">
        <v>42.708333333333336</v>
      </c>
      <c r="D137" s="54">
        <v>45.744680851063833</v>
      </c>
    </row>
    <row r="138" spans="1:4">
      <c r="A138" s="54">
        <v>52.04081632653061</v>
      </c>
      <c r="C138" s="54">
        <v>44.680851063829785</v>
      </c>
      <c r="D138" s="54">
        <v>44.210526315789473</v>
      </c>
    </row>
    <row r="139" spans="1:4">
      <c r="A139" s="54">
        <v>49.484536082474229</v>
      </c>
      <c r="C139" s="54">
        <v>46.808510638297875</v>
      </c>
      <c r="D139" s="54">
        <v>42.553191489361701</v>
      </c>
    </row>
    <row r="140" spans="1:4">
      <c r="A140" s="54">
        <v>48.958333333333336</v>
      </c>
      <c r="C140" s="54">
        <v>46.315789473684212</v>
      </c>
      <c r="D140" s="54">
        <v>43.617021276595743</v>
      </c>
    </row>
    <row r="141" spans="1:4">
      <c r="A141" s="54">
        <v>51.020408163265309</v>
      </c>
      <c r="C141" s="54">
        <v>45.263157894736842</v>
      </c>
      <c r="D141" s="54">
        <v>45.263157894736842</v>
      </c>
    </row>
    <row r="142" spans="1:4">
      <c r="A142" s="54">
        <v>55.102040816326529</v>
      </c>
      <c r="C142" s="54">
        <v>46.315789473684212</v>
      </c>
      <c r="D142" s="54">
        <v>48.913043478260867</v>
      </c>
    </row>
    <row r="143" spans="1:4">
      <c r="A143" s="54">
        <v>53.608247422680414</v>
      </c>
      <c r="C143" s="54">
        <v>47.368421052631575</v>
      </c>
    </row>
    <row r="144" spans="1:4">
      <c r="A144" s="54">
        <v>53.061224489795919</v>
      </c>
      <c r="C144" s="54">
        <v>46.808510638297875</v>
      </c>
    </row>
    <row r="145" spans="1:3">
      <c r="A145" s="54">
        <v>51.041666666666664</v>
      </c>
      <c r="C145" s="54">
        <v>46.808510638297875</v>
      </c>
    </row>
    <row r="146" spans="1:3">
      <c r="A146" s="54">
        <v>52.577319587628864</v>
      </c>
      <c r="C146" s="54">
        <v>46.808510638297875</v>
      </c>
    </row>
    <row r="147" spans="1:3">
      <c r="A147" s="54">
        <v>49.484536082474229</v>
      </c>
      <c r="C147" s="54">
        <v>45.744680851063833</v>
      </c>
    </row>
    <row r="148" spans="1:3">
      <c r="A148" s="54">
        <v>51.041666666666664</v>
      </c>
      <c r="C148" s="54">
        <v>46.315789473684212</v>
      </c>
    </row>
    <row r="149" spans="1:3">
      <c r="A149" s="54">
        <v>48.958333333333336</v>
      </c>
      <c r="C149" s="54">
        <v>45.263157894736842</v>
      </c>
    </row>
    <row r="150" spans="1:3">
      <c r="A150" s="54">
        <v>49.484536082474229</v>
      </c>
      <c r="C150" s="54">
        <v>46.315789473684212</v>
      </c>
    </row>
    <row r="151" spans="1:3">
      <c r="A151" s="54">
        <v>50</v>
      </c>
      <c r="C151" s="54">
        <v>42.553191489361701</v>
      </c>
    </row>
    <row r="152" spans="1:3">
      <c r="A152" s="54">
        <v>48.958333333333336</v>
      </c>
      <c r="C152" s="54">
        <v>44.791666666666664</v>
      </c>
    </row>
    <row r="153" spans="1:3">
      <c r="A153" s="54">
        <v>47.422680412371136</v>
      </c>
      <c r="C153" s="54">
        <v>43.75</v>
      </c>
    </row>
    <row r="154" spans="1:3">
      <c r="A154" s="54">
        <v>50.515463917525771</v>
      </c>
      <c r="C154" s="54">
        <v>46.875</v>
      </c>
    </row>
    <row r="155" spans="1:3">
      <c r="A155" s="54">
        <v>53.608247422680414</v>
      </c>
      <c r="C155" s="54">
        <v>43.01075268817204</v>
      </c>
    </row>
    <row r="156" spans="1:3">
      <c r="A156" s="54">
        <v>53.608247422680414</v>
      </c>
      <c r="C156" s="54">
        <v>44.565217391304344</v>
      </c>
    </row>
    <row r="157" spans="1:3">
      <c r="A157" s="54">
        <v>54.639175257731956</v>
      </c>
      <c r="C157" s="54">
        <v>45.652173913043477</v>
      </c>
    </row>
    <row r="158" spans="1:3">
      <c r="A158" s="54">
        <v>51.546391752577321</v>
      </c>
      <c r="C158" s="54">
        <v>45.652173913043477</v>
      </c>
    </row>
    <row r="159" spans="1:3">
      <c r="A159" s="54">
        <v>50.515463917525771</v>
      </c>
      <c r="C159" s="54">
        <v>43.478260869565219</v>
      </c>
    </row>
    <row r="160" spans="1:3">
      <c r="A160" s="54">
        <v>52.577319587628864</v>
      </c>
      <c r="C160" s="54">
        <v>44.565217391304344</v>
      </c>
    </row>
    <row r="161" spans="1:3">
      <c r="A161" s="54">
        <v>52.577319587628864</v>
      </c>
      <c r="C161" s="54">
        <v>43.617021276595743</v>
      </c>
    </row>
    <row r="162" spans="1:3">
      <c r="A162" s="54">
        <v>54.166666666666664</v>
      </c>
      <c r="C162" s="54">
        <v>45.744680851063833</v>
      </c>
    </row>
    <row r="163" spans="1:3">
      <c r="A163" s="54">
        <v>50.515463917525771</v>
      </c>
      <c r="C163" s="54">
        <v>43.478260869565219</v>
      </c>
    </row>
    <row r="164" spans="1:3">
      <c r="A164" s="54">
        <v>54.639175257731956</v>
      </c>
      <c r="C164" s="54">
        <v>45.652173913043477</v>
      </c>
    </row>
    <row r="165" spans="1:3">
      <c r="A165" s="54">
        <v>60.824742268041234</v>
      </c>
      <c r="C165" s="54">
        <v>44.565217391304344</v>
      </c>
    </row>
    <row r="166" spans="1:3">
      <c r="A166" s="54">
        <v>63.157894736842103</v>
      </c>
      <c r="C166" s="54">
        <v>44.680851063829785</v>
      </c>
    </row>
    <row r="167" spans="1:3">
      <c r="A167" s="54">
        <v>64.948453608247419</v>
      </c>
      <c r="C167" s="54">
        <v>43.01075268817204</v>
      </c>
    </row>
    <row r="168" spans="1:3">
      <c r="A168" s="54">
        <v>57.731958762886599</v>
      </c>
      <c r="C168" s="54">
        <v>44.086021505376344</v>
      </c>
    </row>
    <row r="169" spans="1:3">
      <c r="A169" s="54">
        <v>56.122448979591837</v>
      </c>
      <c r="C169" s="54">
        <v>44.086021505376344</v>
      </c>
    </row>
    <row r="170" spans="1:3">
      <c r="A170" s="54">
        <v>51.546391752577321</v>
      </c>
      <c r="C170" s="54">
        <v>44.086021505376344</v>
      </c>
    </row>
    <row r="171" spans="1:3">
      <c r="A171" s="54">
        <v>53.125</v>
      </c>
      <c r="C171" s="54">
        <v>46.236559139784944</v>
      </c>
    </row>
    <row r="172" spans="1:3">
      <c r="A172" s="54">
        <v>55.670103092783506</v>
      </c>
      <c r="C172" s="54">
        <v>45.744680851063833</v>
      </c>
    </row>
    <row r="173" spans="1:3">
      <c r="A173" s="54">
        <v>55.789473684210527</v>
      </c>
      <c r="C173" s="54">
        <v>44.680851063829785</v>
      </c>
    </row>
    <row r="174" spans="1:3">
      <c r="A174" s="54">
        <v>58.333333333333336</v>
      </c>
      <c r="C174" s="54">
        <v>46.808510638297875</v>
      </c>
    </row>
    <row r="175" spans="1:3">
      <c r="A175" s="54">
        <v>56.701030927835049</v>
      </c>
      <c r="C175" s="54">
        <v>48.387096774193552</v>
      </c>
    </row>
    <row r="176" spans="1:3">
      <c r="A176" s="54">
        <v>51.546391752577321</v>
      </c>
      <c r="C176" s="54">
        <v>48.35164835164835</v>
      </c>
    </row>
    <row r="177" spans="1:3">
      <c r="A177" s="54">
        <v>54.736842105263158</v>
      </c>
      <c r="C177" s="54">
        <v>49.450549450549453</v>
      </c>
    </row>
    <row r="178" spans="1:3">
      <c r="A178" s="54">
        <v>61.458333333333336</v>
      </c>
      <c r="C178" s="54">
        <v>47.826086956521742</v>
      </c>
    </row>
    <row r="179" spans="1:3">
      <c r="A179" s="54">
        <v>62.5</v>
      </c>
      <c r="C179" s="54">
        <v>47.826086956521742</v>
      </c>
    </row>
    <row r="180" spans="1:3">
      <c r="A180" s="54">
        <v>60.416666666666664</v>
      </c>
      <c r="C180" s="54">
        <v>50</v>
      </c>
    </row>
    <row r="181" spans="1:3">
      <c r="A181" s="54">
        <v>60.824742268041234</v>
      </c>
      <c r="C181" s="54">
        <v>50.549450549450547</v>
      </c>
    </row>
    <row r="182" spans="1:3">
      <c r="A182" s="54">
        <v>64.583333333333329</v>
      </c>
      <c r="C182" s="54">
        <v>47.826086956521742</v>
      </c>
    </row>
    <row r="183" spans="1:3">
      <c r="A183" s="54">
        <v>62.886597938144327</v>
      </c>
      <c r="C183" s="54">
        <v>48.387096774193552</v>
      </c>
    </row>
    <row r="184" spans="1:3">
      <c r="A184" s="54">
        <v>65.625</v>
      </c>
      <c r="C184" s="54">
        <v>49.462365591397848</v>
      </c>
    </row>
    <row r="185" spans="1:3">
      <c r="A185" s="54">
        <v>64.583333333333329</v>
      </c>
      <c r="C185" s="54">
        <v>50.537634408602152</v>
      </c>
    </row>
    <row r="186" spans="1:3">
      <c r="A186" s="54">
        <v>66.666666666666671</v>
      </c>
      <c r="C186" s="54">
        <v>49.462365591397848</v>
      </c>
    </row>
    <row r="187" spans="1:3">
      <c r="A187" s="54">
        <v>68.75</v>
      </c>
      <c r="C187" s="54">
        <v>50</v>
      </c>
    </row>
    <row r="188" spans="1:3">
      <c r="A188" s="54">
        <v>71.134020618556704</v>
      </c>
      <c r="C188" s="54">
        <v>51.086956521739133</v>
      </c>
    </row>
    <row r="189" spans="1:3">
      <c r="A189" s="54">
        <v>72.916666666666671</v>
      </c>
      <c r="C189" s="54">
        <v>50</v>
      </c>
    </row>
    <row r="190" spans="1:3">
      <c r="A190" s="54">
        <v>74.736842105263165</v>
      </c>
      <c r="C190" s="54">
        <v>50.537634408602152</v>
      </c>
    </row>
    <row r="191" spans="1:3">
      <c r="A191" s="54">
        <v>72.631578947368425</v>
      </c>
      <c r="C191" s="54">
        <v>51.612903225806448</v>
      </c>
    </row>
    <row r="192" spans="1:3">
      <c r="A192" s="54">
        <v>72.164948453608247</v>
      </c>
      <c r="C192" s="54">
        <v>52.173913043478258</v>
      </c>
    </row>
    <row r="193" spans="1:3">
      <c r="A193" s="54">
        <v>73.19587628865979</v>
      </c>
      <c r="C193" s="54">
        <v>52.688172043010752</v>
      </c>
    </row>
    <row r="194" spans="1:3">
      <c r="A194" s="54">
        <v>71.875</v>
      </c>
      <c r="C194" s="54">
        <v>52.688172043010752</v>
      </c>
    </row>
    <row r="195" spans="1:3">
      <c r="A195" s="54">
        <v>73.958333333333329</v>
      </c>
      <c r="C195" s="54">
        <v>52.688172043010752</v>
      </c>
    </row>
    <row r="196" spans="1:3">
      <c r="A196" s="54">
        <v>60.416666666666664</v>
      </c>
      <c r="C196" s="54">
        <v>53.191489361702125</v>
      </c>
    </row>
    <row r="197" spans="1:3">
      <c r="A197" s="54">
        <v>60.638297872340424</v>
      </c>
      <c r="C197" s="54">
        <v>54.838709677419352</v>
      </c>
    </row>
    <row r="198" spans="1:3">
      <c r="A198" s="54">
        <v>60.638297872340424</v>
      </c>
      <c r="C198" s="54">
        <v>53.763440860215056</v>
      </c>
    </row>
    <row r="199" spans="1:3">
      <c r="A199" s="54">
        <v>61.05263157894737</v>
      </c>
      <c r="C199" s="54">
        <v>52.127659574468083</v>
      </c>
    </row>
    <row r="200" spans="1:3">
      <c r="A200" s="54">
        <v>64.21052631578948</v>
      </c>
      <c r="C200" s="54">
        <v>51.612903225806448</v>
      </c>
    </row>
    <row r="201" spans="1:3">
      <c r="A201" s="54">
        <v>62.765957446808514</v>
      </c>
      <c r="C201" s="54">
        <v>51.612903225806448</v>
      </c>
    </row>
    <row r="202" spans="1:3">
      <c r="A202" s="54">
        <v>63.541666666666664</v>
      </c>
      <c r="C202" s="54">
        <v>51.086956521739133</v>
      </c>
    </row>
    <row r="203" spans="1:3">
      <c r="A203" s="54">
        <v>62.5</v>
      </c>
      <c r="C203" s="54">
        <v>51.063829787234042</v>
      </c>
    </row>
    <row r="204" spans="1:3">
      <c r="A204" s="54">
        <v>61.702127659574465</v>
      </c>
      <c r="C204" s="54">
        <v>52.688172043010752</v>
      </c>
    </row>
    <row r="205" spans="1:3">
      <c r="A205" s="54">
        <v>64.21052631578948</v>
      </c>
      <c r="C205" s="54">
        <v>52.688172043010752</v>
      </c>
    </row>
    <row r="206" spans="1:3">
      <c r="A206" s="54">
        <v>61.05263157894737</v>
      </c>
      <c r="C206" s="54">
        <v>54.838709677419352</v>
      </c>
    </row>
    <row r="207" spans="1:3">
      <c r="A207" s="54">
        <v>66.315789473684205</v>
      </c>
      <c r="C207" s="54">
        <v>54.255319148936167</v>
      </c>
    </row>
    <row r="208" spans="1:3">
      <c r="A208" s="54">
        <v>65.591397849462368</v>
      </c>
      <c r="C208" s="54">
        <v>55.319148936170215</v>
      </c>
    </row>
    <row r="209" spans="1:3">
      <c r="A209" s="54">
        <v>65.625</v>
      </c>
      <c r="C209" s="54">
        <v>55.789473684210527</v>
      </c>
    </row>
    <row r="210" spans="1:3">
      <c r="A210" s="54">
        <v>66.315789473684205</v>
      </c>
      <c r="C210" s="54">
        <v>54.736842105263158</v>
      </c>
    </row>
    <row r="211" spans="1:3">
      <c r="A211" s="54">
        <v>68.817204301075265</v>
      </c>
      <c r="C211" s="54">
        <v>53.763440860215056</v>
      </c>
    </row>
    <row r="212" spans="1:3">
      <c r="A212" s="54">
        <v>69.892473118279568</v>
      </c>
      <c r="C212" s="54">
        <v>56.842105263157897</v>
      </c>
    </row>
    <row r="213" spans="1:3">
      <c r="A213" s="54">
        <v>71.739130434782609</v>
      </c>
      <c r="C213" s="54">
        <v>56.98924731182796</v>
      </c>
    </row>
    <row r="214" spans="1:3">
      <c r="A214" s="54">
        <v>71.578947368421055</v>
      </c>
      <c r="C214" s="54">
        <v>56.382978723404257</v>
      </c>
    </row>
    <row r="215" spans="1:3">
      <c r="A215" s="54">
        <v>68.478260869565219</v>
      </c>
      <c r="C215" s="54">
        <v>60.638297872340424</v>
      </c>
    </row>
    <row r="216" spans="1:3">
      <c r="A216" s="54">
        <v>70.526315789473685</v>
      </c>
      <c r="C216" s="54">
        <v>56.521739130434781</v>
      </c>
    </row>
    <row r="217" spans="1:3">
      <c r="A217" s="54">
        <v>66.666666666666671</v>
      </c>
      <c r="C217" s="54">
        <v>53.191489361702125</v>
      </c>
    </row>
    <row r="218" spans="1:3">
      <c r="A218" s="54">
        <v>70.526315789473685</v>
      </c>
      <c r="C218" s="54">
        <v>54.838709677419352</v>
      </c>
    </row>
    <row r="219" spans="1:3">
      <c r="A219" s="54">
        <v>72.340425531914889</v>
      </c>
      <c r="C219" s="54">
        <v>56.521739130434781</v>
      </c>
    </row>
    <row r="220" spans="1:3">
      <c r="A220" s="54">
        <v>68.75</v>
      </c>
      <c r="C220" s="54">
        <v>56.382978723404257</v>
      </c>
    </row>
    <row r="221" spans="1:3">
      <c r="A221" s="54">
        <v>72.916666666666671</v>
      </c>
      <c r="C221" s="54">
        <v>54.255319148936167</v>
      </c>
    </row>
    <row r="222" spans="1:3">
      <c r="A222" s="54">
        <v>68.75</v>
      </c>
      <c r="C222" s="54">
        <v>53.608247422680414</v>
      </c>
    </row>
    <row r="223" spans="1:3">
      <c r="A223" s="54">
        <v>69.473684210526315</v>
      </c>
      <c r="C223" s="54">
        <v>52.631578947368418</v>
      </c>
    </row>
    <row r="224" spans="1:3">
      <c r="A224" s="54">
        <v>69.892473118279568</v>
      </c>
      <c r="C224" s="54">
        <v>52.631578947368418</v>
      </c>
    </row>
    <row r="225" spans="1:3">
      <c r="A225" s="54">
        <v>72.340425531914889</v>
      </c>
      <c r="C225" s="54">
        <v>52.631578947368418</v>
      </c>
    </row>
    <row r="226" spans="1:3">
      <c r="A226" s="54">
        <v>75.531914893617028</v>
      </c>
      <c r="C226" s="54">
        <v>54.736842105263158</v>
      </c>
    </row>
    <row r="227" spans="1:3">
      <c r="A227" s="54">
        <v>72.631578947368425</v>
      </c>
      <c r="C227" s="54">
        <v>51.612903225806448</v>
      </c>
    </row>
    <row r="228" spans="1:3">
      <c r="A228" s="54">
        <v>74.193548387096769</v>
      </c>
      <c r="C228" s="54">
        <v>52.127659574468083</v>
      </c>
    </row>
    <row r="229" spans="1:3">
      <c r="A229" s="54">
        <v>77.659574468085111</v>
      </c>
      <c r="C229" s="54">
        <v>53.191489361702125</v>
      </c>
    </row>
    <row r="230" spans="1:3">
      <c r="A230" s="54">
        <v>80.851063829787236</v>
      </c>
      <c r="C230" s="54">
        <v>53.191489361702125</v>
      </c>
    </row>
    <row r="231" spans="1:3">
      <c r="A231" s="54">
        <v>80</v>
      </c>
      <c r="C231" s="54">
        <v>48.35164835164835</v>
      </c>
    </row>
    <row r="232" spans="1:3">
      <c r="A232" s="54">
        <v>77.659574468085111</v>
      </c>
      <c r="C232" s="54">
        <v>49.462365591397848</v>
      </c>
    </row>
    <row r="233" spans="1:3">
      <c r="A233" s="54">
        <v>78.723404255319153</v>
      </c>
      <c r="C233" s="54">
        <v>47.872340425531917</v>
      </c>
    </row>
    <row r="234" spans="1:3">
      <c r="A234" s="54">
        <v>80.434782608695656</v>
      </c>
      <c r="C234" s="54">
        <v>47.872340425531917</v>
      </c>
    </row>
    <row r="235" spans="1:3">
      <c r="A235" s="54">
        <v>75.268817204301072</v>
      </c>
      <c r="C235" s="54">
        <v>48.387096774193552</v>
      </c>
    </row>
    <row r="236" spans="1:3">
      <c r="A236" s="54">
        <v>81.914893617021278</v>
      </c>
      <c r="C236" s="54">
        <v>50</v>
      </c>
    </row>
    <row r="237" spans="1:3">
      <c r="A237" s="54">
        <v>81.72043010752688</v>
      </c>
      <c r="C237" s="54">
        <v>48.387096774193552</v>
      </c>
    </row>
    <row r="238" spans="1:3">
      <c r="A238" s="54">
        <v>80</v>
      </c>
      <c r="C238" s="54">
        <v>49.462365591397848</v>
      </c>
    </row>
    <row r="239" spans="1:3">
      <c r="A239" s="54">
        <v>79.381443298969074</v>
      </c>
      <c r="C239" s="54">
        <v>49.450549450549453</v>
      </c>
    </row>
    <row r="240" spans="1:3">
      <c r="A240" s="54">
        <v>81.914893617021278</v>
      </c>
      <c r="C240" s="54">
        <v>50.537634408602152</v>
      </c>
    </row>
    <row r="241" spans="1:3">
      <c r="A241" s="54">
        <v>78.94736842105263</v>
      </c>
      <c r="C241" s="54">
        <v>48.936170212765958</v>
      </c>
    </row>
    <row r="242" spans="1:3">
      <c r="A242" s="54">
        <v>80</v>
      </c>
      <c r="C242" s="54">
        <v>48.936170212765958</v>
      </c>
    </row>
    <row r="243" spans="1:3">
      <c r="A243" s="54">
        <v>82.291666666666671</v>
      </c>
      <c r="C243" s="54">
        <v>50.537634408602152</v>
      </c>
    </row>
    <row r="244" spans="1:3">
      <c r="A244" s="54">
        <v>83.15789473684211</v>
      </c>
      <c r="C244" s="54">
        <v>50</v>
      </c>
    </row>
    <row r="245" spans="1:3">
      <c r="A245" s="54">
        <v>85.106382978723403</v>
      </c>
      <c r="C245" s="54">
        <v>51.063829787234042</v>
      </c>
    </row>
    <row r="246" spans="1:3">
      <c r="A246" s="54">
        <v>81.05263157894737</v>
      </c>
      <c r="C246" s="54">
        <v>50.537634408602152</v>
      </c>
    </row>
    <row r="247" spans="1:3">
      <c r="A247" s="54">
        <v>85.26315789473685</v>
      </c>
      <c r="C247" s="54">
        <v>50</v>
      </c>
    </row>
    <row r="248" spans="1:3">
      <c r="A248" s="54">
        <v>85.416666666666671</v>
      </c>
      <c r="C248" s="54">
        <v>51.063829787234042</v>
      </c>
    </row>
    <row r="249" spans="1:3">
      <c r="A249" s="54">
        <v>85.416666666666671</v>
      </c>
      <c r="C249" s="54">
        <v>51.063829787234042</v>
      </c>
    </row>
    <row r="250" spans="1:3">
      <c r="A250" s="54">
        <v>86.597938144329902</v>
      </c>
      <c r="C250" s="54">
        <v>51.063829787234042</v>
      </c>
    </row>
    <row r="251" spans="1:3">
      <c r="A251" s="54">
        <v>86.458333333333329</v>
      </c>
      <c r="C251" s="54">
        <v>50.537634408602152</v>
      </c>
    </row>
    <row r="252" spans="1:3">
      <c r="A252" s="54">
        <v>87.5</v>
      </c>
      <c r="C252" s="54">
        <v>50.537634408602152</v>
      </c>
    </row>
    <row r="253" spans="1:3">
      <c r="A253" s="54">
        <v>88.659793814432987</v>
      </c>
      <c r="C253" s="54">
        <v>50.549450549450547</v>
      </c>
    </row>
    <row r="254" spans="1:3">
      <c r="A254" s="54">
        <v>89.583333333333329</v>
      </c>
      <c r="C254" s="54">
        <v>50.549450549450547</v>
      </c>
    </row>
    <row r="255" spans="1:3">
      <c r="A255" s="54">
        <v>91.578947368421055</v>
      </c>
      <c r="C255" s="54">
        <v>49.462365591397848</v>
      </c>
    </row>
    <row r="256" spans="1:3">
      <c r="A256" s="54">
        <v>90.625</v>
      </c>
      <c r="C256" s="54">
        <v>52.173913043478258</v>
      </c>
    </row>
    <row r="257" spans="1:3">
      <c r="A257" s="54">
        <v>90.625</v>
      </c>
      <c r="C257" s="54">
        <v>48.387096774193552</v>
      </c>
    </row>
    <row r="258" spans="1:3">
      <c r="A258" s="54">
        <v>90.721649484536087</v>
      </c>
      <c r="C258" s="54">
        <v>48.913043478260867</v>
      </c>
    </row>
    <row r="259" spans="1:3">
      <c r="A259" s="54">
        <v>91.75257731958763</v>
      </c>
      <c r="C259" s="54">
        <v>48.913043478260867</v>
      </c>
    </row>
    <row r="260" spans="1:3">
      <c r="A260" s="54">
        <v>89.69072164948453</v>
      </c>
      <c r="C260" s="54">
        <v>50</v>
      </c>
    </row>
    <row r="261" spans="1:3">
      <c r="A261" s="54">
        <v>93.75</v>
      </c>
      <c r="C261" s="54">
        <v>49.462365591397848</v>
      </c>
    </row>
    <row r="262" spans="1:3">
      <c r="A262" s="54">
        <v>89.583333333333329</v>
      </c>
      <c r="C262" s="54">
        <v>48.387096774193552</v>
      </c>
    </row>
    <row r="263" spans="1:3">
      <c r="A263" s="54">
        <v>56.666666666666664</v>
      </c>
      <c r="C263" s="54">
        <v>49.450549450549453</v>
      </c>
    </row>
    <row r="264" spans="1:3">
      <c r="A264" s="54">
        <v>60.439560439560438</v>
      </c>
      <c r="C264" s="54">
        <v>48.913043478260867</v>
      </c>
    </row>
    <row r="265" spans="1:3">
      <c r="A265" s="54">
        <v>62.637362637362635</v>
      </c>
      <c r="C265" s="54">
        <v>49.462365591397848</v>
      </c>
    </row>
    <row r="266" spans="1:3">
      <c r="A266" s="54">
        <v>61.956521739130437</v>
      </c>
      <c r="C266" s="54">
        <v>46.153846153846153</v>
      </c>
    </row>
    <row r="267" spans="1:3">
      <c r="A267" s="54">
        <v>61.111111111111114</v>
      </c>
      <c r="C267" s="54">
        <v>48.913043478260867</v>
      </c>
    </row>
    <row r="268" spans="1:3">
      <c r="A268" s="54">
        <v>62.921348314606739</v>
      </c>
      <c r="C268" s="54">
        <v>45.652173913043477</v>
      </c>
    </row>
    <row r="269" spans="1:3">
      <c r="A269" s="54">
        <v>61.956521739130437</v>
      </c>
      <c r="C269" s="54">
        <v>46.236559139784944</v>
      </c>
    </row>
    <row r="270" spans="1:3">
      <c r="A270" s="54">
        <v>60.465116279069768</v>
      </c>
      <c r="C270" s="54">
        <v>45.652173913043477</v>
      </c>
    </row>
    <row r="271" spans="1:3">
      <c r="A271" s="54">
        <v>62.5</v>
      </c>
      <c r="C271" s="54">
        <v>46.739130434782609</v>
      </c>
    </row>
    <row r="272" spans="1:3">
      <c r="A272" s="54">
        <v>61.111111111111114</v>
      </c>
      <c r="C272" s="54">
        <v>46.739130434782609</v>
      </c>
    </row>
    <row r="273" spans="1:3">
      <c r="A273" s="54">
        <v>60.869565217391305</v>
      </c>
      <c r="C273" s="54">
        <v>47.252747252747255</v>
      </c>
    </row>
    <row r="274" spans="1:3">
      <c r="A274" s="54">
        <v>64.367816091954026</v>
      </c>
      <c r="C274" s="54">
        <v>46.236559139784944</v>
      </c>
    </row>
    <row r="275" spans="1:3">
      <c r="A275" s="54">
        <v>61.627906976744185</v>
      </c>
      <c r="C275" s="54">
        <v>46.739130434782609</v>
      </c>
    </row>
    <row r="276" spans="1:3">
      <c r="A276" s="54">
        <v>68.131868131868131</v>
      </c>
      <c r="C276" s="54">
        <v>44.565217391304344</v>
      </c>
    </row>
    <row r="277" spans="1:3">
      <c r="A277" s="54">
        <v>66.292134831460672</v>
      </c>
      <c r="C277" s="54">
        <v>44.086021505376344</v>
      </c>
    </row>
    <row r="278" spans="1:3">
      <c r="A278" s="54">
        <v>64.634146341463421</v>
      </c>
      <c r="C278" s="54">
        <v>43.01075268817204</v>
      </c>
    </row>
    <row r="279" spans="1:3">
      <c r="A279" s="54">
        <v>66.666666666666671</v>
      </c>
      <c r="C279" s="54">
        <v>45.054945054945051</v>
      </c>
    </row>
    <row r="280" spans="1:3">
      <c r="A280" s="54">
        <v>74.117647058823536</v>
      </c>
      <c r="C280" s="54">
        <v>44.565217391304344</v>
      </c>
    </row>
    <row r="281" spans="1:3">
      <c r="A281" s="54">
        <v>74.698795180722897</v>
      </c>
      <c r="C281" s="54">
        <v>43.478260869565219</v>
      </c>
    </row>
    <row r="282" spans="1:3">
      <c r="A282" s="54">
        <v>69.512195121951223</v>
      </c>
      <c r="C282" s="54">
        <v>46.739130434782609</v>
      </c>
    </row>
    <row r="283" spans="1:3">
      <c r="A283" s="54">
        <v>69.512195121951223</v>
      </c>
      <c r="C283" s="54">
        <v>45.161290322580648</v>
      </c>
    </row>
    <row r="284" spans="1:3">
      <c r="C284" s="54">
        <v>43.01075268817204</v>
      </c>
    </row>
    <row r="285" spans="1:3">
      <c r="C285" s="54">
        <v>43.01075268817204</v>
      </c>
    </row>
    <row r="286" spans="1:3">
      <c r="C286" s="54">
        <v>43.478260869565219</v>
      </c>
    </row>
    <row r="287" spans="1:3">
      <c r="C287" s="54">
        <v>45.652173913043477</v>
      </c>
    </row>
    <row r="288" spans="1:3">
      <c r="C288" s="54">
        <v>46.153846153846153</v>
      </c>
    </row>
    <row r="289" spans="3:3">
      <c r="C289" s="54">
        <v>47.252747252747255</v>
      </c>
    </row>
    <row r="290" spans="3:3">
      <c r="C290" s="54">
        <v>47.826086956521742</v>
      </c>
    </row>
    <row r="291" spans="3:3">
      <c r="C291" s="54">
        <v>50.549450549450547</v>
      </c>
    </row>
    <row r="292" spans="3:3">
      <c r="C292" s="54">
        <v>49.462365591397848</v>
      </c>
    </row>
    <row r="293" spans="3:3">
      <c r="C293" s="54">
        <v>46.739130434782609</v>
      </c>
    </row>
    <row r="294" spans="3:3">
      <c r="C294" s="54">
        <v>51.086956521739133</v>
      </c>
    </row>
    <row r="295" spans="3:3">
      <c r="C295" s="54">
        <v>51.111111111111114</v>
      </c>
    </row>
    <row r="296" spans="3:3">
      <c r="C296" s="54">
        <v>54.347826086956523</v>
      </c>
    </row>
    <row r="297" spans="3:3">
      <c r="C297" s="54">
        <v>53.260869565217391</v>
      </c>
    </row>
    <row r="298" spans="3:3">
      <c r="C298" s="54">
        <v>53.763440860215056</v>
      </c>
    </row>
    <row r="299" spans="3:3">
      <c r="C299" s="54">
        <v>53.260869565217391</v>
      </c>
    </row>
    <row r="300" spans="3:3">
      <c r="C300" s="54">
        <v>56.043956043956044</v>
      </c>
    </row>
    <row r="301" spans="3:3">
      <c r="C301" s="54">
        <v>48.35164835164835</v>
      </c>
    </row>
    <row r="302" spans="3:3">
      <c r="C302" s="54">
        <v>47.252747252747255</v>
      </c>
    </row>
    <row r="303" spans="3:3">
      <c r="C303" s="54">
        <v>47.252747252747255</v>
      </c>
    </row>
    <row r="304" spans="3:3">
      <c r="C304" s="54">
        <v>49.450549450549453</v>
      </c>
    </row>
    <row r="305" spans="3:3">
      <c r="C305" s="54">
        <v>52.173913043478258</v>
      </c>
    </row>
    <row r="306" spans="3:3">
      <c r="C306" s="54">
        <v>48.913043478260867</v>
      </c>
    </row>
    <row r="307" spans="3:3">
      <c r="C307" s="54">
        <v>52.173913043478258</v>
      </c>
    </row>
    <row r="308" spans="3:3">
      <c r="C308" s="54">
        <v>51.086956521739133</v>
      </c>
    </row>
    <row r="309" spans="3:3">
      <c r="C309" s="54">
        <v>50</v>
      </c>
    </row>
    <row r="310" spans="3:3">
      <c r="C310" s="54">
        <v>52.173913043478258</v>
      </c>
    </row>
    <row r="311" spans="3:3">
      <c r="C311" s="54">
        <v>52.747252747252745</v>
      </c>
    </row>
    <row r="312" spans="3:3">
      <c r="C312" s="54">
        <v>52.747252747252745</v>
      </c>
    </row>
    <row r="313" spans="3:3">
      <c r="C313" s="54">
        <v>51.086956521739133</v>
      </c>
    </row>
    <row r="314" spans="3:3">
      <c r="C314" s="54">
        <v>54.347826086956523</v>
      </c>
    </row>
    <row r="315" spans="3:3">
      <c r="C315" s="54">
        <v>54.347826086956523</v>
      </c>
    </row>
    <row r="316" spans="3:3">
      <c r="C316" s="54">
        <v>53.846153846153847</v>
      </c>
    </row>
    <row r="317" spans="3:3">
      <c r="C317" s="54">
        <v>51.612903225806448</v>
      </c>
    </row>
    <row r="318" spans="3:3">
      <c r="C318" s="54">
        <v>52.173913043478258</v>
      </c>
    </row>
    <row r="319" spans="3:3">
      <c r="C319" s="54">
        <v>50.537634408602152</v>
      </c>
    </row>
    <row r="320" spans="3:3">
      <c r="C320" s="54">
        <v>50</v>
      </c>
    </row>
    <row r="321" spans="3:3">
      <c r="C321" s="54">
        <v>48.387096774193552</v>
      </c>
    </row>
    <row r="322" spans="3:3">
      <c r="C322" s="54">
        <v>50</v>
      </c>
    </row>
    <row r="323" spans="3:3">
      <c r="C323" s="54">
        <v>48.913043478260867</v>
      </c>
    </row>
    <row r="324" spans="3:3">
      <c r="C324" s="54">
        <v>50</v>
      </c>
    </row>
    <row r="325" spans="3:3">
      <c r="C325" s="54">
        <v>47.826086956521742</v>
      </c>
    </row>
    <row r="326" spans="3:3">
      <c r="C326" s="54">
        <v>48.913043478260867</v>
      </c>
    </row>
    <row r="327" spans="3:3">
      <c r="C327" s="54">
        <v>48.387096774193552</v>
      </c>
    </row>
    <row r="328" spans="3:3">
      <c r="C328" s="54">
        <v>47.826086956521742</v>
      </c>
    </row>
    <row r="329" spans="3:3">
      <c r="C329" s="54">
        <v>48.913043478260867</v>
      </c>
    </row>
    <row r="330" spans="3:3">
      <c r="C330" s="54">
        <v>48.936170212765958</v>
      </c>
    </row>
    <row r="331" spans="3:3">
      <c r="C331" s="54">
        <v>49.462365591397848</v>
      </c>
    </row>
    <row r="332" spans="3:3">
      <c r="C332" s="54">
        <v>47.826086956521742</v>
      </c>
    </row>
    <row r="333" spans="3:3">
      <c r="C333" s="54">
        <v>49.462365591397848</v>
      </c>
    </row>
    <row r="334" spans="3:3">
      <c r="C334" s="54">
        <v>50</v>
      </c>
    </row>
    <row r="335" spans="3:3">
      <c r="C335" s="54">
        <v>48.913043478260867</v>
      </c>
    </row>
    <row r="336" spans="3:3">
      <c r="C336" s="54">
        <v>46.739130434782609</v>
      </c>
    </row>
    <row r="337" spans="3:3">
      <c r="C337" s="54">
        <v>46.236559139784944</v>
      </c>
    </row>
    <row r="338" spans="3:3">
      <c r="C338" s="54">
        <v>47.826086956521742</v>
      </c>
    </row>
    <row r="339" spans="3:3">
      <c r="C339" s="54">
        <v>48.387096774193552</v>
      </c>
    </row>
    <row r="340" spans="3:3">
      <c r="C340" s="54">
        <v>48.913043478260867</v>
      </c>
    </row>
    <row r="341" spans="3:3">
      <c r="C341" s="54">
        <v>48.913043478260867</v>
      </c>
    </row>
    <row r="342" spans="3:3">
      <c r="C342" s="54">
        <v>50</v>
      </c>
    </row>
    <row r="343" spans="3:3">
      <c r="C343" s="54">
        <v>49.462365591397848</v>
      </c>
    </row>
    <row r="344" spans="3:3">
      <c r="C344" s="54">
        <v>50.549450549450547</v>
      </c>
    </row>
    <row r="345" spans="3:3">
      <c r="C345" s="54">
        <v>49.450549450549453</v>
      </c>
    </row>
    <row r="346" spans="3:3">
      <c r="C346" s="54">
        <v>51.086956521739133</v>
      </c>
    </row>
    <row r="347" spans="3:3">
      <c r="C347" s="54">
        <v>50</v>
      </c>
    </row>
    <row r="348" spans="3:3">
      <c r="C348" s="54">
        <v>51.086956521739133</v>
      </c>
    </row>
    <row r="349" spans="3:3">
      <c r="C349" s="54">
        <v>50</v>
      </c>
    </row>
    <row r="350" spans="3:3">
      <c r="C350" s="54">
        <v>51.612903225806448</v>
      </c>
    </row>
    <row r="351" spans="3:3">
      <c r="C351" s="54">
        <v>53.260869565217391</v>
      </c>
    </row>
    <row r="352" spans="3:3">
      <c r="C352" s="54">
        <v>53.763440860215056</v>
      </c>
    </row>
    <row r="353" spans="3:3">
      <c r="C353" s="54">
        <v>51.612903225806448</v>
      </c>
    </row>
    <row r="354" spans="3:3">
      <c r="C354" s="54">
        <v>53.763440860215056</v>
      </c>
    </row>
    <row r="355" spans="3:3">
      <c r="C355" s="54">
        <v>51.612903225806448</v>
      </c>
    </row>
    <row r="356" spans="3:3">
      <c r="C356" s="54">
        <v>50.537634408602152</v>
      </c>
    </row>
    <row r="357" spans="3:3">
      <c r="C357" s="54">
        <v>52.688172043010752</v>
      </c>
    </row>
    <row r="358" spans="3:3">
      <c r="C358" s="54">
        <v>52.688172043010752</v>
      </c>
    </row>
    <row r="359" spans="3:3">
      <c r="C359" s="54">
        <v>51.612903225806448</v>
      </c>
    </row>
    <row r="360" spans="3:3">
      <c r="C360" s="54">
        <v>51.612903225806448</v>
      </c>
    </row>
    <row r="361" spans="3:3">
      <c r="C361" s="54">
        <v>52.688172043010752</v>
      </c>
    </row>
    <row r="362" spans="3:3">
      <c r="C362" s="54">
        <v>53.763440860215056</v>
      </c>
    </row>
    <row r="363" spans="3:3">
      <c r="C363" s="54">
        <v>53.260869565217391</v>
      </c>
    </row>
    <row r="364" spans="3:3">
      <c r="C364" s="54">
        <v>54.838709677419352</v>
      </c>
    </row>
    <row r="365" spans="3:3">
      <c r="C365" s="54">
        <v>53.763440860215056</v>
      </c>
    </row>
    <row r="366" spans="3:3">
      <c r="C366" s="54">
        <v>51.612903225806448</v>
      </c>
    </row>
    <row r="367" spans="3:3">
      <c r="C367" s="54">
        <v>51.578947368421055</v>
      </c>
    </row>
    <row r="368" spans="3:3">
      <c r="C368" s="54">
        <v>53.763440860215056</v>
      </c>
    </row>
    <row r="369" spans="3:3">
      <c r="C369" s="54">
        <v>54.255319148936167</v>
      </c>
    </row>
    <row r="370" spans="3:3">
      <c r="C370" s="54">
        <v>54.255319148936167</v>
      </c>
    </row>
    <row r="371" spans="3:3">
      <c r="C371" s="54">
        <v>54.255319148936167</v>
      </c>
    </row>
    <row r="372" spans="3:3">
      <c r="C372" s="54">
        <v>53.763440860215056</v>
      </c>
    </row>
    <row r="373" spans="3:3">
      <c r="C373" s="54">
        <v>53.846153846153847</v>
      </c>
    </row>
    <row r="374" spans="3:3">
      <c r="C374" s="54">
        <v>53.191489361702125</v>
      </c>
    </row>
    <row r="375" spans="3:3">
      <c r="C375" s="54">
        <v>54.347826086956523</v>
      </c>
    </row>
    <row r="376" spans="3:3">
      <c r="C376" s="54">
        <v>52.688172043010752</v>
      </c>
    </row>
    <row r="377" spans="3:3">
      <c r="C377" s="54">
        <v>57.608695652173914</v>
      </c>
    </row>
    <row r="378" spans="3:3">
      <c r="C378" s="54">
        <v>55.319148936170215</v>
      </c>
    </row>
    <row r="379" spans="3:3">
      <c r="C379" s="54">
        <v>56.382978723404257</v>
      </c>
    </row>
    <row r="380" spans="3:3">
      <c r="C380" s="54">
        <v>57.608695652173914</v>
      </c>
    </row>
    <row r="381" spans="3:3">
      <c r="C381" s="54">
        <v>55.913978494623656</v>
      </c>
    </row>
    <row r="382" spans="3:3">
      <c r="C382" s="54">
        <v>58.695652173913047</v>
      </c>
    </row>
    <row r="383" spans="3:3">
      <c r="C383" s="54">
        <v>56.521739130434781</v>
      </c>
    </row>
    <row r="384" spans="3:3">
      <c r="C384" s="54">
        <v>55.434782608695656</v>
      </c>
    </row>
    <row r="385" spans="3:3">
      <c r="C385" s="54">
        <v>55.913978494623656</v>
      </c>
    </row>
    <row r="386" spans="3:3">
      <c r="C386" s="54">
        <v>55.913978494623656</v>
      </c>
    </row>
    <row r="387" spans="3:3">
      <c r="C387" s="54">
        <v>56.98924731182796</v>
      </c>
    </row>
    <row r="388" spans="3:3">
      <c r="C388" s="54">
        <v>53.763440860215056</v>
      </c>
    </row>
    <row r="389" spans="3:3">
      <c r="C389" s="54">
        <v>55.913978494623656</v>
      </c>
    </row>
    <row r="390" spans="3:3">
      <c r="C390" s="54">
        <v>57.446808510638299</v>
      </c>
    </row>
    <row r="391" spans="3:3">
      <c r="C391" s="54">
        <v>60.215053763440864</v>
      </c>
    </row>
    <row r="392" spans="3:3">
      <c r="C392" s="54">
        <v>58.064516129032256</v>
      </c>
    </row>
    <row r="393" spans="3:3">
      <c r="C393" s="54">
        <v>59.574468085106382</v>
      </c>
    </row>
    <row r="394" spans="3:3">
      <c r="C394" s="54">
        <v>64.130434782608688</v>
      </c>
    </row>
    <row r="395" spans="3:3">
      <c r="C395" s="54">
        <v>63.043478260869563</v>
      </c>
    </row>
    <row r="396" spans="3:3">
      <c r="C396" s="54">
        <v>65.217391304347828</v>
      </c>
    </row>
    <row r="397" spans="3:3">
      <c r="C397" s="54">
        <v>64.516129032258064</v>
      </c>
    </row>
    <row r="398" spans="3:3">
      <c r="C398" s="54">
        <v>63.44086021505376</v>
      </c>
    </row>
    <row r="399" spans="3:3">
      <c r="C399" s="54">
        <v>66.304347826086953</v>
      </c>
    </row>
    <row r="400" spans="3:3">
      <c r="C400" s="54">
        <v>66.666666666666671</v>
      </c>
    </row>
    <row r="401" spans="3:3">
      <c r="C401" s="54">
        <v>67.741935483870961</v>
      </c>
    </row>
    <row r="402" spans="3:3">
      <c r="C402" s="54">
        <v>69.565217391304344</v>
      </c>
    </row>
    <row r="403" spans="3:3">
      <c r="C403" s="54">
        <v>68.817204301075265</v>
      </c>
    </row>
    <row r="404" spans="3:3">
      <c r="C404" s="54">
        <v>70.967741935483872</v>
      </c>
    </row>
    <row r="405" spans="3:3">
      <c r="C405" s="54">
        <v>69.148936170212764</v>
      </c>
    </row>
    <row r="406" spans="3:3">
      <c r="C406" s="54">
        <v>69.148936170212764</v>
      </c>
    </row>
    <row r="407" spans="3:3">
      <c r="C407" s="54">
        <v>68.131868131868131</v>
      </c>
    </row>
    <row r="408" spans="3:3">
      <c r="C408" s="54">
        <v>68.539325842696627</v>
      </c>
    </row>
    <row r="409" spans="3:3">
      <c r="C409" s="54">
        <v>68.888888888888886</v>
      </c>
    </row>
    <row r="410" spans="3:3">
      <c r="C410" s="54">
        <v>67.777777777777771</v>
      </c>
    </row>
    <row r="411" spans="3:3">
      <c r="C411" s="54">
        <v>70.786516853932582</v>
      </c>
    </row>
    <row r="412" spans="3:3">
      <c r="C412" s="54">
        <v>68.888888888888886</v>
      </c>
    </row>
    <row r="413" spans="3:3">
      <c r="C413" s="54">
        <v>69.662921348314612</v>
      </c>
    </row>
    <row r="414" spans="3:3">
      <c r="C414" s="54">
        <v>73.563218390804593</v>
      </c>
    </row>
    <row r="415" spans="3:3">
      <c r="C415" s="54">
        <v>71.264367816091948</v>
      </c>
    </row>
    <row r="416" spans="3:3">
      <c r="C416" s="54">
        <v>74.418604651162795</v>
      </c>
    </row>
    <row r="417" spans="3:3">
      <c r="C417" s="54">
        <v>75.581395348837205</v>
      </c>
    </row>
    <row r="418" spans="3:3">
      <c r="C418" s="54">
        <v>78.571428571428569</v>
      </c>
    </row>
    <row r="419" spans="3:3">
      <c r="C419" s="54">
        <v>83.75</v>
      </c>
    </row>
  </sheetData>
  <mergeCells count="4">
    <mergeCell ref="N4:O4"/>
    <mergeCell ref="N27:O27"/>
    <mergeCell ref="X3:Y3"/>
    <mergeCell ref="X25:Y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891E-DBCF-4A2B-903B-4CA314D5AE8F}">
  <dimension ref="A1:N886"/>
  <sheetViews>
    <sheetView tabSelected="1" zoomScale="53" workbookViewId="0">
      <selection activeCell="G20" sqref="G20"/>
    </sheetView>
  </sheetViews>
  <sheetFormatPr defaultRowHeight="14.5"/>
  <cols>
    <col min="1" max="1" width="10.453125" customWidth="1"/>
    <col min="2" max="2" width="10.453125" style="87" customWidth="1"/>
    <col min="7" max="7" width="25.7265625" bestFit="1" customWidth="1"/>
    <col min="8" max="8" width="16.26953125" bestFit="1" customWidth="1"/>
    <col min="9" max="9" width="30.1796875" bestFit="1" customWidth="1"/>
    <col min="10" max="10" width="17.26953125" bestFit="1" customWidth="1"/>
    <col min="11" max="14" width="12.26953125" bestFit="1" customWidth="1"/>
    <col min="15" max="269" width="5.90625" bestFit="1" customWidth="1"/>
    <col min="270" max="270" width="10.81640625" bestFit="1" customWidth="1"/>
    <col min="271" max="288" width="5.90625" bestFit="1" customWidth="1"/>
    <col min="289" max="289" width="10.81640625" bestFit="1" customWidth="1"/>
  </cols>
  <sheetData>
    <row r="1" spans="1:14">
      <c r="A1" s="87" t="s">
        <v>1</v>
      </c>
      <c r="B1" s="86" t="s">
        <v>566</v>
      </c>
      <c r="C1" s="54" t="s">
        <v>3</v>
      </c>
      <c r="D1" t="s">
        <v>562</v>
      </c>
    </row>
    <row r="2" spans="1:14">
      <c r="A2" s="86">
        <v>45550</v>
      </c>
      <c r="B2" s="86">
        <f>WEEKNUM(A2,1)</f>
        <v>38</v>
      </c>
      <c r="C2" s="54">
        <v>40.206185567010309</v>
      </c>
      <c r="D2" t="s">
        <v>561</v>
      </c>
    </row>
    <row r="3" spans="1:14">
      <c r="A3" s="86">
        <v>45524</v>
      </c>
      <c r="B3" s="86">
        <f t="shared" ref="B3:B66" si="0">WEEKNUM(A3,1)</f>
        <v>34</v>
      </c>
      <c r="C3" s="54">
        <v>44.791666666666664</v>
      </c>
      <c r="D3" s="87" t="s">
        <v>561</v>
      </c>
      <c r="I3" s="34" t="s">
        <v>567</v>
      </c>
      <c r="J3" s="34" t="s">
        <v>486</v>
      </c>
    </row>
    <row r="4" spans="1:14">
      <c r="A4" s="86">
        <v>45494</v>
      </c>
      <c r="B4" s="86">
        <f t="shared" si="0"/>
        <v>30</v>
      </c>
      <c r="C4" s="54">
        <v>38.297872340425535</v>
      </c>
      <c r="D4" s="87" t="s">
        <v>561</v>
      </c>
      <c r="I4" s="34" t="s">
        <v>484</v>
      </c>
      <c r="J4" s="87" t="s">
        <v>561</v>
      </c>
      <c r="K4" s="87" t="s">
        <v>563</v>
      </c>
      <c r="L4" s="87" t="s">
        <v>565</v>
      </c>
      <c r="M4" s="87" t="s">
        <v>564</v>
      </c>
      <c r="N4" s="87" t="s">
        <v>485</v>
      </c>
    </row>
    <row r="5" spans="1:14">
      <c r="A5" s="86">
        <v>45466</v>
      </c>
      <c r="B5" s="86">
        <f t="shared" si="0"/>
        <v>26</v>
      </c>
      <c r="C5" s="54">
        <v>39.583333333333336</v>
      </c>
      <c r="D5" s="87" t="s">
        <v>561</v>
      </c>
      <c r="I5" s="93">
        <v>1</v>
      </c>
      <c r="J5" s="38"/>
      <c r="K5" s="38"/>
      <c r="L5" s="38">
        <v>52.02429149797571</v>
      </c>
      <c r="M5" s="38"/>
      <c r="N5" s="38">
        <v>52.02429149797571</v>
      </c>
    </row>
    <row r="6" spans="1:14">
      <c r="A6" s="86">
        <v>45435</v>
      </c>
      <c r="B6" s="86">
        <f t="shared" si="0"/>
        <v>21</v>
      </c>
      <c r="C6" s="54">
        <v>41.05263157894737</v>
      </c>
      <c r="D6" s="87" t="s">
        <v>561</v>
      </c>
      <c r="I6" s="93">
        <v>2</v>
      </c>
      <c r="J6" s="38"/>
      <c r="K6" s="38">
        <v>54.017114306384514</v>
      </c>
      <c r="L6" s="38">
        <v>51.065852511269576</v>
      </c>
      <c r="M6" s="38">
        <v>38.744517543859644</v>
      </c>
      <c r="N6" s="38">
        <v>51.008487201608446</v>
      </c>
    </row>
    <row r="7" spans="1:14">
      <c r="A7" s="86">
        <v>45404</v>
      </c>
      <c r="B7" s="86">
        <f t="shared" si="0"/>
        <v>17</v>
      </c>
      <c r="C7" s="54">
        <v>39.583333333333336</v>
      </c>
      <c r="D7" s="87" t="s">
        <v>561</v>
      </c>
      <c r="I7" s="93">
        <v>3</v>
      </c>
      <c r="J7" s="38"/>
      <c r="K7" s="38">
        <v>52.547671032428624</v>
      </c>
      <c r="L7" s="38">
        <v>52.768491709655379</v>
      </c>
      <c r="M7" s="38">
        <v>40.259163802978236</v>
      </c>
      <c r="N7" s="38">
        <v>50.962301232732713</v>
      </c>
    </row>
    <row r="8" spans="1:14">
      <c r="A8" s="86">
        <v>45371</v>
      </c>
      <c r="B8" s="86">
        <f t="shared" si="0"/>
        <v>12</v>
      </c>
      <c r="C8" s="54">
        <v>42.10526315789474</v>
      </c>
      <c r="D8" s="87" t="s">
        <v>561</v>
      </c>
      <c r="I8" s="93">
        <v>4</v>
      </c>
      <c r="J8" s="38">
        <v>42.66081871345029</v>
      </c>
      <c r="K8" s="38">
        <v>55.277336038604957</v>
      </c>
      <c r="L8" s="38">
        <v>50.46417347253589</v>
      </c>
      <c r="M8" s="38">
        <v>37.89473684210526</v>
      </c>
      <c r="N8" s="38">
        <v>49.349050096308474</v>
      </c>
    </row>
    <row r="9" spans="1:14">
      <c r="A9" s="86">
        <v>45342</v>
      </c>
      <c r="B9" s="86">
        <f t="shared" si="0"/>
        <v>8</v>
      </c>
      <c r="C9" s="54">
        <v>39.175257731958766</v>
      </c>
      <c r="D9" s="87" t="s">
        <v>561</v>
      </c>
      <c r="I9" s="93">
        <v>5</v>
      </c>
      <c r="J9" s="38"/>
      <c r="K9" s="38">
        <v>61.193705914270211</v>
      </c>
      <c r="L9" s="38">
        <v>55.002608588002261</v>
      </c>
      <c r="M9" s="38">
        <v>44.133248243302596</v>
      </c>
      <c r="N9" s="38">
        <v>52.781519536126346</v>
      </c>
    </row>
    <row r="10" spans="1:14">
      <c r="A10" s="86">
        <v>45313</v>
      </c>
      <c r="B10" s="86">
        <f t="shared" si="0"/>
        <v>4</v>
      </c>
      <c r="C10" s="54">
        <v>43.157894736842103</v>
      </c>
      <c r="D10" s="87" t="s">
        <v>561</v>
      </c>
      <c r="I10" s="93">
        <v>6</v>
      </c>
      <c r="J10" s="38">
        <v>60.638297872340424</v>
      </c>
      <c r="K10" s="38">
        <v>58.291515659061886</v>
      </c>
      <c r="L10" s="38">
        <v>54.363731910421215</v>
      </c>
      <c r="M10" s="38">
        <v>43.25013564839935</v>
      </c>
      <c r="N10" s="38">
        <v>55.004946336996788</v>
      </c>
    </row>
    <row r="11" spans="1:14">
      <c r="A11" s="86">
        <v>45280</v>
      </c>
      <c r="B11" s="86">
        <f t="shared" si="0"/>
        <v>51</v>
      </c>
      <c r="C11" s="54">
        <v>39.795918367346935</v>
      </c>
      <c r="D11" s="87" t="s">
        <v>561</v>
      </c>
      <c r="I11" s="93">
        <v>7</v>
      </c>
      <c r="J11" s="38"/>
      <c r="K11" s="38">
        <v>52.923097524106446</v>
      </c>
      <c r="L11" s="38">
        <v>53.398852492158447</v>
      </c>
      <c r="M11" s="38">
        <v>43.562489337330312</v>
      </c>
      <c r="N11" s="38">
        <v>51.819652759746788</v>
      </c>
    </row>
    <row r="12" spans="1:14">
      <c r="A12" s="86">
        <v>45250</v>
      </c>
      <c r="B12" s="86">
        <f t="shared" si="0"/>
        <v>47</v>
      </c>
      <c r="C12" s="54">
        <v>38.541666666666664</v>
      </c>
      <c r="D12" s="87" t="s">
        <v>561</v>
      </c>
      <c r="I12" s="93">
        <v>8</v>
      </c>
      <c r="J12" s="38">
        <v>45.991731099656363</v>
      </c>
      <c r="K12" s="38">
        <v>62.776248782433044</v>
      </c>
      <c r="L12" s="38">
        <v>53.457170825216288</v>
      </c>
      <c r="M12" s="38">
        <v>43.870107357851374</v>
      </c>
      <c r="N12" s="38">
        <v>51.753519967844937</v>
      </c>
    </row>
    <row r="13" spans="1:14">
      <c r="A13" s="86">
        <v>45222</v>
      </c>
      <c r="B13" s="86">
        <f t="shared" si="0"/>
        <v>43</v>
      </c>
      <c r="C13" s="54">
        <v>38.541666666666664</v>
      </c>
      <c r="D13" s="87" t="s">
        <v>561</v>
      </c>
      <c r="I13" s="93">
        <v>9</v>
      </c>
      <c r="J13" s="38"/>
      <c r="K13" s="38">
        <v>46.645340316977851</v>
      </c>
      <c r="L13" s="38">
        <v>53.290036989477656</v>
      </c>
      <c r="M13" s="38">
        <v>44.388059618855685</v>
      </c>
      <c r="N13" s="38">
        <v>49.403368478697217</v>
      </c>
    </row>
    <row r="14" spans="1:14">
      <c r="A14" s="86">
        <v>45192</v>
      </c>
      <c r="B14" s="86">
        <f t="shared" si="0"/>
        <v>38</v>
      </c>
      <c r="C14" s="54">
        <v>41.414141414141412</v>
      </c>
      <c r="D14" s="87" t="s">
        <v>561</v>
      </c>
      <c r="I14" s="93">
        <v>10</v>
      </c>
      <c r="J14" s="38"/>
      <c r="K14" s="38">
        <v>67.737337829464565</v>
      </c>
      <c r="L14" s="38">
        <v>52.777572244225929</v>
      </c>
      <c r="M14" s="38">
        <v>43.61702127659575</v>
      </c>
      <c r="N14" s="38">
        <v>57.859763841955932</v>
      </c>
    </row>
    <row r="15" spans="1:14">
      <c r="A15" s="86">
        <v>45161</v>
      </c>
      <c r="B15" s="86">
        <f t="shared" si="0"/>
        <v>34</v>
      </c>
      <c r="C15" s="54">
        <v>44.210526315789473</v>
      </c>
      <c r="D15" s="87" t="s">
        <v>561</v>
      </c>
      <c r="I15" s="93">
        <v>11</v>
      </c>
      <c r="J15" s="38"/>
      <c r="K15" s="38">
        <v>47.682798778159608</v>
      </c>
      <c r="L15" s="38">
        <v>52.81365388867416</v>
      </c>
      <c r="M15" s="38">
        <v>43.047953994027623</v>
      </c>
      <c r="N15" s="38">
        <v>48.754582670901925</v>
      </c>
    </row>
    <row r="16" spans="1:14">
      <c r="A16" s="86">
        <v>45134</v>
      </c>
      <c r="B16" s="86">
        <f t="shared" si="0"/>
        <v>30</v>
      </c>
      <c r="C16" s="54">
        <v>42.10526315789474</v>
      </c>
      <c r="D16" s="87" t="s">
        <v>561</v>
      </c>
      <c r="I16" s="93">
        <v>12</v>
      </c>
      <c r="J16" s="38">
        <v>45.942982456140349</v>
      </c>
      <c r="K16" s="38">
        <v>58.245614035087726</v>
      </c>
      <c r="L16" s="38">
        <v>52.158352464369301</v>
      </c>
      <c r="M16" s="38">
        <v>41.885964912280699</v>
      </c>
      <c r="N16" s="38">
        <v>50.081369214640787</v>
      </c>
    </row>
    <row r="17" spans="1:14">
      <c r="A17" s="86">
        <v>45099</v>
      </c>
      <c r="B17" s="86">
        <f t="shared" si="0"/>
        <v>25</v>
      </c>
      <c r="C17" s="54">
        <v>44.329896907216494</v>
      </c>
      <c r="D17" s="87" t="s">
        <v>561</v>
      </c>
      <c r="I17" s="93">
        <v>13</v>
      </c>
      <c r="J17" s="38"/>
      <c r="K17" s="38">
        <v>61.459260014332664</v>
      </c>
      <c r="L17" s="38">
        <v>52.621131919984727</v>
      </c>
      <c r="M17" s="38">
        <v>44.88988428518104</v>
      </c>
      <c r="N17" s="38">
        <v>54.656561065038645</v>
      </c>
    </row>
    <row r="18" spans="1:14">
      <c r="A18" s="86">
        <v>45070</v>
      </c>
      <c r="B18" s="86">
        <f t="shared" si="0"/>
        <v>21</v>
      </c>
      <c r="C18" s="54">
        <v>40.625</v>
      </c>
      <c r="D18" s="87" t="s">
        <v>561</v>
      </c>
      <c r="I18" s="93">
        <v>14</v>
      </c>
      <c r="J18" s="38"/>
      <c r="K18" s="38">
        <v>54.354596219931267</v>
      </c>
      <c r="L18" s="38">
        <v>52.607404233221096</v>
      </c>
      <c r="M18" s="38">
        <v>40.526315789473685</v>
      </c>
      <c r="N18" s="38">
        <v>51.286372776247717</v>
      </c>
    </row>
    <row r="19" spans="1:14">
      <c r="A19" s="86">
        <v>45041</v>
      </c>
      <c r="B19" s="86">
        <f t="shared" si="0"/>
        <v>17</v>
      </c>
      <c r="C19" s="54">
        <v>38.541666666666664</v>
      </c>
      <c r="D19" s="87" t="s">
        <v>561</v>
      </c>
      <c r="I19" s="93">
        <v>15</v>
      </c>
      <c r="J19" s="38"/>
      <c r="K19" s="38">
        <v>58.025750749460869</v>
      </c>
      <c r="L19" s="38">
        <v>53.101998161749634</v>
      </c>
      <c r="M19" s="38">
        <v>44.347882475004717</v>
      </c>
      <c r="N19" s="38">
        <v>54.196054295886661</v>
      </c>
    </row>
    <row r="20" spans="1:14">
      <c r="A20" s="86">
        <v>45008</v>
      </c>
      <c r="B20" s="86">
        <f t="shared" si="0"/>
        <v>12</v>
      </c>
      <c r="C20" s="54">
        <v>41.666666666666664</v>
      </c>
      <c r="D20" s="87" t="s">
        <v>561</v>
      </c>
      <c r="I20" s="93">
        <v>16</v>
      </c>
      <c r="J20" s="38"/>
      <c r="K20" s="38">
        <v>56.118421052631582</v>
      </c>
      <c r="L20" s="38">
        <v>52.50781056699779</v>
      </c>
      <c r="M20" s="38">
        <v>42.790816699568616</v>
      </c>
      <c r="N20" s="38">
        <v>50.820905903073182</v>
      </c>
    </row>
    <row r="21" spans="1:14">
      <c r="A21" s="86">
        <v>44980</v>
      </c>
      <c r="B21" s="86">
        <f t="shared" si="0"/>
        <v>8</v>
      </c>
      <c r="C21" s="54">
        <v>43.75</v>
      </c>
      <c r="D21" s="87" t="s">
        <v>561</v>
      </c>
      <c r="I21" s="93">
        <v>17</v>
      </c>
      <c r="J21" s="38">
        <v>44.788981958762889</v>
      </c>
      <c r="K21" s="38">
        <v>59.153698550359003</v>
      </c>
      <c r="L21" s="38">
        <v>52.134535294038649</v>
      </c>
      <c r="M21" s="38">
        <v>42.787691603752002</v>
      </c>
      <c r="N21" s="38">
        <v>51.83648923485093</v>
      </c>
    </row>
    <row r="22" spans="1:14">
      <c r="A22" s="86">
        <v>44948</v>
      </c>
      <c r="B22" s="86">
        <f t="shared" si="0"/>
        <v>4</v>
      </c>
      <c r="C22" s="54">
        <v>43.157894736842103</v>
      </c>
      <c r="D22" s="87" t="s">
        <v>561</v>
      </c>
      <c r="I22" s="93">
        <v>18</v>
      </c>
      <c r="J22" s="38"/>
      <c r="K22" s="38">
        <v>47.732853950976583</v>
      </c>
      <c r="L22" s="38">
        <v>52.984189351457282</v>
      </c>
      <c r="M22" s="38">
        <v>46.581688596491226</v>
      </c>
      <c r="N22" s="38">
        <v>50.226588736703519</v>
      </c>
    </row>
    <row r="23" spans="1:14">
      <c r="A23" s="86">
        <v>44897</v>
      </c>
      <c r="B23" s="86">
        <f t="shared" si="0"/>
        <v>49</v>
      </c>
      <c r="C23" s="54">
        <v>42.10526315789474</v>
      </c>
      <c r="D23" s="87" t="s">
        <v>561</v>
      </c>
      <c r="I23" s="93">
        <v>19</v>
      </c>
      <c r="J23" s="38"/>
      <c r="K23" s="38">
        <v>52.138565343006476</v>
      </c>
      <c r="L23" s="38">
        <v>52.84432964031631</v>
      </c>
      <c r="M23" s="38">
        <v>44.445688689809629</v>
      </c>
      <c r="N23" s="38">
        <v>51.62595276785305</v>
      </c>
    </row>
    <row r="24" spans="1:14">
      <c r="A24" s="86">
        <v>44854</v>
      </c>
      <c r="B24" s="86">
        <f t="shared" si="0"/>
        <v>43</v>
      </c>
      <c r="C24" s="54">
        <v>41.666666666666664</v>
      </c>
      <c r="D24" s="87" t="s">
        <v>561</v>
      </c>
      <c r="I24" s="93">
        <v>20</v>
      </c>
      <c r="J24" s="38"/>
      <c r="K24" s="38">
        <v>44.344600609843887</v>
      </c>
      <c r="L24" s="38">
        <v>54.309010351561284</v>
      </c>
      <c r="M24" s="38">
        <v>45.221251197746504</v>
      </c>
      <c r="N24" s="38">
        <v>49.545968127678243</v>
      </c>
    </row>
    <row r="25" spans="1:14">
      <c r="A25" s="86">
        <v>44820</v>
      </c>
      <c r="B25" s="86">
        <f t="shared" si="0"/>
        <v>38</v>
      </c>
      <c r="C25" s="54">
        <v>42.857142857142854</v>
      </c>
      <c r="D25" s="87" t="s">
        <v>561</v>
      </c>
      <c r="I25" s="93">
        <v>21</v>
      </c>
      <c r="J25" s="38">
        <v>46.374813363195223</v>
      </c>
      <c r="K25" s="38">
        <v>70.446665108306064</v>
      </c>
      <c r="L25" s="38">
        <v>53.37048408626756</v>
      </c>
      <c r="M25" s="38">
        <v>42.087765957446805</v>
      </c>
      <c r="N25" s="38">
        <v>53.850240001221117</v>
      </c>
    </row>
    <row r="26" spans="1:14">
      <c r="A26" s="86">
        <v>44796</v>
      </c>
      <c r="B26" s="86">
        <f t="shared" si="0"/>
        <v>35</v>
      </c>
      <c r="C26" s="54">
        <v>45.360824742268044</v>
      </c>
      <c r="D26" s="87" t="s">
        <v>561</v>
      </c>
      <c r="I26" s="93">
        <v>22</v>
      </c>
      <c r="J26" s="38">
        <v>43.157894736842103</v>
      </c>
      <c r="K26" s="38">
        <v>57.329052351623744</v>
      </c>
      <c r="L26" s="38">
        <v>53.187846729235801</v>
      </c>
      <c r="M26" s="38">
        <v>42.456140350877199</v>
      </c>
      <c r="N26" s="38">
        <v>51.584081189365946</v>
      </c>
    </row>
    <row r="27" spans="1:14">
      <c r="A27" s="86">
        <v>44768</v>
      </c>
      <c r="B27" s="86">
        <f t="shared" si="0"/>
        <v>31</v>
      </c>
      <c r="C27" s="54">
        <v>39.175257731958766</v>
      </c>
      <c r="D27" s="87" t="s">
        <v>561</v>
      </c>
      <c r="I27" s="93">
        <v>23</v>
      </c>
      <c r="J27" s="38"/>
      <c r="K27" s="38">
        <v>54.048193959529044</v>
      </c>
      <c r="L27" s="38">
        <v>52.827188445781353</v>
      </c>
      <c r="M27" s="38">
        <v>41.252955082742318</v>
      </c>
      <c r="N27" s="38">
        <v>51.215619798332483</v>
      </c>
    </row>
    <row r="28" spans="1:14">
      <c r="A28" s="86">
        <v>44732</v>
      </c>
      <c r="B28" s="86">
        <f t="shared" si="0"/>
        <v>26</v>
      </c>
      <c r="C28" s="54">
        <v>41.836734693877553</v>
      </c>
      <c r="D28" s="87" t="s">
        <v>561</v>
      </c>
      <c r="I28" s="93">
        <v>24</v>
      </c>
      <c r="J28" s="38"/>
      <c r="K28" s="38">
        <v>47.140413433048884</v>
      </c>
      <c r="L28" s="38">
        <v>52.895720088245447</v>
      </c>
      <c r="M28" s="38">
        <v>41.348684210526315</v>
      </c>
      <c r="N28" s="38">
        <v>49.167413126962245</v>
      </c>
    </row>
    <row r="29" spans="1:14">
      <c r="A29" s="86">
        <v>44703</v>
      </c>
      <c r="B29" s="86">
        <f t="shared" si="0"/>
        <v>22</v>
      </c>
      <c r="C29" s="54">
        <v>43.157894736842103</v>
      </c>
      <c r="D29" s="87" t="s">
        <v>561</v>
      </c>
      <c r="I29" s="93">
        <v>25</v>
      </c>
      <c r="J29" s="38">
        <v>50.736377025036816</v>
      </c>
      <c r="K29" s="38">
        <v>59.003767730496456</v>
      </c>
      <c r="L29" s="38">
        <v>51.831348547657647</v>
      </c>
      <c r="M29" s="38">
        <v>43.748657357679917</v>
      </c>
      <c r="N29" s="38">
        <v>51.963799142727083</v>
      </c>
    </row>
    <row r="30" spans="1:14">
      <c r="A30" s="86">
        <v>44670</v>
      </c>
      <c r="B30" s="86">
        <f t="shared" si="0"/>
        <v>17</v>
      </c>
      <c r="C30" s="54">
        <v>42.268041237113401</v>
      </c>
      <c r="D30" s="87" t="s">
        <v>561</v>
      </c>
      <c r="I30" s="93">
        <v>26</v>
      </c>
      <c r="J30" s="38">
        <v>40.710034013605444</v>
      </c>
      <c r="K30" s="38">
        <v>53.311906030233985</v>
      </c>
      <c r="L30" s="38">
        <v>51.158359139374355</v>
      </c>
      <c r="M30" s="38">
        <v>41.880482456140356</v>
      </c>
      <c r="N30" s="38">
        <v>49.230970635963899</v>
      </c>
    </row>
    <row r="31" spans="1:14">
      <c r="A31" s="86">
        <v>44638</v>
      </c>
      <c r="B31" s="86">
        <f t="shared" si="0"/>
        <v>12</v>
      </c>
      <c r="C31" s="54">
        <v>43.75</v>
      </c>
      <c r="D31" s="87" t="s">
        <v>561</v>
      </c>
      <c r="I31" s="93">
        <v>27</v>
      </c>
      <c r="J31" s="38"/>
      <c r="K31" s="38">
        <v>59.338552395304795</v>
      </c>
      <c r="L31" s="38">
        <v>51.006614697303476</v>
      </c>
      <c r="M31" s="38">
        <v>42.10526315789474</v>
      </c>
      <c r="N31" s="38">
        <v>51.36274895214887</v>
      </c>
    </row>
    <row r="32" spans="1:14">
      <c r="A32" s="86">
        <v>44609</v>
      </c>
      <c r="B32" s="86">
        <f t="shared" si="0"/>
        <v>8</v>
      </c>
      <c r="C32" s="54">
        <v>42.708333333333336</v>
      </c>
      <c r="D32" s="87" t="s">
        <v>561</v>
      </c>
      <c r="I32" s="93">
        <v>28</v>
      </c>
      <c r="J32" s="38"/>
      <c r="K32" s="38">
        <v>59.613678719617418</v>
      </c>
      <c r="L32" s="38">
        <v>51.436120927757685</v>
      </c>
      <c r="M32" s="38">
        <v>42.861276903599197</v>
      </c>
      <c r="N32" s="38">
        <v>52.809110026503745</v>
      </c>
    </row>
    <row r="33" spans="1:14">
      <c r="A33" s="86">
        <v>44577</v>
      </c>
      <c r="B33" s="86">
        <f t="shared" si="0"/>
        <v>4</v>
      </c>
      <c r="C33" s="54">
        <v>41.666666666666664</v>
      </c>
      <c r="D33" s="87" t="s">
        <v>561</v>
      </c>
      <c r="I33" s="93">
        <v>29</v>
      </c>
      <c r="J33" s="38"/>
      <c r="K33" s="38">
        <v>41.537043207256872</v>
      </c>
      <c r="L33" s="38">
        <v>50.967075566485256</v>
      </c>
      <c r="M33" s="38">
        <v>43.15789473684211</v>
      </c>
      <c r="N33" s="38">
        <v>47.157183345328129</v>
      </c>
    </row>
    <row r="34" spans="1:14">
      <c r="A34" s="86">
        <v>44546</v>
      </c>
      <c r="B34" s="86">
        <f t="shared" si="0"/>
        <v>51</v>
      </c>
      <c r="C34" s="54">
        <v>45.744680851063833</v>
      </c>
      <c r="D34" s="87" t="s">
        <v>561</v>
      </c>
      <c r="I34" s="93">
        <v>30</v>
      </c>
      <c r="J34" s="38">
        <v>44.344904815229562</v>
      </c>
      <c r="K34" s="38">
        <v>57.504594460615614</v>
      </c>
      <c r="L34" s="38">
        <v>50.892631419272121</v>
      </c>
      <c r="M34" s="38">
        <v>41.655136552722013</v>
      </c>
      <c r="N34" s="38">
        <v>50.140218303216301</v>
      </c>
    </row>
    <row r="35" spans="1:14">
      <c r="A35" s="86">
        <v>44516</v>
      </c>
      <c r="B35" s="86">
        <f t="shared" si="0"/>
        <v>47</v>
      </c>
      <c r="C35" s="54">
        <v>43.298969072164951</v>
      </c>
      <c r="D35" s="87" t="s">
        <v>561</v>
      </c>
      <c r="I35" s="93">
        <v>31</v>
      </c>
      <c r="J35" s="38">
        <v>39.175257731958766</v>
      </c>
      <c r="K35" s="38">
        <v>54.29539589816833</v>
      </c>
      <c r="L35" s="38">
        <v>49.722247377180182</v>
      </c>
      <c r="M35" s="38">
        <v>41.951754385964911</v>
      </c>
      <c r="N35" s="38">
        <v>49.625066904972279</v>
      </c>
    </row>
    <row r="36" spans="1:14">
      <c r="A36" s="86">
        <v>44488</v>
      </c>
      <c r="B36" s="86">
        <f t="shared" si="0"/>
        <v>43</v>
      </c>
      <c r="C36" s="54">
        <v>44.680851063829785</v>
      </c>
      <c r="D36" s="87" t="s">
        <v>561</v>
      </c>
      <c r="I36" s="93">
        <v>32</v>
      </c>
      <c r="J36" s="38"/>
      <c r="K36" s="38">
        <v>53.232401009805585</v>
      </c>
      <c r="L36" s="38">
        <v>49.589478399854656</v>
      </c>
      <c r="M36" s="38">
        <v>41.05263157894737</v>
      </c>
      <c r="N36" s="38">
        <v>49.888468525972847</v>
      </c>
    </row>
    <row r="37" spans="1:14">
      <c r="A37" s="86">
        <v>44456</v>
      </c>
      <c r="B37" s="86">
        <f t="shared" si="0"/>
        <v>38</v>
      </c>
      <c r="C37" s="54">
        <v>43.877551020408163</v>
      </c>
      <c r="D37" s="87" t="s">
        <v>561</v>
      </c>
      <c r="I37" s="93">
        <v>33</v>
      </c>
      <c r="J37" s="38"/>
      <c r="K37" s="38">
        <v>46.179072471966414</v>
      </c>
      <c r="L37" s="38">
        <v>49.461024029733508</v>
      </c>
      <c r="M37" s="38">
        <v>41.451841932094986</v>
      </c>
      <c r="N37" s="38">
        <v>46.587221933224811</v>
      </c>
    </row>
    <row r="38" spans="1:14">
      <c r="A38" s="86">
        <v>44425</v>
      </c>
      <c r="B38" s="86">
        <f t="shared" si="0"/>
        <v>34</v>
      </c>
      <c r="C38" s="54">
        <v>50.515463917525771</v>
      </c>
      <c r="D38" s="87" t="s">
        <v>561</v>
      </c>
      <c r="I38" s="93">
        <v>34</v>
      </c>
      <c r="J38" s="38">
        <v>46.505885633327303</v>
      </c>
      <c r="K38" s="38">
        <v>51.70153788627897</v>
      </c>
      <c r="L38" s="38">
        <v>49.17221098581863</v>
      </c>
      <c r="M38" s="38">
        <v>41.814109742441204</v>
      </c>
      <c r="N38" s="38">
        <v>48.431159753913491</v>
      </c>
    </row>
    <row r="39" spans="1:14">
      <c r="A39" s="86">
        <v>44398</v>
      </c>
      <c r="B39" s="86">
        <f t="shared" si="0"/>
        <v>30</v>
      </c>
      <c r="C39" s="54">
        <v>52.631578947368418</v>
      </c>
      <c r="D39" s="87" t="s">
        <v>561</v>
      </c>
      <c r="I39" s="93">
        <v>35</v>
      </c>
      <c r="J39" s="38">
        <v>45.360824742268044</v>
      </c>
      <c r="K39" s="38">
        <v>53.438971742543174</v>
      </c>
      <c r="L39" s="38">
        <v>48.796042095630298</v>
      </c>
      <c r="M39" s="38">
        <v>40.208333333333336</v>
      </c>
      <c r="N39" s="38">
        <v>48.131878029842689</v>
      </c>
    </row>
    <row r="40" spans="1:14">
      <c r="A40" s="86">
        <v>44365</v>
      </c>
      <c r="B40" s="86">
        <f t="shared" si="0"/>
        <v>25</v>
      </c>
      <c r="C40" s="54">
        <v>57.142857142857146</v>
      </c>
      <c r="D40" s="87" t="s">
        <v>561</v>
      </c>
      <c r="I40" s="93">
        <v>36</v>
      </c>
      <c r="J40" s="38"/>
      <c r="K40" s="38">
        <v>50.200759631036355</v>
      </c>
      <c r="L40" s="38">
        <v>48.043718404325276</v>
      </c>
      <c r="M40" s="38">
        <v>40.755879059350505</v>
      </c>
      <c r="N40" s="38">
        <v>47.420291095877879</v>
      </c>
    </row>
    <row r="41" spans="1:14">
      <c r="A41" s="86">
        <v>44334</v>
      </c>
      <c r="B41" s="86">
        <f t="shared" si="0"/>
        <v>21</v>
      </c>
      <c r="C41" s="54">
        <v>57.446808510638299</v>
      </c>
      <c r="D41" s="87" t="s">
        <v>561</v>
      </c>
      <c r="I41" s="93">
        <v>37</v>
      </c>
      <c r="J41" s="38"/>
      <c r="K41" s="38">
        <v>53.770372924671761</v>
      </c>
      <c r="L41" s="38">
        <v>49.646905431549847</v>
      </c>
      <c r="M41" s="38">
        <v>40.957446808510639</v>
      </c>
      <c r="N41" s="38">
        <v>50.514062248155227</v>
      </c>
    </row>
    <row r="42" spans="1:14">
      <c r="A42" s="86">
        <v>44307</v>
      </c>
      <c r="B42" s="86">
        <f t="shared" si="0"/>
        <v>17</v>
      </c>
      <c r="C42" s="54">
        <v>58.762886597938142</v>
      </c>
      <c r="D42" s="87" t="s">
        <v>561</v>
      </c>
      <c r="I42" s="93">
        <v>38</v>
      </c>
      <c r="J42" s="38">
        <v>42.088755214675686</v>
      </c>
      <c r="K42" s="38">
        <v>56.734261490039003</v>
      </c>
      <c r="L42" s="38">
        <v>49.999886888759868</v>
      </c>
      <c r="M42" s="38">
        <v>41.903142919813241</v>
      </c>
      <c r="N42" s="38">
        <v>49.265500786013369</v>
      </c>
    </row>
    <row r="43" spans="1:14">
      <c r="A43" s="86">
        <v>44270</v>
      </c>
      <c r="B43" s="86">
        <f t="shared" si="0"/>
        <v>12</v>
      </c>
      <c r="C43" s="54">
        <v>56.25</v>
      </c>
      <c r="D43" s="87" t="s">
        <v>561</v>
      </c>
      <c r="I43" s="93">
        <v>39</v>
      </c>
      <c r="J43" s="38"/>
      <c r="K43" s="38">
        <v>52.315628763020889</v>
      </c>
      <c r="L43" s="38">
        <v>49.523302231934721</v>
      </c>
      <c r="M43" s="38">
        <v>41.263440860215056</v>
      </c>
      <c r="N43" s="38">
        <v>49.352762892734155</v>
      </c>
    </row>
    <row r="44" spans="1:14">
      <c r="A44" s="86">
        <v>44245</v>
      </c>
      <c r="B44" s="86">
        <f t="shared" si="0"/>
        <v>8</v>
      </c>
      <c r="C44" s="54">
        <v>58.333333333333336</v>
      </c>
      <c r="D44" s="87" t="s">
        <v>561</v>
      </c>
      <c r="I44" s="93">
        <v>40</v>
      </c>
      <c r="J44" s="38"/>
      <c r="K44" s="38">
        <v>63.86709103470298</v>
      </c>
      <c r="L44" s="38">
        <v>49.649975929519883</v>
      </c>
      <c r="M44" s="38">
        <v>42.940834228428216</v>
      </c>
      <c r="N44" s="38">
        <v>50.704294496932057</v>
      </c>
    </row>
    <row r="45" spans="1:14">
      <c r="A45" s="86">
        <v>44229</v>
      </c>
      <c r="B45" s="86">
        <f t="shared" si="0"/>
        <v>6</v>
      </c>
      <c r="C45" s="54">
        <v>60.638297872340424</v>
      </c>
      <c r="D45" s="87" t="s">
        <v>561</v>
      </c>
      <c r="I45" s="93">
        <v>41</v>
      </c>
      <c r="J45" s="38"/>
      <c r="K45" s="38">
        <v>45.11432092598826</v>
      </c>
      <c r="L45" s="38">
        <v>50.121697222258831</v>
      </c>
      <c r="M45" s="38">
        <v>42.608599290780141</v>
      </c>
      <c r="N45" s="38">
        <v>47.175942520091105</v>
      </c>
    </row>
    <row r="46" spans="1:14">
      <c r="A46" s="18">
        <v>39824</v>
      </c>
      <c r="B46" s="86">
        <f t="shared" si="0"/>
        <v>3</v>
      </c>
      <c r="C46" s="54">
        <v>35.789473684210527</v>
      </c>
      <c r="D46" s="87" t="s">
        <v>563</v>
      </c>
      <c r="I46" s="93">
        <v>42</v>
      </c>
      <c r="J46" s="38"/>
      <c r="K46" s="38">
        <v>53.326407882740725</v>
      </c>
      <c r="L46" s="38">
        <v>49.023531563591206</v>
      </c>
      <c r="M46" s="38">
        <v>42.545010655437991</v>
      </c>
      <c r="N46" s="38">
        <v>49.448977909620368</v>
      </c>
    </row>
    <row r="47" spans="1:14">
      <c r="A47" s="18">
        <v>39796</v>
      </c>
      <c r="B47" s="86">
        <f t="shared" si="0"/>
        <v>51</v>
      </c>
      <c r="C47" s="54">
        <v>30.208333333333332</v>
      </c>
      <c r="D47" s="87" t="s">
        <v>563</v>
      </c>
      <c r="I47" s="93">
        <v>43</v>
      </c>
      <c r="J47" s="38">
        <v>41.629728132387704</v>
      </c>
      <c r="K47" s="38">
        <v>60.100379815518181</v>
      </c>
      <c r="L47" s="38">
        <v>49.254245971623178</v>
      </c>
      <c r="M47" s="38">
        <v>42.553191489361708</v>
      </c>
      <c r="N47" s="38">
        <v>49.672414965349688</v>
      </c>
    </row>
    <row r="48" spans="1:14">
      <c r="A48" s="18">
        <v>39789</v>
      </c>
      <c r="B48" s="86">
        <f t="shared" si="0"/>
        <v>50</v>
      </c>
      <c r="C48" s="54">
        <v>34.408602150537632</v>
      </c>
      <c r="D48" s="87" t="s">
        <v>563</v>
      </c>
      <c r="I48" s="93">
        <v>44</v>
      </c>
      <c r="J48" s="38"/>
      <c r="K48" s="38">
        <v>45.906131307650568</v>
      </c>
      <c r="L48" s="38">
        <v>49.712045249680571</v>
      </c>
      <c r="M48" s="38">
        <v>42.042701739150303</v>
      </c>
      <c r="N48" s="38">
        <v>46.84323088654051</v>
      </c>
    </row>
    <row r="49" spans="1:14">
      <c r="A49" s="18">
        <v>39768</v>
      </c>
      <c r="B49" s="86">
        <f t="shared" si="0"/>
        <v>47</v>
      </c>
      <c r="C49" s="54">
        <v>30.526315789473685</v>
      </c>
      <c r="D49" s="87" t="s">
        <v>563</v>
      </c>
      <c r="I49" s="93">
        <v>45</v>
      </c>
      <c r="J49" s="38"/>
      <c r="K49" s="38">
        <v>50.867577665610256</v>
      </c>
      <c r="L49" s="38">
        <v>49.684296915735814</v>
      </c>
      <c r="M49" s="38">
        <v>41.068262411347519</v>
      </c>
      <c r="N49" s="38">
        <v>49.252862304081305</v>
      </c>
    </row>
    <row r="50" spans="1:14">
      <c r="A50" s="18">
        <v>39761</v>
      </c>
      <c r="B50" s="86">
        <f t="shared" si="0"/>
        <v>46</v>
      </c>
      <c r="C50" s="54">
        <v>29.166666666666668</v>
      </c>
      <c r="D50" s="87" t="s">
        <v>563</v>
      </c>
      <c r="I50" s="93">
        <v>46</v>
      </c>
      <c r="J50" s="38"/>
      <c r="K50" s="38">
        <v>53.862391378863556</v>
      </c>
      <c r="L50" s="38">
        <v>49.495047533559656</v>
      </c>
      <c r="M50" s="38">
        <v>41.726986912334574</v>
      </c>
      <c r="N50" s="38">
        <v>50.29514317076265</v>
      </c>
    </row>
    <row r="51" spans="1:14">
      <c r="A51" s="18">
        <v>39754</v>
      </c>
      <c r="B51" s="86">
        <f t="shared" si="0"/>
        <v>45</v>
      </c>
      <c r="C51" s="54">
        <v>26.315789473684209</v>
      </c>
      <c r="D51" s="87" t="s">
        <v>563</v>
      </c>
      <c r="I51" s="93">
        <v>47</v>
      </c>
      <c r="J51" s="38">
        <v>40.920317869415811</v>
      </c>
      <c r="K51" s="38">
        <v>40.072345812986079</v>
      </c>
      <c r="L51" s="38">
        <v>50.880289140855304</v>
      </c>
      <c r="M51" s="38">
        <v>42.88973922902494</v>
      </c>
      <c r="N51" s="38">
        <v>46.110575249481691</v>
      </c>
    </row>
    <row r="52" spans="1:14">
      <c r="A52" s="18">
        <v>39747</v>
      </c>
      <c r="B52" s="86">
        <f t="shared" si="0"/>
        <v>44</v>
      </c>
      <c r="C52" s="54">
        <v>31.958762886597938</v>
      </c>
      <c r="D52" s="87" t="s">
        <v>563</v>
      </c>
      <c r="I52" s="93">
        <v>48</v>
      </c>
      <c r="J52" s="38"/>
      <c r="K52" s="38">
        <v>64.543112853633914</v>
      </c>
      <c r="L52" s="38">
        <v>49.591951588551197</v>
      </c>
      <c r="M52" s="38">
        <v>39.280228220320382</v>
      </c>
      <c r="N52" s="38">
        <v>52.390608611684719</v>
      </c>
    </row>
    <row r="53" spans="1:14">
      <c r="A53" s="18">
        <v>39733</v>
      </c>
      <c r="B53" s="86">
        <f t="shared" si="0"/>
        <v>42</v>
      </c>
      <c r="C53" s="54">
        <v>26.041666666666668</v>
      </c>
      <c r="D53" s="87" t="s">
        <v>563</v>
      </c>
      <c r="I53" s="93">
        <v>49</v>
      </c>
      <c r="J53" s="38">
        <v>42.10526315789474</v>
      </c>
      <c r="K53" s="38">
        <v>35.416666666666664</v>
      </c>
      <c r="L53" s="38">
        <v>50.192138075112283</v>
      </c>
      <c r="M53" s="38">
        <v>39.450354609929079</v>
      </c>
      <c r="N53" s="38">
        <v>46.496645303776482</v>
      </c>
    </row>
    <row r="54" spans="1:14">
      <c r="A54" s="18">
        <v>39726</v>
      </c>
      <c r="B54" s="86">
        <f t="shared" si="0"/>
        <v>41</v>
      </c>
      <c r="C54" s="54">
        <v>26.315789473684209</v>
      </c>
      <c r="D54" s="87" t="s">
        <v>563</v>
      </c>
      <c r="I54" s="93">
        <v>50</v>
      </c>
      <c r="J54" s="38"/>
      <c r="K54" s="38">
        <v>53.014500458364282</v>
      </c>
      <c r="L54" s="38">
        <v>49.561495543575724</v>
      </c>
      <c r="M54" s="38">
        <v>39.780701754385959</v>
      </c>
      <c r="N54" s="38">
        <v>50.309918622051029</v>
      </c>
    </row>
    <row r="55" spans="1:14">
      <c r="A55" s="18">
        <v>39718</v>
      </c>
      <c r="B55" s="86">
        <f t="shared" si="0"/>
        <v>39</v>
      </c>
      <c r="C55" s="54">
        <v>28.125</v>
      </c>
      <c r="D55" s="87" t="s">
        <v>563</v>
      </c>
      <c r="I55" s="93">
        <v>51</v>
      </c>
      <c r="J55" s="38">
        <v>42.770299609205381</v>
      </c>
      <c r="K55" s="38">
        <v>54.780314187530685</v>
      </c>
      <c r="L55" s="38">
        <v>50.254773543614647</v>
      </c>
      <c r="M55" s="38">
        <v>41.16629339305711</v>
      </c>
      <c r="N55" s="38">
        <v>48.948747902060376</v>
      </c>
    </row>
    <row r="56" spans="1:14">
      <c r="A56" s="18">
        <v>39702</v>
      </c>
      <c r="B56" s="86">
        <f t="shared" si="0"/>
        <v>37</v>
      </c>
      <c r="C56" s="54">
        <v>32.291666666666664</v>
      </c>
      <c r="D56" s="87" t="s">
        <v>563</v>
      </c>
      <c r="I56" s="93">
        <v>52</v>
      </c>
      <c r="J56" s="38"/>
      <c r="K56" s="38">
        <v>51.057513280415868</v>
      </c>
      <c r="L56" s="38">
        <v>50.701938356062193</v>
      </c>
      <c r="M56" s="38">
        <v>39.361702127659576</v>
      </c>
      <c r="N56" s="38">
        <v>49.939020161370813</v>
      </c>
    </row>
    <row r="57" spans="1:14">
      <c r="A57" s="18">
        <v>39698</v>
      </c>
      <c r="B57" s="86">
        <f t="shared" si="0"/>
        <v>37</v>
      </c>
      <c r="C57" s="54">
        <v>34.020618556701031</v>
      </c>
      <c r="D57" s="87" t="s">
        <v>563</v>
      </c>
      <c r="I57" s="93">
        <v>53</v>
      </c>
      <c r="J57" s="38"/>
      <c r="K57" s="38"/>
      <c r="L57" s="38">
        <v>51.307504583046594</v>
      </c>
      <c r="M57" s="38">
        <v>41.48936170212766</v>
      </c>
      <c r="N57" s="38">
        <v>50.216599818500043</v>
      </c>
    </row>
    <row r="58" spans="1:14">
      <c r="A58" s="18">
        <v>39683</v>
      </c>
      <c r="B58" s="86">
        <f t="shared" si="0"/>
        <v>34</v>
      </c>
      <c r="C58" s="54">
        <v>30.526315789473685</v>
      </c>
      <c r="D58" s="87" t="s">
        <v>563</v>
      </c>
      <c r="I58" s="93" t="s">
        <v>485</v>
      </c>
      <c r="J58" s="38">
        <v>44.557042049216875</v>
      </c>
      <c r="K58" s="38">
        <v>54.046418292642052</v>
      </c>
      <c r="L58" s="38">
        <v>51.309586065823297</v>
      </c>
      <c r="M58" s="38">
        <v>42.369285406171343</v>
      </c>
      <c r="N58" s="38">
        <v>50.421554832175026</v>
      </c>
    </row>
    <row r="59" spans="1:14">
      <c r="A59" s="18">
        <v>39670</v>
      </c>
      <c r="B59" s="86">
        <f t="shared" si="0"/>
        <v>33</v>
      </c>
      <c r="C59" s="54">
        <v>35.106382978723403</v>
      </c>
      <c r="D59" s="87" t="s">
        <v>563</v>
      </c>
    </row>
    <row r="60" spans="1:14">
      <c r="A60" s="18">
        <v>39656</v>
      </c>
      <c r="B60" s="86">
        <f t="shared" si="0"/>
        <v>31</v>
      </c>
      <c r="C60" s="54">
        <v>32.989690721649481</v>
      </c>
      <c r="D60" s="87" t="s">
        <v>563</v>
      </c>
    </row>
    <row r="61" spans="1:14">
      <c r="A61" s="18">
        <v>39642</v>
      </c>
      <c r="B61" s="86">
        <f t="shared" si="0"/>
        <v>29</v>
      </c>
      <c r="C61" s="54">
        <v>33.695652173913047</v>
      </c>
      <c r="D61" s="87" t="s">
        <v>563</v>
      </c>
    </row>
    <row r="62" spans="1:14">
      <c r="A62" s="18">
        <v>39618</v>
      </c>
      <c r="B62" s="86">
        <f t="shared" si="0"/>
        <v>25</v>
      </c>
      <c r="C62" s="54">
        <v>29.166666666666668</v>
      </c>
      <c r="D62" s="87" t="s">
        <v>563</v>
      </c>
    </row>
    <row r="63" spans="1:14">
      <c r="A63" s="18">
        <v>39611</v>
      </c>
      <c r="B63" s="86">
        <f t="shared" si="0"/>
        <v>24</v>
      </c>
      <c r="C63" s="54">
        <v>31.914893617021278</v>
      </c>
      <c r="D63" s="87" t="s">
        <v>563</v>
      </c>
    </row>
    <row r="64" spans="1:14">
      <c r="A64" s="18">
        <v>39600</v>
      </c>
      <c r="B64" s="86">
        <f t="shared" si="0"/>
        <v>23</v>
      </c>
      <c r="C64" s="54">
        <v>29.166666666666668</v>
      </c>
      <c r="D64" s="87" t="s">
        <v>563</v>
      </c>
    </row>
    <row r="65" spans="1:4">
      <c r="A65" s="18">
        <v>39579</v>
      </c>
      <c r="B65" s="86">
        <f t="shared" si="0"/>
        <v>20</v>
      </c>
      <c r="C65" s="54">
        <v>30.851063829787233</v>
      </c>
      <c r="D65" s="87" t="s">
        <v>563</v>
      </c>
    </row>
    <row r="66" spans="1:4">
      <c r="A66" s="18">
        <v>39571</v>
      </c>
      <c r="B66" s="86">
        <f t="shared" si="0"/>
        <v>18</v>
      </c>
      <c r="C66" s="54">
        <v>29.473684210526315</v>
      </c>
      <c r="D66" s="87" t="s">
        <v>563</v>
      </c>
    </row>
    <row r="67" spans="1:4">
      <c r="A67" s="18">
        <v>39558</v>
      </c>
      <c r="B67" s="86">
        <f t="shared" ref="B67:B130" si="1">WEEKNUM(A67,1)</f>
        <v>17</v>
      </c>
      <c r="C67" s="54">
        <v>28.865979381443299</v>
      </c>
      <c r="D67" s="87" t="s">
        <v>563</v>
      </c>
    </row>
    <row r="68" spans="1:4">
      <c r="A68" s="18">
        <v>39547</v>
      </c>
      <c r="B68" s="86">
        <f t="shared" si="1"/>
        <v>15</v>
      </c>
      <c r="C68" s="54">
        <v>29.473684210526315</v>
      </c>
      <c r="D68" s="87" t="s">
        <v>563</v>
      </c>
    </row>
    <row r="69" spans="1:4">
      <c r="A69" s="18">
        <v>39523</v>
      </c>
      <c r="B69" s="86">
        <f t="shared" si="1"/>
        <v>12</v>
      </c>
      <c r="C69" s="54">
        <v>33.333333333333336</v>
      </c>
      <c r="D69" s="87" t="s">
        <v>563</v>
      </c>
    </row>
    <row r="70" spans="1:4">
      <c r="A70" s="18">
        <v>39516</v>
      </c>
      <c r="B70" s="86">
        <f t="shared" si="1"/>
        <v>11</v>
      </c>
      <c r="C70" s="54">
        <v>33.333333333333336</v>
      </c>
      <c r="D70" s="87" t="s">
        <v>563</v>
      </c>
    </row>
    <row r="71" spans="1:4">
      <c r="A71" s="18">
        <v>39502</v>
      </c>
      <c r="B71" s="86">
        <f t="shared" si="1"/>
        <v>9</v>
      </c>
      <c r="C71" s="54">
        <v>34.042553191489361</v>
      </c>
      <c r="D71" s="87" t="s">
        <v>563</v>
      </c>
    </row>
    <row r="72" spans="1:4">
      <c r="A72" s="18">
        <v>39492</v>
      </c>
      <c r="B72" s="86">
        <f t="shared" si="1"/>
        <v>7</v>
      </c>
      <c r="C72" s="54">
        <v>32.291666666666664</v>
      </c>
      <c r="D72" s="87" t="s">
        <v>563</v>
      </c>
    </row>
    <row r="73" spans="1:4">
      <c r="A73" s="18">
        <v>39488</v>
      </c>
      <c r="B73" s="86">
        <f t="shared" si="1"/>
        <v>7</v>
      </c>
      <c r="C73" s="54">
        <v>35.106382978723403</v>
      </c>
      <c r="D73" s="87" t="s">
        <v>563</v>
      </c>
    </row>
    <row r="74" spans="1:4">
      <c r="A74" s="18">
        <v>39480</v>
      </c>
      <c r="B74" s="86">
        <f t="shared" si="1"/>
        <v>5</v>
      </c>
      <c r="C74" s="54">
        <v>35.789473684210527</v>
      </c>
      <c r="D74" s="87" t="s">
        <v>563</v>
      </c>
    </row>
    <row r="75" spans="1:4">
      <c r="A75" s="18">
        <v>39460</v>
      </c>
      <c r="B75" s="86">
        <f t="shared" si="1"/>
        <v>3</v>
      </c>
      <c r="C75" s="54">
        <v>36.170212765957444</v>
      </c>
      <c r="D75" s="87" t="s">
        <v>563</v>
      </c>
    </row>
    <row r="76" spans="1:4">
      <c r="A76" s="18">
        <v>39453</v>
      </c>
      <c r="B76" s="86">
        <f t="shared" si="1"/>
        <v>2</v>
      </c>
      <c r="C76" s="54">
        <v>33.333333333333336</v>
      </c>
      <c r="D76" s="87" t="s">
        <v>563</v>
      </c>
    </row>
    <row r="77" spans="1:4">
      <c r="A77" s="18">
        <v>39432</v>
      </c>
      <c r="B77" s="86">
        <f t="shared" si="1"/>
        <v>51</v>
      </c>
      <c r="C77" s="54">
        <v>32.989690721649481</v>
      </c>
      <c r="D77" s="87" t="s">
        <v>563</v>
      </c>
    </row>
    <row r="78" spans="1:4">
      <c r="A78" s="18">
        <v>39425</v>
      </c>
      <c r="B78" s="86">
        <f t="shared" si="1"/>
        <v>50</v>
      </c>
      <c r="C78" s="54">
        <v>39.361702127659576</v>
      </c>
      <c r="D78" s="87" t="s">
        <v>563</v>
      </c>
    </row>
    <row r="79" spans="1:4">
      <c r="A79" s="18">
        <v>39418</v>
      </c>
      <c r="B79" s="86">
        <f t="shared" si="1"/>
        <v>49</v>
      </c>
      <c r="C79" s="54">
        <v>35.416666666666664</v>
      </c>
      <c r="D79" s="87" t="s">
        <v>563</v>
      </c>
    </row>
    <row r="80" spans="1:4">
      <c r="A80" s="18">
        <v>39400</v>
      </c>
      <c r="B80" s="86">
        <f t="shared" si="1"/>
        <v>46</v>
      </c>
      <c r="C80" s="54">
        <v>34.408602150537632</v>
      </c>
      <c r="D80" s="87" t="s">
        <v>563</v>
      </c>
    </row>
    <row r="81" spans="1:4">
      <c r="A81" s="18">
        <v>39390</v>
      </c>
      <c r="B81" s="86">
        <f t="shared" si="1"/>
        <v>45</v>
      </c>
      <c r="C81" s="54">
        <v>32.631578947368425</v>
      </c>
      <c r="D81" s="87" t="s">
        <v>563</v>
      </c>
    </row>
    <row r="82" spans="1:4">
      <c r="A82" s="18">
        <v>39369</v>
      </c>
      <c r="B82" s="86">
        <f t="shared" si="1"/>
        <v>42</v>
      </c>
      <c r="C82" s="54">
        <v>33.333333333333336</v>
      </c>
      <c r="D82" s="87" t="s">
        <v>563</v>
      </c>
    </row>
    <row r="83" spans="1:4">
      <c r="A83" s="18">
        <v>39362</v>
      </c>
      <c r="B83" s="86">
        <f t="shared" si="1"/>
        <v>41</v>
      </c>
      <c r="C83" s="54">
        <v>33.333333333333336</v>
      </c>
      <c r="D83" s="87" t="s">
        <v>563</v>
      </c>
    </row>
    <row r="84" spans="1:4">
      <c r="A84" s="18">
        <v>39341</v>
      </c>
      <c r="B84" s="86">
        <f t="shared" si="1"/>
        <v>38</v>
      </c>
      <c r="C84" s="54">
        <v>36.734693877551024</v>
      </c>
      <c r="D84" s="87" t="s">
        <v>563</v>
      </c>
    </row>
    <row r="85" spans="1:4">
      <c r="A85" s="18">
        <v>39333</v>
      </c>
      <c r="B85" s="86">
        <f t="shared" si="1"/>
        <v>36</v>
      </c>
      <c r="C85" s="54">
        <v>34.736842105263158</v>
      </c>
      <c r="D85" s="87" t="s">
        <v>563</v>
      </c>
    </row>
    <row r="86" spans="1:4">
      <c r="A86" s="18">
        <v>39310</v>
      </c>
      <c r="B86" s="86">
        <f t="shared" si="1"/>
        <v>33</v>
      </c>
      <c r="C86" s="54">
        <v>33.684210526315788</v>
      </c>
      <c r="D86" s="87" t="s">
        <v>563</v>
      </c>
    </row>
    <row r="87" spans="1:4">
      <c r="A87" s="18">
        <v>39299</v>
      </c>
      <c r="B87" s="86">
        <f t="shared" si="1"/>
        <v>32</v>
      </c>
      <c r="C87" s="54">
        <v>35.416666666666664</v>
      </c>
      <c r="D87" s="87" t="s">
        <v>563</v>
      </c>
    </row>
    <row r="88" spans="1:4">
      <c r="A88" s="18">
        <v>39278</v>
      </c>
      <c r="B88" s="86">
        <f t="shared" si="1"/>
        <v>29</v>
      </c>
      <c r="C88" s="54">
        <v>32.978723404255319</v>
      </c>
      <c r="D88" s="87" t="s">
        <v>563</v>
      </c>
    </row>
    <row r="89" spans="1:4">
      <c r="A89" s="18">
        <v>39271</v>
      </c>
      <c r="B89" s="86">
        <f t="shared" si="1"/>
        <v>28</v>
      </c>
      <c r="C89" s="54">
        <v>30.526315789473685</v>
      </c>
      <c r="D89" s="87" t="s">
        <v>563</v>
      </c>
    </row>
    <row r="90" spans="1:4">
      <c r="A90" s="18">
        <v>39247</v>
      </c>
      <c r="B90" s="86">
        <f t="shared" si="1"/>
        <v>24</v>
      </c>
      <c r="C90" s="54">
        <v>32.989690721649481</v>
      </c>
      <c r="D90" s="87" t="s">
        <v>563</v>
      </c>
    </row>
    <row r="91" spans="1:4">
      <c r="A91" s="18">
        <v>39236</v>
      </c>
      <c r="B91" s="86">
        <f t="shared" si="1"/>
        <v>23</v>
      </c>
      <c r="C91" s="54">
        <v>34.042553191489361</v>
      </c>
      <c r="D91" s="87" t="s">
        <v>563</v>
      </c>
    </row>
    <row r="92" spans="1:4">
      <c r="A92" s="18">
        <v>39215</v>
      </c>
      <c r="B92" s="86">
        <f t="shared" si="1"/>
        <v>20</v>
      </c>
      <c r="C92" s="54">
        <v>34.736842105263158</v>
      </c>
      <c r="D92" s="87" t="s">
        <v>563</v>
      </c>
    </row>
    <row r="93" spans="1:4">
      <c r="A93" s="18">
        <v>39208</v>
      </c>
      <c r="B93" s="86">
        <f t="shared" si="1"/>
        <v>19</v>
      </c>
      <c r="C93" s="54">
        <v>35.051546391752581</v>
      </c>
      <c r="D93" s="87" t="s">
        <v>563</v>
      </c>
    </row>
    <row r="94" spans="1:4">
      <c r="A94" s="18">
        <v>39187</v>
      </c>
      <c r="B94" s="86">
        <f t="shared" si="1"/>
        <v>16</v>
      </c>
      <c r="C94" s="54">
        <v>37.5</v>
      </c>
      <c r="D94" s="87" t="s">
        <v>563</v>
      </c>
    </row>
    <row r="95" spans="1:4">
      <c r="A95" s="18">
        <v>39177</v>
      </c>
      <c r="B95" s="86">
        <f t="shared" si="1"/>
        <v>14</v>
      </c>
      <c r="C95" s="54">
        <v>39.583333333333336</v>
      </c>
      <c r="D95" s="87" t="s">
        <v>563</v>
      </c>
    </row>
    <row r="96" spans="1:4">
      <c r="A96" s="18">
        <v>39166</v>
      </c>
      <c r="B96" s="86">
        <f t="shared" si="1"/>
        <v>13</v>
      </c>
      <c r="C96" s="54">
        <v>35.416666666666664</v>
      </c>
      <c r="D96" s="87" t="s">
        <v>563</v>
      </c>
    </row>
    <row r="97" spans="1:4">
      <c r="A97" s="18">
        <v>39155</v>
      </c>
      <c r="B97" s="86">
        <f t="shared" si="1"/>
        <v>11</v>
      </c>
      <c r="C97" s="54">
        <v>36.458333333333336</v>
      </c>
      <c r="D97" s="87" t="s">
        <v>563</v>
      </c>
    </row>
    <row r="98" spans="1:4">
      <c r="A98" s="18">
        <v>39145</v>
      </c>
      <c r="B98" s="86">
        <f t="shared" si="1"/>
        <v>10</v>
      </c>
      <c r="C98" s="54">
        <v>34.375</v>
      </c>
      <c r="D98" s="87" t="s">
        <v>563</v>
      </c>
    </row>
    <row r="99" spans="1:4">
      <c r="A99" s="18">
        <v>39124</v>
      </c>
      <c r="B99" s="86">
        <f t="shared" si="1"/>
        <v>7</v>
      </c>
      <c r="C99" s="54">
        <v>38.541666666666664</v>
      </c>
      <c r="D99" s="87" t="s">
        <v>563</v>
      </c>
    </row>
    <row r="100" spans="1:4">
      <c r="A100" s="18">
        <v>39117</v>
      </c>
      <c r="B100" s="86">
        <f t="shared" si="1"/>
        <v>6</v>
      </c>
      <c r="C100" s="54">
        <v>32.989690721649481</v>
      </c>
      <c r="D100" s="87" t="s">
        <v>563</v>
      </c>
    </row>
    <row r="101" spans="1:4">
      <c r="A101" s="18">
        <v>39100</v>
      </c>
      <c r="B101" s="86">
        <f t="shared" si="1"/>
        <v>3</v>
      </c>
      <c r="C101" s="54">
        <v>37.113402061855673</v>
      </c>
      <c r="D101" s="87" t="s">
        <v>563</v>
      </c>
    </row>
    <row r="102" spans="1:4">
      <c r="A102" s="18">
        <v>39096</v>
      </c>
      <c r="B102" s="86">
        <f t="shared" si="1"/>
        <v>3</v>
      </c>
      <c r="C102" s="54">
        <v>35.051546391752581</v>
      </c>
      <c r="D102" s="87" t="s">
        <v>563</v>
      </c>
    </row>
    <row r="103" spans="1:4">
      <c r="A103" s="18">
        <v>39089</v>
      </c>
      <c r="B103" s="86">
        <f t="shared" si="1"/>
        <v>2</v>
      </c>
      <c r="C103" s="54">
        <v>38.541666666666664</v>
      </c>
      <c r="D103" s="87" t="s">
        <v>563</v>
      </c>
    </row>
    <row r="104" spans="1:4">
      <c r="A104" s="18">
        <v>39065</v>
      </c>
      <c r="B104" s="86">
        <f t="shared" si="1"/>
        <v>50</v>
      </c>
      <c r="C104" s="54">
        <v>36.458333333333336</v>
      </c>
      <c r="D104" s="87" t="s">
        <v>563</v>
      </c>
    </row>
    <row r="105" spans="1:4">
      <c r="A105" s="18">
        <v>39061</v>
      </c>
      <c r="B105" s="86">
        <f t="shared" si="1"/>
        <v>50</v>
      </c>
      <c r="C105" s="54">
        <v>39.175257731958766</v>
      </c>
      <c r="D105" s="87" t="s">
        <v>563</v>
      </c>
    </row>
    <row r="106" spans="1:4">
      <c r="A106" s="18">
        <v>39033</v>
      </c>
      <c r="B106" s="86">
        <f t="shared" si="1"/>
        <v>46</v>
      </c>
      <c r="C106" s="54">
        <v>37.373737373737377</v>
      </c>
      <c r="D106" s="87" t="s">
        <v>563</v>
      </c>
    </row>
    <row r="107" spans="1:4">
      <c r="A107" s="18">
        <v>39026</v>
      </c>
      <c r="B107" s="86">
        <f t="shared" si="1"/>
        <v>45</v>
      </c>
      <c r="C107" s="54">
        <v>40.425531914893618</v>
      </c>
      <c r="D107" s="87" t="s">
        <v>563</v>
      </c>
    </row>
    <row r="108" spans="1:4">
      <c r="A108" s="18">
        <v>39012</v>
      </c>
      <c r="B108" s="86">
        <f t="shared" si="1"/>
        <v>43</v>
      </c>
      <c r="C108" s="54">
        <v>38.94736842105263</v>
      </c>
      <c r="D108" s="87" t="s">
        <v>563</v>
      </c>
    </row>
    <row r="109" spans="1:4">
      <c r="A109" s="18">
        <v>39002</v>
      </c>
      <c r="B109" s="86">
        <f t="shared" si="1"/>
        <v>41</v>
      </c>
      <c r="C109" s="54">
        <v>39.361702127659576</v>
      </c>
      <c r="D109" s="87" t="s">
        <v>563</v>
      </c>
    </row>
    <row r="110" spans="1:4">
      <c r="A110" s="18">
        <v>38998</v>
      </c>
      <c r="B110" s="86">
        <f t="shared" si="1"/>
        <v>41</v>
      </c>
      <c r="C110" s="54">
        <v>38.541666666666664</v>
      </c>
      <c r="D110" s="87" t="s">
        <v>563</v>
      </c>
    </row>
    <row r="111" spans="1:4">
      <c r="A111" s="18">
        <v>38977</v>
      </c>
      <c r="B111" s="86">
        <f t="shared" si="1"/>
        <v>38</v>
      </c>
      <c r="C111" s="54">
        <v>46.315789473684212</v>
      </c>
      <c r="D111" s="87" t="s">
        <v>563</v>
      </c>
    </row>
    <row r="112" spans="1:4">
      <c r="A112" s="18">
        <v>38970</v>
      </c>
      <c r="B112" s="86">
        <f t="shared" si="1"/>
        <v>37</v>
      </c>
      <c r="C112" s="54">
        <v>41.05263157894737</v>
      </c>
      <c r="D112" s="87" t="s">
        <v>563</v>
      </c>
    </row>
    <row r="113" spans="1:4">
      <c r="A113" s="18">
        <v>38949</v>
      </c>
      <c r="B113" s="86">
        <f t="shared" si="1"/>
        <v>34</v>
      </c>
      <c r="C113" s="54">
        <v>43.75</v>
      </c>
      <c r="D113" s="87" t="s">
        <v>563</v>
      </c>
    </row>
    <row r="114" spans="1:4">
      <c r="A114" s="18">
        <v>38939</v>
      </c>
      <c r="B114" s="86">
        <f t="shared" si="1"/>
        <v>32</v>
      </c>
      <c r="C114" s="54">
        <v>38.541666666666664</v>
      </c>
      <c r="D114" s="87" t="s">
        <v>563</v>
      </c>
    </row>
    <row r="115" spans="1:4">
      <c r="A115" s="18">
        <v>38928</v>
      </c>
      <c r="B115" s="86">
        <f t="shared" si="1"/>
        <v>31</v>
      </c>
      <c r="C115" s="54">
        <v>41.666666666666664</v>
      </c>
      <c r="D115" s="87" t="s">
        <v>563</v>
      </c>
    </row>
    <row r="116" spans="1:4">
      <c r="A116" s="18">
        <v>38921</v>
      </c>
      <c r="B116" s="86">
        <f t="shared" si="1"/>
        <v>30</v>
      </c>
      <c r="C116" s="54">
        <v>38.541666666666664</v>
      </c>
      <c r="D116" s="87" t="s">
        <v>563</v>
      </c>
    </row>
    <row r="117" spans="1:4">
      <c r="A117" s="18">
        <v>38907</v>
      </c>
      <c r="B117" s="86">
        <f t="shared" si="1"/>
        <v>28</v>
      </c>
      <c r="C117" s="54">
        <v>42.10526315789474</v>
      </c>
      <c r="D117" s="87" t="s">
        <v>563</v>
      </c>
    </row>
    <row r="118" spans="1:4">
      <c r="A118" s="18">
        <v>38893</v>
      </c>
      <c r="B118" s="86">
        <f t="shared" si="1"/>
        <v>26</v>
      </c>
      <c r="C118" s="54">
        <v>38.144329896907216</v>
      </c>
      <c r="D118" s="87" t="s">
        <v>563</v>
      </c>
    </row>
    <row r="119" spans="1:4">
      <c r="A119" s="18">
        <v>38879</v>
      </c>
      <c r="B119" s="86">
        <f t="shared" si="1"/>
        <v>24</v>
      </c>
      <c r="C119" s="54">
        <v>40.425531914893618</v>
      </c>
      <c r="D119" s="87" t="s">
        <v>563</v>
      </c>
    </row>
    <row r="120" spans="1:4">
      <c r="A120" s="18">
        <v>38872</v>
      </c>
      <c r="B120" s="86">
        <f t="shared" si="1"/>
        <v>23</v>
      </c>
      <c r="C120" s="54">
        <v>38.70967741935484</v>
      </c>
      <c r="D120" s="87" t="s">
        <v>563</v>
      </c>
    </row>
    <row r="121" spans="1:4">
      <c r="A121" s="18">
        <v>38848</v>
      </c>
      <c r="B121" s="86">
        <f t="shared" si="1"/>
        <v>19</v>
      </c>
      <c r="C121" s="54">
        <v>35.106382978723403</v>
      </c>
      <c r="D121" s="87" t="s">
        <v>563</v>
      </c>
    </row>
    <row r="122" spans="1:4">
      <c r="A122" s="18">
        <v>38844</v>
      </c>
      <c r="B122" s="86">
        <f t="shared" si="1"/>
        <v>19</v>
      </c>
      <c r="C122" s="54">
        <v>33.695652173913047</v>
      </c>
      <c r="D122" s="87" t="s">
        <v>563</v>
      </c>
    </row>
    <row r="123" spans="1:4">
      <c r="A123" s="18">
        <v>38837</v>
      </c>
      <c r="B123" s="86">
        <f t="shared" si="1"/>
        <v>18</v>
      </c>
      <c r="C123" s="54">
        <v>34.343434343434346</v>
      </c>
      <c r="D123" s="87" t="s">
        <v>563</v>
      </c>
    </row>
    <row r="124" spans="1:4">
      <c r="A124" s="18">
        <v>38820</v>
      </c>
      <c r="B124" s="86">
        <f t="shared" si="1"/>
        <v>15</v>
      </c>
      <c r="C124" s="54">
        <v>36.363636363636367</v>
      </c>
      <c r="D124" s="87" t="s">
        <v>563</v>
      </c>
    </row>
    <row r="125" spans="1:4">
      <c r="A125" s="18">
        <v>38816</v>
      </c>
      <c r="B125" s="86">
        <f t="shared" si="1"/>
        <v>15</v>
      </c>
      <c r="C125" s="54">
        <v>38.144329896907216</v>
      </c>
      <c r="D125" s="87" t="s">
        <v>563</v>
      </c>
    </row>
    <row r="126" spans="1:4">
      <c r="A126" s="18">
        <v>38792</v>
      </c>
      <c r="B126" s="86">
        <f t="shared" si="1"/>
        <v>11</v>
      </c>
      <c r="C126" s="54">
        <v>38.541666666666664</v>
      </c>
      <c r="D126" s="87" t="s">
        <v>563</v>
      </c>
    </row>
    <row r="127" spans="1:4">
      <c r="A127" s="18">
        <v>38788</v>
      </c>
      <c r="B127" s="86">
        <f t="shared" si="1"/>
        <v>11</v>
      </c>
      <c r="C127" s="54">
        <v>37.5</v>
      </c>
      <c r="D127" s="87" t="s">
        <v>563</v>
      </c>
    </row>
    <row r="128" spans="1:4">
      <c r="A128" s="18">
        <v>38777</v>
      </c>
      <c r="B128" s="86">
        <f t="shared" si="1"/>
        <v>9</v>
      </c>
      <c r="C128" s="54">
        <v>38.775510204081634</v>
      </c>
      <c r="D128" s="87" t="s">
        <v>563</v>
      </c>
    </row>
    <row r="129" spans="1:4">
      <c r="A129" s="18">
        <v>38760</v>
      </c>
      <c r="B129" s="86">
        <f t="shared" si="1"/>
        <v>7</v>
      </c>
      <c r="C129" s="54">
        <v>41.05263157894737</v>
      </c>
      <c r="D129" s="87" t="s">
        <v>563</v>
      </c>
    </row>
    <row r="130" spans="1:4">
      <c r="A130" s="18">
        <v>38757</v>
      </c>
      <c r="B130" s="86">
        <f t="shared" si="1"/>
        <v>6</v>
      </c>
      <c r="C130" s="54">
        <v>43.298969072164951</v>
      </c>
      <c r="D130" s="87" t="s">
        <v>563</v>
      </c>
    </row>
    <row r="131" spans="1:4">
      <c r="A131" s="18">
        <v>38739</v>
      </c>
      <c r="B131" s="86">
        <f t="shared" ref="B131:B194" si="2">WEEKNUM(A131,1)</f>
        <v>4</v>
      </c>
      <c r="C131" s="54">
        <v>44.329896907216494</v>
      </c>
      <c r="D131" s="87" t="s">
        <v>563</v>
      </c>
    </row>
    <row r="132" spans="1:4">
      <c r="A132" s="18">
        <v>38729</v>
      </c>
      <c r="B132" s="86">
        <f t="shared" si="2"/>
        <v>2</v>
      </c>
      <c r="C132" s="54">
        <v>44.791666666666664</v>
      </c>
      <c r="D132" s="87" t="s">
        <v>563</v>
      </c>
    </row>
    <row r="133" spans="1:4">
      <c r="A133" s="18">
        <v>38725</v>
      </c>
      <c r="B133" s="86">
        <f t="shared" si="2"/>
        <v>2</v>
      </c>
      <c r="C133" s="54">
        <v>44.329896907216494</v>
      </c>
      <c r="D133" s="87" t="s">
        <v>563</v>
      </c>
    </row>
    <row r="134" spans="1:4">
      <c r="A134" s="18">
        <v>38708</v>
      </c>
      <c r="B134" s="86">
        <f t="shared" si="2"/>
        <v>52</v>
      </c>
      <c r="C134" s="54">
        <v>44.791666666666664</v>
      </c>
      <c r="D134" s="87" t="s">
        <v>563</v>
      </c>
    </row>
    <row r="135" spans="1:4">
      <c r="A135" s="18">
        <v>38704</v>
      </c>
      <c r="B135" s="86">
        <f t="shared" si="2"/>
        <v>52</v>
      </c>
      <c r="C135" s="54">
        <v>42.268041237113401</v>
      </c>
      <c r="D135" s="87" t="s">
        <v>563</v>
      </c>
    </row>
    <row r="136" spans="1:4">
      <c r="A136" s="18">
        <v>38697</v>
      </c>
      <c r="B136" s="86">
        <f t="shared" si="2"/>
        <v>51</v>
      </c>
      <c r="C136" s="54">
        <v>43.298969072164951</v>
      </c>
      <c r="D136" s="87" t="s">
        <v>563</v>
      </c>
    </row>
    <row r="137" spans="1:4">
      <c r="A137" s="18">
        <v>38694</v>
      </c>
      <c r="B137" s="86">
        <f t="shared" si="2"/>
        <v>50</v>
      </c>
      <c r="C137" s="54">
        <v>45.263157894736842</v>
      </c>
      <c r="D137" s="87" t="s">
        <v>563</v>
      </c>
    </row>
    <row r="138" spans="1:4">
      <c r="A138" s="18">
        <v>38676</v>
      </c>
      <c r="B138" s="86">
        <f t="shared" si="2"/>
        <v>48</v>
      </c>
      <c r="C138" s="54">
        <v>40</v>
      </c>
      <c r="D138" s="87" t="s">
        <v>563</v>
      </c>
    </row>
    <row r="139" spans="1:4">
      <c r="A139" s="18">
        <v>38669</v>
      </c>
      <c r="B139" s="86">
        <f t="shared" si="2"/>
        <v>47</v>
      </c>
      <c r="C139" s="54">
        <v>38.144329896907216</v>
      </c>
      <c r="D139" s="87" t="s">
        <v>563</v>
      </c>
    </row>
    <row r="140" spans="1:4">
      <c r="A140" s="18">
        <v>38666</v>
      </c>
      <c r="B140" s="86">
        <f t="shared" si="2"/>
        <v>46</v>
      </c>
      <c r="C140" s="54">
        <v>42.10526315789474</v>
      </c>
      <c r="D140" s="87" t="s">
        <v>563</v>
      </c>
    </row>
    <row r="141" spans="1:4">
      <c r="A141" s="18">
        <v>38655</v>
      </c>
      <c r="B141" s="86">
        <f t="shared" si="2"/>
        <v>45</v>
      </c>
      <c r="C141" s="54">
        <v>42.268041237113401</v>
      </c>
      <c r="D141" s="87" t="s">
        <v>563</v>
      </c>
    </row>
    <row r="142" spans="1:4">
      <c r="A142" s="18">
        <v>38648</v>
      </c>
      <c r="B142" s="86">
        <f t="shared" si="2"/>
        <v>44</v>
      </c>
      <c r="C142" s="54">
        <v>43.298969072164951</v>
      </c>
      <c r="D142" s="87" t="s">
        <v>563</v>
      </c>
    </row>
    <row r="143" spans="1:4">
      <c r="A143" s="18">
        <v>38641</v>
      </c>
      <c r="B143" s="86">
        <f t="shared" si="2"/>
        <v>43</v>
      </c>
      <c r="C143" s="54">
        <v>40.206185567010309</v>
      </c>
      <c r="D143" s="87" t="s">
        <v>563</v>
      </c>
    </row>
    <row r="144" spans="1:4">
      <c r="A144" s="18">
        <v>38623</v>
      </c>
      <c r="B144" s="86">
        <f t="shared" si="2"/>
        <v>40</v>
      </c>
      <c r="C144" s="54">
        <v>46.808510638297875</v>
      </c>
      <c r="D144" s="87" t="s">
        <v>563</v>
      </c>
    </row>
    <row r="145" spans="1:4">
      <c r="A145" s="18">
        <v>38613</v>
      </c>
      <c r="B145" s="86">
        <f t="shared" si="2"/>
        <v>39</v>
      </c>
      <c r="C145" s="54">
        <v>40.816326530612244</v>
      </c>
      <c r="D145" s="87" t="s">
        <v>563</v>
      </c>
    </row>
    <row r="146" spans="1:4">
      <c r="A146" s="18">
        <v>38610</v>
      </c>
      <c r="B146" s="86">
        <f t="shared" si="2"/>
        <v>38</v>
      </c>
      <c r="C146" s="54">
        <v>46.391752577319586</v>
      </c>
      <c r="D146" s="87" t="s">
        <v>563</v>
      </c>
    </row>
    <row r="147" spans="1:4">
      <c r="A147" s="18">
        <v>38606</v>
      </c>
      <c r="B147" s="86">
        <f t="shared" si="2"/>
        <v>38</v>
      </c>
      <c r="C147" s="54">
        <v>47.422680412371136</v>
      </c>
      <c r="D147" s="87" t="s">
        <v>563</v>
      </c>
    </row>
    <row r="148" spans="1:4">
      <c r="A148" s="18">
        <v>38594</v>
      </c>
      <c r="B148" s="86">
        <f t="shared" si="2"/>
        <v>36</v>
      </c>
      <c r="C148" s="54">
        <v>46.391752577319586</v>
      </c>
      <c r="D148" s="87" t="s">
        <v>563</v>
      </c>
    </row>
    <row r="149" spans="1:4">
      <c r="A149" s="18">
        <v>38589</v>
      </c>
      <c r="B149" s="86">
        <f t="shared" si="2"/>
        <v>35</v>
      </c>
      <c r="C149" s="54">
        <v>40.816326530612244</v>
      </c>
      <c r="D149" s="87" t="s">
        <v>563</v>
      </c>
    </row>
    <row r="150" spans="1:4">
      <c r="A150" s="18">
        <v>38575</v>
      </c>
      <c r="B150" s="86">
        <f t="shared" si="2"/>
        <v>33</v>
      </c>
      <c r="C150" s="54">
        <v>46.875</v>
      </c>
      <c r="D150" s="87" t="s">
        <v>563</v>
      </c>
    </row>
    <row r="151" spans="1:4">
      <c r="A151" s="18">
        <v>38571</v>
      </c>
      <c r="B151" s="86">
        <f t="shared" si="2"/>
        <v>33</v>
      </c>
      <c r="C151" s="54">
        <v>46.875</v>
      </c>
      <c r="D151" s="87" t="s">
        <v>563</v>
      </c>
    </row>
    <row r="152" spans="1:4">
      <c r="A152" s="18">
        <v>38561</v>
      </c>
      <c r="B152" s="86">
        <f t="shared" si="2"/>
        <v>31</v>
      </c>
      <c r="C152" s="54">
        <v>46.315789473684212</v>
      </c>
      <c r="D152" s="87" t="s">
        <v>563</v>
      </c>
    </row>
    <row r="153" spans="1:4">
      <c r="A153" s="18">
        <v>38557</v>
      </c>
      <c r="B153" s="86">
        <f t="shared" si="2"/>
        <v>31</v>
      </c>
      <c r="C153" s="54">
        <v>50.515463917525771</v>
      </c>
      <c r="D153" s="87" t="s">
        <v>563</v>
      </c>
    </row>
    <row r="154" spans="1:4">
      <c r="A154" s="18">
        <v>38543</v>
      </c>
      <c r="B154" s="86">
        <f t="shared" si="2"/>
        <v>29</v>
      </c>
      <c r="C154" s="54">
        <v>50.515463917525771</v>
      </c>
      <c r="D154" s="87" t="s">
        <v>563</v>
      </c>
    </row>
    <row r="155" spans="1:4">
      <c r="A155" s="18">
        <v>38533</v>
      </c>
      <c r="B155" s="86">
        <f t="shared" si="2"/>
        <v>27</v>
      </c>
      <c r="C155" s="54">
        <v>47.422680412371136</v>
      </c>
      <c r="D155" s="87" t="s">
        <v>563</v>
      </c>
    </row>
    <row r="156" spans="1:4">
      <c r="A156" s="18">
        <v>38529</v>
      </c>
      <c r="B156" s="86">
        <f t="shared" si="2"/>
        <v>27</v>
      </c>
      <c r="C156" s="54">
        <v>45.918367346938773</v>
      </c>
      <c r="D156" s="87" t="s">
        <v>563</v>
      </c>
    </row>
    <row r="157" spans="1:4">
      <c r="A157" s="18">
        <v>38522</v>
      </c>
      <c r="B157" s="86">
        <f t="shared" si="2"/>
        <v>26</v>
      </c>
      <c r="C157" s="54">
        <v>47.95918367346939</v>
      </c>
      <c r="D157" s="87" t="s">
        <v>563</v>
      </c>
    </row>
    <row r="158" spans="1:4">
      <c r="A158" s="18">
        <v>38511</v>
      </c>
      <c r="B158" s="86">
        <f t="shared" si="2"/>
        <v>24</v>
      </c>
      <c r="C158" s="54">
        <v>48.958333333333336</v>
      </c>
      <c r="D158" s="87" t="s">
        <v>563</v>
      </c>
    </row>
    <row r="159" spans="1:4">
      <c r="A159" s="18">
        <v>38498</v>
      </c>
      <c r="B159" s="86">
        <f t="shared" si="2"/>
        <v>22</v>
      </c>
      <c r="C159" s="54">
        <v>50.526315789473685</v>
      </c>
      <c r="D159" s="87" t="s">
        <v>563</v>
      </c>
    </row>
    <row r="160" spans="1:4">
      <c r="A160" s="18">
        <v>38494</v>
      </c>
      <c r="B160" s="86">
        <f t="shared" si="2"/>
        <v>22</v>
      </c>
      <c r="C160" s="54">
        <v>47.916666666666664</v>
      </c>
      <c r="D160" s="87" t="s">
        <v>563</v>
      </c>
    </row>
    <row r="161" spans="1:4">
      <c r="A161" s="18">
        <v>38477</v>
      </c>
      <c r="B161" s="86">
        <f t="shared" si="2"/>
        <v>19</v>
      </c>
      <c r="C161" s="54">
        <v>52.631578947368418</v>
      </c>
      <c r="D161" s="87" t="s">
        <v>563</v>
      </c>
    </row>
    <row r="162" spans="1:4">
      <c r="A162" s="18">
        <v>38473</v>
      </c>
      <c r="B162" s="86">
        <f t="shared" si="2"/>
        <v>19</v>
      </c>
      <c r="C162" s="54">
        <v>49.484536082474229</v>
      </c>
      <c r="D162" s="87" t="s">
        <v>563</v>
      </c>
    </row>
    <row r="163" spans="1:4">
      <c r="A163" s="18">
        <v>38463</v>
      </c>
      <c r="B163" s="86">
        <f t="shared" si="2"/>
        <v>17</v>
      </c>
      <c r="C163" s="54">
        <v>49.484536082474229</v>
      </c>
      <c r="D163" s="87" t="s">
        <v>563</v>
      </c>
    </row>
    <row r="164" spans="1:4">
      <c r="A164" s="18">
        <v>38449</v>
      </c>
      <c r="B164" s="86">
        <f t="shared" si="2"/>
        <v>15</v>
      </c>
      <c r="C164" s="54">
        <v>52.631578947368418</v>
      </c>
      <c r="D164" s="87" t="s">
        <v>563</v>
      </c>
    </row>
    <row r="165" spans="1:4">
      <c r="A165" s="18">
        <v>38444</v>
      </c>
      <c r="B165" s="86">
        <f t="shared" si="2"/>
        <v>14</v>
      </c>
      <c r="C165" s="54">
        <v>50</v>
      </c>
      <c r="D165" s="87" t="s">
        <v>563</v>
      </c>
    </row>
    <row r="166" spans="1:4">
      <c r="A166" s="18">
        <v>38434</v>
      </c>
      <c r="B166" s="86">
        <f t="shared" si="2"/>
        <v>13</v>
      </c>
      <c r="C166" s="54">
        <v>47.872340425531917</v>
      </c>
      <c r="D166" s="87" t="s">
        <v>563</v>
      </c>
    </row>
    <row r="167" spans="1:4">
      <c r="A167" s="18">
        <v>38431</v>
      </c>
      <c r="B167" s="86">
        <f t="shared" si="2"/>
        <v>13</v>
      </c>
      <c r="C167" s="54">
        <v>54.166666666666664</v>
      </c>
      <c r="D167" s="87" t="s">
        <v>563</v>
      </c>
    </row>
    <row r="168" spans="1:4">
      <c r="A168" s="18">
        <v>38421</v>
      </c>
      <c r="B168" s="86">
        <f t="shared" si="2"/>
        <v>11</v>
      </c>
      <c r="C168" s="54">
        <v>54.166666666666664</v>
      </c>
      <c r="D168" s="87" t="s">
        <v>563</v>
      </c>
    </row>
    <row r="169" spans="1:4">
      <c r="A169" s="18">
        <v>38410</v>
      </c>
      <c r="B169" s="86">
        <f t="shared" si="2"/>
        <v>10</v>
      </c>
      <c r="C169" s="54">
        <v>53.608247422680414</v>
      </c>
      <c r="D169" s="87" t="s">
        <v>563</v>
      </c>
    </row>
    <row r="170" spans="1:4">
      <c r="A170" s="18">
        <v>38407</v>
      </c>
      <c r="B170" s="86">
        <f t="shared" si="2"/>
        <v>9</v>
      </c>
      <c r="C170" s="54">
        <v>53.125</v>
      </c>
      <c r="D170" s="87" t="s">
        <v>563</v>
      </c>
    </row>
    <row r="171" spans="1:4">
      <c r="A171" s="18">
        <v>38393</v>
      </c>
      <c r="B171" s="86">
        <f t="shared" si="2"/>
        <v>7</v>
      </c>
      <c r="C171" s="54">
        <v>50.515463917525771</v>
      </c>
      <c r="D171" s="87" t="s">
        <v>563</v>
      </c>
    </row>
    <row r="172" spans="1:4">
      <c r="A172" s="18">
        <v>38389</v>
      </c>
      <c r="B172" s="86">
        <f t="shared" si="2"/>
        <v>7</v>
      </c>
      <c r="C172" s="54">
        <v>58.762886597938142</v>
      </c>
      <c r="D172" s="87" t="s">
        <v>563</v>
      </c>
    </row>
    <row r="173" spans="1:4">
      <c r="A173" s="18">
        <v>38368</v>
      </c>
      <c r="B173" s="86">
        <f t="shared" si="2"/>
        <v>4</v>
      </c>
      <c r="C173" s="54">
        <v>52.577319587628864</v>
      </c>
      <c r="D173" s="87" t="s">
        <v>563</v>
      </c>
    </row>
    <row r="174" spans="1:4">
      <c r="A174" s="18">
        <v>38361</v>
      </c>
      <c r="B174" s="86">
        <f t="shared" si="2"/>
        <v>3</v>
      </c>
      <c r="C174" s="54">
        <v>54.166666666666664</v>
      </c>
      <c r="D174" s="87" t="s">
        <v>563</v>
      </c>
    </row>
    <row r="175" spans="1:4">
      <c r="A175" s="18">
        <v>38357</v>
      </c>
      <c r="B175" s="86">
        <f t="shared" si="2"/>
        <v>2</v>
      </c>
      <c r="C175" s="54">
        <v>54.166666666666664</v>
      </c>
      <c r="D175" s="87" t="s">
        <v>563</v>
      </c>
    </row>
    <row r="176" spans="1:4">
      <c r="A176" s="18">
        <v>38340</v>
      </c>
      <c r="B176" s="86">
        <f t="shared" si="2"/>
        <v>52</v>
      </c>
      <c r="C176" s="54">
        <v>51.578947368421055</v>
      </c>
      <c r="D176" s="87" t="s">
        <v>563</v>
      </c>
    </row>
    <row r="177" spans="1:4">
      <c r="A177" s="18">
        <v>38329</v>
      </c>
      <c r="B177" s="86">
        <f t="shared" si="2"/>
        <v>50</v>
      </c>
      <c r="C177" s="54">
        <v>54.639175257731956</v>
      </c>
      <c r="D177" s="87" t="s">
        <v>563</v>
      </c>
    </row>
    <row r="178" spans="1:4">
      <c r="A178" s="18">
        <v>38312</v>
      </c>
      <c r="B178" s="86">
        <f t="shared" si="2"/>
        <v>48</v>
      </c>
      <c r="C178" s="54">
        <v>56.701030927835049</v>
      </c>
      <c r="D178" s="87" t="s">
        <v>563</v>
      </c>
    </row>
    <row r="179" spans="1:4">
      <c r="A179" s="18">
        <v>38301</v>
      </c>
      <c r="B179" s="86">
        <f t="shared" si="2"/>
        <v>46</v>
      </c>
      <c r="C179" s="54">
        <v>54.639175257731956</v>
      </c>
      <c r="D179" s="87" t="s">
        <v>563</v>
      </c>
    </row>
    <row r="180" spans="1:4">
      <c r="A180" s="18">
        <v>38291</v>
      </c>
      <c r="B180" s="86">
        <f t="shared" si="2"/>
        <v>45</v>
      </c>
      <c r="C180" s="54">
        <v>50.526315789473685</v>
      </c>
      <c r="D180" s="87" t="s">
        <v>563</v>
      </c>
    </row>
    <row r="181" spans="1:4">
      <c r="A181" s="18">
        <v>38284</v>
      </c>
      <c r="B181" s="86">
        <f t="shared" si="2"/>
        <v>44</v>
      </c>
      <c r="C181" s="54">
        <v>52.577319587628864</v>
      </c>
      <c r="D181" s="87" t="s">
        <v>563</v>
      </c>
    </row>
    <row r="182" spans="1:4">
      <c r="A182" s="18">
        <v>38276</v>
      </c>
      <c r="B182" s="86">
        <f t="shared" si="2"/>
        <v>42</v>
      </c>
      <c r="C182" s="54">
        <v>52.04081632653061</v>
      </c>
      <c r="D182" s="87" t="s">
        <v>563</v>
      </c>
    </row>
    <row r="183" spans="1:4">
      <c r="A183" s="18">
        <v>38274</v>
      </c>
      <c r="B183" s="86">
        <f t="shared" si="2"/>
        <v>42</v>
      </c>
      <c r="C183" s="54">
        <v>49.484536082474229</v>
      </c>
      <c r="D183" s="87" t="s">
        <v>563</v>
      </c>
    </row>
    <row r="184" spans="1:4">
      <c r="A184" s="18">
        <v>38270</v>
      </c>
      <c r="B184" s="86">
        <f t="shared" si="2"/>
        <v>42</v>
      </c>
      <c r="C184" s="54">
        <v>48.958333333333336</v>
      </c>
      <c r="D184" s="87" t="s">
        <v>563</v>
      </c>
    </row>
    <row r="185" spans="1:4">
      <c r="A185" s="18">
        <v>38263</v>
      </c>
      <c r="B185" s="86">
        <f t="shared" si="2"/>
        <v>41</v>
      </c>
      <c r="C185" s="54">
        <v>51.020408163265309</v>
      </c>
      <c r="D185" s="87" t="s">
        <v>563</v>
      </c>
    </row>
    <row r="186" spans="1:4">
      <c r="A186" s="18">
        <v>38256</v>
      </c>
      <c r="B186" s="86">
        <f t="shared" si="2"/>
        <v>40</v>
      </c>
      <c r="C186" s="54">
        <v>55.102040816326529</v>
      </c>
      <c r="D186" s="87" t="s">
        <v>563</v>
      </c>
    </row>
    <row r="187" spans="1:4">
      <c r="A187" s="18">
        <v>38245</v>
      </c>
      <c r="B187" s="86">
        <f t="shared" si="2"/>
        <v>38</v>
      </c>
      <c r="C187" s="54">
        <v>53.608247422680414</v>
      </c>
      <c r="D187" s="87" t="s">
        <v>563</v>
      </c>
    </row>
    <row r="188" spans="1:4">
      <c r="A188" s="18">
        <v>38235</v>
      </c>
      <c r="B188" s="86">
        <f t="shared" si="2"/>
        <v>37</v>
      </c>
      <c r="C188" s="54">
        <v>53.061224489795919</v>
      </c>
      <c r="D188" s="87" t="s">
        <v>563</v>
      </c>
    </row>
    <row r="189" spans="1:4">
      <c r="A189" s="18">
        <v>38224</v>
      </c>
      <c r="B189" s="86">
        <f t="shared" si="2"/>
        <v>35</v>
      </c>
      <c r="C189" s="54">
        <v>51.041666666666664</v>
      </c>
      <c r="D189" s="87" t="s">
        <v>563</v>
      </c>
    </row>
    <row r="190" spans="1:4">
      <c r="A190" s="18">
        <v>38210</v>
      </c>
      <c r="B190" s="86">
        <f t="shared" si="2"/>
        <v>33</v>
      </c>
      <c r="C190" s="54">
        <v>52.577319587628864</v>
      </c>
      <c r="D190" s="87" t="s">
        <v>563</v>
      </c>
    </row>
    <row r="191" spans="1:4">
      <c r="A191" s="18">
        <v>38200</v>
      </c>
      <c r="B191" s="86">
        <f t="shared" si="2"/>
        <v>32</v>
      </c>
      <c r="C191" s="54">
        <v>49.484536082474229</v>
      </c>
      <c r="D191" s="87" t="s">
        <v>563</v>
      </c>
    </row>
    <row r="192" spans="1:4">
      <c r="A192" s="18">
        <v>38189</v>
      </c>
      <c r="B192" s="86">
        <f t="shared" si="2"/>
        <v>30</v>
      </c>
      <c r="C192" s="54">
        <v>51.041666666666664</v>
      </c>
      <c r="D192" s="87" t="s">
        <v>563</v>
      </c>
    </row>
    <row r="193" spans="1:4">
      <c r="A193" s="18">
        <v>38179</v>
      </c>
      <c r="B193" s="86">
        <f t="shared" si="2"/>
        <v>29</v>
      </c>
      <c r="C193" s="54">
        <v>48.958333333333336</v>
      </c>
      <c r="D193" s="87" t="s">
        <v>563</v>
      </c>
    </row>
    <row r="194" spans="1:4">
      <c r="A194" s="18">
        <v>38161</v>
      </c>
      <c r="B194" s="86">
        <f t="shared" si="2"/>
        <v>26</v>
      </c>
      <c r="C194" s="54">
        <v>49.484536082474229</v>
      </c>
      <c r="D194" s="87" t="s">
        <v>563</v>
      </c>
    </row>
    <row r="195" spans="1:4">
      <c r="A195" s="18">
        <v>38144</v>
      </c>
      <c r="B195" s="86">
        <f t="shared" ref="B195:B258" si="3">WEEKNUM(A195,1)</f>
        <v>24</v>
      </c>
      <c r="C195" s="54">
        <v>50</v>
      </c>
      <c r="D195" s="87" t="s">
        <v>563</v>
      </c>
    </row>
    <row r="196" spans="1:4">
      <c r="A196" s="18">
        <v>38130</v>
      </c>
      <c r="B196" s="86">
        <f t="shared" si="3"/>
        <v>22</v>
      </c>
      <c r="C196" s="54">
        <v>48.958333333333336</v>
      </c>
      <c r="D196" s="87" t="s">
        <v>563</v>
      </c>
    </row>
    <row r="197" spans="1:4">
      <c r="A197" s="18">
        <v>38116</v>
      </c>
      <c r="B197" s="86">
        <f t="shared" si="3"/>
        <v>20</v>
      </c>
      <c r="C197" s="54">
        <v>47.422680412371136</v>
      </c>
      <c r="D197" s="87" t="s">
        <v>563</v>
      </c>
    </row>
    <row r="198" spans="1:4">
      <c r="A198" s="18">
        <v>38111</v>
      </c>
      <c r="B198" s="86">
        <f t="shared" si="3"/>
        <v>19</v>
      </c>
      <c r="C198" s="54">
        <v>50.515463917525771</v>
      </c>
      <c r="D198" s="87" t="s">
        <v>563</v>
      </c>
    </row>
    <row r="199" spans="1:4">
      <c r="A199" s="18">
        <v>38095</v>
      </c>
      <c r="B199" s="86">
        <f t="shared" si="3"/>
        <v>17</v>
      </c>
      <c r="C199" s="54">
        <v>53.608247422680414</v>
      </c>
      <c r="D199" s="87" t="s">
        <v>563</v>
      </c>
    </row>
    <row r="200" spans="1:4">
      <c r="A200" s="18">
        <v>38085</v>
      </c>
      <c r="B200" s="86">
        <f t="shared" si="3"/>
        <v>15</v>
      </c>
      <c r="C200" s="54">
        <v>53.608247422680414</v>
      </c>
      <c r="D200" s="87" t="s">
        <v>563</v>
      </c>
    </row>
    <row r="201" spans="1:4">
      <c r="A201" s="18">
        <v>38074</v>
      </c>
      <c r="B201" s="86">
        <f t="shared" si="3"/>
        <v>14</v>
      </c>
      <c r="C201" s="54">
        <v>54.639175257731956</v>
      </c>
      <c r="D201" s="87" t="s">
        <v>563</v>
      </c>
    </row>
    <row r="202" spans="1:4">
      <c r="A202" s="18">
        <v>38057</v>
      </c>
      <c r="B202" s="86">
        <f t="shared" si="3"/>
        <v>11</v>
      </c>
      <c r="C202" s="54">
        <v>51.546391752577321</v>
      </c>
      <c r="D202" s="87" t="s">
        <v>563</v>
      </c>
    </row>
    <row r="203" spans="1:4">
      <c r="A203" s="18">
        <v>38053</v>
      </c>
      <c r="B203" s="86">
        <f t="shared" si="3"/>
        <v>11</v>
      </c>
      <c r="C203" s="54">
        <v>50.515463917525771</v>
      </c>
      <c r="D203" s="87" t="s">
        <v>563</v>
      </c>
    </row>
    <row r="204" spans="1:4">
      <c r="A204" s="18">
        <v>38034</v>
      </c>
      <c r="B204" s="86">
        <f t="shared" si="3"/>
        <v>8</v>
      </c>
      <c r="C204" s="54">
        <v>52.577319587628864</v>
      </c>
      <c r="D204" s="87" t="s">
        <v>563</v>
      </c>
    </row>
    <row r="205" spans="1:4">
      <c r="A205" s="18">
        <v>38029</v>
      </c>
      <c r="B205" s="86">
        <f t="shared" si="3"/>
        <v>7</v>
      </c>
      <c r="C205" s="54">
        <v>52.577319587628864</v>
      </c>
      <c r="D205" s="87" t="s">
        <v>563</v>
      </c>
    </row>
    <row r="206" spans="1:4">
      <c r="A206" s="18">
        <v>38025</v>
      </c>
      <c r="B206" s="86">
        <f t="shared" si="3"/>
        <v>7</v>
      </c>
      <c r="C206" s="54">
        <v>54.166666666666664</v>
      </c>
      <c r="D206" s="87" t="s">
        <v>563</v>
      </c>
    </row>
    <row r="207" spans="1:4">
      <c r="A207" s="18">
        <v>38018</v>
      </c>
      <c r="B207" s="86">
        <f t="shared" si="3"/>
        <v>6</v>
      </c>
      <c r="C207" s="54">
        <v>50.515463917525771</v>
      </c>
      <c r="D207" s="87" t="s">
        <v>563</v>
      </c>
    </row>
    <row r="208" spans="1:4">
      <c r="A208" s="18">
        <v>38001</v>
      </c>
      <c r="B208" s="86">
        <f t="shared" si="3"/>
        <v>3</v>
      </c>
      <c r="C208" s="54">
        <v>54.639175257731956</v>
      </c>
      <c r="D208" s="87" t="s">
        <v>563</v>
      </c>
    </row>
    <row r="209" spans="1:4">
      <c r="A209" s="18">
        <v>37997</v>
      </c>
      <c r="B209" s="86">
        <f t="shared" si="3"/>
        <v>3</v>
      </c>
      <c r="C209" s="54">
        <v>60.824742268041234</v>
      </c>
      <c r="D209" s="87" t="s">
        <v>563</v>
      </c>
    </row>
    <row r="210" spans="1:4">
      <c r="A210" s="18">
        <v>37991</v>
      </c>
      <c r="B210" s="86">
        <f t="shared" si="3"/>
        <v>2</v>
      </c>
      <c r="C210" s="54">
        <v>63.157894736842103</v>
      </c>
      <c r="D210" s="87" t="s">
        <v>563</v>
      </c>
    </row>
    <row r="211" spans="1:4">
      <c r="A211" s="18">
        <v>37971</v>
      </c>
      <c r="B211" s="86">
        <f t="shared" si="3"/>
        <v>51</v>
      </c>
      <c r="C211" s="54">
        <v>64.948453608247419</v>
      </c>
      <c r="D211" s="87" t="s">
        <v>563</v>
      </c>
    </row>
    <row r="212" spans="1:4">
      <c r="A212" s="18">
        <v>37969</v>
      </c>
      <c r="B212" s="86">
        <f t="shared" si="3"/>
        <v>51</v>
      </c>
      <c r="C212" s="54">
        <v>57.731958762886599</v>
      </c>
      <c r="D212" s="87" t="s">
        <v>563</v>
      </c>
    </row>
    <row r="213" spans="1:4">
      <c r="A213" s="18">
        <v>37962</v>
      </c>
      <c r="B213" s="86">
        <f t="shared" si="3"/>
        <v>50</v>
      </c>
      <c r="C213" s="54">
        <v>56.122448979591837</v>
      </c>
      <c r="D213" s="87" t="s">
        <v>563</v>
      </c>
    </row>
    <row r="214" spans="1:4">
      <c r="A214" s="18">
        <v>37941</v>
      </c>
      <c r="B214" s="86">
        <f t="shared" si="3"/>
        <v>47</v>
      </c>
      <c r="C214" s="54">
        <v>51.546391752577321</v>
      </c>
      <c r="D214" s="87" t="s">
        <v>563</v>
      </c>
    </row>
    <row r="215" spans="1:4">
      <c r="A215" s="18">
        <v>37937</v>
      </c>
      <c r="B215" s="86">
        <f t="shared" si="3"/>
        <v>46</v>
      </c>
      <c r="C215" s="54">
        <v>53.125</v>
      </c>
      <c r="D215" s="87" t="s">
        <v>563</v>
      </c>
    </row>
    <row r="216" spans="1:4">
      <c r="A216" s="18">
        <v>37930</v>
      </c>
      <c r="B216" s="86">
        <f t="shared" si="3"/>
        <v>45</v>
      </c>
      <c r="C216" s="54">
        <v>55.670103092783506</v>
      </c>
      <c r="D216" s="87" t="s">
        <v>563</v>
      </c>
    </row>
    <row r="217" spans="1:4">
      <c r="A217" s="18">
        <v>37920</v>
      </c>
      <c r="B217" s="86">
        <f t="shared" si="3"/>
        <v>44</v>
      </c>
      <c r="C217" s="54">
        <v>55.789473684210527</v>
      </c>
      <c r="D217" s="87" t="s">
        <v>563</v>
      </c>
    </row>
    <row r="218" spans="1:4">
      <c r="A218" s="18">
        <v>37906</v>
      </c>
      <c r="B218" s="86">
        <f t="shared" si="3"/>
        <v>42</v>
      </c>
      <c r="C218" s="54">
        <v>58.333333333333336</v>
      </c>
      <c r="D218" s="87" t="s">
        <v>563</v>
      </c>
    </row>
    <row r="219" spans="1:4">
      <c r="A219" s="18">
        <v>37902</v>
      </c>
      <c r="B219" s="86">
        <f t="shared" si="3"/>
        <v>41</v>
      </c>
      <c r="C219" s="54">
        <v>56.701030927835049</v>
      </c>
      <c r="D219" s="87" t="s">
        <v>563</v>
      </c>
    </row>
    <row r="220" spans="1:4">
      <c r="A220" s="18">
        <v>37885</v>
      </c>
      <c r="B220" s="86">
        <f t="shared" si="3"/>
        <v>39</v>
      </c>
      <c r="C220" s="54">
        <v>51.546391752577321</v>
      </c>
      <c r="D220" s="87" t="s">
        <v>563</v>
      </c>
    </row>
    <row r="221" spans="1:4">
      <c r="A221" s="18">
        <v>37874</v>
      </c>
      <c r="B221" s="86">
        <f t="shared" si="3"/>
        <v>37</v>
      </c>
      <c r="C221" s="54">
        <v>54.736842105263158</v>
      </c>
      <c r="D221" s="87" t="s">
        <v>563</v>
      </c>
    </row>
    <row r="222" spans="1:4">
      <c r="A222" s="18">
        <v>37859</v>
      </c>
      <c r="B222" s="86">
        <f t="shared" si="3"/>
        <v>35</v>
      </c>
      <c r="C222" s="54">
        <v>61.458333333333336</v>
      </c>
      <c r="D222" s="87" t="s">
        <v>563</v>
      </c>
    </row>
    <row r="223" spans="1:4">
      <c r="A223" s="18">
        <v>37839</v>
      </c>
      <c r="B223" s="86">
        <f t="shared" si="3"/>
        <v>32</v>
      </c>
      <c r="C223" s="54">
        <v>62.5</v>
      </c>
      <c r="D223" s="87" t="s">
        <v>563</v>
      </c>
    </row>
    <row r="224" spans="1:4">
      <c r="A224" s="18">
        <v>37829</v>
      </c>
      <c r="B224" s="86">
        <f t="shared" si="3"/>
        <v>31</v>
      </c>
      <c r="C224" s="54">
        <v>60.416666666666664</v>
      </c>
      <c r="D224" s="87" t="s">
        <v>563</v>
      </c>
    </row>
    <row r="225" spans="1:4">
      <c r="A225" s="18">
        <v>37822</v>
      </c>
      <c r="B225" s="86">
        <f t="shared" si="3"/>
        <v>30</v>
      </c>
      <c r="C225" s="54">
        <v>60.824742268041234</v>
      </c>
      <c r="D225" s="87" t="s">
        <v>563</v>
      </c>
    </row>
    <row r="226" spans="1:4">
      <c r="A226" s="18">
        <v>37811</v>
      </c>
      <c r="B226" s="86">
        <f t="shared" si="3"/>
        <v>28</v>
      </c>
      <c r="C226" s="54">
        <v>64.583333333333329</v>
      </c>
      <c r="D226" s="87" t="s">
        <v>563</v>
      </c>
    </row>
    <row r="227" spans="1:4">
      <c r="A227" s="18">
        <v>37801</v>
      </c>
      <c r="B227" s="86">
        <f t="shared" si="3"/>
        <v>27</v>
      </c>
      <c r="C227" s="54">
        <v>62.886597938144327</v>
      </c>
      <c r="D227" s="87" t="s">
        <v>563</v>
      </c>
    </row>
    <row r="228" spans="1:4">
      <c r="A228" s="18">
        <v>37787</v>
      </c>
      <c r="B228" s="86">
        <f t="shared" si="3"/>
        <v>25</v>
      </c>
      <c r="C228" s="54">
        <v>65.625</v>
      </c>
      <c r="D228" s="87" t="s">
        <v>563</v>
      </c>
    </row>
    <row r="229" spans="1:4">
      <c r="A229" s="18">
        <v>37782</v>
      </c>
      <c r="B229" s="86">
        <f t="shared" si="3"/>
        <v>24</v>
      </c>
      <c r="C229" s="54">
        <v>64.583333333333329</v>
      </c>
      <c r="D229" s="87" t="s">
        <v>563</v>
      </c>
    </row>
    <row r="230" spans="1:4">
      <c r="A230" s="18">
        <v>37773</v>
      </c>
      <c r="B230" s="86">
        <f t="shared" si="3"/>
        <v>23</v>
      </c>
      <c r="C230" s="54">
        <v>66.666666666666671</v>
      </c>
      <c r="D230" s="87" t="s">
        <v>563</v>
      </c>
    </row>
    <row r="231" spans="1:4">
      <c r="A231" s="18">
        <v>37762</v>
      </c>
      <c r="B231" s="86">
        <f t="shared" si="3"/>
        <v>21</v>
      </c>
      <c r="C231" s="54">
        <v>68.75</v>
      </c>
      <c r="D231" s="87" t="s">
        <v>563</v>
      </c>
    </row>
    <row r="232" spans="1:4">
      <c r="A232" s="18">
        <v>37748</v>
      </c>
      <c r="B232" s="86">
        <f t="shared" si="3"/>
        <v>19</v>
      </c>
      <c r="C232" s="54">
        <v>71.134020618556704</v>
      </c>
      <c r="D232" s="87" t="s">
        <v>563</v>
      </c>
    </row>
    <row r="233" spans="1:4">
      <c r="A233" s="18">
        <v>37734</v>
      </c>
      <c r="B233" s="86">
        <f t="shared" si="3"/>
        <v>17</v>
      </c>
      <c r="C233" s="54">
        <v>72.916666666666671</v>
      </c>
      <c r="D233" s="87" t="s">
        <v>563</v>
      </c>
    </row>
    <row r="234" spans="1:4">
      <c r="A234" s="18">
        <v>37727</v>
      </c>
      <c r="B234" s="86">
        <f t="shared" si="3"/>
        <v>16</v>
      </c>
      <c r="C234" s="54">
        <v>74.736842105263165</v>
      </c>
      <c r="D234" s="87" t="s">
        <v>563</v>
      </c>
    </row>
    <row r="235" spans="1:4">
      <c r="A235" s="18">
        <v>37720</v>
      </c>
      <c r="B235" s="86">
        <f t="shared" si="3"/>
        <v>15</v>
      </c>
      <c r="C235" s="54">
        <v>72.631578947368425</v>
      </c>
      <c r="D235" s="87" t="s">
        <v>563</v>
      </c>
    </row>
    <row r="236" spans="1:4">
      <c r="A236" s="18">
        <v>37717</v>
      </c>
      <c r="B236" s="86">
        <f t="shared" si="3"/>
        <v>15</v>
      </c>
      <c r="C236" s="54">
        <v>72.164948453608247</v>
      </c>
      <c r="D236" s="87" t="s">
        <v>563</v>
      </c>
    </row>
    <row r="237" spans="1:4">
      <c r="A237" s="18">
        <v>37710</v>
      </c>
      <c r="B237" s="86">
        <f t="shared" si="3"/>
        <v>14</v>
      </c>
      <c r="C237" s="54">
        <v>73.19587628865979</v>
      </c>
      <c r="D237" s="87" t="s">
        <v>563</v>
      </c>
    </row>
    <row r="238" spans="1:4">
      <c r="A238" s="18">
        <v>37705</v>
      </c>
      <c r="B238" s="86">
        <f t="shared" si="3"/>
        <v>13</v>
      </c>
      <c r="C238" s="54">
        <v>71.875</v>
      </c>
      <c r="D238" s="87" t="s">
        <v>563</v>
      </c>
    </row>
    <row r="239" spans="1:4">
      <c r="A239" s="18">
        <v>37703</v>
      </c>
      <c r="B239" s="86">
        <f t="shared" si="3"/>
        <v>13</v>
      </c>
      <c r="C239" s="54">
        <v>73.958333333333329</v>
      </c>
      <c r="D239" s="87" t="s">
        <v>563</v>
      </c>
    </row>
    <row r="240" spans="1:4">
      <c r="A240" s="18">
        <v>37695</v>
      </c>
      <c r="B240" s="86">
        <f t="shared" si="3"/>
        <v>11</v>
      </c>
      <c r="C240" s="54">
        <v>60.416666666666664</v>
      </c>
      <c r="D240" s="87" t="s">
        <v>563</v>
      </c>
    </row>
    <row r="241" spans="1:4">
      <c r="A241" s="18">
        <v>37685</v>
      </c>
      <c r="B241" s="86">
        <f t="shared" si="3"/>
        <v>10</v>
      </c>
      <c r="C241" s="54">
        <v>60.638297872340424</v>
      </c>
      <c r="D241" s="87" t="s">
        <v>563</v>
      </c>
    </row>
    <row r="242" spans="1:4">
      <c r="A242" s="18">
        <v>37678</v>
      </c>
      <c r="B242" s="86">
        <f t="shared" si="3"/>
        <v>9</v>
      </c>
      <c r="C242" s="54">
        <v>60.638297872340424</v>
      </c>
      <c r="D242" s="87" t="s">
        <v>563</v>
      </c>
    </row>
    <row r="243" spans="1:4">
      <c r="A243" s="18">
        <v>37671</v>
      </c>
      <c r="B243" s="86">
        <f t="shared" si="3"/>
        <v>8</v>
      </c>
      <c r="C243" s="54">
        <v>61.05263157894737</v>
      </c>
      <c r="D243" s="87" t="s">
        <v>563</v>
      </c>
    </row>
    <row r="244" spans="1:4">
      <c r="A244" s="18">
        <v>37661</v>
      </c>
      <c r="B244" s="86">
        <f t="shared" si="3"/>
        <v>7</v>
      </c>
      <c r="C244" s="54">
        <v>64.21052631578948</v>
      </c>
      <c r="D244" s="87" t="s">
        <v>563</v>
      </c>
    </row>
    <row r="245" spans="1:4">
      <c r="A245" s="18">
        <v>37658</v>
      </c>
      <c r="B245" s="86">
        <f t="shared" si="3"/>
        <v>6</v>
      </c>
      <c r="C245" s="54">
        <v>62.765957446808514</v>
      </c>
      <c r="D245" s="87" t="s">
        <v>563</v>
      </c>
    </row>
    <row r="246" spans="1:4">
      <c r="A246" s="18">
        <v>37654</v>
      </c>
      <c r="B246" s="86">
        <f t="shared" si="3"/>
        <v>6</v>
      </c>
      <c r="C246" s="54">
        <v>63.541666666666664</v>
      </c>
      <c r="D246" s="87" t="s">
        <v>563</v>
      </c>
    </row>
    <row r="247" spans="1:4">
      <c r="A247" s="18">
        <v>37646</v>
      </c>
      <c r="B247" s="86">
        <f t="shared" si="3"/>
        <v>4</v>
      </c>
      <c r="C247" s="54">
        <v>62.5</v>
      </c>
      <c r="D247" s="87" t="s">
        <v>563</v>
      </c>
    </row>
    <row r="248" spans="1:4">
      <c r="A248" s="18">
        <v>37643</v>
      </c>
      <c r="B248" s="86">
        <f t="shared" si="3"/>
        <v>4</v>
      </c>
      <c r="C248" s="54">
        <v>61.702127659574465</v>
      </c>
      <c r="D248" s="87" t="s">
        <v>563</v>
      </c>
    </row>
    <row r="249" spans="1:4">
      <c r="A249" s="18">
        <v>37637</v>
      </c>
      <c r="B249" s="86">
        <f t="shared" si="3"/>
        <v>3</v>
      </c>
      <c r="C249" s="54">
        <v>64.21052631578948</v>
      </c>
      <c r="D249" s="87" t="s">
        <v>563</v>
      </c>
    </row>
    <row r="250" spans="1:4">
      <c r="A250" s="18">
        <v>37633</v>
      </c>
      <c r="B250" s="86">
        <f t="shared" si="3"/>
        <v>3</v>
      </c>
      <c r="C250" s="54">
        <v>61.05263157894737</v>
      </c>
      <c r="D250" s="87" t="s">
        <v>563</v>
      </c>
    </row>
    <row r="251" spans="1:4">
      <c r="A251" s="18">
        <v>37626</v>
      </c>
      <c r="B251" s="86">
        <f t="shared" si="3"/>
        <v>2</v>
      </c>
      <c r="C251" s="54">
        <v>66.315789473684205</v>
      </c>
      <c r="D251" s="87" t="s">
        <v>563</v>
      </c>
    </row>
    <row r="252" spans="1:4">
      <c r="A252" s="18">
        <v>37612</v>
      </c>
      <c r="B252" s="86">
        <f t="shared" si="3"/>
        <v>52</v>
      </c>
      <c r="C252" s="54">
        <v>65.591397849462368</v>
      </c>
      <c r="D252" s="87" t="s">
        <v>563</v>
      </c>
    </row>
    <row r="253" spans="1:4">
      <c r="A253" s="18">
        <v>37607</v>
      </c>
      <c r="B253" s="86">
        <f t="shared" si="3"/>
        <v>51</v>
      </c>
      <c r="C253" s="54">
        <v>65.625</v>
      </c>
      <c r="D253" s="87" t="s">
        <v>563</v>
      </c>
    </row>
    <row r="254" spans="1:4">
      <c r="A254" s="18">
        <v>37600</v>
      </c>
      <c r="B254" s="86">
        <f t="shared" si="3"/>
        <v>50</v>
      </c>
      <c r="C254" s="54">
        <v>66.315789473684205</v>
      </c>
      <c r="D254" s="87" t="s">
        <v>563</v>
      </c>
    </row>
    <row r="255" spans="1:4">
      <c r="A255" s="18">
        <v>37598</v>
      </c>
      <c r="B255" s="86">
        <f t="shared" si="3"/>
        <v>50</v>
      </c>
      <c r="C255" s="54">
        <v>68.817204301075265</v>
      </c>
      <c r="D255" s="87" t="s">
        <v>563</v>
      </c>
    </row>
    <row r="256" spans="1:4">
      <c r="A256" s="18">
        <v>37584</v>
      </c>
      <c r="B256" s="86">
        <f t="shared" si="3"/>
        <v>48</v>
      </c>
      <c r="C256" s="54">
        <v>69.892473118279568</v>
      </c>
      <c r="D256" s="87" t="s">
        <v>563</v>
      </c>
    </row>
    <row r="257" spans="1:4">
      <c r="A257" s="18">
        <v>37574</v>
      </c>
      <c r="B257" s="86">
        <f t="shared" si="3"/>
        <v>46</v>
      </c>
      <c r="C257" s="54">
        <v>71.739130434782609</v>
      </c>
      <c r="D257" s="87" t="s">
        <v>563</v>
      </c>
    </row>
    <row r="258" spans="1:4">
      <c r="A258" s="18">
        <v>37570</v>
      </c>
      <c r="B258" s="86">
        <f t="shared" si="3"/>
        <v>46</v>
      </c>
      <c r="C258" s="54">
        <v>71.578947368421055</v>
      </c>
      <c r="D258" s="87" t="s">
        <v>563</v>
      </c>
    </row>
    <row r="259" spans="1:4">
      <c r="A259" s="18">
        <v>37563</v>
      </c>
      <c r="B259" s="86">
        <f t="shared" ref="B259:B322" si="4">WEEKNUM(A259,1)</f>
        <v>45</v>
      </c>
      <c r="C259" s="54">
        <v>68.478260869565219</v>
      </c>
      <c r="D259" s="87" t="s">
        <v>563</v>
      </c>
    </row>
    <row r="260" spans="1:4">
      <c r="A260" s="18">
        <v>37551</v>
      </c>
      <c r="B260" s="86">
        <f t="shared" si="4"/>
        <v>43</v>
      </c>
      <c r="C260" s="54">
        <v>70.526315789473685</v>
      </c>
      <c r="D260" s="87" t="s">
        <v>563</v>
      </c>
    </row>
    <row r="261" spans="1:4">
      <c r="A261" s="18">
        <v>37546</v>
      </c>
      <c r="B261" s="86">
        <f t="shared" si="4"/>
        <v>42</v>
      </c>
      <c r="C261" s="54">
        <v>66.666666666666671</v>
      </c>
      <c r="D261" s="87" t="s">
        <v>563</v>
      </c>
    </row>
    <row r="262" spans="1:4">
      <c r="A262" s="18">
        <v>37535</v>
      </c>
      <c r="B262" s="86">
        <f t="shared" si="4"/>
        <v>41</v>
      </c>
      <c r="C262" s="54">
        <v>70.526315789473685</v>
      </c>
      <c r="D262" s="87" t="s">
        <v>563</v>
      </c>
    </row>
    <row r="263" spans="1:4">
      <c r="A263" s="18">
        <v>37525</v>
      </c>
      <c r="B263" s="86">
        <f t="shared" si="4"/>
        <v>39</v>
      </c>
      <c r="C263" s="54">
        <v>72.340425531914889</v>
      </c>
      <c r="D263" s="87" t="s">
        <v>563</v>
      </c>
    </row>
    <row r="264" spans="1:4">
      <c r="A264" s="18">
        <v>37521</v>
      </c>
      <c r="B264" s="86">
        <f t="shared" si="4"/>
        <v>39</v>
      </c>
      <c r="C264" s="54">
        <v>68.75</v>
      </c>
      <c r="D264" s="87" t="s">
        <v>563</v>
      </c>
    </row>
    <row r="265" spans="1:4">
      <c r="A265" s="18">
        <v>37515</v>
      </c>
      <c r="B265" s="86">
        <f t="shared" si="4"/>
        <v>38</v>
      </c>
      <c r="C265" s="54">
        <v>72.916666666666671</v>
      </c>
      <c r="D265" s="87" t="s">
        <v>563</v>
      </c>
    </row>
    <row r="266" spans="1:4">
      <c r="A266" s="18">
        <v>37507</v>
      </c>
      <c r="B266" s="86">
        <f t="shared" si="4"/>
        <v>37</v>
      </c>
      <c r="C266" s="54">
        <v>68.75</v>
      </c>
      <c r="D266" s="87" t="s">
        <v>563</v>
      </c>
    </row>
    <row r="267" spans="1:4">
      <c r="A267" s="18">
        <v>37503</v>
      </c>
      <c r="B267" s="86">
        <f t="shared" si="4"/>
        <v>36</v>
      </c>
      <c r="C267" s="54">
        <v>69.473684210526315</v>
      </c>
      <c r="D267" s="87" t="s">
        <v>563</v>
      </c>
    </row>
    <row r="268" spans="1:4">
      <c r="A268" s="18">
        <v>37489</v>
      </c>
      <c r="B268" s="86">
        <f t="shared" si="4"/>
        <v>34</v>
      </c>
      <c r="C268" s="54">
        <v>69.892473118279568</v>
      </c>
      <c r="D268" s="87" t="s">
        <v>563</v>
      </c>
    </row>
    <row r="269" spans="1:4">
      <c r="A269" s="18">
        <v>37476</v>
      </c>
      <c r="B269" s="86">
        <f t="shared" si="4"/>
        <v>32</v>
      </c>
      <c r="C269" s="54">
        <v>72.340425531914889</v>
      </c>
      <c r="D269" s="87" t="s">
        <v>563</v>
      </c>
    </row>
    <row r="270" spans="1:4">
      <c r="A270" s="18">
        <v>37468</v>
      </c>
      <c r="B270" s="86">
        <f t="shared" si="4"/>
        <v>31</v>
      </c>
      <c r="C270" s="54">
        <v>75.531914893617028</v>
      </c>
      <c r="D270" s="87" t="s">
        <v>563</v>
      </c>
    </row>
    <row r="271" spans="1:4">
      <c r="A271" s="18">
        <v>37465</v>
      </c>
      <c r="B271" s="86">
        <f t="shared" si="4"/>
        <v>31</v>
      </c>
      <c r="C271" s="54">
        <v>72.631578947368425</v>
      </c>
      <c r="D271" s="87" t="s">
        <v>563</v>
      </c>
    </row>
    <row r="272" spans="1:4">
      <c r="A272" s="18">
        <v>37461</v>
      </c>
      <c r="B272" s="86">
        <f t="shared" si="4"/>
        <v>30</v>
      </c>
      <c r="C272" s="54">
        <v>74.193548387096769</v>
      </c>
      <c r="D272" s="87" t="s">
        <v>563</v>
      </c>
    </row>
    <row r="273" spans="1:4">
      <c r="A273" s="18">
        <v>37448</v>
      </c>
      <c r="B273" s="86">
        <f t="shared" si="4"/>
        <v>28</v>
      </c>
      <c r="C273" s="54">
        <v>77.659574468085111</v>
      </c>
      <c r="D273" s="87" t="s">
        <v>563</v>
      </c>
    </row>
    <row r="274" spans="1:4">
      <c r="A274" s="18">
        <v>37445</v>
      </c>
      <c r="B274" s="86">
        <f t="shared" si="4"/>
        <v>28</v>
      </c>
      <c r="C274" s="54">
        <v>80.851063829787236</v>
      </c>
      <c r="D274" s="87" t="s">
        <v>563</v>
      </c>
    </row>
    <row r="275" spans="1:4">
      <c r="A275" s="18">
        <v>37437</v>
      </c>
      <c r="B275" s="86">
        <f t="shared" si="4"/>
        <v>27</v>
      </c>
      <c r="C275" s="54">
        <v>80</v>
      </c>
      <c r="D275" s="87" t="s">
        <v>563</v>
      </c>
    </row>
    <row r="276" spans="1:4">
      <c r="A276" s="18">
        <v>37430</v>
      </c>
      <c r="B276" s="86">
        <f t="shared" si="4"/>
        <v>26</v>
      </c>
      <c r="C276" s="54">
        <v>77.659574468085111</v>
      </c>
      <c r="D276" s="87" t="s">
        <v>563</v>
      </c>
    </row>
    <row r="277" spans="1:4">
      <c r="A277" s="18">
        <v>37426</v>
      </c>
      <c r="B277" s="86">
        <f t="shared" si="4"/>
        <v>25</v>
      </c>
      <c r="C277" s="54">
        <v>78.723404255319153</v>
      </c>
      <c r="D277" s="87" t="s">
        <v>563</v>
      </c>
    </row>
    <row r="278" spans="1:4">
      <c r="A278" s="18">
        <v>37415</v>
      </c>
      <c r="B278" s="86">
        <f t="shared" si="4"/>
        <v>23</v>
      </c>
      <c r="C278" s="54">
        <v>80.434782608695656</v>
      </c>
      <c r="D278" s="87" t="s">
        <v>563</v>
      </c>
    </row>
    <row r="279" spans="1:4">
      <c r="A279" s="18">
        <v>37413</v>
      </c>
      <c r="B279" s="86">
        <f t="shared" si="4"/>
        <v>23</v>
      </c>
      <c r="C279" s="54">
        <v>75.268817204301072</v>
      </c>
      <c r="D279" s="87" t="s">
        <v>563</v>
      </c>
    </row>
    <row r="280" spans="1:4">
      <c r="A280" s="18">
        <v>37405</v>
      </c>
      <c r="B280" s="86">
        <f t="shared" si="4"/>
        <v>22</v>
      </c>
      <c r="C280" s="54">
        <v>81.914893617021278</v>
      </c>
      <c r="D280" s="87" t="s">
        <v>563</v>
      </c>
    </row>
    <row r="281" spans="1:4">
      <c r="A281" s="18">
        <v>37398</v>
      </c>
      <c r="B281" s="86">
        <f t="shared" si="4"/>
        <v>21</v>
      </c>
      <c r="C281" s="54">
        <v>81.72043010752688</v>
      </c>
      <c r="D281" s="87" t="s">
        <v>563</v>
      </c>
    </row>
    <row r="282" spans="1:4">
      <c r="A282" s="18">
        <v>37385</v>
      </c>
      <c r="B282" s="86">
        <f t="shared" si="4"/>
        <v>19</v>
      </c>
      <c r="C282" s="54">
        <v>80</v>
      </c>
      <c r="D282" s="87" t="s">
        <v>563</v>
      </c>
    </row>
    <row r="283" spans="1:4">
      <c r="A283" s="18">
        <v>37377</v>
      </c>
      <c r="B283" s="86">
        <f t="shared" si="4"/>
        <v>18</v>
      </c>
      <c r="C283" s="54">
        <v>79.381443298969074</v>
      </c>
      <c r="D283" s="87" t="s">
        <v>563</v>
      </c>
    </row>
    <row r="284" spans="1:4">
      <c r="A284" s="18">
        <v>37370</v>
      </c>
      <c r="B284" s="86">
        <f t="shared" si="4"/>
        <v>17</v>
      </c>
      <c r="C284" s="54">
        <v>81.914893617021278</v>
      </c>
      <c r="D284" s="87" t="s">
        <v>563</v>
      </c>
    </row>
    <row r="285" spans="1:4">
      <c r="A285" s="18">
        <v>37357</v>
      </c>
      <c r="B285" s="86">
        <f t="shared" si="4"/>
        <v>15</v>
      </c>
      <c r="C285" s="54">
        <v>78.94736842105263</v>
      </c>
      <c r="D285" s="87" t="s">
        <v>563</v>
      </c>
    </row>
    <row r="286" spans="1:4">
      <c r="A286" s="18">
        <v>37353</v>
      </c>
      <c r="B286" s="86">
        <f t="shared" si="4"/>
        <v>15</v>
      </c>
      <c r="C286" s="54">
        <v>80</v>
      </c>
      <c r="D286" s="87" t="s">
        <v>563</v>
      </c>
    </row>
    <row r="287" spans="1:4">
      <c r="A287" s="18">
        <v>37339</v>
      </c>
      <c r="B287" s="86">
        <f t="shared" si="4"/>
        <v>13</v>
      </c>
      <c r="C287" s="54">
        <v>82.291666666666671</v>
      </c>
      <c r="D287" s="87" t="s">
        <v>563</v>
      </c>
    </row>
    <row r="288" spans="1:4">
      <c r="A288" s="18">
        <v>37335</v>
      </c>
      <c r="B288" s="86">
        <f t="shared" si="4"/>
        <v>12</v>
      </c>
      <c r="C288" s="54">
        <v>83.15789473684211</v>
      </c>
      <c r="D288" s="87" t="s">
        <v>563</v>
      </c>
    </row>
    <row r="289" spans="1:4">
      <c r="A289" s="18">
        <v>37324</v>
      </c>
      <c r="B289" s="86">
        <f t="shared" si="4"/>
        <v>10</v>
      </c>
      <c r="C289" s="54">
        <v>85.106382978723403</v>
      </c>
      <c r="D289" s="87" t="s">
        <v>563</v>
      </c>
    </row>
    <row r="290" spans="1:4">
      <c r="A290" s="18">
        <v>37322</v>
      </c>
      <c r="B290" s="86">
        <f t="shared" si="4"/>
        <v>10</v>
      </c>
      <c r="C290" s="54">
        <v>81.05263157894737</v>
      </c>
      <c r="D290" s="87" t="s">
        <v>563</v>
      </c>
    </row>
    <row r="291" spans="1:4">
      <c r="A291" s="18">
        <v>37318</v>
      </c>
      <c r="B291" s="86">
        <f t="shared" si="4"/>
        <v>10</v>
      </c>
      <c r="C291" s="54">
        <v>85.26315789473685</v>
      </c>
      <c r="D291" s="87" t="s">
        <v>563</v>
      </c>
    </row>
    <row r="292" spans="1:4">
      <c r="A292" s="18">
        <v>37297</v>
      </c>
      <c r="B292" s="86">
        <f t="shared" si="4"/>
        <v>7</v>
      </c>
      <c r="C292" s="54">
        <v>85.416666666666671</v>
      </c>
      <c r="D292" s="87" t="s">
        <v>563</v>
      </c>
    </row>
    <row r="293" spans="1:4">
      <c r="A293" s="18">
        <v>37293</v>
      </c>
      <c r="B293" s="86">
        <f t="shared" si="4"/>
        <v>6</v>
      </c>
      <c r="C293" s="54">
        <v>85.416666666666671</v>
      </c>
      <c r="D293" s="87" t="s">
        <v>563</v>
      </c>
    </row>
    <row r="294" spans="1:4">
      <c r="A294" s="18">
        <v>37283</v>
      </c>
      <c r="B294" s="86">
        <f t="shared" si="4"/>
        <v>5</v>
      </c>
      <c r="C294" s="54">
        <v>86.597938144329902</v>
      </c>
      <c r="D294" s="87" t="s">
        <v>563</v>
      </c>
    </row>
    <row r="295" spans="1:4">
      <c r="A295" s="18">
        <v>37270</v>
      </c>
      <c r="B295" s="86">
        <f t="shared" si="4"/>
        <v>3</v>
      </c>
      <c r="C295" s="54">
        <v>86.458333333333329</v>
      </c>
      <c r="D295" s="87" t="s">
        <v>563</v>
      </c>
    </row>
    <row r="296" spans="1:4">
      <c r="A296" s="18">
        <v>37265</v>
      </c>
      <c r="B296" s="86">
        <f t="shared" si="4"/>
        <v>2</v>
      </c>
      <c r="C296" s="54">
        <v>87.5</v>
      </c>
      <c r="D296" s="87" t="s">
        <v>563</v>
      </c>
    </row>
    <row r="297" spans="1:4">
      <c r="A297" s="18">
        <v>37241</v>
      </c>
      <c r="B297" s="86">
        <f t="shared" si="4"/>
        <v>51</v>
      </c>
      <c r="C297" s="54">
        <v>88.659793814432987</v>
      </c>
      <c r="D297" s="87" t="s">
        <v>563</v>
      </c>
    </row>
    <row r="298" spans="1:4">
      <c r="A298" s="18">
        <v>37234</v>
      </c>
      <c r="B298" s="86">
        <f t="shared" si="4"/>
        <v>50</v>
      </c>
      <c r="C298" s="54">
        <v>89.583333333333329</v>
      </c>
      <c r="D298" s="87" t="s">
        <v>563</v>
      </c>
    </row>
    <row r="299" spans="1:4">
      <c r="A299" s="18">
        <v>37222</v>
      </c>
      <c r="B299" s="86">
        <f t="shared" si="4"/>
        <v>48</v>
      </c>
      <c r="C299" s="54">
        <v>91.578947368421055</v>
      </c>
      <c r="D299" s="87" t="s">
        <v>563</v>
      </c>
    </row>
    <row r="300" spans="1:4">
      <c r="A300" s="18">
        <v>37206</v>
      </c>
      <c r="B300" s="86">
        <f t="shared" si="4"/>
        <v>46</v>
      </c>
      <c r="C300" s="54">
        <v>90.625</v>
      </c>
      <c r="D300" s="87" t="s">
        <v>563</v>
      </c>
    </row>
    <row r="301" spans="1:4">
      <c r="A301" s="18">
        <v>37199</v>
      </c>
      <c r="B301" s="86">
        <f t="shared" si="4"/>
        <v>45</v>
      </c>
      <c r="C301" s="54">
        <v>90.625</v>
      </c>
      <c r="D301" s="87" t="s">
        <v>563</v>
      </c>
    </row>
    <row r="302" spans="1:4">
      <c r="A302" s="18">
        <v>37185</v>
      </c>
      <c r="B302" s="86">
        <f t="shared" si="4"/>
        <v>43</v>
      </c>
      <c r="C302" s="54">
        <v>90.721649484536087</v>
      </c>
      <c r="D302" s="87" t="s">
        <v>563</v>
      </c>
    </row>
    <row r="303" spans="1:4">
      <c r="A303" s="18">
        <v>37178</v>
      </c>
      <c r="B303" s="86">
        <f t="shared" si="4"/>
        <v>42</v>
      </c>
      <c r="C303" s="54">
        <v>91.75257731958763</v>
      </c>
      <c r="D303" s="87" t="s">
        <v>563</v>
      </c>
    </row>
    <row r="304" spans="1:4">
      <c r="A304" s="18">
        <v>37170</v>
      </c>
      <c r="B304" s="86">
        <f t="shared" si="4"/>
        <v>40</v>
      </c>
      <c r="C304" s="54">
        <v>89.69072164948453</v>
      </c>
      <c r="D304" s="87" t="s">
        <v>563</v>
      </c>
    </row>
    <row r="305" spans="1:4">
      <c r="A305" s="18">
        <v>37156</v>
      </c>
      <c r="B305" s="86">
        <f t="shared" si="4"/>
        <v>38</v>
      </c>
      <c r="C305" s="54">
        <v>93.75</v>
      </c>
      <c r="D305" s="87" t="s">
        <v>563</v>
      </c>
    </row>
    <row r="306" spans="1:4">
      <c r="A306" s="18">
        <v>37149</v>
      </c>
      <c r="B306" s="86">
        <f t="shared" si="4"/>
        <v>37</v>
      </c>
      <c r="C306" s="54">
        <v>89.583333333333329</v>
      </c>
      <c r="D306" s="87" t="s">
        <v>563</v>
      </c>
    </row>
    <row r="307" spans="1:4">
      <c r="A307" s="18">
        <v>37144</v>
      </c>
      <c r="B307" s="86">
        <f t="shared" si="4"/>
        <v>37</v>
      </c>
      <c r="C307" s="54">
        <v>56.666666666666664</v>
      </c>
      <c r="D307" s="87" t="s">
        <v>563</v>
      </c>
    </row>
    <row r="308" spans="1:4">
      <c r="A308" s="18">
        <v>37129</v>
      </c>
      <c r="B308" s="86">
        <f t="shared" si="4"/>
        <v>35</v>
      </c>
      <c r="C308" s="54">
        <v>60.439560439560438</v>
      </c>
      <c r="D308" s="87" t="s">
        <v>563</v>
      </c>
    </row>
    <row r="309" spans="1:4">
      <c r="A309" s="18">
        <v>37122</v>
      </c>
      <c r="B309" s="86">
        <f t="shared" si="4"/>
        <v>34</v>
      </c>
      <c r="C309" s="54">
        <v>62.637362637362635</v>
      </c>
      <c r="D309" s="87" t="s">
        <v>563</v>
      </c>
    </row>
    <row r="310" spans="1:4">
      <c r="A310" s="18">
        <v>37115</v>
      </c>
      <c r="B310" s="86">
        <f t="shared" si="4"/>
        <v>33</v>
      </c>
      <c r="C310" s="54">
        <v>61.956521739130437</v>
      </c>
      <c r="D310" s="87" t="s">
        <v>563</v>
      </c>
    </row>
    <row r="311" spans="1:4">
      <c r="A311" s="18">
        <v>37108</v>
      </c>
      <c r="B311" s="86">
        <f t="shared" si="4"/>
        <v>32</v>
      </c>
      <c r="C311" s="54">
        <v>61.111111111111114</v>
      </c>
      <c r="D311" s="87" t="s">
        <v>563</v>
      </c>
    </row>
    <row r="312" spans="1:4">
      <c r="A312" s="18">
        <v>37094</v>
      </c>
      <c r="B312" s="86">
        <f t="shared" si="4"/>
        <v>30</v>
      </c>
      <c r="C312" s="54">
        <v>62.921348314606739</v>
      </c>
      <c r="D312" s="87" t="s">
        <v>563</v>
      </c>
    </row>
    <row r="313" spans="1:4">
      <c r="A313" s="18">
        <v>37083</v>
      </c>
      <c r="B313" s="86">
        <f t="shared" si="4"/>
        <v>28</v>
      </c>
      <c r="C313" s="54">
        <v>61.956521739130437</v>
      </c>
      <c r="D313" s="87" t="s">
        <v>563</v>
      </c>
    </row>
    <row r="314" spans="1:4">
      <c r="A314" s="18">
        <v>37073</v>
      </c>
      <c r="B314" s="86">
        <f t="shared" si="4"/>
        <v>27</v>
      </c>
      <c r="C314" s="54">
        <v>60.465116279069768</v>
      </c>
      <c r="D314" s="87" t="s">
        <v>563</v>
      </c>
    </row>
    <row r="315" spans="1:4">
      <c r="A315" s="18">
        <v>37059</v>
      </c>
      <c r="B315" s="86">
        <f t="shared" si="4"/>
        <v>25</v>
      </c>
      <c r="C315" s="54">
        <v>62.5</v>
      </c>
      <c r="D315" s="87" t="s">
        <v>563</v>
      </c>
    </row>
    <row r="316" spans="1:4">
      <c r="A316" s="18">
        <v>37052</v>
      </c>
      <c r="B316" s="86">
        <f t="shared" si="4"/>
        <v>24</v>
      </c>
      <c r="C316" s="54">
        <v>61.111111111111114</v>
      </c>
      <c r="D316" s="87" t="s">
        <v>563</v>
      </c>
    </row>
    <row r="317" spans="1:4">
      <c r="A317" s="18">
        <v>37031</v>
      </c>
      <c r="B317" s="86">
        <f t="shared" si="4"/>
        <v>21</v>
      </c>
      <c r="C317" s="54">
        <v>60.869565217391305</v>
      </c>
      <c r="D317" s="87" t="s">
        <v>563</v>
      </c>
    </row>
    <row r="318" spans="1:4">
      <c r="A318" s="18">
        <v>37025</v>
      </c>
      <c r="B318" s="86">
        <f t="shared" si="4"/>
        <v>20</v>
      </c>
      <c r="C318" s="54">
        <v>64.367816091954026</v>
      </c>
      <c r="D318" s="87" t="s">
        <v>563</v>
      </c>
    </row>
    <row r="319" spans="1:4">
      <c r="A319" s="18">
        <v>37020</v>
      </c>
      <c r="B319" s="86">
        <f t="shared" si="4"/>
        <v>19</v>
      </c>
      <c r="C319" s="54">
        <v>61.627906976744185</v>
      </c>
      <c r="D319" s="87" t="s">
        <v>563</v>
      </c>
    </row>
    <row r="320" spans="1:4">
      <c r="A320" s="18">
        <v>37003</v>
      </c>
      <c r="B320" s="86">
        <f t="shared" si="4"/>
        <v>17</v>
      </c>
      <c r="C320" s="54">
        <v>68.131868131868131</v>
      </c>
      <c r="D320" s="87" t="s">
        <v>563</v>
      </c>
    </row>
    <row r="321" spans="1:4">
      <c r="A321" s="18">
        <v>36989</v>
      </c>
      <c r="B321" s="86">
        <f t="shared" si="4"/>
        <v>15</v>
      </c>
      <c r="C321" s="54">
        <v>66.292134831460672</v>
      </c>
      <c r="D321" s="87" t="s">
        <v>563</v>
      </c>
    </row>
    <row r="322" spans="1:4">
      <c r="A322" s="18">
        <v>36978</v>
      </c>
      <c r="B322" s="86">
        <f t="shared" si="4"/>
        <v>13</v>
      </c>
      <c r="C322" s="54">
        <v>64.634146341463421</v>
      </c>
      <c r="D322" s="87" t="s">
        <v>563</v>
      </c>
    </row>
    <row r="323" spans="1:4">
      <c r="A323" s="18">
        <v>36961</v>
      </c>
      <c r="B323" s="86">
        <f t="shared" ref="B323:B386" si="5">WEEKNUM(A323,1)</f>
        <v>11</v>
      </c>
      <c r="C323" s="54">
        <v>66.666666666666671</v>
      </c>
      <c r="D323" s="87" t="s">
        <v>563</v>
      </c>
    </row>
    <row r="324" spans="1:4">
      <c r="A324" s="18">
        <v>36957</v>
      </c>
      <c r="B324" s="86">
        <f t="shared" si="5"/>
        <v>10</v>
      </c>
      <c r="C324" s="54">
        <v>74.117647058823536</v>
      </c>
      <c r="D324" s="87" t="s">
        <v>563</v>
      </c>
    </row>
    <row r="325" spans="1:4">
      <c r="A325" s="18">
        <v>36943</v>
      </c>
      <c r="B325" s="86">
        <f t="shared" si="5"/>
        <v>8</v>
      </c>
      <c r="C325" s="54">
        <v>74.698795180722897</v>
      </c>
      <c r="D325" s="87" t="s">
        <v>563</v>
      </c>
    </row>
    <row r="326" spans="1:4">
      <c r="A326" s="18">
        <v>36933</v>
      </c>
      <c r="B326" s="86">
        <f t="shared" si="5"/>
        <v>7</v>
      </c>
      <c r="C326" s="54">
        <v>69.512195121951223</v>
      </c>
      <c r="D326" s="87" t="s">
        <v>563</v>
      </c>
    </row>
    <row r="327" spans="1:4">
      <c r="A327" s="18">
        <v>36926</v>
      </c>
      <c r="B327" s="86">
        <f t="shared" si="5"/>
        <v>6</v>
      </c>
      <c r="C327" s="54">
        <v>69.512195121951223</v>
      </c>
      <c r="D327" s="87" t="s">
        <v>563</v>
      </c>
    </row>
    <row r="328" spans="1:4">
      <c r="A328" s="86">
        <v>44211</v>
      </c>
      <c r="B328" s="86">
        <f t="shared" si="5"/>
        <v>3</v>
      </c>
      <c r="C328" s="54">
        <v>35.416666666666664</v>
      </c>
      <c r="D328" s="87" t="s">
        <v>564</v>
      </c>
    </row>
    <row r="329" spans="1:4">
      <c r="A329" s="86">
        <v>44182</v>
      </c>
      <c r="B329" s="86">
        <f t="shared" si="5"/>
        <v>51</v>
      </c>
      <c r="C329" s="54">
        <v>40.625</v>
      </c>
      <c r="D329" s="87" t="s">
        <v>564</v>
      </c>
    </row>
    <row r="330" spans="1:4">
      <c r="A330" s="86">
        <v>44154</v>
      </c>
      <c r="B330" s="86">
        <f t="shared" si="5"/>
        <v>47</v>
      </c>
      <c r="C330" s="54">
        <v>43.877551020408163</v>
      </c>
      <c r="D330" s="87" t="s">
        <v>564</v>
      </c>
    </row>
    <row r="331" spans="1:4">
      <c r="A331" s="86">
        <v>44131</v>
      </c>
      <c r="B331" s="86">
        <f t="shared" si="5"/>
        <v>44</v>
      </c>
      <c r="C331" s="54">
        <v>46.938775510204081</v>
      </c>
      <c r="D331" s="87" t="s">
        <v>564</v>
      </c>
    </row>
    <row r="332" spans="1:4">
      <c r="A332" s="86">
        <v>44119</v>
      </c>
      <c r="B332" s="86">
        <f t="shared" si="5"/>
        <v>42</v>
      </c>
      <c r="C332" s="54">
        <v>43.877551020408163</v>
      </c>
      <c r="D332" s="87" t="s">
        <v>564</v>
      </c>
    </row>
    <row r="333" spans="1:4">
      <c r="A333" s="86">
        <v>44102</v>
      </c>
      <c r="B333" s="86">
        <f t="shared" si="5"/>
        <v>40</v>
      </c>
      <c r="C333" s="54">
        <v>46.938775510204081</v>
      </c>
      <c r="D333" s="87" t="s">
        <v>564</v>
      </c>
    </row>
    <row r="334" spans="1:4">
      <c r="A334" s="86">
        <v>44087</v>
      </c>
      <c r="B334" s="86">
        <f t="shared" si="5"/>
        <v>38</v>
      </c>
      <c r="C334" s="54">
        <v>42.857142857142854</v>
      </c>
      <c r="D334" s="87" t="s">
        <v>564</v>
      </c>
    </row>
    <row r="335" spans="1:4">
      <c r="A335" s="86">
        <v>44055</v>
      </c>
      <c r="B335" s="86">
        <f t="shared" si="5"/>
        <v>33</v>
      </c>
      <c r="C335" s="54">
        <v>43.298969072164951</v>
      </c>
      <c r="D335" s="87" t="s">
        <v>564</v>
      </c>
    </row>
    <row r="336" spans="1:4">
      <c r="A336" s="86">
        <v>44035</v>
      </c>
      <c r="B336" s="86">
        <f t="shared" si="5"/>
        <v>30</v>
      </c>
      <c r="C336" s="54">
        <v>42.268041237113401</v>
      </c>
      <c r="D336" s="87" t="s">
        <v>564</v>
      </c>
    </row>
    <row r="337" spans="1:4">
      <c r="A337" s="86">
        <v>44012</v>
      </c>
      <c r="B337" s="86">
        <f t="shared" si="5"/>
        <v>27</v>
      </c>
      <c r="C337" s="54">
        <v>40</v>
      </c>
      <c r="D337" s="87" t="s">
        <v>564</v>
      </c>
    </row>
    <row r="338" spans="1:4">
      <c r="A338" s="86">
        <v>43986</v>
      </c>
      <c r="B338" s="86">
        <f t="shared" si="5"/>
        <v>23</v>
      </c>
      <c r="C338" s="54">
        <v>40.625</v>
      </c>
      <c r="D338" s="87" t="s">
        <v>564</v>
      </c>
    </row>
    <row r="339" spans="1:4">
      <c r="A339" s="86">
        <v>43964</v>
      </c>
      <c r="B339" s="86">
        <f t="shared" si="5"/>
        <v>20</v>
      </c>
      <c r="C339" s="54">
        <v>50.515463917525771</v>
      </c>
      <c r="D339" s="87" t="s">
        <v>564</v>
      </c>
    </row>
    <row r="340" spans="1:4">
      <c r="A340" s="86">
        <v>43949</v>
      </c>
      <c r="B340" s="86">
        <f t="shared" si="5"/>
        <v>18</v>
      </c>
      <c r="C340" s="54">
        <v>51.041666666666664</v>
      </c>
      <c r="D340" s="87" t="s">
        <v>564</v>
      </c>
    </row>
    <row r="341" spans="1:4">
      <c r="A341" s="86">
        <v>43935</v>
      </c>
      <c r="B341" s="86">
        <f t="shared" si="5"/>
        <v>16</v>
      </c>
      <c r="C341" s="54">
        <v>44.329896907216494</v>
      </c>
      <c r="D341" s="87" t="s">
        <v>564</v>
      </c>
    </row>
    <row r="342" spans="1:4">
      <c r="A342" s="86">
        <v>43912</v>
      </c>
      <c r="B342" s="86">
        <f t="shared" si="5"/>
        <v>13</v>
      </c>
      <c r="C342" s="54">
        <v>52.127659574468083</v>
      </c>
      <c r="D342" s="87" t="s">
        <v>564</v>
      </c>
    </row>
    <row r="343" spans="1:4">
      <c r="A343" s="86">
        <v>43903</v>
      </c>
      <c r="B343" s="86">
        <f t="shared" si="5"/>
        <v>11</v>
      </c>
      <c r="C343" s="54">
        <v>45.833333333333336</v>
      </c>
      <c r="D343" s="87" t="s">
        <v>564</v>
      </c>
    </row>
    <row r="344" spans="1:4">
      <c r="A344" s="86">
        <v>43889</v>
      </c>
      <c r="B344" s="86">
        <f t="shared" si="5"/>
        <v>9</v>
      </c>
      <c r="C344" s="54">
        <v>47.95918367346939</v>
      </c>
      <c r="D344" s="87" t="s">
        <v>564</v>
      </c>
    </row>
    <row r="345" spans="1:4">
      <c r="A345" s="86">
        <v>43877</v>
      </c>
      <c r="B345" s="86">
        <f t="shared" si="5"/>
        <v>8</v>
      </c>
      <c r="C345" s="54">
        <v>50.515463917525771</v>
      </c>
      <c r="D345" s="87" t="s">
        <v>564</v>
      </c>
    </row>
    <row r="346" spans="1:4">
      <c r="A346" s="86">
        <v>43859</v>
      </c>
      <c r="B346" s="86">
        <f t="shared" si="5"/>
        <v>5</v>
      </c>
      <c r="C346" s="54">
        <v>49.494949494949495</v>
      </c>
      <c r="D346" s="87" t="s">
        <v>564</v>
      </c>
    </row>
    <row r="347" spans="1:4">
      <c r="A347" s="86">
        <v>43845</v>
      </c>
      <c r="B347" s="86">
        <f t="shared" si="5"/>
        <v>3</v>
      </c>
      <c r="C347" s="54">
        <v>45.360824742268044</v>
      </c>
      <c r="D347" s="87" t="s">
        <v>564</v>
      </c>
    </row>
    <row r="348" spans="1:4">
      <c r="A348" s="86">
        <v>43814</v>
      </c>
      <c r="B348" s="86">
        <f t="shared" si="5"/>
        <v>51</v>
      </c>
      <c r="C348" s="54">
        <v>46.875</v>
      </c>
      <c r="D348" s="87" t="s">
        <v>564</v>
      </c>
    </row>
    <row r="349" spans="1:4">
      <c r="A349" s="86">
        <v>43783</v>
      </c>
      <c r="B349" s="86">
        <f t="shared" si="5"/>
        <v>46</v>
      </c>
      <c r="C349" s="54">
        <v>44.329896907216494</v>
      </c>
      <c r="D349" s="87" t="s">
        <v>564</v>
      </c>
    </row>
    <row r="350" spans="1:4">
      <c r="A350" s="86">
        <v>43769</v>
      </c>
      <c r="B350" s="86">
        <f t="shared" si="5"/>
        <v>44</v>
      </c>
      <c r="C350" s="54">
        <v>41.836734693877553</v>
      </c>
      <c r="D350" s="87" t="s">
        <v>564</v>
      </c>
    </row>
    <row r="351" spans="1:4">
      <c r="A351" s="86">
        <v>43751</v>
      </c>
      <c r="B351" s="86">
        <f t="shared" si="5"/>
        <v>42</v>
      </c>
      <c r="C351" s="54">
        <v>40.625</v>
      </c>
      <c r="D351" s="87" t="s">
        <v>564</v>
      </c>
    </row>
    <row r="352" spans="1:4">
      <c r="A352" s="86">
        <v>43738</v>
      </c>
      <c r="B352" s="86">
        <f t="shared" si="5"/>
        <v>40</v>
      </c>
      <c r="C352" s="54">
        <v>41.666666666666664</v>
      </c>
      <c r="D352" s="87" t="s">
        <v>564</v>
      </c>
    </row>
    <row r="353" spans="1:4">
      <c r="A353" s="86">
        <v>43723</v>
      </c>
      <c r="B353" s="86">
        <f t="shared" si="5"/>
        <v>38</v>
      </c>
      <c r="C353" s="54">
        <v>44.329896907216494</v>
      </c>
      <c r="D353" s="87" t="s">
        <v>564</v>
      </c>
    </row>
    <row r="354" spans="1:4">
      <c r="A354" s="86">
        <v>43707</v>
      </c>
      <c r="B354" s="86">
        <f t="shared" si="5"/>
        <v>35</v>
      </c>
      <c r="C354" s="54">
        <v>40.625</v>
      </c>
      <c r="D354" s="87" t="s">
        <v>564</v>
      </c>
    </row>
    <row r="355" spans="1:4">
      <c r="A355" s="86">
        <v>43691</v>
      </c>
      <c r="B355" s="86">
        <f t="shared" si="5"/>
        <v>33</v>
      </c>
      <c r="C355" s="54">
        <v>43.157894736842103</v>
      </c>
      <c r="D355" s="87" t="s">
        <v>564</v>
      </c>
    </row>
    <row r="356" spans="1:4">
      <c r="A356" s="86">
        <v>43677</v>
      </c>
      <c r="B356" s="86">
        <f t="shared" si="5"/>
        <v>31</v>
      </c>
      <c r="C356" s="54">
        <v>43.75</v>
      </c>
      <c r="D356" s="87" t="s">
        <v>564</v>
      </c>
    </row>
    <row r="357" spans="1:4">
      <c r="A357" s="86">
        <v>43658</v>
      </c>
      <c r="B357" s="86">
        <f t="shared" si="5"/>
        <v>28</v>
      </c>
      <c r="C357" s="54">
        <v>46.315789473684212</v>
      </c>
      <c r="D357" s="87" t="s">
        <v>564</v>
      </c>
    </row>
    <row r="358" spans="1:4">
      <c r="A358" s="86">
        <v>43646</v>
      </c>
      <c r="B358" s="86">
        <f t="shared" si="5"/>
        <v>27</v>
      </c>
      <c r="C358" s="54">
        <v>43.157894736842103</v>
      </c>
      <c r="D358" s="87" t="s">
        <v>564</v>
      </c>
    </row>
    <row r="359" spans="1:4">
      <c r="A359" s="86">
        <v>43632</v>
      </c>
      <c r="B359" s="86">
        <f t="shared" si="5"/>
        <v>25</v>
      </c>
      <c r="C359" s="54">
        <v>43.877551020408163</v>
      </c>
      <c r="D359" s="87" t="s">
        <v>564</v>
      </c>
    </row>
    <row r="360" spans="1:4">
      <c r="A360" s="86">
        <v>43615</v>
      </c>
      <c r="B360" s="86">
        <f t="shared" si="5"/>
        <v>22</v>
      </c>
      <c r="C360" s="54">
        <v>42.10526315789474</v>
      </c>
      <c r="D360" s="87" t="s">
        <v>564</v>
      </c>
    </row>
    <row r="361" spans="1:4">
      <c r="A361" s="86">
        <v>43597</v>
      </c>
      <c r="B361" s="86">
        <f t="shared" si="5"/>
        <v>20</v>
      </c>
      <c r="C361" s="54">
        <v>44.680851063829785</v>
      </c>
      <c r="D361" s="87" t="s">
        <v>564</v>
      </c>
    </row>
    <row r="362" spans="1:4">
      <c r="A362" s="86">
        <v>43585</v>
      </c>
      <c r="B362" s="86">
        <f t="shared" si="5"/>
        <v>18</v>
      </c>
      <c r="C362" s="54">
        <v>47.916666666666664</v>
      </c>
      <c r="D362" s="87" t="s">
        <v>564</v>
      </c>
    </row>
    <row r="363" spans="1:4">
      <c r="A363" s="86">
        <v>43564</v>
      </c>
      <c r="B363" s="86">
        <f t="shared" si="5"/>
        <v>15</v>
      </c>
      <c r="C363" s="54">
        <v>46.875</v>
      </c>
      <c r="D363" s="87" t="s">
        <v>564</v>
      </c>
    </row>
    <row r="364" spans="1:4">
      <c r="A364" s="86">
        <v>43534</v>
      </c>
      <c r="B364" s="86">
        <f t="shared" si="5"/>
        <v>11</v>
      </c>
      <c r="C364" s="54">
        <v>40.625</v>
      </c>
      <c r="D364" s="87" t="s">
        <v>564</v>
      </c>
    </row>
    <row r="365" spans="1:4">
      <c r="A365" s="86">
        <v>43524</v>
      </c>
      <c r="B365" s="86">
        <f t="shared" si="5"/>
        <v>9</v>
      </c>
      <c r="C365" s="54">
        <v>44.329896907216494</v>
      </c>
      <c r="D365" s="87" t="s">
        <v>564</v>
      </c>
    </row>
    <row r="366" spans="1:4">
      <c r="A366" s="86">
        <v>43506</v>
      </c>
      <c r="B366" s="86">
        <f t="shared" si="5"/>
        <v>7</v>
      </c>
      <c r="C366" s="54">
        <v>45.833333333333336</v>
      </c>
      <c r="D366" s="87" t="s">
        <v>564</v>
      </c>
    </row>
    <row r="367" spans="1:4">
      <c r="A367" s="86">
        <v>43492</v>
      </c>
      <c r="B367" s="86">
        <f t="shared" si="5"/>
        <v>5</v>
      </c>
      <c r="C367" s="54">
        <v>38.541666666666664</v>
      </c>
      <c r="D367" s="87" t="s">
        <v>564</v>
      </c>
    </row>
    <row r="368" spans="1:4">
      <c r="A368" s="86">
        <v>43475</v>
      </c>
      <c r="B368" s="86">
        <f t="shared" si="5"/>
        <v>2</v>
      </c>
      <c r="C368" s="54">
        <v>38.541666666666664</v>
      </c>
      <c r="D368" s="87" t="s">
        <v>564</v>
      </c>
    </row>
    <row r="369" spans="1:4">
      <c r="A369" s="86">
        <v>43456</v>
      </c>
      <c r="B369" s="86">
        <f t="shared" si="5"/>
        <v>51</v>
      </c>
      <c r="C369" s="54">
        <v>41.48936170212766</v>
      </c>
      <c r="D369" s="87" t="s">
        <v>564</v>
      </c>
    </row>
    <row r="370" spans="1:4">
      <c r="A370" s="86">
        <v>43450</v>
      </c>
      <c r="B370" s="86">
        <f t="shared" si="5"/>
        <v>51</v>
      </c>
      <c r="C370" s="54">
        <v>40</v>
      </c>
      <c r="D370" s="87" t="s">
        <v>564</v>
      </c>
    </row>
    <row r="371" spans="1:4">
      <c r="A371" s="86">
        <v>43443</v>
      </c>
      <c r="B371" s="86">
        <f t="shared" si="5"/>
        <v>50</v>
      </c>
      <c r="C371" s="54">
        <v>41.666666666666664</v>
      </c>
      <c r="D371" s="87" t="s">
        <v>564</v>
      </c>
    </row>
    <row r="372" spans="1:4">
      <c r="A372" s="86">
        <v>43436</v>
      </c>
      <c r="B372" s="86">
        <f t="shared" si="5"/>
        <v>49</v>
      </c>
      <c r="C372" s="54">
        <v>41.666666666666664</v>
      </c>
      <c r="D372" s="87" t="s">
        <v>564</v>
      </c>
    </row>
    <row r="373" spans="1:4">
      <c r="A373" s="86">
        <v>43429</v>
      </c>
      <c r="B373" s="86">
        <f t="shared" si="5"/>
        <v>48</v>
      </c>
      <c r="C373" s="54">
        <v>38.775510204081634</v>
      </c>
      <c r="D373" s="87" t="s">
        <v>564</v>
      </c>
    </row>
    <row r="374" spans="1:4">
      <c r="A374" s="86">
        <v>43422</v>
      </c>
      <c r="B374" s="86">
        <f t="shared" si="5"/>
        <v>47</v>
      </c>
      <c r="C374" s="54">
        <v>44.791666666666664</v>
      </c>
      <c r="D374" s="87" t="s">
        <v>564</v>
      </c>
    </row>
    <row r="375" spans="1:4">
      <c r="A375" s="86">
        <v>43415</v>
      </c>
      <c r="B375" s="86">
        <f t="shared" si="5"/>
        <v>46</v>
      </c>
      <c r="C375" s="54">
        <v>40.425531914893618</v>
      </c>
      <c r="D375" s="87" t="s">
        <v>564</v>
      </c>
    </row>
    <row r="376" spans="1:4">
      <c r="A376" s="86">
        <v>43408</v>
      </c>
      <c r="B376" s="86">
        <f t="shared" si="5"/>
        <v>45</v>
      </c>
      <c r="C376" s="54">
        <v>42.553191489361701</v>
      </c>
      <c r="D376" s="87" t="s">
        <v>564</v>
      </c>
    </row>
    <row r="377" spans="1:4">
      <c r="A377" s="86">
        <v>43401</v>
      </c>
      <c r="B377" s="86">
        <f t="shared" si="5"/>
        <v>44</v>
      </c>
      <c r="C377" s="54">
        <v>42.553191489361701</v>
      </c>
      <c r="D377" s="87" t="s">
        <v>564</v>
      </c>
    </row>
    <row r="378" spans="1:4">
      <c r="A378" s="86">
        <v>43394</v>
      </c>
      <c r="B378" s="86">
        <f t="shared" si="5"/>
        <v>43</v>
      </c>
      <c r="C378" s="54">
        <v>46.808510638297875</v>
      </c>
      <c r="D378" s="87" t="s">
        <v>564</v>
      </c>
    </row>
    <row r="379" spans="1:4">
      <c r="A379" s="86">
        <v>43387</v>
      </c>
      <c r="B379" s="86">
        <f t="shared" si="5"/>
        <v>42</v>
      </c>
      <c r="C379" s="54">
        <v>46.315789473684212</v>
      </c>
      <c r="D379" s="87" t="s">
        <v>564</v>
      </c>
    </row>
    <row r="380" spans="1:4">
      <c r="A380" s="86">
        <v>43380</v>
      </c>
      <c r="B380" s="86">
        <f t="shared" si="5"/>
        <v>41</v>
      </c>
      <c r="C380" s="54">
        <v>44.791666666666664</v>
      </c>
      <c r="D380" s="87" t="s">
        <v>564</v>
      </c>
    </row>
    <row r="381" spans="1:4">
      <c r="A381" s="86">
        <v>43373</v>
      </c>
      <c r="B381" s="86">
        <f t="shared" si="5"/>
        <v>40</v>
      </c>
      <c r="C381" s="54">
        <v>44.210526315789473</v>
      </c>
      <c r="D381" s="87" t="s">
        <v>564</v>
      </c>
    </row>
    <row r="382" spans="1:4">
      <c r="A382" s="86">
        <v>43366</v>
      </c>
      <c r="B382" s="86">
        <f t="shared" si="5"/>
        <v>39</v>
      </c>
      <c r="C382" s="54">
        <v>41.666666666666664</v>
      </c>
      <c r="D382" s="87" t="s">
        <v>564</v>
      </c>
    </row>
    <row r="383" spans="1:4">
      <c r="A383" s="86">
        <v>43359</v>
      </c>
      <c r="B383" s="86">
        <f t="shared" si="5"/>
        <v>38</v>
      </c>
      <c r="C383" s="54">
        <v>40.425531914893618</v>
      </c>
      <c r="D383" s="87" t="s">
        <v>564</v>
      </c>
    </row>
    <row r="384" spans="1:4">
      <c r="A384" s="86">
        <v>43352</v>
      </c>
      <c r="B384" s="86">
        <f t="shared" si="5"/>
        <v>37</v>
      </c>
      <c r="C384" s="54">
        <v>42.553191489361701</v>
      </c>
      <c r="D384" s="87" t="s">
        <v>564</v>
      </c>
    </row>
    <row r="385" spans="1:4">
      <c r="A385" s="86">
        <v>43345</v>
      </c>
      <c r="B385" s="86">
        <f t="shared" si="5"/>
        <v>36</v>
      </c>
      <c r="C385" s="54">
        <v>43.617021276595743</v>
      </c>
      <c r="D385" s="87" t="s">
        <v>564</v>
      </c>
    </row>
    <row r="386" spans="1:4">
      <c r="A386" s="86">
        <v>43338</v>
      </c>
      <c r="B386" s="86">
        <f t="shared" si="5"/>
        <v>35</v>
      </c>
      <c r="C386" s="54">
        <v>43.157894736842103</v>
      </c>
      <c r="D386" s="87" t="s">
        <v>564</v>
      </c>
    </row>
    <row r="387" spans="1:4">
      <c r="A387" s="86">
        <v>43331</v>
      </c>
      <c r="B387" s="86">
        <f t="shared" ref="B387:B450" si="6">WEEKNUM(A387,1)</f>
        <v>34</v>
      </c>
      <c r="C387" s="54">
        <v>44.680851063829785</v>
      </c>
      <c r="D387" s="87" t="s">
        <v>564</v>
      </c>
    </row>
    <row r="388" spans="1:4">
      <c r="A388" s="86">
        <v>43324</v>
      </c>
      <c r="B388" s="86">
        <f t="shared" si="6"/>
        <v>33</v>
      </c>
      <c r="C388" s="54">
        <v>41.05263157894737</v>
      </c>
      <c r="D388" s="87" t="s">
        <v>564</v>
      </c>
    </row>
    <row r="389" spans="1:4">
      <c r="A389" s="86">
        <v>43317</v>
      </c>
      <c r="B389" s="86">
        <f t="shared" si="6"/>
        <v>32</v>
      </c>
      <c r="C389" s="54">
        <v>43.157894736842103</v>
      </c>
      <c r="D389" s="87" t="s">
        <v>564</v>
      </c>
    </row>
    <row r="390" spans="1:4">
      <c r="A390" s="86">
        <v>43310</v>
      </c>
      <c r="B390" s="86">
        <f t="shared" si="6"/>
        <v>31</v>
      </c>
      <c r="C390" s="54">
        <v>42.10526315789474</v>
      </c>
      <c r="D390" s="87" t="s">
        <v>564</v>
      </c>
    </row>
    <row r="391" spans="1:4">
      <c r="A391" s="86">
        <v>43303</v>
      </c>
      <c r="B391" s="86">
        <f t="shared" si="6"/>
        <v>30</v>
      </c>
      <c r="C391" s="54">
        <v>43.75</v>
      </c>
      <c r="D391" s="87" t="s">
        <v>564</v>
      </c>
    </row>
    <row r="392" spans="1:4">
      <c r="A392" s="86">
        <v>43296</v>
      </c>
      <c r="B392" s="86">
        <f t="shared" si="6"/>
        <v>29</v>
      </c>
      <c r="C392" s="54">
        <v>45.263157894736842</v>
      </c>
      <c r="D392" s="87" t="s">
        <v>564</v>
      </c>
    </row>
    <row r="393" spans="1:4">
      <c r="A393" s="86">
        <v>43289</v>
      </c>
      <c r="B393" s="86">
        <f t="shared" si="6"/>
        <v>28</v>
      </c>
      <c r="C393" s="54">
        <v>42.268041237113401</v>
      </c>
      <c r="D393" s="87" t="s">
        <v>564</v>
      </c>
    </row>
    <row r="394" spans="1:4">
      <c r="A394" s="86">
        <v>43282</v>
      </c>
      <c r="B394" s="86">
        <f t="shared" si="6"/>
        <v>27</v>
      </c>
      <c r="C394" s="54">
        <v>44.210526315789473</v>
      </c>
      <c r="D394" s="87" t="s">
        <v>564</v>
      </c>
    </row>
    <row r="395" spans="1:4">
      <c r="A395" s="86">
        <v>43275</v>
      </c>
      <c r="B395" s="86">
        <f t="shared" si="6"/>
        <v>26</v>
      </c>
      <c r="C395" s="54">
        <v>42.708333333333336</v>
      </c>
      <c r="D395" s="87" t="s">
        <v>564</v>
      </c>
    </row>
    <row r="396" spans="1:4">
      <c r="A396" s="86">
        <v>43268</v>
      </c>
      <c r="B396" s="86">
        <f t="shared" si="6"/>
        <v>25</v>
      </c>
      <c r="C396" s="54">
        <v>47.368421052631575</v>
      </c>
      <c r="D396" s="87" t="s">
        <v>564</v>
      </c>
    </row>
    <row r="397" spans="1:4">
      <c r="A397" s="86">
        <v>43261</v>
      </c>
      <c r="B397" s="86">
        <f t="shared" si="6"/>
        <v>24</v>
      </c>
      <c r="C397" s="54">
        <v>43.75</v>
      </c>
      <c r="D397" s="87" t="s">
        <v>564</v>
      </c>
    </row>
    <row r="398" spans="1:4">
      <c r="A398" s="86">
        <v>43254</v>
      </c>
      <c r="B398" s="86">
        <f t="shared" si="6"/>
        <v>23</v>
      </c>
      <c r="C398" s="54">
        <v>42.708333333333336</v>
      </c>
      <c r="D398" s="87" t="s">
        <v>564</v>
      </c>
    </row>
    <row r="399" spans="1:4">
      <c r="A399" s="86">
        <v>43247</v>
      </c>
      <c r="B399" s="86">
        <f t="shared" si="6"/>
        <v>22</v>
      </c>
      <c r="C399" s="54">
        <v>42.10526315789474</v>
      </c>
      <c r="D399" s="87" t="s">
        <v>564</v>
      </c>
    </row>
    <row r="400" spans="1:4">
      <c r="A400" s="86">
        <v>43240</v>
      </c>
      <c r="B400" s="86">
        <f t="shared" si="6"/>
        <v>21</v>
      </c>
      <c r="C400" s="54">
        <v>43.75</v>
      </c>
      <c r="D400" s="87" t="s">
        <v>564</v>
      </c>
    </row>
    <row r="401" spans="1:4">
      <c r="A401" s="86">
        <v>43233</v>
      </c>
      <c r="B401" s="86">
        <f t="shared" si="6"/>
        <v>20</v>
      </c>
      <c r="C401" s="54">
        <v>45.263157894736842</v>
      </c>
      <c r="D401" s="87" t="s">
        <v>564</v>
      </c>
    </row>
    <row r="402" spans="1:4">
      <c r="A402" s="86">
        <v>43226</v>
      </c>
      <c r="B402" s="86">
        <f t="shared" si="6"/>
        <v>19</v>
      </c>
      <c r="C402" s="54">
        <v>44.680851063829785</v>
      </c>
      <c r="D402" s="87" t="s">
        <v>564</v>
      </c>
    </row>
    <row r="403" spans="1:4">
      <c r="A403" s="86">
        <v>43219</v>
      </c>
      <c r="B403" s="86">
        <f t="shared" si="6"/>
        <v>18</v>
      </c>
      <c r="C403" s="54">
        <v>44.210526315789473</v>
      </c>
      <c r="D403" s="87" t="s">
        <v>564</v>
      </c>
    </row>
    <row r="404" spans="1:4">
      <c r="A404" s="86">
        <v>43212</v>
      </c>
      <c r="B404" s="86">
        <f t="shared" si="6"/>
        <v>17</v>
      </c>
      <c r="C404" s="54">
        <v>41.48936170212766</v>
      </c>
      <c r="D404" s="87" t="s">
        <v>564</v>
      </c>
    </row>
    <row r="405" spans="1:4">
      <c r="A405" s="86">
        <v>43205</v>
      </c>
      <c r="B405" s="86">
        <f t="shared" si="6"/>
        <v>16</v>
      </c>
      <c r="C405" s="54">
        <v>41.48936170212766</v>
      </c>
      <c r="D405" s="87" t="s">
        <v>564</v>
      </c>
    </row>
    <row r="406" spans="1:4">
      <c r="A406" s="86">
        <v>43198</v>
      </c>
      <c r="B406" s="86">
        <f t="shared" si="6"/>
        <v>15</v>
      </c>
      <c r="C406" s="54">
        <v>43.157894736842103</v>
      </c>
      <c r="D406" s="87" t="s">
        <v>564</v>
      </c>
    </row>
    <row r="407" spans="1:4">
      <c r="A407" s="86">
        <v>43191</v>
      </c>
      <c r="B407" s="86">
        <f t="shared" si="6"/>
        <v>14</v>
      </c>
      <c r="C407" s="54">
        <v>41.05263157894737</v>
      </c>
      <c r="D407" s="87" t="s">
        <v>564</v>
      </c>
    </row>
    <row r="408" spans="1:4">
      <c r="A408" s="86">
        <v>43184</v>
      </c>
      <c r="B408" s="86">
        <f t="shared" si="6"/>
        <v>13</v>
      </c>
      <c r="C408" s="54">
        <v>41.48936170212766</v>
      </c>
      <c r="D408" s="87" t="s">
        <v>564</v>
      </c>
    </row>
    <row r="409" spans="1:4">
      <c r="A409" s="86">
        <v>43177</v>
      </c>
      <c r="B409" s="86">
        <f t="shared" si="6"/>
        <v>12</v>
      </c>
      <c r="C409" s="54">
        <v>41.666666666666664</v>
      </c>
      <c r="D409" s="87" t="s">
        <v>564</v>
      </c>
    </row>
    <row r="410" spans="1:4">
      <c r="A410" s="86">
        <v>43170</v>
      </c>
      <c r="B410" s="86">
        <f t="shared" si="6"/>
        <v>11</v>
      </c>
      <c r="C410" s="54">
        <v>41.05263157894737</v>
      </c>
      <c r="D410" s="87" t="s">
        <v>564</v>
      </c>
    </row>
    <row r="411" spans="1:4">
      <c r="A411" s="86">
        <v>43163</v>
      </c>
      <c r="B411" s="86">
        <f t="shared" si="6"/>
        <v>10</v>
      </c>
      <c r="C411" s="54">
        <v>41.48936170212766</v>
      </c>
      <c r="D411" s="87" t="s">
        <v>564</v>
      </c>
    </row>
    <row r="412" spans="1:4">
      <c r="A412" s="86">
        <v>43156</v>
      </c>
      <c r="B412" s="86">
        <f t="shared" si="6"/>
        <v>9</v>
      </c>
      <c r="C412" s="54">
        <v>41.05263157894737</v>
      </c>
      <c r="D412" s="87" t="s">
        <v>564</v>
      </c>
    </row>
    <row r="413" spans="1:4">
      <c r="A413" s="86">
        <v>43149</v>
      </c>
      <c r="B413" s="86">
        <f t="shared" si="6"/>
        <v>8</v>
      </c>
      <c r="C413" s="54">
        <v>38.541666666666664</v>
      </c>
      <c r="D413" s="87" t="s">
        <v>564</v>
      </c>
    </row>
    <row r="414" spans="1:4">
      <c r="A414" s="86">
        <v>43142</v>
      </c>
      <c r="B414" s="86">
        <f t="shared" si="6"/>
        <v>7</v>
      </c>
      <c r="C414" s="54">
        <v>41.237113402061858</v>
      </c>
      <c r="D414" s="87" t="s">
        <v>564</v>
      </c>
    </row>
    <row r="415" spans="1:4">
      <c r="A415" s="86">
        <v>43135</v>
      </c>
      <c r="B415" s="86">
        <f t="shared" si="6"/>
        <v>6</v>
      </c>
      <c r="C415" s="54">
        <v>41.237113402061858</v>
      </c>
      <c r="D415" s="87" t="s">
        <v>564</v>
      </c>
    </row>
    <row r="416" spans="1:4">
      <c r="A416" s="86">
        <v>43128</v>
      </c>
      <c r="B416" s="86">
        <f t="shared" si="6"/>
        <v>5</v>
      </c>
      <c r="C416" s="54">
        <v>39.583333333333336</v>
      </c>
      <c r="D416" s="87" t="s">
        <v>564</v>
      </c>
    </row>
    <row r="417" spans="1:4">
      <c r="A417" s="86">
        <v>43121</v>
      </c>
      <c r="B417" s="86">
        <f t="shared" si="6"/>
        <v>4</v>
      </c>
      <c r="C417" s="54">
        <v>37.89473684210526</v>
      </c>
      <c r="D417" s="87" t="s">
        <v>564</v>
      </c>
    </row>
    <row r="418" spans="1:4">
      <c r="A418" s="86">
        <v>43114</v>
      </c>
      <c r="B418" s="86">
        <f t="shared" si="6"/>
        <v>3</v>
      </c>
      <c r="C418" s="54">
        <v>40</v>
      </c>
      <c r="D418" s="87" t="s">
        <v>564</v>
      </c>
    </row>
    <row r="419" spans="1:4">
      <c r="A419" s="86">
        <v>43107</v>
      </c>
      <c r="B419" s="86">
        <f t="shared" si="6"/>
        <v>2</v>
      </c>
      <c r="C419" s="54">
        <v>38.94736842105263</v>
      </c>
      <c r="D419" s="87" t="s">
        <v>564</v>
      </c>
    </row>
    <row r="420" spans="1:4">
      <c r="A420" s="86">
        <v>43100</v>
      </c>
      <c r="B420" s="86">
        <f t="shared" si="6"/>
        <v>53</v>
      </c>
      <c r="C420" s="54">
        <v>41.48936170212766</v>
      </c>
      <c r="D420" s="87" t="s">
        <v>564</v>
      </c>
    </row>
    <row r="421" spans="1:4">
      <c r="A421" s="86">
        <v>43093</v>
      </c>
      <c r="B421" s="86">
        <f t="shared" si="6"/>
        <v>52</v>
      </c>
      <c r="C421" s="54">
        <v>39.361702127659576</v>
      </c>
      <c r="D421" s="87" t="s">
        <v>564</v>
      </c>
    </row>
    <row r="422" spans="1:4">
      <c r="A422" s="86">
        <v>43086</v>
      </c>
      <c r="B422" s="86">
        <f t="shared" si="6"/>
        <v>51</v>
      </c>
      <c r="C422" s="54">
        <v>36.842105263157897</v>
      </c>
      <c r="D422" s="87" t="s">
        <v>564</v>
      </c>
    </row>
    <row r="423" spans="1:4">
      <c r="A423" s="86">
        <v>43079</v>
      </c>
      <c r="B423" s="86">
        <f t="shared" si="6"/>
        <v>50</v>
      </c>
      <c r="C423" s="54">
        <v>37.89473684210526</v>
      </c>
      <c r="D423" s="87" t="s">
        <v>564</v>
      </c>
    </row>
    <row r="424" spans="1:4">
      <c r="A424" s="86">
        <v>43072</v>
      </c>
      <c r="B424" s="86">
        <f t="shared" si="6"/>
        <v>49</v>
      </c>
      <c r="C424" s="54">
        <v>37.234042553191486</v>
      </c>
      <c r="D424" s="87" t="s">
        <v>564</v>
      </c>
    </row>
    <row r="425" spans="1:4">
      <c r="A425" s="86">
        <v>43065</v>
      </c>
      <c r="B425" s="86">
        <f t="shared" si="6"/>
        <v>48</v>
      </c>
      <c r="C425" s="54">
        <v>39.784946236559136</v>
      </c>
      <c r="D425" s="87" t="s">
        <v>564</v>
      </c>
    </row>
    <row r="426" spans="1:4">
      <c r="A426" s="86">
        <v>43058</v>
      </c>
      <c r="B426" s="86">
        <f t="shared" si="6"/>
        <v>47</v>
      </c>
      <c r="C426" s="54">
        <v>40</v>
      </c>
      <c r="D426" s="87" t="s">
        <v>564</v>
      </c>
    </row>
    <row r="427" spans="1:4">
      <c r="A427" s="86">
        <v>43051</v>
      </c>
      <c r="B427" s="86">
        <f t="shared" si="6"/>
        <v>46</v>
      </c>
      <c r="C427" s="54">
        <v>40.425531914893618</v>
      </c>
      <c r="D427" s="87" t="s">
        <v>564</v>
      </c>
    </row>
    <row r="428" spans="1:4">
      <c r="A428" s="86">
        <v>43044</v>
      </c>
      <c r="B428" s="86">
        <f t="shared" si="6"/>
        <v>45</v>
      </c>
      <c r="C428" s="54">
        <v>39.583333333333336</v>
      </c>
      <c r="D428" s="87" t="s">
        <v>564</v>
      </c>
    </row>
    <row r="429" spans="1:4">
      <c r="A429" s="86">
        <v>43037</v>
      </c>
      <c r="B429" s="86">
        <f t="shared" si="6"/>
        <v>44</v>
      </c>
      <c r="C429" s="54">
        <v>36.842105263157897</v>
      </c>
      <c r="D429" s="87" t="s">
        <v>564</v>
      </c>
    </row>
    <row r="430" spans="1:4">
      <c r="A430" s="86">
        <v>43030</v>
      </c>
      <c r="B430" s="86">
        <f t="shared" si="6"/>
        <v>43</v>
      </c>
      <c r="C430" s="54">
        <v>38.297872340425535</v>
      </c>
      <c r="D430" s="87" t="s">
        <v>564</v>
      </c>
    </row>
    <row r="431" spans="1:4">
      <c r="A431" s="86">
        <v>43023</v>
      </c>
      <c r="B431" s="86">
        <f t="shared" si="6"/>
        <v>42</v>
      </c>
      <c r="C431" s="54">
        <v>39.361702127659576</v>
      </c>
      <c r="D431" s="87" t="s">
        <v>564</v>
      </c>
    </row>
    <row r="432" spans="1:4">
      <c r="A432" s="86">
        <v>43016</v>
      </c>
      <c r="B432" s="86">
        <f t="shared" si="6"/>
        <v>41</v>
      </c>
      <c r="C432" s="54">
        <v>40.425531914893618</v>
      </c>
      <c r="D432" s="87" t="s">
        <v>564</v>
      </c>
    </row>
    <row r="433" spans="1:4">
      <c r="A433" s="86">
        <v>43009</v>
      </c>
      <c r="B433" s="86">
        <f t="shared" si="6"/>
        <v>40</v>
      </c>
      <c r="C433" s="54">
        <v>38.94736842105263</v>
      </c>
      <c r="D433" s="87" t="s">
        <v>564</v>
      </c>
    </row>
    <row r="434" spans="1:4">
      <c r="A434" s="86">
        <v>43002</v>
      </c>
      <c r="B434" s="86">
        <f t="shared" si="6"/>
        <v>39</v>
      </c>
      <c r="C434" s="54">
        <v>40.86021505376344</v>
      </c>
      <c r="D434" s="87" t="s">
        <v>564</v>
      </c>
    </row>
    <row r="435" spans="1:4">
      <c r="A435" s="86">
        <v>42995</v>
      </c>
      <c r="B435" s="86">
        <f t="shared" si="6"/>
        <v>38</v>
      </c>
      <c r="C435" s="54">
        <v>40</v>
      </c>
      <c r="D435" s="87" t="s">
        <v>564</v>
      </c>
    </row>
    <row r="436" spans="1:4">
      <c r="A436" s="86">
        <v>42988</v>
      </c>
      <c r="B436" s="86">
        <f t="shared" si="6"/>
        <v>37</v>
      </c>
      <c r="C436" s="54">
        <v>39.361702127659576</v>
      </c>
      <c r="D436" s="87" t="s">
        <v>564</v>
      </c>
    </row>
    <row r="437" spans="1:4">
      <c r="A437" s="86">
        <v>42981</v>
      </c>
      <c r="B437" s="86">
        <f t="shared" si="6"/>
        <v>36</v>
      </c>
      <c r="C437" s="54">
        <v>37.89473684210526</v>
      </c>
      <c r="D437" s="87" t="s">
        <v>564</v>
      </c>
    </row>
    <row r="438" spans="1:4">
      <c r="A438" s="86">
        <v>42974</v>
      </c>
      <c r="B438" s="86">
        <f t="shared" si="6"/>
        <v>35</v>
      </c>
      <c r="C438" s="54">
        <v>36.842105263157897</v>
      </c>
      <c r="D438" s="87" t="s">
        <v>564</v>
      </c>
    </row>
    <row r="439" spans="1:4">
      <c r="A439" s="86">
        <v>42967</v>
      </c>
      <c r="B439" s="86">
        <f t="shared" si="6"/>
        <v>34</v>
      </c>
      <c r="C439" s="54">
        <v>38.94736842105263</v>
      </c>
      <c r="D439" s="87" t="s">
        <v>564</v>
      </c>
    </row>
    <row r="440" spans="1:4">
      <c r="A440" s="86">
        <v>42960</v>
      </c>
      <c r="B440" s="86">
        <f t="shared" si="6"/>
        <v>33</v>
      </c>
      <c r="C440" s="54">
        <v>38.297872340425535</v>
      </c>
      <c r="D440" s="87" t="s">
        <v>564</v>
      </c>
    </row>
    <row r="441" spans="1:4">
      <c r="A441" s="86">
        <v>42953</v>
      </c>
      <c r="B441" s="86">
        <f t="shared" si="6"/>
        <v>32</v>
      </c>
      <c r="C441" s="54">
        <v>38.94736842105263</v>
      </c>
      <c r="D441" s="87" t="s">
        <v>564</v>
      </c>
    </row>
    <row r="442" spans="1:4">
      <c r="A442" s="86">
        <v>42946</v>
      </c>
      <c r="B442" s="86">
        <f t="shared" si="6"/>
        <v>31</v>
      </c>
      <c r="C442" s="54">
        <v>40</v>
      </c>
      <c r="D442" s="87" t="s">
        <v>564</v>
      </c>
    </row>
    <row r="443" spans="1:4">
      <c r="A443" s="86">
        <v>42939</v>
      </c>
      <c r="B443" s="86">
        <f t="shared" si="6"/>
        <v>30</v>
      </c>
      <c r="C443" s="54">
        <v>38.94736842105263</v>
      </c>
      <c r="D443" s="87" t="s">
        <v>564</v>
      </c>
    </row>
    <row r="444" spans="1:4">
      <c r="A444" s="86">
        <v>42932</v>
      </c>
      <c r="B444" s="86">
        <f t="shared" si="6"/>
        <v>29</v>
      </c>
      <c r="C444" s="54">
        <v>41.05263157894737</v>
      </c>
      <c r="D444" s="87" t="s">
        <v>564</v>
      </c>
    </row>
    <row r="445" spans="1:4">
      <c r="A445" s="86">
        <v>42925</v>
      </c>
      <c r="B445" s="86">
        <f t="shared" si="6"/>
        <v>28</v>
      </c>
      <c r="C445" s="54">
        <v>40</v>
      </c>
      <c r="D445" s="87" t="s">
        <v>564</v>
      </c>
    </row>
    <row r="446" spans="1:4">
      <c r="A446" s="86">
        <v>42918</v>
      </c>
      <c r="B446" s="86">
        <f t="shared" si="6"/>
        <v>27</v>
      </c>
      <c r="C446" s="54">
        <v>41.05263157894737</v>
      </c>
      <c r="D446" s="87" t="s">
        <v>564</v>
      </c>
    </row>
    <row r="447" spans="1:4">
      <c r="A447" s="86">
        <v>42911</v>
      </c>
      <c r="B447" s="86">
        <f t="shared" si="6"/>
        <v>26</v>
      </c>
      <c r="C447" s="54">
        <v>41.05263157894737</v>
      </c>
      <c r="D447" s="87" t="s">
        <v>564</v>
      </c>
    </row>
    <row r="448" spans="1:4">
      <c r="A448" s="86">
        <v>42904</v>
      </c>
      <c r="B448" s="86">
        <f t="shared" si="6"/>
        <v>25</v>
      </c>
      <c r="C448" s="54">
        <v>40</v>
      </c>
      <c r="D448" s="87" t="s">
        <v>564</v>
      </c>
    </row>
    <row r="449" spans="1:4">
      <c r="A449" s="86">
        <v>42897</v>
      </c>
      <c r="B449" s="86">
        <f t="shared" si="6"/>
        <v>24</v>
      </c>
      <c r="C449" s="54">
        <v>38.94736842105263</v>
      </c>
      <c r="D449" s="87" t="s">
        <v>564</v>
      </c>
    </row>
    <row r="450" spans="1:4">
      <c r="A450" s="86">
        <v>42890</v>
      </c>
      <c r="B450" s="86">
        <f t="shared" si="6"/>
        <v>23</v>
      </c>
      <c r="C450" s="54">
        <v>40.425531914893618</v>
      </c>
      <c r="D450" s="87" t="s">
        <v>564</v>
      </c>
    </row>
    <row r="451" spans="1:4">
      <c r="A451" s="86">
        <v>42883</v>
      </c>
      <c r="B451" s="86">
        <f t="shared" ref="B451:B514" si="7">WEEKNUM(A451,1)</f>
        <v>22</v>
      </c>
      <c r="C451" s="54">
        <v>43.157894736842103</v>
      </c>
      <c r="D451" s="87" t="s">
        <v>564</v>
      </c>
    </row>
    <row r="452" spans="1:4">
      <c r="A452" s="86">
        <v>42876</v>
      </c>
      <c r="B452" s="86">
        <f t="shared" si="7"/>
        <v>21</v>
      </c>
      <c r="C452" s="54">
        <v>40.425531914893618</v>
      </c>
      <c r="D452" s="87" t="s">
        <v>564</v>
      </c>
    </row>
    <row r="453" spans="1:4">
      <c r="A453" s="86">
        <v>42869</v>
      </c>
      <c r="B453" s="86">
        <f t="shared" si="7"/>
        <v>20</v>
      </c>
      <c r="C453" s="54">
        <v>40.425531914893618</v>
      </c>
      <c r="D453" s="87" t="s">
        <v>564</v>
      </c>
    </row>
    <row r="454" spans="1:4">
      <c r="A454" s="86">
        <v>42862</v>
      </c>
      <c r="B454" s="86">
        <f t="shared" si="7"/>
        <v>19</v>
      </c>
      <c r="C454" s="54">
        <v>44.210526315789473</v>
      </c>
      <c r="D454" s="87" t="s">
        <v>564</v>
      </c>
    </row>
    <row r="455" spans="1:4">
      <c r="A455" s="86">
        <v>42855</v>
      </c>
      <c r="B455" s="86">
        <f t="shared" si="7"/>
        <v>18</v>
      </c>
      <c r="C455" s="54">
        <v>43.157894736842103</v>
      </c>
      <c r="D455" s="87" t="s">
        <v>564</v>
      </c>
    </row>
    <row r="456" spans="1:4">
      <c r="A456" s="86">
        <v>42848</v>
      </c>
      <c r="B456" s="86">
        <f t="shared" si="7"/>
        <v>17</v>
      </c>
      <c r="C456" s="54">
        <v>44.086021505376344</v>
      </c>
      <c r="D456" s="87" t="s">
        <v>564</v>
      </c>
    </row>
    <row r="457" spans="1:4">
      <c r="A457" s="86">
        <v>42841</v>
      </c>
      <c r="B457" s="86">
        <f t="shared" si="7"/>
        <v>16</v>
      </c>
      <c r="C457" s="54">
        <v>42.553191489361701</v>
      </c>
      <c r="D457" s="87" t="s">
        <v>564</v>
      </c>
    </row>
    <row r="458" spans="1:4">
      <c r="A458" s="86">
        <v>42834</v>
      </c>
      <c r="B458" s="86">
        <f t="shared" si="7"/>
        <v>15</v>
      </c>
      <c r="C458" s="54">
        <v>43.01075268817204</v>
      </c>
      <c r="D458" s="87" t="s">
        <v>564</v>
      </c>
    </row>
    <row r="459" spans="1:4">
      <c r="A459" s="86">
        <v>42827</v>
      </c>
      <c r="B459" s="86">
        <f t="shared" si="7"/>
        <v>14</v>
      </c>
      <c r="C459" s="54">
        <v>40</v>
      </c>
      <c r="D459" s="87" t="s">
        <v>564</v>
      </c>
    </row>
    <row r="460" spans="1:4">
      <c r="A460" s="86">
        <v>42820</v>
      </c>
      <c r="B460" s="86">
        <f t="shared" si="7"/>
        <v>13</v>
      </c>
      <c r="C460" s="54">
        <v>41.05263157894737</v>
      </c>
      <c r="D460" s="87" t="s">
        <v>564</v>
      </c>
    </row>
    <row r="461" spans="1:4">
      <c r="A461" s="86">
        <v>42813</v>
      </c>
      <c r="B461" s="86">
        <f t="shared" si="7"/>
        <v>12</v>
      </c>
      <c r="C461" s="54">
        <v>42.10526315789474</v>
      </c>
      <c r="D461" s="87" t="s">
        <v>564</v>
      </c>
    </row>
    <row r="462" spans="1:4">
      <c r="A462" s="86">
        <v>42806</v>
      </c>
      <c r="B462" s="86">
        <f t="shared" si="7"/>
        <v>11</v>
      </c>
      <c r="C462" s="54">
        <v>44.680851063829785</v>
      </c>
      <c r="D462" s="87" t="s">
        <v>564</v>
      </c>
    </row>
    <row r="463" spans="1:4">
      <c r="A463" s="86">
        <v>42799</v>
      </c>
      <c r="B463" s="86">
        <f t="shared" si="7"/>
        <v>10</v>
      </c>
      <c r="C463" s="54">
        <v>45.744680851063833</v>
      </c>
      <c r="D463" s="87" t="s">
        <v>564</v>
      </c>
    </row>
    <row r="464" spans="1:4">
      <c r="A464" s="86">
        <v>42792</v>
      </c>
      <c r="B464" s="86">
        <f t="shared" si="7"/>
        <v>9</v>
      </c>
      <c r="C464" s="54">
        <v>44.210526315789473</v>
      </c>
      <c r="D464" s="87" t="s">
        <v>564</v>
      </c>
    </row>
    <row r="465" spans="1:4">
      <c r="A465" s="86">
        <v>42785</v>
      </c>
      <c r="B465" s="86">
        <f t="shared" si="7"/>
        <v>8</v>
      </c>
      <c r="C465" s="54">
        <v>42.553191489361701</v>
      </c>
      <c r="D465" s="87" t="s">
        <v>564</v>
      </c>
    </row>
    <row r="466" spans="1:4">
      <c r="A466" s="86">
        <v>42778</v>
      </c>
      <c r="B466" s="86">
        <f t="shared" si="7"/>
        <v>7</v>
      </c>
      <c r="C466" s="54">
        <v>43.617021276595743</v>
      </c>
      <c r="D466" s="87" t="s">
        <v>564</v>
      </c>
    </row>
    <row r="467" spans="1:4">
      <c r="A467" s="86">
        <v>42771</v>
      </c>
      <c r="B467" s="86">
        <f t="shared" si="7"/>
        <v>6</v>
      </c>
      <c r="C467" s="54">
        <v>45.263157894736842</v>
      </c>
      <c r="D467" s="87" t="s">
        <v>564</v>
      </c>
    </row>
    <row r="468" spans="1:4">
      <c r="A468" s="86">
        <v>42764</v>
      </c>
      <c r="B468" s="86">
        <f t="shared" si="7"/>
        <v>5</v>
      </c>
      <c r="C468" s="54">
        <v>48.913043478260867</v>
      </c>
      <c r="D468" s="87" t="s">
        <v>564</v>
      </c>
    </row>
    <row r="469" spans="1:4">
      <c r="A469" s="86">
        <v>42754</v>
      </c>
      <c r="B469" s="86">
        <f t="shared" si="7"/>
        <v>3</v>
      </c>
      <c r="C469" s="54">
        <v>61.458333333333336</v>
      </c>
      <c r="D469" s="87" t="s">
        <v>565</v>
      </c>
    </row>
    <row r="470" spans="1:4">
      <c r="A470" s="86">
        <v>42750</v>
      </c>
      <c r="B470" s="86">
        <f t="shared" si="7"/>
        <v>3</v>
      </c>
      <c r="C470" s="54">
        <v>59.375</v>
      </c>
      <c r="D470" s="87" t="s">
        <v>565</v>
      </c>
    </row>
    <row r="471" spans="1:4">
      <c r="A471" s="86">
        <v>42743</v>
      </c>
      <c r="B471" s="86">
        <f t="shared" si="7"/>
        <v>2</v>
      </c>
      <c r="C471" s="54">
        <v>56.701030927835049</v>
      </c>
      <c r="D471" s="87" t="s">
        <v>565</v>
      </c>
    </row>
    <row r="472" spans="1:4">
      <c r="A472" s="86">
        <v>42736</v>
      </c>
      <c r="B472" s="86">
        <f t="shared" si="7"/>
        <v>1</v>
      </c>
      <c r="C472" s="54">
        <v>57.89473684210526</v>
      </c>
      <c r="D472" s="87" t="s">
        <v>565</v>
      </c>
    </row>
    <row r="473" spans="1:4">
      <c r="A473" s="86">
        <v>42729</v>
      </c>
      <c r="B473" s="86">
        <f t="shared" si="7"/>
        <v>53</v>
      </c>
      <c r="C473" s="54">
        <v>58.333333333333336</v>
      </c>
      <c r="D473" s="87" t="s">
        <v>565</v>
      </c>
    </row>
    <row r="474" spans="1:4">
      <c r="A474" s="86">
        <v>42722</v>
      </c>
      <c r="B474" s="86">
        <f t="shared" si="7"/>
        <v>52</v>
      </c>
      <c r="C474" s="54">
        <v>58.333333333333336</v>
      </c>
      <c r="D474" s="87" t="s">
        <v>565</v>
      </c>
    </row>
    <row r="475" spans="1:4">
      <c r="A475" s="86">
        <v>42715</v>
      </c>
      <c r="B475" s="86">
        <f t="shared" si="7"/>
        <v>51</v>
      </c>
      <c r="C475" s="54">
        <v>58.762886597938142</v>
      </c>
      <c r="D475" s="87" t="s">
        <v>565</v>
      </c>
    </row>
    <row r="476" spans="1:4">
      <c r="A476" s="86">
        <v>42708</v>
      </c>
      <c r="B476" s="86">
        <f t="shared" si="7"/>
        <v>50</v>
      </c>
      <c r="C476" s="54">
        <v>55.670103092783506</v>
      </c>
      <c r="D476" s="87" t="s">
        <v>565</v>
      </c>
    </row>
    <row r="477" spans="1:4">
      <c r="A477" s="86">
        <v>42701</v>
      </c>
      <c r="B477" s="86">
        <f t="shared" si="7"/>
        <v>49</v>
      </c>
      <c r="C477" s="54">
        <v>58.333333333333336</v>
      </c>
      <c r="D477" s="87" t="s">
        <v>565</v>
      </c>
    </row>
    <row r="478" spans="1:4">
      <c r="A478" s="86">
        <v>42694</v>
      </c>
      <c r="B478" s="86">
        <f t="shared" si="7"/>
        <v>48</v>
      </c>
      <c r="C478" s="54">
        <v>57.731958762886599</v>
      </c>
      <c r="D478" s="87" t="s">
        <v>565</v>
      </c>
    </row>
    <row r="479" spans="1:4">
      <c r="A479" s="86">
        <v>42687</v>
      </c>
      <c r="B479" s="86">
        <f t="shared" si="7"/>
        <v>47</v>
      </c>
      <c r="C479" s="54">
        <v>58.163265306122447</v>
      </c>
      <c r="D479" s="87" t="s">
        <v>565</v>
      </c>
    </row>
    <row r="480" spans="1:4">
      <c r="A480" s="86">
        <v>42680</v>
      </c>
      <c r="B480" s="86">
        <f t="shared" si="7"/>
        <v>46</v>
      </c>
      <c r="C480" s="54">
        <v>54.081632653061227</v>
      </c>
      <c r="D480" s="87" t="s">
        <v>565</v>
      </c>
    </row>
    <row r="481" spans="1:4">
      <c r="A481" s="86">
        <v>42673</v>
      </c>
      <c r="B481" s="86">
        <f t="shared" si="7"/>
        <v>45</v>
      </c>
      <c r="C481" s="54">
        <v>55.102040816326529</v>
      </c>
      <c r="D481" s="87" t="s">
        <v>565</v>
      </c>
    </row>
    <row r="482" spans="1:4">
      <c r="A482" s="86">
        <v>42666</v>
      </c>
      <c r="B482" s="86">
        <f t="shared" si="7"/>
        <v>44</v>
      </c>
      <c r="C482" s="54">
        <v>56.701030927835049</v>
      </c>
      <c r="D482" s="87" t="s">
        <v>565</v>
      </c>
    </row>
    <row r="483" spans="1:4">
      <c r="A483" s="86">
        <v>42659</v>
      </c>
      <c r="B483" s="86">
        <f t="shared" si="7"/>
        <v>43</v>
      </c>
      <c r="C483" s="54">
        <v>55.670103092783506</v>
      </c>
      <c r="D483" s="87" t="s">
        <v>565</v>
      </c>
    </row>
    <row r="484" spans="1:4">
      <c r="A484" s="86">
        <v>42652</v>
      </c>
      <c r="B484" s="86">
        <f t="shared" si="7"/>
        <v>42</v>
      </c>
      <c r="C484" s="54">
        <v>53.608247422680414</v>
      </c>
      <c r="D484" s="87" t="s">
        <v>565</v>
      </c>
    </row>
    <row r="485" spans="1:4">
      <c r="A485" s="86">
        <v>42645</v>
      </c>
      <c r="B485" s="86">
        <f t="shared" si="7"/>
        <v>41</v>
      </c>
      <c r="C485" s="54">
        <v>54.639175257731956</v>
      </c>
      <c r="D485" s="87" t="s">
        <v>565</v>
      </c>
    </row>
    <row r="486" spans="1:4">
      <c r="A486" s="86">
        <v>42638</v>
      </c>
      <c r="B486" s="86">
        <f t="shared" si="7"/>
        <v>40</v>
      </c>
      <c r="C486" s="54">
        <v>55.208333333333336</v>
      </c>
      <c r="D486" s="87" t="s">
        <v>565</v>
      </c>
    </row>
    <row r="487" spans="1:4">
      <c r="A487" s="86">
        <v>42631</v>
      </c>
      <c r="B487" s="86">
        <f t="shared" si="7"/>
        <v>39</v>
      </c>
      <c r="C487" s="54">
        <v>54.166666666666664</v>
      </c>
      <c r="D487" s="87" t="s">
        <v>565</v>
      </c>
    </row>
    <row r="488" spans="1:4">
      <c r="A488" s="86">
        <v>42624</v>
      </c>
      <c r="B488" s="86">
        <f t="shared" si="7"/>
        <v>38</v>
      </c>
      <c r="C488" s="54">
        <v>53.125</v>
      </c>
      <c r="D488" s="87" t="s">
        <v>565</v>
      </c>
    </row>
    <row r="489" spans="1:4">
      <c r="A489" s="86">
        <v>42617</v>
      </c>
      <c r="B489" s="86">
        <f t="shared" si="7"/>
        <v>37</v>
      </c>
      <c r="C489" s="54">
        <v>54.166666666666664</v>
      </c>
      <c r="D489" s="87" t="s">
        <v>565</v>
      </c>
    </row>
    <row r="490" spans="1:4">
      <c r="A490" s="86">
        <v>42610</v>
      </c>
      <c r="B490" s="86">
        <f t="shared" si="7"/>
        <v>36</v>
      </c>
      <c r="C490" s="54">
        <v>53.125</v>
      </c>
      <c r="D490" s="87" t="s">
        <v>565</v>
      </c>
    </row>
    <row r="491" spans="1:4">
      <c r="A491" s="86">
        <v>42603</v>
      </c>
      <c r="B491" s="86">
        <f t="shared" si="7"/>
        <v>35</v>
      </c>
      <c r="C491" s="54">
        <v>53.684210526315788</v>
      </c>
      <c r="D491" s="87" t="s">
        <v>565</v>
      </c>
    </row>
    <row r="492" spans="1:4">
      <c r="A492" s="86">
        <v>42596</v>
      </c>
      <c r="B492" s="86">
        <f t="shared" si="7"/>
        <v>34</v>
      </c>
      <c r="C492" s="54">
        <v>54.166666666666664</v>
      </c>
      <c r="D492" s="87" t="s">
        <v>565</v>
      </c>
    </row>
    <row r="493" spans="1:4">
      <c r="A493" s="86">
        <v>42589</v>
      </c>
      <c r="B493" s="86">
        <f t="shared" si="7"/>
        <v>33</v>
      </c>
      <c r="C493" s="54">
        <v>53.608247422680414</v>
      </c>
      <c r="D493" s="87" t="s">
        <v>565</v>
      </c>
    </row>
    <row r="494" spans="1:4">
      <c r="A494" s="86">
        <v>42582</v>
      </c>
      <c r="B494" s="86">
        <f t="shared" si="7"/>
        <v>32</v>
      </c>
      <c r="C494" s="54">
        <v>54.639175257731956</v>
      </c>
      <c r="D494" s="87" t="s">
        <v>565</v>
      </c>
    </row>
    <row r="495" spans="1:4">
      <c r="A495" s="86">
        <v>42575</v>
      </c>
      <c r="B495" s="86">
        <f t="shared" si="7"/>
        <v>31</v>
      </c>
      <c r="C495" s="54">
        <v>51.041666666666664</v>
      </c>
      <c r="D495" s="87" t="s">
        <v>565</v>
      </c>
    </row>
    <row r="496" spans="1:4">
      <c r="A496" s="86">
        <v>42568</v>
      </c>
      <c r="B496" s="86">
        <f t="shared" si="7"/>
        <v>30</v>
      </c>
      <c r="C496" s="54">
        <v>51.578947368421055</v>
      </c>
      <c r="D496" s="87" t="s">
        <v>565</v>
      </c>
    </row>
    <row r="497" spans="1:4">
      <c r="A497" s="86">
        <v>42561</v>
      </c>
      <c r="B497" s="86">
        <f t="shared" si="7"/>
        <v>29</v>
      </c>
      <c r="C497" s="54">
        <v>53.125</v>
      </c>
      <c r="D497" s="87" t="s">
        <v>565</v>
      </c>
    </row>
    <row r="498" spans="1:4">
      <c r="A498" s="86">
        <v>42554</v>
      </c>
      <c r="B498" s="86">
        <f t="shared" si="7"/>
        <v>28</v>
      </c>
      <c r="C498" s="54">
        <v>53.125</v>
      </c>
      <c r="D498" s="87" t="s">
        <v>565</v>
      </c>
    </row>
    <row r="499" spans="1:4">
      <c r="A499" s="86">
        <v>42547</v>
      </c>
      <c r="B499" s="86">
        <f t="shared" si="7"/>
        <v>27</v>
      </c>
      <c r="C499" s="54">
        <v>52.083333333333336</v>
      </c>
      <c r="D499" s="87" t="s">
        <v>565</v>
      </c>
    </row>
    <row r="500" spans="1:4">
      <c r="A500" s="86">
        <v>42540</v>
      </c>
      <c r="B500" s="86">
        <f t="shared" si="7"/>
        <v>26</v>
      </c>
      <c r="C500" s="54">
        <v>54.639175257731956</v>
      </c>
      <c r="D500" s="87" t="s">
        <v>565</v>
      </c>
    </row>
    <row r="501" spans="1:4">
      <c r="A501" s="86">
        <v>42533</v>
      </c>
      <c r="B501" s="86">
        <f t="shared" si="7"/>
        <v>25</v>
      </c>
      <c r="C501" s="54">
        <v>55.208333333333336</v>
      </c>
      <c r="D501" s="87" t="s">
        <v>565</v>
      </c>
    </row>
    <row r="502" spans="1:4">
      <c r="A502" s="86">
        <v>42526</v>
      </c>
      <c r="B502" s="86">
        <f t="shared" si="7"/>
        <v>24</v>
      </c>
      <c r="C502" s="54">
        <v>53.684210526315788</v>
      </c>
      <c r="D502" s="87" t="s">
        <v>565</v>
      </c>
    </row>
    <row r="503" spans="1:4">
      <c r="A503" s="86">
        <v>42519</v>
      </c>
      <c r="B503" s="86">
        <f t="shared" si="7"/>
        <v>23</v>
      </c>
      <c r="C503" s="54">
        <v>54.166666666666664</v>
      </c>
      <c r="D503" s="87" t="s">
        <v>565</v>
      </c>
    </row>
    <row r="504" spans="1:4">
      <c r="A504" s="86">
        <v>42512</v>
      </c>
      <c r="B504" s="86">
        <f t="shared" si="7"/>
        <v>22</v>
      </c>
      <c r="C504" s="54">
        <v>53.125</v>
      </c>
      <c r="D504" s="87" t="s">
        <v>565</v>
      </c>
    </row>
    <row r="505" spans="1:4">
      <c r="A505" s="86">
        <v>42505</v>
      </c>
      <c r="B505" s="86">
        <f t="shared" si="7"/>
        <v>21</v>
      </c>
      <c r="C505" s="54">
        <v>53.125</v>
      </c>
      <c r="D505" s="87" t="s">
        <v>565</v>
      </c>
    </row>
    <row r="506" spans="1:4">
      <c r="A506" s="86">
        <v>42498</v>
      </c>
      <c r="B506" s="86">
        <f t="shared" si="7"/>
        <v>20</v>
      </c>
      <c r="C506" s="54">
        <v>54.166666666666664</v>
      </c>
      <c r="D506" s="87" t="s">
        <v>565</v>
      </c>
    </row>
    <row r="507" spans="1:4">
      <c r="A507" s="86">
        <v>42491</v>
      </c>
      <c r="B507" s="86">
        <f t="shared" si="7"/>
        <v>19</v>
      </c>
      <c r="C507" s="54">
        <v>52.577319587628864</v>
      </c>
      <c r="D507" s="87" t="s">
        <v>565</v>
      </c>
    </row>
    <row r="508" spans="1:4">
      <c r="A508" s="86">
        <v>42484</v>
      </c>
      <c r="B508" s="86">
        <f t="shared" si="7"/>
        <v>18</v>
      </c>
      <c r="C508" s="54">
        <v>53.125</v>
      </c>
      <c r="D508" s="87" t="s">
        <v>565</v>
      </c>
    </row>
    <row r="509" spans="1:4">
      <c r="A509" s="86">
        <v>42477</v>
      </c>
      <c r="B509" s="86">
        <f t="shared" si="7"/>
        <v>17</v>
      </c>
      <c r="C509" s="54">
        <v>50.526315789473685</v>
      </c>
      <c r="D509" s="87" t="s">
        <v>565</v>
      </c>
    </row>
    <row r="510" spans="1:4">
      <c r="A510" s="86">
        <v>42470</v>
      </c>
      <c r="B510" s="86">
        <f t="shared" si="7"/>
        <v>16</v>
      </c>
      <c r="C510" s="54">
        <v>53.125</v>
      </c>
      <c r="D510" s="87" t="s">
        <v>565</v>
      </c>
    </row>
    <row r="511" spans="1:4">
      <c r="A511" s="86">
        <v>42463</v>
      </c>
      <c r="B511" s="86">
        <f t="shared" si="7"/>
        <v>15</v>
      </c>
      <c r="C511" s="54">
        <v>53.125</v>
      </c>
      <c r="D511" s="87" t="s">
        <v>565</v>
      </c>
    </row>
    <row r="512" spans="1:4">
      <c r="A512" s="86">
        <v>42456</v>
      </c>
      <c r="B512" s="86">
        <f t="shared" si="7"/>
        <v>14</v>
      </c>
      <c r="C512" s="54">
        <v>54.639175257731956</v>
      </c>
      <c r="D512" s="87" t="s">
        <v>565</v>
      </c>
    </row>
    <row r="513" spans="1:4">
      <c r="A513" s="86">
        <v>42449</v>
      </c>
      <c r="B513" s="86">
        <f t="shared" si="7"/>
        <v>13</v>
      </c>
      <c r="C513" s="54">
        <v>52.083333333333336</v>
      </c>
      <c r="D513" s="87" t="s">
        <v>565</v>
      </c>
    </row>
    <row r="514" spans="1:4">
      <c r="A514" s="86">
        <v>42442</v>
      </c>
      <c r="B514" s="86">
        <f t="shared" si="7"/>
        <v>12</v>
      </c>
      <c r="C514" s="54">
        <v>53.125</v>
      </c>
      <c r="D514" s="87" t="s">
        <v>565</v>
      </c>
    </row>
    <row r="515" spans="1:4">
      <c r="A515" s="86">
        <v>42435</v>
      </c>
      <c r="B515" s="86">
        <f t="shared" ref="B515:B578" si="8">WEEKNUM(A515,1)</f>
        <v>11</v>
      </c>
      <c r="C515" s="54">
        <v>52.083333333333336</v>
      </c>
      <c r="D515" s="87" t="s">
        <v>565</v>
      </c>
    </row>
    <row r="516" spans="1:4">
      <c r="A516" s="86">
        <v>42428</v>
      </c>
      <c r="B516" s="86">
        <f t="shared" si="8"/>
        <v>10</v>
      </c>
      <c r="C516" s="54">
        <v>50.526315789473685</v>
      </c>
      <c r="D516" s="87" t="s">
        <v>565</v>
      </c>
    </row>
    <row r="517" spans="1:4">
      <c r="A517" s="86">
        <v>42421</v>
      </c>
      <c r="B517" s="86">
        <f t="shared" si="8"/>
        <v>9</v>
      </c>
      <c r="C517" s="54">
        <v>50</v>
      </c>
      <c r="D517" s="87" t="s">
        <v>565</v>
      </c>
    </row>
    <row r="518" spans="1:4">
      <c r="A518" s="86">
        <v>42414</v>
      </c>
      <c r="B518" s="86">
        <f t="shared" si="8"/>
        <v>8</v>
      </c>
      <c r="C518" s="54">
        <v>50</v>
      </c>
      <c r="D518" s="87" t="s">
        <v>565</v>
      </c>
    </row>
    <row r="519" spans="1:4">
      <c r="A519" s="86">
        <v>42407</v>
      </c>
      <c r="B519" s="86">
        <f t="shared" si="8"/>
        <v>7</v>
      </c>
      <c r="C519" s="54">
        <v>48.453608247422679</v>
      </c>
      <c r="D519" s="87" t="s">
        <v>565</v>
      </c>
    </row>
    <row r="520" spans="1:4">
      <c r="A520" s="86">
        <v>42400</v>
      </c>
      <c r="B520" s="86">
        <f t="shared" si="8"/>
        <v>6</v>
      </c>
      <c r="C520" s="54">
        <v>50</v>
      </c>
      <c r="D520" s="87" t="s">
        <v>565</v>
      </c>
    </row>
    <row r="521" spans="1:4">
      <c r="A521" s="86">
        <v>42393</v>
      </c>
      <c r="B521" s="86">
        <f t="shared" si="8"/>
        <v>5</v>
      </c>
      <c r="C521" s="54">
        <v>50.526315789473685</v>
      </c>
      <c r="D521" s="87" t="s">
        <v>565</v>
      </c>
    </row>
    <row r="522" spans="1:4">
      <c r="A522" s="86">
        <v>42386</v>
      </c>
      <c r="B522" s="86">
        <f t="shared" si="8"/>
        <v>4</v>
      </c>
      <c r="C522" s="54">
        <v>50.526315789473685</v>
      </c>
      <c r="D522" s="87" t="s">
        <v>565</v>
      </c>
    </row>
    <row r="523" spans="1:4">
      <c r="A523" s="86">
        <v>42379</v>
      </c>
      <c r="B523" s="86">
        <f t="shared" si="8"/>
        <v>3</v>
      </c>
      <c r="C523" s="54">
        <v>48.958333333333336</v>
      </c>
      <c r="D523" s="87" t="s">
        <v>565</v>
      </c>
    </row>
    <row r="524" spans="1:4">
      <c r="A524" s="86">
        <v>42372</v>
      </c>
      <c r="B524" s="86">
        <f t="shared" si="8"/>
        <v>2</v>
      </c>
      <c r="C524" s="54">
        <v>46.391752577319586</v>
      </c>
      <c r="D524" s="87" t="s">
        <v>565</v>
      </c>
    </row>
    <row r="525" spans="1:4">
      <c r="A525" s="86">
        <v>42365</v>
      </c>
      <c r="B525" s="86">
        <f t="shared" si="8"/>
        <v>53</v>
      </c>
      <c r="C525" s="54">
        <v>49.484536082474229</v>
      </c>
      <c r="D525" s="87" t="s">
        <v>565</v>
      </c>
    </row>
    <row r="526" spans="1:4">
      <c r="A526" s="86">
        <v>42358</v>
      </c>
      <c r="B526" s="86">
        <f t="shared" si="8"/>
        <v>52</v>
      </c>
      <c r="C526" s="54">
        <v>46.875</v>
      </c>
      <c r="D526" s="87" t="s">
        <v>565</v>
      </c>
    </row>
    <row r="527" spans="1:4">
      <c r="A527" s="86">
        <v>42351</v>
      </c>
      <c r="B527" s="86">
        <f t="shared" si="8"/>
        <v>51</v>
      </c>
      <c r="C527" s="54">
        <v>47.368421052631575</v>
      </c>
      <c r="D527" s="87" t="s">
        <v>565</v>
      </c>
    </row>
    <row r="528" spans="1:4">
      <c r="A528" s="86">
        <v>42344</v>
      </c>
      <c r="B528" s="86">
        <f t="shared" si="8"/>
        <v>50</v>
      </c>
      <c r="C528" s="54">
        <v>48.958333333333336</v>
      </c>
      <c r="D528" s="87" t="s">
        <v>565</v>
      </c>
    </row>
    <row r="529" spans="1:4">
      <c r="A529" s="86">
        <v>42337</v>
      </c>
      <c r="B529" s="86">
        <f t="shared" si="8"/>
        <v>49</v>
      </c>
      <c r="C529" s="54">
        <v>48.421052631578945</v>
      </c>
      <c r="D529" s="87" t="s">
        <v>565</v>
      </c>
    </row>
    <row r="530" spans="1:4">
      <c r="A530" s="86">
        <v>42330</v>
      </c>
      <c r="B530" s="86">
        <f t="shared" si="8"/>
        <v>48</v>
      </c>
      <c r="C530" s="54">
        <v>45.833333333333336</v>
      </c>
      <c r="D530" s="87" t="s">
        <v>565</v>
      </c>
    </row>
    <row r="531" spans="1:4">
      <c r="A531" s="86">
        <v>42323</v>
      </c>
      <c r="B531" s="86">
        <f t="shared" si="8"/>
        <v>47</v>
      </c>
      <c r="C531" s="54">
        <v>51.041666666666664</v>
      </c>
      <c r="D531" s="87" t="s">
        <v>565</v>
      </c>
    </row>
    <row r="532" spans="1:4">
      <c r="A532" s="86">
        <v>42316</v>
      </c>
      <c r="B532" s="86">
        <f t="shared" si="8"/>
        <v>46</v>
      </c>
      <c r="C532" s="54">
        <v>50.515463917525771</v>
      </c>
      <c r="D532" s="87" t="s">
        <v>565</v>
      </c>
    </row>
    <row r="533" spans="1:4">
      <c r="A533" s="86">
        <v>42309</v>
      </c>
      <c r="B533" s="86">
        <f t="shared" si="8"/>
        <v>45</v>
      </c>
      <c r="C533" s="54">
        <v>48.958333333333336</v>
      </c>
      <c r="D533" s="87" t="s">
        <v>565</v>
      </c>
    </row>
    <row r="534" spans="1:4">
      <c r="A534" s="86">
        <v>42302</v>
      </c>
      <c r="B534" s="86">
        <f t="shared" si="8"/>
        <v>44</v>
      </c>
      <c r="C534" s="54">
        <v>47.916666666666664</v>
      </c>
      <c r="D534" s="87" t="s">
        <v>565</v>
      </c>
    </row>
    <row r="535" spans="1:4">
      <c r="A535" s="86">
        <v>42295</v>
      </c>
      <c r="B535" s="86">
        <f t="shared" si="8"/>
        <v>43</v>
      </c>
      <c r="C535" s="54">
        <v>47.916666666666664</v>
      </c>
      <c r="D535" s="87" t="s">
        <v>565</v>
      </c>
    </row>
    <row r="536" spans="1:4">
      <c r="A536" s="86">
        <v>42288</v>
      </c>
      <c r="B536" s="86">
        <f t="shared" si="8"/>
        <v>42</v>
      </c>
      <c r="C536" s="54">
        <v>47.916666666666664</v>
      </c>
      <c r="D536" s="87" t="s">
        <v>565</v>
      </c>
    </row>
    <row r="537" spans="1:4">
      <c r="A537" s="86">
        <v>42281</v>
      </c>
      <c r="B537" s="86">
        <f t="shared" si="8"/>
        <v>41</v>
      </c>
      <c r="C537" s="54">
        <v>48.958333333333336</v>
      </c>
      <c r="D537" s="87" t="s">
        <v>565</v>
      </c>
    </row>
    <row r="538" spans="1:4">
      <c r="A538" s="86">
        <v>42274</v>
      </c>
      <c r="B538" s="86">
        <f t="shared" si="8"/>
        <v>40</v>
      </c>
      <c r="C538" s="54">
        <v>49.484536082474229</v>
      </c>
      <c r="D538" s="87" t="s">
        <v>565</v>
      </c>
    </row>
    <row r="539" spans="1:4">
      <c r="A539" s="86">
        <v>42267</v>
      </c>
      <c r="B539" s="86">
        <f t="shared" si="8"/>
        <v>39</v>
      </c>
      <c r="C539" s="54">
        <v>47.422680412371136</v>
      </c>
      <c r="D539" s="87" t="s">
        <v>565</v>
      </c>
    </row>
    <row r="540" spans="1:4">
      <c r="A540" s="86">
        <v>42260</v>
      </c>
      <c r="B540" s="86">
        <f t="shared" si="8"/>
        <v>38</v>
      </c>
      <c r="C540" s="54">
        <v>48.421052631578945</v>
      </c>
      <c r="D540" s="87" t="s">
        <v>565</v>
      </c>
    </row>
    <row r="541" spans="1:4">
      <c r="A541" s="86">
        <v>42253</v>
      </c>
      <c r="B541" s="86">
        <f t="shared" si="8"/>
        <v>37</v>
      </c>
      <c r="C541" s="54">
        <v>47.916666666666664</v>
      </c>
      <c r="D541" s="87" t="s">
        <v>565</v>
      </c>
    </row>
    <row r="542" spans="1:4">
      <c r="A542" s="86">
        <v>42246</v>
      </c>
      <c r="B542" s="86">
        <f t="shared" si="8"/>
        <v>36</v>
      </c>
      <c r="C542" s="54">
        <v>47.916666666666664</v>
      </c>
      <c r="D542" s="87" t="s">
        <v>565</v>
      </c>
    </row>
    <row r="543" spans="1:4">
      <c r="A543" s="86">
        <v>42239</v>
      </c>
      <c r="B543" s="86">
        <f t="shared" si="8"/>
        <v>35</v>
      </c>
      <c r="C543" s="54">
        <v>46.315789473684212</v>
      </c>
      <c r="D543" s="87" t="s">
        <v>565</v>
      </c>
    </row>
    <row r="544" spans="1:4">
      <c r="A544" s="86">
        <v>42232</v>
      </c>
      <c r="B544" s="86">
        <f t="shared" si="8"/>
        <v>34</v>
      </c>
      <c r="C544" s="54">
        <v>48.421052631578945</v>
      </c>
      <c r="D544" s="87" t="s">
        <v>565</v>
      </c>
    </row>
    <row r="545" spans="1:4">
      <c r="A545" s="86">
        <v>42225</v>
      </c>
      <c r="B545" s="86">
        <f t="shared" si="8"/>
        <v>33</v>
      </c>
      <c r="C545" s="54">
        <v>47.916666666666664</v>
      </c>
      <c r="D545" s="87" t="s">
        <v>565</v>
      </c>
    </row>
    <row r="546" spans="1:4">
      <c r="A546" s="86">
        <v>42218</v>
      </c>
      <c r="B546" s="86">
        <f t="shared" si="8"/>
        <v>32</v>
      </c>
      <c r="C546" s="54">
        <v>48.421052631578945</v>
      </c>
      <c r="D546" s="87" t="s">
        <v>565</v>
      </c>
    </row>
    <row r="547" spans="1:4">
      <c r="A547" s="86">
        <v>42211</v>
      </c>
      <c r="B547" s="86">
        <f t="shared" si="8"/>
        <v>31</v>
      </c>
      <c r="C547" s="54">
        <v>47.916666666666664</v>
      </c>
      <c r="D547" s="87" t="s">
        <v>565</v>
      </c>
    </row>
    <row r="548" spans="1:4">
      <c r="A548" s="86">
        <v>42204</v>
      </c>
      <c r="B548" s="86">
        <f t="shared" si="8"/>
        <v>30</v>
      </c>
      <c r="C548" s="54">
        <v>48.936170212765958</v>
      </c>
      <c r="D548" s="87" t="s">
        <v>565</v>
      </c>
    </row>
    <row r="549" spans="1:4">
      <c r="A549" s="86">
        <v>42197</v>
      </c>
      <c r="B549" s="86">
        <f t="shared" si="8"/>
        <v>29</v>
      </c>
      <c r="C549" s="54">
        <v>48.421052631578945</v>
      </c>
      <c r="D549" s="87" t="s">
        <v>565</v>
      </c>
    </row>
    <row r="550" spans="1:4">
      <c r="A550" s="86">
        <v>42190</v>
      </c>
      <c r="B550" s="86">
        <f t="shared" si="8"/>
        <v>28</v>
      </c>
      <c r="C550" s="54">
        <v>48.421052631578945</v>
      </c>
      <c r="D550" s="87" t="s">
        <v>565</v>
      </c>
    </row>
    <row r="551" spans="1:4">
      <c r="A551" s="86">
        <v>42183</v>
      </c>
      <c r="B551" s="86">
        <f t="shared" si="8"/>
        <v>27</v>
      </c>
      <c r="C551" s="54">
        <v>48.958333333333336</v>
      </c>
      <c r="D551" s="87" t="s">
        <v>565</v>
      </c>
    </row>
    <row r="552" spans="1:4">
      <c r="A552" s="86">
        <v>42176</v>
      </c>
      <c r="B552" s="86">
        <f t="shared" si="8"/>
        <v>26</v>
      </c>
      <c r="C552" s="54">
        <v>47.368421052631575</v>
      </c>
      <c r="D552" s="87" t="s">
        <v>565</v>
      </c>
    </row>
    <row r="553" spans="1:4">
      <c r="A553" s="86">
        <v>42169</v>
      </c>
      <c r="B553" s="86">
        <f t="shared" si="8"/>
        <v>25</v>
      </c>
      <c r="C553" s="54">
        <v>47.872340425531917</v>
      </c>
      <c r="D553" s="87" t="s">
        <v>565</v>
      </c>
    </row>
    <row r="554" spans="1:4">
      <c r="A554" s="86">
        <v>42162</v>
      </c>
      <c r="B554" s="86">
        <f t="shared" si="8"/>
        <v>24</v>
      </c>
      <c r="C554" s="54">
        <v>48.421052631578945</v>
      </c>
      <c r="D554" s="87" t="s">
        <v>565</v>
      </c>
    </row>
    <row r="555" spans="1:4">
      <c r="A555" s="86">
        <v>42155</v>
      </c>
      <c r="B555" s="86">
        <f t="shared" si="8"/>
        <v>23</v>
      </c>
      <c r="C555" s="54">
        <v>48.958333333333336</v>
      </c>
      <c r="D555" s="87" t="s">
        <v>565</v>
      </c>
    </row>
    <row r="556" spans="1:4">
      <c r="A556" s="86">
        <v>42148</v>
      </c>
      <c r="B556" s="86">
        <f t="shared" si="8"/>
        <v>22</v>
      </c>
      <c r="C556" s="54">
        <v>48.421052631578945</v>
      </c>
      <c r="D556" s="87" t="s">
        <v>565</v>
      </c>
    </row>
    <row r="557" spans="1:4">
      <c r="A557" s="86">
        <v>42141</v>
      </c>
      <c r="B557" s="86">
        <f t="shared" si="8"/>
        <v>21</v>
      </c>
      <c r="C557" s="54">
        <v>48.958333333333336</v>
      </c>
      <c r="D557" s="87" t="s">
        <v>565</v>
      </c>
    </row>
    <row r="558" spans="1:4">
      <c r="A558" s="86">
        <v>42134</v>
      </c>
      <c r="B558" s="86">
        <f t="shared" si="8"/>
        <v>20</v>
      </c>
      <c r="C558" s="54">
        <v>49.473684210526315</v>
      </c>
      <c r="D558" s="87" t="s">
        <v>565</v>
      </c>
    </row>
    <row r="559" spans="1:4">
      <c r="A559" s="86">
        <v>42127</v>
      </c>
      <c r="B559" s="86">
        <f t="shared" si="8"/>
        <v>19</v>
      </c>
      <c r="C559" s="54">
        <v>50</v>
      </c>
      <c r="D559" s="87" t="s">
        <v>565</v>
      </c>
    </row>
    <row r="560" spans="1:4">
      <c r="A560" s="86">
        <v>42120</v>
      </c>
      <c r="B560" s="86">
        <f t="shared" si="8"/>
        <v>18</v>
      </c>
      <c r="C560" s="54">
        <v>47.872340425531917</v>
      </c>
      <c r="D560" s="87" t="s">
        <v>565</v>
      </c>
    </row>
    <row r="561" spans="1:4">
      <c r="A561" s="86">
        <v>42113</v>
      </c>
      <c r="B561" s="86">
        <f t="shared" si="8"/>
        <v>17</v>
      </c>
      <c r="C561" s="54">
        <v>47.916666666666664</v>
      </c>
      <c r="D561" s="87" t="s">
        <v>565</v>
      </c>
    </row>
    <row r="562" spans="1:4">
      <c r="A562" s="86">
        <v>42106</v>
      </c>
      <c r="B562" s="86">
        <f t="shared" si="8"/>
        <v>16</v>
      </c>
      <c r="C562" s="54">
        <v>50</v>
      </c>
      <c r="D562" s="87" t="s">
        <v>565</v>
      </c>
    </row>
    <row r="563" spans="1:4">
      <c r="A563" s="86">
        <v>42099</v>
      </c>
      <c r="B563" s="86">
        <f t="shared" si="8"/>
        <v>15</v>
      </c>
      <c r="C563" s="54">
        <v>49.473684210526315</v>
      </c>
      <c r="D563" s="87" t="s">
        <v>565</v>
      </c>
    </row>
    <row r="564" spans="1:4">
      <c r="A564" s="86">
        <v>42092</v>
      </c>
      <c r="B564" s="86">
        <f t="shared" si="8"/>
        <v>14</v>
      </c>
      <c r="C564" s="54">
        <v>48.421052631578945</v>
      </c>
      <c r="D564" s="87" t="s">
        <v>565</v>
      </c>
    </row>
    <row r="565" spans="1:4">
      <c r="A565" s="86">
        <v>42085</v>
      </c>
      <c r="B565" s="86">
        <f t="shared" si="8"/>
        <v>13</v>
      </c>
      <c r="C565" s="54">
        <v>47.368421052631575</v>
      </c>
      <c r="D565" s="87" t="s">
        <v>565</v>
      </c>
    </row>
    <row r="566" spans="1:4">
      <c r="A566" s="86">
        <v>42078</v>
      </c>
      <c r="B566" s="86">
        <f t="shared" si="8"/>
        <v>12</v>
      </c>
      <c r="C566" s="54">
        <v>49.473684210526315</v>
      </c>
      <c r="D566" s="87" t="s">
        <v>565</v>
      </c>
    </row>
    <row r="567" spans="1:4">
      <c r="A567" s="86">
        <v>42071</v>
      </c>
      <c r="B567" s="86">
        <f t="shared" si="8"/>
        <v>11</v>
      </c>
      <c r="C567" s="54">
        <v>48.421052631578945</v>
      </c>
      <c r="D567" s="87" t="s">
        <v>565</v>
      </c>
    </row>
    <row r="568" spans="1:4">
      <c r="A568" s="86">
        <v>42064</v>
      </c>
      <c r="B568" s="86">
        <f t="shared" si="8"/>
        <v>10</v>
      </c>
      <c r="C568" s="54">
        <v>47.368421052631575</v>
      </c>
      <c r="D568" s="87" t="s">
        <v>565</v>
      </c>
    </row>
    <row r="569" spans="1:4">
      <c r="A569" s="86">
        <v>42057</v>
      </c>
      <c r="B569" s="86">
        <f t="shared" si="8"/>
        <v>9</v>
      </c>
      <c r="C569" s="54">
        <v>48.421052631578945</v>
      </c>
      <c r="D569" s="87" t="s">
        <v>565</v>
      </c>
    </row>
    <row r="570" spans="1:4">
      <c r="A570" s="86">
        <v>42050</v>
      </c>
      <c r="B570" s="86">
        <f t="shared" si="8"/>
        <v>8</v>
      </c>
      <c r="C570" s="54">
        <v>49.473684210526315</v>
      </c>
      <c r="D570" s="87" t="s">
        <v>565</v>
      </c>
    </row>
    <row r="571" spans="1:4">
      <c r="A571" s="86">
        <v>42043</v>
      </c>
      <c r="B571" s="86">
        <f t="shared" si="8"/>
        <v>7</v>
      </c>
      <c r="C571" s="54">
        <v>48.421052631578945</v>
      </c>
      <c r="D571" s="87" t="s">
        <v>565</v>
      </c>
    </row>
    <row r="572" spans="1:4">
      <c r="A572" s="86">
        <v>42036</v>
      </c>
      <c r="B572" s="86">
        <f t="shared" si="8"/>
        <v>6</v>
      </c>
      <c r="C572" s="54">
        <v>49.473684210526315</v>
      </c>
      <c r="D572" s="87" t="s">
        <v>565</v>
      </c>
    </row>
    <row r="573" spans="1:4">
      <c r="A573" s="86">
        <v>42029</v>
      </c>
      <c r="B573" s="86">
        <f t="shared" si="8"/>
        <v>5</v>
      </c>
      <c r="C573" s="54">
        <v>51.041666666666664</v>
      </c>
      <c r="D573" s="87" t="s">
        <v>565</v>
      </c>
    </row>
    <row r="574" spans="1:4">
      <c r="A574" s="86">
        <v>42022</v>
      </c>
      <c r="B574" s="86">
        <f t="shared" si="8"/>
        <v>4</v>
      </c>
      <c r="C574" s="54">
        <v>48.421052631578945</v>
      </c>
      <c r="D574" s="87" t="s">
        <v>565</v>
      </c>
    </row>
    <row r="575" spans="1:4">
      <c r="A575" s="86">
        <v>42015</v>
      </c>
      <c r="B575" s="86">
        <f t="shared" si="8"/>
        <v>3</v>
      </c>
      <c r="C575" s="54">
        <v>48.936170212765958</v>
      </c>
      <c r="D575" s="87" t="s">
        <v>565</v>
      </c>
    </row>
    <row r="576" spans="1:4">
      <c r="A576" s="86">
        <v>42008</v>
      </c>
      <c r="B576" s="86">
        <f t="shared" si="8"/>
        <v>2</v>
      </c>
      <c r="C576" s="54">
        <v>48.936170212765958</v>
      </c>
      <c r="D576" s="87" t="s">
        <v>565</v>
      </c>
    </row>
    <row r="577" spans="1:4">
      <c r="A577" s="86">
        <v>42001</v>
      </c>
      <c r="B577" s="86">
        <f t="shared" si="8"/>
        <v>53</v>
      </c>
      <c r="C577" s="54">
        <v>46.808510638297875</v>
      </c>
      <c r="D577" s="87" t="s">
        <v>565</v>
      </c>
    </row>
    <row r="578" spans="1:4">
      <c r="A578" s="86">
        <v>41994</v>
      </c>
      <c r="B578" s="86">
        <f t="shared" si="8"/>
        <v>52</v>
      </c>
      <c r="C578" s="54">
        <v>46.875</v>
      </c>
      <c r="D578" s="87" t="s">
        <v>565</v>
      </c>
    </row>
    <row r="579" spans="1:4">
      <c r="A579" s="86">
        <v>41987</v>
      </c>
      <c r="B579" s="86">
        <f t="shared" ref="B579:B642" si="9">WEEKNUM(A579,1)</f>
        <v>51</v>
      </c>
      <c r="C579" s="54">
        <v>45.263157894736842</v>
      </c>
      <c r="D579" s="87" t="s">
        <v>565</v>
      </c>
    </row>
    <row r="580" spans="1:4">
      <c r="A580" s="86">
        <v>41980</v>
      </c>
      <c r="B580" s="86">
        <f t="shared" si="9"/>
        <v>50</v>
      </c>
      <c r="C580" s="54">
        <v>45.263157894736842</v>
      </c>
      <c r="D580" s="87" t="s">
        <v>565</v>
      </c>
    </row>
    <row r="581" spans="1:4">
      <c r="A581" s="86">
        <v>41973</v>
      </c>
      <c r="B581" s="86">
        <f t="shared" si="9"/>
        <v>49</v>
      </c>
      <c r="C581" s="54">
        <v>45.263157894736842</v>
      </c>
      <c r="D581" s="87" t="s">
        <v>565</v>
      </c>
    </row>
    <row r="582" spans="1:4">
      <c r="A582" s="86">
        <v>41966</v>
      </c>
      <c r="B582" s="86">
        <f t="shared" si="9"/>
        <v>48</v>
      </c>
      <c r="C582" s="54">
        <v>44.210526315789473</v>
      </c>
      <c r="D582" s="87" t="s">
        <v>565</v>
      </c>
    </row>
    <row r="583" spans="1:4">
      <c r="A583" s="86">
        <v>41959</v>
      </c>
      <c r="B583" s="86">
        <f t="shared" si="9"/>
        <v>47</v>
      </c>
      <c r="C583" s="54">
        <v>44.680851063829785</v>
      </c>
      <c r="D583" s="87" t="s">
        <v>565</v>
      </c>
    </row>
    <row r="584" spans="1:4">
      <c r="A584" s="86">
        <v>41952</v>
      </c>
      <c r="B584" s="86">
        <f t="shared" si="9"/>
        <v>46</v>
      </c>
      <c r="C584" s="54">
        <v>42.553191489361701</v>
      </c>
      <c r="D584" s="87" t="s">
        <v>565</v>
      </c>
    </row>
    <row r="585" spans="1:4">
      <c r="A585" s="86">
        <v>41945</v>
      </c>
      <c r="B585" s="86">
        <f t="shared" si="9"/>
        <v>45</v>
      </c>
      <c r="C585" s="54">
        <v>44.210526315789473</v>
      </c>
      <c r="D585" s="87" t="s">
        <v>565</v>
      </c>
    </row>
    <row r="586" spans="1:4">
      <c r="A586" s="86">
        <v>41938</v>
      </c>
      <c r="B586" s="86">
        <f t="shared" si="9"/>
        <v>44</v>
      </c>
      <c r="C586" s="54">
        <v>44.210526315789473</v>
      </c>
      <c r="D586" s="87" t="s">
        <v>565</v>
      </c>
    </row>
    <row r="587" spans="1:4">
      <c r="A587" s="86">
        <v>41931</v>
      </c>
      <c r="B587" s="86">
        <f t="shared" si="9"/>
        <v>43</v>
      </c>
      <c r="C587" s="54">
        <v>43.157894736842103</v>
      </c>
      <c r="D587" s="87" t="s">
        <v>565</v>
      </c>
    </row>
    <row r="588" spans="1:4">
      <c r="A588" s="86">
        <v>41924</v>
      </c>
      <c r="B588" s="86">
        <f t="shared" si="9"/>
        <v>42</v>
      </c>
      <c r="C588" s="54">
        <v>42.708333333333336</v>
      </c>
      <c r="D588" s="87" t="s">
        <v>565</v>
      </c>
    </row>
    <row r="589" spans="1:4">
      <c r="A589" s="86">
        <v>41917</v>
      </c>
      <c r="B589" s="86">
        <f t="shared" si="9"/>
        <v>41</v>
      </c>
      <c r="C589" s="54">
        <v>44.791666666666664</v>
      </c>
      <c r="D589" s="87" t="s">
        <v>565</v>
      </c>
    </row>
    <row r="590" spans="1:4">
      <c r="A590" s="86">
        <v>41910</v>
      </c>
      <c r="B590" s="86">
        <f t="shared" si="9"/>
        <v>40</v>
      </c>
      <c r="C590" s="54">
        <v>44.680851063829785</v>
      </c>
      <c r="D590" s="87" t="s">
        <v>565</v>
      </c>
    </row>
    <row r="591" spans="1:4">
      <c r="A591" s="86">
        <v>41903</v>
      </c>
      <c r="B591" s="86">
        <f t="shared" si="9"/>
        <v>39</v>
      </c>
      <c r="C591" s="54">
        <v>45.263157894736842</v>
      </c>
      <c r="D591" s="87" t="s">
        <v>565</v>
      </c>
    </row>
    <row r="592" spans="1:4">
      <c r="A592" s="86">
        <v>41896</v>
      </c>
      <c r="B592" s="86">
        <f t="shared" si="9"/>
        <v>38</v>
      </c>
      <c r="C592" s="54">
        <v>43.157894736842103</v>
      </c>
      <c r="D592" s="87" t="s">
        <v>565</v>
      </c>
    </row>
    <row r="593" spans="1:4">
      <c r="A593" s="86">
        <v>41889</v>
      </c>
      <c r="B593" s="86">
        <f t="shared" si="9"/>
        <v>37</v>
      </c>
      <c r="C593" s="54">
        <v>43.01075268817204</v>
      </c>
      <c r="D593" s="87" t="s">
        <v>565</v>
      </c>
    </row>
    <row r="594" spans="1:4">
      <c r="A594" s="86">
        <v>41882</v>
      </c>
      <c r="B594" s="86">
        <f t="shared" si="9"/>
        <v>36</v>
      </c>
      <c r="C594" s="54">
        <v>43.617021276595743</v>
      </c>
      <c r="D594" s="87" t="s">
        <v>565</v>
      </c>
    </row>
    <row r="595" spans="1:4">
      <c r="A595" s="86">
        <v>41875</v>
      </c>
      <c r="B595" s="86">
        <f t="shared" si="9"/>
        <v>35</v>
      </c>
      <c r="C595" s="54">
        <v>45.744680851063833</v>
      </c>
      <c r="D595" s="87" t="s">
        <v>565</v>
      </c>
    </row>
    <row r="596" spans="1:4">
      <c r="A596" s="86">
        <v>41868</v>
      </c>
      <c r="B596" s="86">
        <f t="shared" si="9"/>
        <v>34</v>
      </c>
      <c r="C596" s="54">
        <v>43.617021276595743</v>
      </c>
      <c r="D596" s="87" t="s">
        <v>565</v>
      </c>
    </row>
    <row r="597" spans="1:4">
      <c r="A597" s="86">
        <v>41861</v>
      </c>
      <c r="B597" s="86">
        <f t="shared" si="9"/>
        <v>33</v>
      </c>
      <c r="C597" s="54">
        <v>44.210526315789473</v>
      </c>
      <c r="D597" s="87" t="s">
        <v>565</v>
      </c>
    </row>
    <row r="598" spans="1:4">
      <c r="A598" s="86">
        <v>41854</v>
      </c>
      <c r="B598" s="86">
        <f t="shared" si="9"/>
        <v>32</v>
      </c>
      <c r="C598" s="54">
        <v>43.75</v>
      </c>
      <c r="D598" s="87" t="s">
        <v>565</v>
      </c>
    </row>
    <row r="599" spans="1:4">
      <c r="A599" s="86">
        <v>41847</v>
      </c>
      <c r="B599" s="86">
        <f t="shared" si="9"/>
        <v>31</v>
      </c>
      <c r="C599" s="54">
        <v>43.617021276595743</v>
      </c>
      <c r="D599" s="87" t="s">
        <v>565</v>
      </c>
    </row>
    <row r="600" spans="1:4">
      <c r="A600" s="86">
        <v>41840</v>
      </c>
      <c r="B600" s="86">
        <f t="shared" si="9"/>
        <v>30</v>
      </c>
      <c r="C600" s="54">
        <v>45.744680851063833</v>
      </c>
      <c r="D600" s="87" t="s">
        <v>565</v>
      </c>
    </row>
    <row r="601" spans="1:4">
      <c r="A601" s="86">
        <v>41833</v>
      </c>
      <c r="B601" s="86">
        <f t="shared" si="9"/>
        <v>29</v>
      </c>
      <c r="C601" s="54">
        <v>44.210526315789473</v>
      </c>
      <c r="D601" s="87" t="s">
        <v>565</v>
      </c>
    </row>
    <row r="602" spans="1:4">
      <c r="A602" s="86">
        <v>41826</v>
      </c>
      <c r="B602" s="86">
        <f t="shared" si="9"/>
        <v>28</v>
      </c>
      <c r="C602" s="54">
        <v>45.263157894736842</v>
      </c>
      <c r="D602" s="87" t="s">
        <v>565</v>
      </c>
    </row>
    <row r="603" spans="1:4">
      <c r="A603" s="86">
        <v>41819</v>
      </c>
      <c r="B603" s="86">
        <f t="shared" si="9"/>
        <v>27</v>
      </c>
      <c r="C603" s="54">
        <v>44.680851063829785</v>
      </c>
      <c r="D603" s="87" t="s">
        <v>565</v>
      </c>
    </row>
    <row r="604" spans="1:4">
      <c r="A604" s="86">
        <v>41812</v>
      </c>
      <c r="B604" s="86">
        <f t="shared" si="9"/>
        <v>26</v>
      </c>
      <c r="C604" s="54">
        <v>42.708333333333336</v>
      </c>
      <c r="D604" s="87" t="s">
        <v>565</v>
      </c>
    </row>
    <row r="605" spans="1:4">
      <c r="A605" s="86">
        <v>41805</v>
      </c>
      <c r="B605" s="86">
        <f t="shared" si="9"/>
        <v>25</v>
      </c>
      <c r="C605" s="54">
        <v>44.680851063829785</v>
      </c>
      <c r="D605" s="87" t="s">
        <v>565</v>
      </c>
    </row>
    <row r="606" spans="1:4">
      <c r="A606" s="86">
        <v>41798</v>
      </c>
      <c r="B606" s="86">
        <f t="shared" si="9"/>
        <v>24</v>
      </c>
      <c r="C606" s="54">
        <v>46.808510638297875</v>
      </c>
      <c r="D606" s="87" t="s">
        <v>565</v>
      </c>
    </row>
    <row r="607" spans="1:4">
      <c r="A607" s="86">
        <v>41791</v>
      </c>
      <c r="B607" s="86">
        <f t="shared" si="9"/>
        <v>23</v>
      </c>
      <c r="C607" s="54">
        <v>46.315789473684212</v>
      </c>
      <c r="D607" s="87" t="s">
        <v>565</v>
      </c>
    </row>
    <row r="608" spans="1:4">
      <c r="A608" s="86">
        <v>41784</v>
      </c>
      <c r="B608" s="86">
        <f t="shared" si="9"/>
        <v>22</v>
      </c>
      <c r="C608" s="54">
        <v>45.263157894736842</v>
      </c>
      <c r="D608" s="87" t="s">
        <v>565</v>
      </c>
    </row>
    <row r="609" spans="1:4">
      <c r="A609" s="86">
        <v>41777</v>
      </c>
      <c r="B609" s="86">
        <f t="shared" si="9"/>
        <v>21</v>
      </c>
      <c r="C609" s="54">
        <v>46.315789473684212</v>
      </c>
      <c r="D609" s="87" t="s">
        <v>565</v>
      </c>
    </row>
    <row r="610" spans="1:4">
      <c r="A610" s="86">
        <v>41770</v>
      </c>
      <c r="B610" s="86">
        <f t="shared" si="9"/>
        <v>20</v>
      </c>
      <c r="C610" s="54">
        <v>47.368421052631575</v>
      </c>
      <c r="D610" s="87" t="s">
        <v>565</v>
      </c>
    </row>
    <row r="611" spans="1:4">
      <c r="A611" s="86">
        <v>41763</v>
      </c>
      <c r="B611" s="86">
        <f t="shared" si="9"/>
        <v>19</v>
      </c>
      <c r="C611" s="54">
        <v>46.808510638297875</v>
      </c>
      <c r="D611" s="87" t="s">
        <v>565</v>
      </c>
    </row>
    <row r="612" spans="1:4">
      <c r="A612" s="86">
        <v>41756</v>
      </c>
      <c r="B612" s="86">
        <f t="shared" si="9"/>
        <v>18</v>
      </c>
      <c r="C612" s="54">
        <v>46.808510638297875</v>
      </c>
      <c r="D612" s="87" t="s">
        <v>565</v>
      </c>
    </row>
    <row r="613" spans="1:4">
      <c r="A613" s="86">
        <v>41749</v>
      </c>
      <c r="B613" s="86">
        <f t="shared" si="9"/>
        <v>17</v>
      </c>
      <c r="C613" s="54">
        <v>46.808510638297875</v>
      </c>
      <c r="D613" s="87" t="s">
        <v>565</v>
      </c>
    </row>
    <row r="614" spans="1:4">
      <c r="A614" s="86">
        <v>41742</v>
      </c>
      <c r="B614" s="86">
        <f t="shared" si="9"/>
        <v>16</v>
      </c>
      <c r="C614" s="54">
        <v>45.744680851063833</v>
      </c>
      <c r="D614" s="87" t="s">
        <v>565</v>
      </c>
    </row>
    <row r="615" spans="1:4">
      <c r="A615" s="86">
        <v>41735</v>
      </c>
      <c r="B615" s="86">
        <f t="shared" si="9"/>
        <v>15</v>
      </c>
      <c r="C615" s="54">
        <v>46.315789473684212</v>
      </c>
      <c r="D615" s="87" t="s">
        <v>565</v>
      </c>
    </row>
    <row r="616" spans="1:4">
      <c r="A616" s="86">
        <v>41728</v>
      </c>
      <c r="B616" s="86">
        <f t="shared" si="9"/>
        <v>14</v>
      </c>
      <c r="C616" s="54">
        <v>45.263157894736842</v>
      </c>
      <c r="D616" s="87" t="s">
        <v>565</v>
      </c>
    </row>
    <row r="617" spans="1:4">
      <c r="A617" s="86">
        <v>41721</v>
      </c>
      <c r="B617" s="86">
        <f t="shared" si="9"/>
        <v>13</v>
      </c>
      <c r="C617" s="54">
        <v>46.315789473684212</v>
      </c>
      <c r="D617" s="87" t="s">
        <v>565</v>
      </c>
    </row>
    <row r="618" spans="1:4">
      <c r="A618" s="86">
        <v>41714</v>
      </c>
      <c r="B618" s="86">
        <f t="shared" si="9"/>
        <v>12</v>
      </c>
      <c r="C618" s="54">
        <v>42.553191489361701</v>
      </c>
      <c r="D618" s="87" t="s">
        <v>565</v>
      </c>
    </row>
    <row r="619" spans="1:4">
      <c r="A619" s="86">
        <v>41707</v>
      </c>
      <c r="B619" s="86">
        <f t="shared" si="9"/>
        <v>11</v>
      </c>
      <c r="C619" s="54">
        <v>44.791666666666664</v>
      </c>
      <c r="D619" s="87" t="s">
        <v>565</v>
      </c>
    </row>
    <row r="620" spans="1:4">
      <c r="A620" s="86">
        <v>41700</v>
      </c>
      <c r="B620" s="86">
        <f t="shared" si="9"/>
        <v>10</v>
      </c>
      <c r="C620" s="54">
        <v>43.75</v>
      </c>
      <c r="D620" s="87" t="s">
        <v>565</v>
      </c>
    </row>
    <row r="621" spans="1:4">
      <c r="A621" s="86">
        <v>41693</v>
      </c>
      <c r="B621" s="86">
        <f t="shared" si="9"/>
        <v>9</v>
      </c>
      <c r="C621" s="54">
        <v>46.875</v>
      </c>
      <c r="D621" s="87" t="s">
        <v>565</v>
      </c>
    </row>
    <row r="622" spans="1:4">
      <c r="A622" s="86">
        <v>41686</v>
      </c>
      <c r="B622" s="86">
        <f t="shared" si="9"/>
        <v>8</v>
      </c>
      <c r="C622" s="54">
        <v>43.01075268817204</v>
      </c>
      <c r="D622" s="87" t="s">
        <v>565</v>
      </c>
    </row>
    <row r="623" spans="1:4">
      <c r="A623" s="86">
        <v>41679</v>
      </c>
      <c r="B623" s="86">
        <f t="shared" si="9"/>
        <v>7</v>
      </c>
      <c r="C623" s="54">
        <v>44.565217391304344</v>
      </c>
      <c r="D623" s="87" t="s">
        <v>565</v>
      </c>
    </row>
    <row r="624" spans="1:4">
      <c r="A624" s="86">
        <v>41672</v>
      </c>
      <c r="B624" s="86">
        <f t="shared" si="9"/>
        <v>6</v>
      </c>
      <c r="C624" s="54">
        <v>45.652173913043477</v>
      </c>
      <c r="D624" s="87" t="s">
        <v>565</v>
      </c>
    </row>
    <row r="625" spans="1:4">
      <c r="A625" s="86">
        <v>41665</v>
      </c>
      <c r="B625" s="86">
        <f t="shared" si="9"/>
        <v>5</v>
      </c>
      <c r="C625" s="54">
        <v>45.652173913043477</v>
      </c>
      <c r="D625" s="87" t="s">
        <v>565</v>
      </c>
    </row>
    <row r="626" spans="1:4">
      <c r="A626" s="86">
        <v>41658</v>
      </c>
      <c r="B626" s="86">
        <f t="shared" si="9"/>
        <v>4</v>
      </c>
      <c r="C626" s="54">
        <v>43.478260869565219</v>
      </c>
      <c r="D626" s="87" t="s">
        <v>565</v>
      </c>
    </row>
    <row r="627" spans="1:4">
      <c r="A627" s="86">
        <v>41651</v>
      </c>
      <c r="B627" s="86">
        <f t="shared" si="9"/>
        <v>3</v>
      </c>
      <c r="C627" s="54">
        <v>44.565217391304344</v>
      </c>
      <c r="D627" s="87" t="s">
        <v>565</v>
      </c>
    </row>
    <row r="628" spans="1:4">
      <c r="A628" s="86">
        <v>41644</v>
      </c>
      <c r="B628" s="86">
        <f t="shared" si="9"/>
        <v>2</v>
      </c>
      <c r="C628" s="54">
        <v>43.617021276595743</v>
      </c>
      <c r="D628" s="87" t="s">
        <v>565</v>
      </c>
    </row>
    <row r="629" spans="1:4">
      <c r="A629" s="86">
        <v>41637</v>
      </c>
      <c r="B629" s="86">
        <f t="shared" si="9"/>
        <v>53</v>
      </c>
      <c r="C629" s="54">
        <v>45.744680851063833</v>
      </c>
      <c r="D629" s="87" t="s">
        <v>565</v>
      </c>
    </row>
    <row r="630" spans="1:4">
      <c r="A630" s="86">
        <v>41630</v>
      </c>
      <c r="B630" s="86">
        <f t="shared" si="9"/>
        <v>52</v>
      </c>
      <c r="C630" s="54">
        <v>43.478260869565219</v>
      </c>
      <c r="D630" s="87" t="s">
        <v>565</v>
      </c>
    </row>
    <row r="631" spans="1:4">
      <c r="A631" s="86">
        <v>41623</v>
      </c>
      <c r="B631" s="86">
        <f t="shared" si="9"/>
        <v>51</v>
      </c>
      <c r="C631" s="54">
        <v>45.652173913043477</v>
      </c>
      <c r="D631" s="87" t="s">
        <v>565</v>
      </c>
    </row>
    <row r="632" spans="1:4">
      <c r="A632" s="86">
        <v>41616</v>
      </c>
      <c r="B632" s="86">
        <f t="shared" si="9"/>
        <v>50</v>
      </c>
      <c r="C632" s="54">
        <v>44.565217391304344</v>
      </c>
      <c r="D632" s="87" t="s">
        <v>565</v>
      </c>
    </row>
    <row r="633" spans="1:4">
      <c r="A633" s="86">
        <v>41609</v>
      </c>
      <c r="B633" s="86">
        <f t="shared" si="9"/>
        <v>49</v>
      </c>
      <c r="C633" s="54">
        <v>44.680851063829785</v>
      </c>
      <c r="D633" s="87" t="s">
        <v>565</v>
      </c>
    </row>
    <row r="634" spans="1:4">
      <c r="A634" s="86">
        <v>41602</v>
      </c>
      <c r="B634" s="86">
        <f t="shared" si="9"/>
        <v>48</v>
      </c>
      <c r="C634" s="54">
        <v>43.01075268817204</v>
      </c>
      <c r="D634" s="87" t="s">
        <v>565</v>
      </c>
    </row>
    <row r="635" spans="1:4">
      <c r="A635" s="86">
        <v>41595</v>
      </c>
      <c r="B635" s="86">
        <f t="shared" si="9"/>
        <v>47</v>
      </c>
      <c r="C635" s="54">
        <v>44.086021505376344</v>
      </c>
      <c r="D635" s="87" t="s">
        <v>565</v>
      </c>
    </row>
    <row r="636" spans="1:4">
      <c r="A636" s="86">
        <v>41588</v>
      </c>
      <c r="B636" s="86">
        <f t="shared" si="9"/>
        <v>46</v>
      </c>
      <c r="C636" s="54">
        <v>44.086021505376344</v>
      </c>
      <c r="D636" s="87" t="s">
        <v>565</v>
      </c>
    </row>
    <row r="637" spans="1:4">
      <c r="A637" s="86">
        <v>41581</v>
      </c>
      <c r="B637" s="86">
        <f t="shared" si="9"/>
        <v>45</v>
      </c>
      <c r="C637" s="54">
        <v>44.086021505376344</v>
      </c>
      <c r="D637" s="87" t="s">
        <v>565</v>
      </c>
    </row>
    <row r="638" spans="1:4">
      <c r="A638" s="86">
        <v>41574</v>
      </c>
      <c r="B638" s="86">
        <f t="shared" si="9"/>
        <v>44</v>
      </c>
      <c r="C638" s="54">
        <v>46.236559139784944</v>
      </c>
      <c r="D638" s="87" t="s">
        <v>565</v>
      </c>
    </row>
    <row r="639" spans="1:4">
      <c r="A639" s="86">
        <v>41567</v>
      </c>
      <c r="B639" s="86">
        <f t="shared" si="9"/>
        <v>43</v>
      </c>
      <c r="C639" s="54">
        <v>45.744680851063833</v>
      </c>
      <c r="D639" s="87" t="s">
        <v>565</v>
      </c>
    </row>
    <row r="640" spans="1:4">
      <c r="A640" s="86">
        <v>41560</v>
      </c>
      <c r="B640" s="86">
        <f t="shared" si="9"/>
        <v>42</v>
      </c>
      <c r="C640" s="54">
        <v>44.680851063829785</v>
      </c>
      <c r="D640" s="87" t="s">
        <v>565</v>
      </c>
    </row>
    <row r="641" spans="1:4">
      <c r="A641" s="86">
        <v>41553</v>
      </c>
      <c r="B641" s="86">
        <f t="shared" si="9"/>
        <v>41</v>
      </c>
      <c r="C641" s="54">
        <v>46.808510638297875</v>
      </c>
      <c r="D641" s="87" t="s">
        <v>565</v>
      </c>
    </row>
    <row r="642" spans="1:4">
      <c r="A642" s="86">
        <v>41546</v>
      </c>
      <c r="B642" s="86">
        <f t="shared" si="9"/>
        <v>40</v>
      </c>
      <c r="C642" s="54">
        <v>48.387096774193552</v>
      </c>
      <c r="D642" s="87" t="s">
        <v>565</v>
      </c>
    </row>
    <row r="643" spans="1:4">
      <c r="A643" s="86">
        <v>41539</v>
      </c>
      <c r="B643" s="86">
        <f t="shared" ref="B643:B706" si="10">WEEKNUM(A643,1)</f>
        <v>39</v>
      </c>
      <c r="C643" s="54">
        <v>48.35164835164835</v>
      </c>
      <c r="D643" s="87" t="s">
        <v>565</v>
      </c>
    </row>
    <row r="644" spans="1:4">
      <c r="A644" s="86">
        <v>41532</v>
      </c>
      <c r="B644" s="86">
        <f t="shared" si="10"/>
        <v>38</v>
      </c>
      <c r="C644" s="54">
        <v>49.450549450549453</v>
      </c>
      <c r="D644" s="87" t="s">
        <v>565</v>
      </c>
    </row>
    <row r="645" spans="1:4">
      <c r="A645" s="86">
        <v>41525</v>
      </c>
      <c r="B645" s="86">
        <f t="shared" si="10"/>
        <v>37</v>
      </c>
      <c r="C645" s="54">
        <v>47.826086956521742</v>
      </c>
      <c r="D645" s="87" t="s">
        <v>565</v>
      </c>
    </row>
    <row r="646" spans="1:4">
      <c r="A646" s="86">
        <v>41518</v>
      </c>
      <c r="B646" s="86">
        <f t="shared" si="10"/>
        <v>36</v>
      </c>
      <c r="C646" s="54">
        <v>47.826086956521742</v>
      </c>
      <c r="D646" s="87" t="s">
        <v>565</v>
      </c>
    </row>
    <row r="647" spans="1:4">
      <c r="A647" s="86">
        <v>41511</v>
      </c>
      <c r="B647" s="86">
        <f t="shared" si="10"/>
        <v>35</v>
      </c>
      <c r="C647" s="54">
        <v>50</v>
      </c>
      <c r="D647" s="87" t="s">
        <v>565</v>
      </c>
    </row>
    <row r="648" spans="1:4">
      <c r="A648" s="86">
        <v>41504</v>
      </c>
      <c r="B648" s="86">
        <f t="shared" si="10"/>
        <v>34</v>
      </c>
      <c r="C648" s="54">
        <v>50.549450549450547</v>
      </c>
      <c r="D648" s="87" t="s">
        <v>565</v>
      </c>
    </row>
    <row r="649" spans="1:4">
      <c r="A649" s="86">
        <v>41497</v>
      </c>
      <c r="B649" s="86">
        <f t="shared" si="10"/>
        <v>33</v>
      </c>
      <c r="C649" s="54">
        <v>47.826086956521742</v>
      </c>
      <c r="D649" s="87" t="s">
        <v>565</v>
      </c>
    </row>
    <row r="650" spans="1:4">
      <c r="A650" s="86">
        <v>41490</v>
      </c>
      <c r="B650" s="86">
        <f t="shared" si="10"/>
        <v>32</v>
      </c>
      <c r="C650" s="54">
        <v>48.387096774193552</v>
      </c>
      <c r="D650" s="87" t="s">
        <v>565</v>
      </c>
    </row>
    <row r="651" spans="1:4">
      <c r="A651" s="86">
        <v>41483</v>
      </c>
      <c r="B651" s="86">
        <f t="shared" si="10"/>
        <v>31</v>
      </c>
      <c r="C651" s="54">
        <v>49.462365591397848</v>
      </c>
      <c r="D651" s="87" t="s">
        <v>565</v>
      </c>
    </row>
    <row r="652" spans="1:4">
      <c r="A652" s="86">
        <v>41476</v>
      </c>
      <c r="B652" s="86">
        <f t="shared" si="10"/>
        <v>30</v>
      </c>
      <c r="C652" s="54">
        <v>50.537634408602152</v>
      </c>
      <c r="D652" s="87" t="s">
        <v>565</v>
      </c>
    </row>
    <row r="653" spans="1:4">
      <c r="A653" s="86">
        <v>41469</v>
      </c>
      <c r="B653" s="86">
        <f t="shared" si="10"/>
        <v>29</v>
      </c>
      <c r="C653" s="54">
        <v>49.462365591397848</v>
      </c>
      <c r="D653" s="87" t="s">
        <v>565</v>
      </c>
    </row>
    <row r="654" spans="1:4">
      <c r="A654" s="86">
        <v>41462</v>
      </c>
      <c r="B654" s="86">
        <f t="shared" si="10"/>
        <v>28</v>
      </c>
      <c r="C654" s="54">
        <v>50</v>
      </c>
      <c r="D654" s="87" t="s">
        <v>565</v>
      </c>
    </row>
    <row r="655" spans="1:4">
      <c r="A655" s="86">
        <v>41455</v>
      </c>
      <c r="B655" s="86">
        <f t="shared" si="10"/>
        <v>27</v>
      </c>
      <c r="C655" s="54">
        <v>51.086956521739133</v>
      </c>
      <c r="D655" s="87" t="s">
        <v>565</v>
      </c>
    </row>
    <row r="656" spans="1:4">
      <c r="A656" s="86">
        <v>41448</v>
      </c>
      <c r="B656" s="86">
        <f t="shared" si="10"/>
        <v>26</v>
      </c>
      <c r="C656" s="54">
        <v>50</v>
      </c>
      <c r="D656" s="87" t="s">
        <v>565</v>
      </c>
    </row>
    <row r="657" spans="1:4">
      <c r="A657" s="86">
        <v>41441</v>
      </c>
      <c r="B657" s="86">
        <f t="shared" si="10"/>
        <v>25</v>
      </c>
      <c r="C657" s="54">
        <v>50.537634408602152</v>
      </c>
      <c r="D657" s="87" t="s">
        <v>565</v>
      </c>
    </row>
    <row r="658" spans="1:4">
      <c r="A658" s="86">
        <v>41434</v>
      </c>
      <c r="B658" s="86">
        <f t="shared" si="10"/>
        <v>24</v>
      </c>
      <c r="C658" s="54">
        <v>51.612903225806448</v>
      </c>
      <c r="D658" s="87" t="s">
        <v>565</v>
      </c>
    </row>
    <row r="659" spans="1:4">
      <c r="A659" s="86">
        <v>41427</v>
      </c>
      <c r="B659" s="86">
        <f t="shared" si="10"/>
        <v>23</v>
      </c>
      <c r="C659" s="54">
        <v>52.173913043478258</v>
      </c>
      <c r="D659" s="87" t="s">
        <v>565</v>
      </c>
    </row>
    <row r="660" spans="1:4">
      <c r="A660" s="86">
        <v>41420</v>
      </c>
      <c r="B660" s="86">
        <f t="shared" si="10"/>
        <v>22</v>
      </c>
      <c r="C660" s="54">
        <v>52.688172043010752</v>
      </c>
      <c r="D660" s="87" t="s">
        <v>565</v>
      </c>
    </row>
    <row r="661" spans="1:4">
      <c r="A661" s="86">
        <v>41413</v>
      </c>
      <c r="B661" s="86">
        <f t="shared" si="10"/>
        <v>21</v>
      </c>
      <c r="C661" s="54">
        <v>52.688172043010752</v>
      </c>
      <c r="D661" s="87" t="s">
        <v>565</v>
      </c>
    </row>
    <row r="662" spans="1:4">
      <c r="A662" s="86">
        <v>41406</v>
      </c>
      <c r="B662" s="86">
        <f t="shared" si="10"/>
        <v>20</v>
      </c>
      <c r="C662" s="54">
        <v>52.688172043010752</v>
      </c>
      <c r="D662" s="87" t="s">
        <v>565</v>
      </c>
    </row>
    <row r="663" spans="1:4">
      <c r="A663" s="86">
        <v>41399</v>
      </c>
      <c r="B663" s="86">
        <f t="shared" si="10"/>
        <v>19</v>
      </c>
      <c r="C663" s="54">
        <v>53.191489361702125</v>
      </c>
      <c r="D663" s="87" t="s">
        <v>565</v>
      </c>
    </row>
    <row r="664" spans="1:4">
      <c r="A664" s="86">
        <v>41392</v>
      </c>
      <c r="B664" s="86">
        <f t="shared" si="10"/>
        <v>18</v>
      </c>
      <c r="C664" s="54">
        <v>54.838709677419352</v>
      </c>
      <c r="D664" s="87" t="s">
        <v>565</v>
      </c>
    </row>
    <row r="665" spans="1:4">
      <c r="A665" s="86">
        <v>41385</v>
      </c>
      <c r="B665" s="86">
        <f t="shared" si="10"/>
        <v>17</v>
      </c>
      <c r="C665" s="54">
        <v>53.763440860215056</v>
      </c>
      <c r="D665" s="87" t="s">
        <v>565</v>
      </c>
    </row>
    <row r="666" spans="1:4">
      <c r="A666" s="86">
        <v>41378</v>
      </c>
      <c r="B666" s="86">
        <f t="shared" si="10"/>
        <v>16</v>
      </c>
      <c r="C666" s="54">
        <v>52.127659574468083</v>
      </c>
      <c r="D666" s="87" t="s">
        <v>565</v>
      </c>
    </row>
    <row r="667" spans="1:4">
      <c r="A667" s="86">
        <v>41371</v>
      </c>
      <c r="B667" s="86">
        <f t="shared" si="10"/>
        <v>15</v>
      </c>
      <c r="C667" s="54">
        <v>51.612903225806448</v>
      </c>
      <c r="D667" s="87" t="s">
        <v>565</v>
      </c>
    </row>
    <row r="668" spans="1:4">
      <c r="A668" s="86">
        <v>41363</v>
      </c>
      <c r="B668" s="86">
        <f t="shared" si="10"/>
        <v>13</v>
      </c>
      <c r="C668" s="54">
        <v>51.612903225806448</v>
      </c>
      <c r="D668" s="87" t="s">
        <v>565</v>
      </c>
    </row>
    <row r="669" spans="1:4">
      <c r="A669" s="86">
        <v>41357</v>
      </c>
      <c r="B669" s="86">
        <f t="shared" si="10"/>
        <v>13</v>
      </c>
      <c r="C669" s="54">
        <v>51.086956521739133</v>
      </c>
      <c r="D669" s="87" t="s">
        <v>565</v>
      </c>
    </row>
    <row r="670" spans="1:4">
      <c r="A670" s="86">
        <v>41350</v>
      </c>
      <c r="B670" s="86">
        <f t="shared" si="10"/>
        <v>12</v>
      </c>
      <c r="C670" s="54">
        <v>51.063829787234042</v>
      </c>
      <c r="D670" s="87" t="s">
        <v>565</v>
      </c>
    </row>
    <row r="671" spans="1:4">
      <c r="A671" s="86">
        <v>41343</v>
      </c>
      <c r="B671" s="86">
        <f t="shared" si="10"/>
        <v>11</v>
      </c>
      <c r="C671" s="54">
        <v>52.688172043010752</v>
      </c>
      <c r="D671" s="87" t="s">
        <v>565</v>
      </c>
    </row>
    <row r="672" spans="1:4">
      <c r="A672" s="86">
        <v>41336</v>
      </c>
      <c r="B672" s="86">
        <f t="shared" si="10"/>
        <v>10</v>
      </c>
      <c r="C672" s="54">
        <v>52.688172043010752</v>
      </c>
      <c r="D672" s="87" t="s">
        <v>565</v>
      </c>
    </row>
    <row r="673" spans="1:4">
      <c r="A673" s="86">
        <v>41329</v>
      </c>
      <c r="B673" s="86">
        <f t="shared" si="10"/>
        <v>9</v>
      </c>
      <c r="C673" s="54">
        <v>54.838709677419352</v>
      </c>
      <c r="D673" s="87" t="s">
        <v>565</v>
      </c>
    </row>
    <row r="674" spans="1:4">
      <c r="A674" s="86">
        <v>41322</v>
      </c>
      <c r="B674" s="86">
        <f t="shared" si="10"/>
        <v>8</v>
      </c>
      <c r="C674" s="54">
        <v>54.255319148936167</v>
      </c>
      <c r="D674" s="87" t="s">
        <v>565</v>
      </c>
    </row>
    <row r="675" spans="1:4">
      <c r="A675" s="86">
        <v>41315</v>
      </c>
      <c r="B675" s="86">
        <f t="shared" si="10"/>
        <v>7</v>
      </c>
      <c r="C675" s="54">
        <v>55.319148936170215</v>
      </c>
      <c r="D675" s="87" t="s">
        <v>565</v>
      </c>
    </row>
    <row r="676" spans="1:4">
      <c r="A676" s="86">
        <v>41308</v>
      </c>
      <c r="B676" s="86">
        <f t="shared" si="10"/>
        <v>6</v>
      </c>
      <c r="C676" s="54">
        <v>55.789473684210527</v>
      </c>
      <c r="D676" s="87" t="s">
        <v>565</v>
      </c>
    </row>
    <row r="677" spans="1:4">
      <c r="A677" s="86">
        <v>41301</v>
      </c>
      <c r="B677" s="86">
        <f t="shared" si="10"/>
        <v>5</v>
      </c>
      <c r="C677" s="54">
        <v>54.736842105263158</v>
      </c>
      <c r="D677" s="87" t="s">
        <v>565</v>
      </c>
    </row>
    <row r="678" spans="1:4">
      <c r="A678" s="86">
        <v>41294</v>
      </c>
      <c r="B678" s="86">
        <f t="shared" si="10"/>
        <v>4</v>
      </c>
      <c r="C678" s="54">
        <v>53.763440860215056</v>
      </c>
      <c r="D678" s="87" t="s">
        <v>565</v>
      </c>
    </row>
    <row r="679" spans="1:4">
      <c r="A679" s="86">
        <v>41287</v>
      </c>
      <c r="B679" s="86">
        <f t="shared" si="10"/>
        <v>3</v>
      </c>
      <c r="C679" s="54">
        <v>56.842105263157897</v>
      </c>
      <c r="D679" s="87" t="s">
        <v>565</v>
      </c>
    </row>
    <row r="680" spans="1:4">
      <c r="A680" s="86">
        <v>41280</v>
      </c>
      <c r="B680" s="86">
        <f t="shared" si="10"/>
        <v>2</v>
      </c>
      <c r="C680" s="54">
        <v>56.98924731182796</v>
      </c>
      <c r="D680" s="87" t="s">
        <v>565</v>
      </c>
    </row>
    <row r="681" spans="1:4">
      <c r="A681" s="86">
        <v>41273</v>
      </c>
      <c r="B681" s="86">
        <f t="shared" si="10"/>
        <v>53</v>
      </c>
      <c r="C681" s="54">
        <v>56.382978723404257</v>
      </c>
      <c r="D681" s="87" t="s">
        <v>565</v>
      </c>
    </row>
    <row r="682" spans="1:4">
      <c r="A682" s="86">
        <v>41266</v>
      </c>
      <c r="B682" s="86">
        <f t="shared" si="10"/>
        <v>52</v>
      </c>
      <c r="C682" s="54">
        <v>60.638297872340424</v>
      </c>
      <c r="D682" s="87" t="s">
        <v>565</v>
      </c>
    </row>
    <row r="683" spans="1:4">
      <c r="A683" s="86">
        <v>41259</v>
      </c>
      <c r="B683" s="86">
        <f t="shared" si="10"/>
        <v>51</v>
      </c>
      <c r="C683" s="54">
        <v>56.521739130434781</v>
      </c>
      <c r="D683" s="87" t="s">
        <v>565</v>
      </c>
    </row>
    <row r="684" spans="1:4">
      <c r="A684" s="86">
        <v>41252</v>
      </c>
      <c r="B684" s="86">
        <f t="shared" si="10"/>
        <v>50</v>
      </c>
      <c r="C684" s="54">
        <v>53.191489361702125</v>
      </c>
      <c r="D684" s="87" t="s">
        <v>565</v>
      </c>
    </row>
    <row r="685" spans="1:4">
      <c r="A685" s="86">
        <v>41245</v>
      </c>
      <c r="B685" s="86">
        <f t="shared" si="10"/>
        <v>49</v>
      </c>
      <c r="C685" s="54">
        <v>54.838709677419352</v>
      </c>
      <c r="D685" s="87" t="s">
        <v>565</v>
      </c>
    </row>
    <row r="686" spans="1:4">
      <c r="A686" s="86">
        <v>41238</v>
      </c>
      <c r="B686" s="86">
        <f t="shared" si="10"/>
        <v>48</v>
      </c>
      <c r="C686" s="54">
        <v>56.521739130434781</v>
      </c>
      <c r="D686" s="87" t="s">
        <v>565</v>
      </c>
    </row>
    <row r="687" spans="1:4">
      <c r="A687" s="86">
        <v>41231</v>
      </c>
      <c r="B687" s="86">
        <f t="shared" si="10"/>
        <v>47</v>
      </c>
      <c r="C687" s="54">
        <v>56.382978723404257</v>
      </c>
      <c r="D687" s="87" t="s">
        <v>565</v>
      </c>
    </row>
    <row r="688" spans="1:4">
      <c r="A688" s="86">
        <v>41224</v>
      </c>
      <c r="B688" s="86">
        <f t="shared" si="10"/>
        <v>46</v>
      </c>
      <c r="C688" s="54">
        <v>54.255319148936167</v>
      </c>
      <c r="D688" s="87" t="s">
        <v>565</v>
      </c>
    </row>
    <row r="689" spans="1:4">
      <c r="A689" s="86">
        <v>41217</v>
      </c>
      <c r="B689" s="86">
        <f t="shared" si="10"/>
        <v>45</v>
      </c>
      <c r="C689" s="54">
        <v>53.608247422680414</v>
      </c>
      <c r="D689" s="87" t="s">
        <v>565</v>
      </c>
    </row>
    <row r="690" spans="1:4">
      <c r="A690" s="86">
        <v>41210</v>
      </c>
      <c r="B690" s="86">
        <f t="shared" si="10"/>
        <v>44</v>
      </c>
      <c r="C690" s="54">
        <v>52.631578947368418</v>
      </c>
      <c r="D690" s="87" t="s">
        <v>565</v>
      </c>
    </row>
    <row r="691" spans="1:4">
      <c r="A691" s="86">
        <v>41203</v>
      </c>
      <c r="B691" s="86">
        <f t="shared" si="10"/>
        <v>43</v>
      </c>
      <c r="C691" s="54">
        <v>52.631578947368418</v>
      </c>
      <c r="D691" s="87" t="s">
        <v>565</v>
      </c>
    </row>
    <row r="692" spans="1:4">
      <c r="A692" s="86">
        <v>41196</v>
      </c>
      <c r="B692" s="86">
        <f t="shared" si="10"/>
        <v>42</v>
      </c>
      <c r="C692" s="54">
        <v>52.631578947368418</v>
      </c>
      <c r="D692" s="87" t="s">
        <v>565</v>
      </c>
    </row>
    <row r="693" spans="1:4">
      <c r="A693" s="86">
        <v>41189</v>
      </c>
      <c r="B693" s="86">
        <f t="shared" si="10"/>
        <v>41</v>
      </c>
      <c r="C693" s="54">
        <v>54.736842105263158</v>
      </c>
      <c r="D693" s="87" t="s">
        <v>565</v>
      </c>
    </row>
    <row r="694" spans="1:4">
      <c r="A694" s="86">
        <v>41182</v>
      </c>
      <c r="B694" s="86">
        <f t="shared" si="10"/>
        <v>40</v>
      </c>
      <c r="C694" s="54">
        <v>51.612903225806448</v>
      </c>
      <c r="D694" s="87" t="s">
        <v>565</v>
      </c>
    </row>
    <row r="695" spans="1:4">
      <c r="A695" s="86">
        <v>41175</v>
      </c>
      <c r="B695" s="86">
        <f t="shared" si="10"/>
        <v>39</v>
      </c>
      <c r="C695" s="54">
        <v>52.127659574468083</v>
      </c>
      <c r="D695" s="87" t="s">
        <v>565</v>
      </c>
    </row>
    <row r="696" spans="1:4">
      <c r="A696" s="86">
        <v>41168</v>
      </c>
      <c r="B696" s="86">
        <f t="shared" si="10"/>
        <v>38</v>
      </c>
      <c r="C696" s="54">
        <v>53.191489361702125</v>
      </c>
      <c r="D696" s="87" t="s">
        <v>565</v>
      </c>
    </row>
    <row r="697" spans="1:4">
      <c r="A697" s="86">
        <v>41161</v>
      </c>
      <c r="B697" s="86">
        <f t="shared" si="10"/>
        <v>37</v>
      </c>
      <c r="C697" s="54">
        <v>53.191489361702125</v>
      </c>
      <c r="D697" s="87" t="s">
        <v>565</v>
      </c>
    </row>
    <row r="698" spans="1:4">
      <c r="A698" s="86">
        <v>41154</v>
      </c>
      <c r="B698" s="86">
        <f t="shared" si="10"/>
        <v>36</v>
      </c>
      <c r="C698" s="54">
        <v>48.35164835164835</v>
      </c>
      <c r="D698" s="87" t="s">
        <v>565</v>
      </c>
    </row>
    <row r="699" spans="1:4">
      <c r="A699" s="86">
        <v>41147</v>
      </c>
      <c r="B699" s="86">
        <f t="shared" si="10"/>
        <v>35</v>
      </c>
      <c r="C699" s="54">
        <v>49.462365591397848</v>
      </c>
      <c r="D699" s="87" t="s">
        <v>565</v>
      </c>
    </row>
    <row r="700" spans="1:4">
      <c r="A700" s="86">
        <v>41140</v>
      </c>
      <c r="B700" s="86">
        <f t="shared" si="10"/>
        <v>34</v>
      </c>
      <c r="C700" s="54">
        <v>47.872340425531917</v>
      </c>
      <c r="D700" s="87" t="s">
        <v>565</v>
      </c>
    </row>
    <row r="701" spans="1:4">
      <c r="A701" s="86">
        <v>41133</v>
      </c>
      <c r="B701" s="86">
        <f t="shared" si="10"/>
        <v>33</v>
      </c>
      <c r="C701" s="54">
        <v>47.872340425531917</v>
      </c>
      <c r="D701" s="87" t="s">
        <v>565</v>
      </c>
    </row>
    <row r="702" spans="1:4">
      <c r="A702" s="86">
        <v>41126</v>
      </c>
      <c r="B702" s="86">
        <f t="shared" si="10"/>
        <v>32</v>
      </c>
      <c r="C702" s="54">
        <v>48.387096774193552</v>
      </c>
      <c r="D702" s="87" t="s">
        <v>565</v>
      </c>
    </row>
    <row r="703" spans="1:4">
      <c r="A703" s="86">
        <v>41119</v>
      </c>
      <c r="B703" s="86">
        <f t="shared" si="10"/>
        <v>31</v>
      </c>
      <c r="C703" s="54">
        <v>50</v>
      </c>
      <c r="D703" s="87" t="s">
        <v>565</v>
      </c>
    </row>
    <row r="704" spans="1:4">
      <c r="A704" s="86">
        <v>41112</v>
      </c>
      <c r="B704" s="86">
        <f t="shared" si="10"/>
        <v>30</v>
      </c>
      <c r="C704" s="54">
        <v>48.387096774193552</v>
      </c>
      <c r="D704" s="87" t="s">
        <v>565</v>
      </c>
    </row>
    <row r="705" spans="1:4">
      <c r="A705" s="86">
        <v>41105</v>
      </c>
      <c r="B705" s="86">
        <f t="shared" si="10"/>
        <v>29</v>
      </c>
      <c r="C705" s="54">
        <v>49.462365591397848</v>
      </c>
      <c r="D705" s="87" t="s">
        <v>565</v>
      </c>
    </row>
    <row r="706" spans="1:4">
      <c r="A706" s="86">
        <v>41098</v>
      </c>
      <c r="B706" s="86">
        <f t="shared" si="10"/>
        <v>28</v>
      </c>
      <c r="C706" s="54">
        <v>49.450549450549453</v>
      </c>
      <c r="D706" s="87" t="s">
        <v>565</v>
      </c>
    </row>
    <row r="707" spans="1:4">
      <c r="A707" s="86">
        <v>41091</v>
      </c>
      <c r="B707" s="86">
        <f t="shared" ref="B707:B770" si="11">WEEKNUM(A707,1)</f>
        <v>27</v>
      </c>
      <c r="C707" s="54">
        <v>50.537634408602152</v>
      </c>
      <c r="D707" s="87" t="s">
        <v>565</v>
      </c>
    </row>
    <row r="708" spans="1:4">
      <c r="A708" s="86">
        <v>41084</v>
      </c>
      <c r="B708" s="86">
        <f t="shared" si="11"/>
        <v>26</v>
      </c>
      <c r="C708" s="54">
        <v>48.936170212765958</v>
      </c>
      <c r="D708" s="87" t="s">
        <v>565</v>
      </c>
    </row>
    <row r="709" spans="1:4">
      <c r="A709" s="86">
        <v>41077</v>
      </c>
      <c r="B709" s="86">
        <f t="shared" si="11"/>
        <v>25</v>
      </c>
      <c r="C709" s="54">
        <v>48.936170212765958</v>
      </c>
      <c r="D709" s="87" t="s">
        <v>565</v>
      </c>
    </row>
    <row r="710" spans="1:4">
      <c r="A710" s="86">
        <v>41070</v>
      </c>
      <c r="B710" s="86">
        <f t="shared" si="11"/>
        <v>24</v>
      </c>
      <c r="C710" s="54">
        <v>50.537634408602152</v>
      </c>
      <c r="D710" s="87" t="s">
        <v>565</v>
      </c>
    </row>
    <row r="711" spans="1:4">
      <c r="A711" s="86">
        <v>41063</v>
      </c>
      <c r="B711" s="86">
        <f t="shared" si="11"/>
        <v>23</v>
      </c>
      <c r="C711" s="54">
        <v>50</v>
      </c>
      <c r="D711" s="87" t="s">
        <v>565</v>
      </c>
    </row>
    <row r="712" spans="1:4">
      <c r="A712" s="86">
        <v>41056</v>
      </c>
      <c r="B712" s="86">
        <f t="shared" si="11"/>
        <v>22</v>
      </c>
      <c r="C712" s="54">
        <v>51.063829787234042</v>
      </c>
      <c r="D712" s="87" t="s">
        <v>565</v>
      </c>
    </row>
    <row r="713" spans="1:4">
      <c r="A713" s="86">
        <v>41049</v>
      </c>
      <c r="B713" s="86">
        <f t="shared" si="11"/>
        <v>21</v>
      </c>
      <c r="C713" s="54">
        <v>50.537634408602152</v>
      </c>
      <c r="D713" s="87" t="s">
        <v>565</v>
      </c>
    </row>
    <row r="714" spans="1:4">
      <c r="A714" s="86">
        <v>41042</v>
      </c>
      <c r="B714" s="86">
        <f t="shared" si="11"/>
        <v>20</v>
      </c>
      <c r="C714" s="54">
        <v>50</v>
      </c>
      <c r="D714" s="87" t="s">
        <v>565</v>
      </c>
    </row>
    <row r="715" spans="1:4">
      <c r="A715" s="86">
        <v>41035</v>
      </c>
      <c r="B715" s="86">
        <f t="shared" si="11"/>
        <v>19</v>
      </c>
      <c r="C715" s="54">
        <v>51.063829787234042</v>
      </c>
      <c r="D715" s="87" t="s">
        <v>565</v>
      </c>
    </row>
    <row r="716" spans="1:4">
      <c r="A716" s="86">
        <v>41028</v>
      </c>
      <c r="B716" s="86">
        <f t="shared" si="11"/>
        <v>18</v>
      </c>
      <c r="C716" s="54">
        <v>51.063829787234042</v>
      </c>
      <c r="D716" s="87" t="s">
        <v>565</v>
      </c>
    </row>
    <row r="717" spans="1:4">
      <c r="A717" s="86">
        <v>41021</v>
      </c>
      <c r="B717" s="86">
        <f t="shared" si="11"/>
        <v>17</v>
      </c>
      <c r="C717" s="54">
        <v>51.063829787234042</v>
      </c>
      <c r="D717" s="87" t="s">
        <v>565</v>
      </c>
    </row>
    <row r="718" spans="1:4">
      <c r="A718" s="86">
        <v>41014</v>
      </c>
      <c r="B718" s="86">
        <f t="shared" si="11"/>
        <v>16</v>
      </c>
      <c r="C718" s="54">
        <v>50.537634408602152</v>
      </c>
      <c r="D718" s="87" t="s">
        <v>565</v>
      </c>
    </row>
    <row r="719" spans="1:4">
      <c r="A719" s="86">
        <v>41007</v>
      </c>
      <c r="B719" s="86">
        <f t="shared" si="11"/>
        <v>15</v>
      </c>
      <c r="C719" s="54">
        <v>50.537634408602152</v>
      </c>
      <c r="D719" s="87" t="s">
        <v>565</v>
      </c>
    </row>
    <row r="720" spans="1:4">
      <c r="A720" s="86">
        <v>41000</v>
      </c>
      <c r="B720" s="86">
        <f t="shared" si="11"/>
        <v>14</v>
      </c>
      <c r="C720" s="54">
        <v>50.549450549450547</v>
      </c>
      <c r="D720" s="87" t="s">
        <v>565</v>
      </c>
    </row>
    <row r="721" spans="1:4">
      <c r="A721" s="86">
        <v>40993</v>
      </c>
      <c r="B721" s="86">
        <f t="shared" si="11"/>
        <v>13</v>
      </c>
      <c r="C721" s="54">
        <v>50.549450549450547</v>
      </c>
      <c r="D721" s="87" t="s">
        <v>565</v>
      </c>
    </row>
    <row r="722" spans="1:4">
      <c r="A722" s="86">
        <v>40986</v>
      </c>
      <c r="B722" s="86">
        <f t="shared" si="11"/>
        <v>12</v>
      </c>
      <c r="C722" s="54">
        <v>49.462365591397848</v>
      </c>
      <c r="D722" s="87" t="s">
        <v>565</v>
      </c>
    </row>
    <row r="723" spans="1:4">
      <c r="A723" s="86">
        <v>40979</v>
      </c>
      <c r="B723" s="86">
        <f t="shared" si="11"/>
        <v>11</v>
      </c>
      <c r="C723" s="54">
        <v>52.173913043478258</v>
      </c>
      <c r="D723" s="87" t="s">
        <v>565</v>
      </c>
    </row>
    <row r="724" spans="1:4">
      <c r="A724" s="86">
        <v>40972</v>
      </c>
      <c r="B724" s="86">
        <f t="shared" si="11"/>
        <v>10</v>
      </c>
      <c r="C724" s="54">
        <v>48.387096774193552</v>
      </c>
      <c r="D724" s="87" t="s">
        <v>565</v>
      </c>
    </row>
    <row r="725" spans="1:4">
      <c r="A725" s="86">
        <v>40965</v>
      </c>
      <c r="B725" s="86">
        <f t="shared" si="11"/>
        <v>9</v>
      </c>
      <c r="C725" s="54">
        <v>48.913043478260867</v>
      </c>
      <c r="D725" s="87" t="s">
        <v>565</v>
      </c>
    </row>
    <row r="726" spans="1:4">
      <c r="A726" s="86">
        <v>40958</v>
      </c>
      <c r="B726" s="86">
        <f t="shared" si="11"/>
        <v>8</v>
      </c>
      <c r="C726" s="54">
        <v>48.913043478260867</v>
      </c>
      <c r="D726" s="87" t="s">
        <v>565</v>
      </c>
    </row>
    <row r="727" spans="1:4">
      <c r="A727" s="86">
        <v>40951</v>
      </c>
      <c r="B727" s="86">
        <f t="shared" si="11"/>
        <v>7</v>
      </c>
      <c r="C727" s="54">
        <v>50</v>
      </c>
      <c r="D727" s="87" t="s">
        <v>565</v>
      </c>
    </row>
    <row r="728" spans="1:4">
      <c r="A728" s="86">
        <v>40944</v>
      </c>
      <c r="B728" s="86">
        <f t="shared" si="11"/>
        <v>6</v>
      </c>
      <c r="C728" s="54">
        <v>49.462365591397848</v>
      </c>
      <c r="D728" s="87" t="s">
        <v>565</v>
      </c>
    </row>
    <row r="729" spans="1:4">
      <c r="A729" s="86">
        <v>40937</v>
      </c>
      <c r="B729" s="86">
        <f t="shared" si="11"/>
        <v>5</v>
      </c>
      <c r="C729" s="54">
        <v>48.387096774193552</v>
      </c>
      <c r="D729" s="87" t="s">
        <v>565</v>
      </c>
    </row>
    <row r="730" spans="1:4">
      <c r="A730" s="86">
        <v>40930</v>
      </c>
      <c r="B730" s="86">
        <f t="shared" si="11"/>
        <v>4</v>
      </c>
      <c r="C730" s="54">
        <v>49.450549450549453</v>
      </c>
      <c r="D730" s="87" t="s">
        <v>565</v>
      </c>
    </row>
    <row r="731" spans="1:4">
      <c r="A731" s="86">
        <v>40923</v>
      </c>
      <c r="B731" s="86">
        <f t="shared" si="11"/>
        <v>3</v>
      </c>
      <c r="C731" s="54">
        <v>48.913043478260867</v>
      </c>
      <c r="D731" s="87" t="s">
        <v>565</v>
      </c>
    </row>
    <row r="732" spans="1:4">
      <c r="A732" s="86">
        <v>40916</v>
      </c>
      <c r="B732" s="86">
        <f t="shared" si="11"/>
        <v>2</v>
      </c>
      <c r="C732" s="54">
        <v>49.462365591397848</v>
      </c>
      <c r="D732" s="87" t="s">
        <v>565</v>
      </c>
    </row>
    <row r="733" spans="1:4">
      <c r="A733" s="86">
        <v>40909</v>
      </c>
      <c r="B733" s="86">
        <f t="shared" si="11"/>
        <v>1</v>
      </c>
      <c r="C733" s="54">
        <v>46.153846153846153</v>
      </c>
      <c r="D733" s="87" t="s">
        <v>565</v>
      </c>
    </row>
    <row r="734" spans="1:4">
      <c r="A734" s="86">
        <v>40902</v>
      </c>
      <c r="B734" s="86">
        <f t="shared" si="11"/>
        <v>53</v>
      </c>
      <c r="C734" s="54">
        <v>48.913043478260867</v>
      </c>
      <c r="D734" s="87" t="s">
        <v>565</v>
      </c>
    </row>
    <row r="735" spans="1:4">
      <c r="A735" s="86">
        <v>40895</v>
      </c>
      <c r="B735" s="86">
        <f t="shared" si="11"/>
        <v>52</v>
      </c>
      <c r="C735" s="54">
        <v>45.652173913043477</v>
      </c>
      <c r="D735" s="87" t="s">
        <v>565</v>
      </c>
    </row>
    <row r="736" spans="1:4">
      <c r="A736" s="86">
        <v>40888</v>
      </c>
      <c r="B736" s="86">
        <f t="shared" si="11"/>
        <v>51</v>
      </c>
      <c r="C736" s="54">
        <v>46.236559139784944</v>
      </c>
      <c r="D736" s="87" t="s">
        <v>565</v>
      </c>
    </row>
    <row r="737" spans="1:4">
      <c r="A737" s="86">
        <v>40881</v>
      </c>
      <c r="B737" s="86">
        <f t="shared" si="11"/>
        <v>50</v>
      </c>
      <c r="C737" s="54">
        <v>45.652173913043477</v>
      </c>
      <c r="D737" s="87" t="s">
        <v>565</v>
      </c>
    </row>
    <row r="738" spans="1:4">
      <c r="A738" s="86">
        <v>40874</v>
      </c>
      <c r="B738" s="86">
        <f t="shared" si="11"/>
        <v>49</v>
      </c>
      <c r="C738" s="54">
        <v>46.739130434782609</v>
      </c>
      <c r="D738" s="87" t="s">
        <v>565</v>
      </c>
    </row>
    <row r="739" spans="1:4">
      <c r="A739" s="86">
        <v>40867</v>
      </c>
      <c r="B739" s="86">
        <f t="shared" si="11"/>
        <v>48</v>
      </c>
      <c r="C739" s="54">
        <v>46.739130434782609</v>
      </c>
      <c r="D739" s="87" t="s">
        <v>565</v>
      </c>
    </row>
    <row r="740" spans="1:4">
      <c r="A740" s="86">
        <v>40860</v>
      </c>
      <c r="B740" s="86">
        <f t="shared" si="11"/>
        <v>47</v>
      </c>
      <c r="C740" s="54">
        <v>47.252747252747255</v>
      </c>
      <c r="D740" s="87" t="s">
        <v>565</v>
      </c>
    </row>
    <row r="741" spans="1:4">
      <c r="A741" s="86">
        <v>40853</v>
      </c>
      <c r="B741" s="86">
        <f t="shared" si="11"/>
        <v>46</v>
      </c>
      <c r="C741" s="54">
        <v>46.236559139784944</v>
      </c>
      <c r="D741" s="87" t="s">
        <v>565</v>
      </c>
    </row>
    <row r="742" spans="1:4">
      <c r="A742" s="86">
        <v>40846</v>
      </c>
      <c r="B742" s="86">
        <f t="shared" si="11"/>
        <v>45</v>
      </c>
      <c r="C742" s="54">
        <v>46.739130434782609</v>
      </c>
      <c r="D742" s="87" t="s">
        <v>565</v>
      </c>
    </row>
    <row r="743" spans="1:4">
      <c r="A743" s="86">
        <v>40839</v>
      </c>
      <c r="B743" s="86">
        <f t="shared" si="11"/>
        <v>44</v>
      </c>
      <c r="C743" s="54">
        <v>44.565217391304344</v>
      </c>
      <c r="D743" s="87" t="s">
        <v>565</v>
      </c>
    </row>
    <row r="744" spans="1:4">
      <c r="A744" s="86">
        <v>40832</v>
      </c>
      <c r="B744" s="86">
        <f t="shared" si="11"/>
        <v>43</v>
      </c>
      <c r="C744" s="54">
        <v>44.086021505376344</v>
      </c>
      <c r="D744" s="87" t="s">
        <v>565</v>
      </c>
    </row>
    <row r="745" spans="1:4">
      <c r="A745" s="86">
        <v>40825</v>
      </c>
      <c r="B745" s="86">
        <f t="shared" si="11"/>
        <v>42</v>
      </c>
      <c r="C745" s="54">
        <v>43.01075268817204</v>
      </c>
      <c r="D745" s="87" t="s">
        <v>565</v>
      </c>
    </row>
    <row r="746" spans="1:4">
      <c r="A746" s="86">
        <v>40818</v>
      </c>
      <c r="B746" s="86">
        <f t="shared" si="11"/>
        <v>41</v>
      </c>
      <c r="C746" s="54">
        <v>45.054945054945051</v>
      </c>
      <c r="D746" s="87" t="s">
        <v>565</v>
      </c>
    </row>
    <row r="747" spans="1:4">
      <c r="A747" s="86">
        <v>40811</v>
      </c>
      <c r="B747" s="86">
        <f t="shared" si="11"/>
        <v>40</v>
      </c>
      <c r="C747" s="54">
        <v>44.565217391304344</v>
      </c>
      <c r="D747" s="87" t="s">
        <v>565</v>
      </c>
    </row>
    <row r="748" spans="1:4">
      <c r="A748" s="86">
        <v>40804</v>
      </c>
      <c r="B748" s="86">
        <f t="shared" si="11"/>
        <v>39</v>
      </c>
      <c r="C748" s="54">
        <v>43.478260869565219</v>
      </c>
      <c r="D748" s="87" t="s">
        <v>565</v>
      </c>
    </row>
    <row r="749" spans="1:4">
      <c r="A749" s="86">
        <v>40797</v>
      </c>
      <c r="B749" s="86">
        <f t="shared" si="11"/>
        <v>38</v>
      </c>
      <c r="C749" s="54">
        <v>46.739130434782609</v>
      </c>
      <c r="D749" s="87" t="s">
        <v>565</v>
      </c>
    </row>
    <row r="750" spans="1:4">
      <c r="A750" s="86">
        <v>40790</v>
      </c>
      <c r="B750" s="86">
        <f t="shared" si="11"/>
        <v>37</v>
      </c>
      <c r="C750" s="54">
        <v>45.161290322580648</v>
      </c>
      <c r="D750" s="87" t="s">
        <v>565</v>
      </c>
    </row>
    <row r="751" spans="1:4">
      <c r="A751" s="86">
        <v>40783</v>
      </c>
      <c r="B751" s="86">
        <f t="shared" si="11"/>
        <v>36</v>
      </c>
      <c r="C751" s="54">
        <v>43.01075268817204</v>
      </c>
      <c r="D751" s="87" t="s">
        <v>565</v>
      </c>
    </row>
    <row r="752" spans="1:4">
      <c r="A752" s="86">
        <v>40776</v>
      </c>
      <c r="B752" s="86">
        <f t="shared" si="11"/>
        <v>35</v>
      </c>
      <c r="C752" s="54">
        <v>43.01075268817204</v>
      </c>
      <c r="D752" s="87" t="s">
        <v>565</v>
      </c>
    </row>
    <row r="753" spans="1:4">
      <c r="A753" s="86">
        <v>40769</v>
      </c>
      <c r="B753" s="86">
        <f t="shared" si="11"/>
        <v>34</v>
      </c>
      <c r="C753" s="54">
        <v>43.478260869565219</v>
      </c>
      <c r="D753" s="87" t="s">
        <v>565</v>
      </c>
    </row>
    <row r="754" spans="1:4">
      <c r="A754" s="86">
        <v>40762</v>
      </c>
      <c r="B754" s="86">
        <f t="shared" si="11"/>
        <v>33</v>
      </c>
      <c r="C754" s="54">
        <v>45.652173913043477</v>
      </c>
      <c r="D754" s="87" t="s">
        <v>565</v>
      </c>
    </row>
    <row r="755" spans="1:4">
      <c r="A755" s="86">
        <v>40755</v>
      </c>
      <c r="B755" s="86">
        <f t="shared" si="11"/>
        <v>32</v>
      </c>
      <c r="C755" s="54">
        <v>46.153846153846153</v>
      </c>
      <c r="D755" s="87" t="s">
        <v>565</v>
      </c>
    </row>
    <row r="756" spans="1:4">
      <c r="A756" s="86">
        <v>40748</v>
      </c>
      <c r="B756" s="86">
        <f t="shared" si="11"/>
        <v>31</v>
      </c>
      <c r="C756" s="54">
        <v>47.252747252747255</v>
      </c>
      <c r="D756" s="87" t="s">
        <v>565</v>
      </c>
    </row>
    <row r="757" spans="1:4">
      <c r="A757" s="86">
        <v>40741</v>
      </c>
      <c r="B757" s="86">
        <f t="shared" si="11"/>
        <v>30</v>
      </c>
      <c r="C757" s="54">
        <v>47.826086956521742</v>
      </c>
      <c r="D757" s="87" t="s">
        <v>565</v>
      </c>
    </row>
    <row r="758" spans="1:4">
      <c r="A758" s="86">
        <v>40734</v>
      </c>
      <c r="B758" s="86">
        <f t="shared" si="11"/>
        <v>29</v>
      </c>
      <c r="C758" s="54">
        <v>50.549450549450547</v>
      </c>
      <c r="D758" s="87" t="s">
        <v>565</v>
      </c>
    </row>
    <row r="759" spans="1:4">
      <c r="A759" s="86">
        <v>40727</v>
      </c>
      <c r="B759" s="86">
        <f t="shared" si="11"/>
        <v>28</v>
      </c>
      <c r="C759" s="54">
        <v>49.462365591397848</v>
      </c>
      <c r="D759" s="87" t="s">
        <v>565</v>
      </c>
    </row>
    <row r="760" spans="1:4">
      <c r="A760" s="86">
        <v>40720</v>
      </c>
      <c r="B760" s="86">
        <f t="shared" si="11"/>
        <v>27</v>
      </c>
      <c r="C760" s="54">
        <v>46.739130434782609</v>
      </c>
      <c r="D760" s="87" t="s">
        <v>565</v>
      </c>
    </row>
    <row r="761" spans="1:4">
      <c r="A761" s="86">
        <v>40713</v>
      </c>
      <c r="B761" s="86">
        <f t="shared" si="11"/>
        <v>26</v>
      </c>
      <c r="C761" s="54">
        <v>51.086956521739133</v>
      </c>
      <c r="D761" s="87" t="s">
        <v>565</v>
      </c>
    </row>
    <row r="762" spans="1:4">
      <c r="A762" s="86">
        <v>40706</v>
      </c>
      <c r="B762" s="86">
        <f t="shared" si="11"/>
        <v>25</v>
      </c>
      <c r="C762" s="54">
        <v>51.111111111111114</v>
      </c>
      <c r="D762" s="87" t="s">
        <v>565</v>
      </c>
    </row>
    <row r="763" spans="1:4">
      <c r="A763" s="86">
        <v>40699</v>
      </c>
      <c r="B763" s="86">
        <f t="shared" si="11"/>
        <v>24</v>
      </c>
      <c r="C763" s="54">
        <v>54.347826086956523</v>
      </c>
      <c r="D763" s="87" t="s">
        <v>565</v>
      </c>
    </row>
    <row r="764" spans="1:4">
      <c r="A764" s="86">
        <v>40692</v>
      </c>
      <c r="B764" s="86">
        <f t="shared" si="11"/>
        <v>23</v>
      </c>
      <c r="C764" s="54">
        <v>53.260869565217391</v>
      </c>
      <c r="D764" s="87" t="s">
        <v>565</v>
      </c>
    </row>
    <row r="765" spans="1:4">
      <c r="A765" s="86">
        <v>40685</v>
      </c>
      <c r="B765" s="86">
        <f t="shared" si="11"/>
        <v>22</v>
      </c>
      <c r="C765" s="54">
        <v>53.763440860215056</v>
      </c>
      <c r="D765" s="87" t="s">
        <v>565</v>
      </c>
    </row>
    <row r="766" spans="1:4">
      <c r="A766" s="86">
        <v>40678</v>
      </c>
      <c r="B766" s="86">
        <f t="shared" si="11"/>
        <v>21</v>
      </c>
      <c r="C766" s="54">
        <v>53.260869565217391</v>
      </c>
      <c r="D766" s="87" t="s">
        <v>565</v>
      </c>
    </row>
    <row r="767" spans="1:4">
      <c r="A767" s="86">
        <v>40671</v>
      </c>
      <c r="B767" s="86">
        <f t="shared" si="11"/>
        <v>20</v>
      </c>
      <c r="C767" s="54">
        <v>56.043956043956044</v>
      </c>
      <c r="D767" s="87" t="s">
        <v>565</v>
      </c>
    </row>
    <row r="768" spans="1:4">
      <c r="A768" s="86">
        <v>40664</v>
      </c>
      <c r="B768" s="86">
        <f t="shared" si="11"/>
        <v>19</v>
      </c>
      <c r="C768" s="54">
        <v>48.35164835164835</v>
      </c>
      <c r="D768" s="87" t="s">
        <v>565</v>
      </c>
    </row>
    <row r="769" spans="1:4">
      <c r="A769" s="86">
        <v>40657</v>
      </c>
      <c r="B769" s="86">
        <f t="shared" si="11"/>
        <v>18</v>
      </c>
      <c r="C769" s="54">
        <v>47.252747252747255</v>
      </c>
      <c r="D769" s="87" t="s">
        <v>565</v>
      </c>
    </row>
    <row r="770" spans="1:4">
      <c r="A770" s="86">
        <v>40650</v>
      </c>
      <c r="B770" s="86">
        <f t="shared" si="11"/>
        <v>17</v>
      </c>
      <c r="C770" s="54">
        <v>47.252747252747255</v>
      </c>
      <c r="D770" s="87" t="s">
        <v>565</v>
      </c>
    </row>
    <row r="771" spans="1:4">
      <c r="A771" s="86">
        <v>40643</v>
      </c>
      <c r="B771" s="86">
        <f t="shared" ref="B771:B834" si="12">WEEKNUM(A771,1)</f>
        <v>16</v>
      </c>
      <c r="C771" s="54">
        <v>49.450549450549453</v>
      </c>
      <c r="D771" s="87" t="s">
        <v>565</v>
      </c>
    </row>
    <row r="772" spans="1:4">
      <c r="A772" s="86">
        <v>40636</v>
      </c>
      <c r="B772" s="86">
        <f t="shared" si="12"/>
        <v>15</v>
      </c>
      <c r="C772" s="54">
        <v>52.173913043478258</v>
      </c>
      <c r="D772" s="87" t="s">
        <v>565</v>
      </c>
    </row>
    <row r="773" spans="1:4">
      <c r="A773" s="86">
        <v>40629</v>
      </c>
      <c r="B773" s="86">
        <f t="shared" si="12"/>
        <v>14</v>
      </c>
      <c r="C773" s="54">
        <v>48.913043478260867</v>
      </c>
      <c r="D773" s="87" t="s">
        <v>565</v>
      </c>
    </row>
    <row r="774" spans="1:4">
      <c r="A774" s="86">
        <v>40622</v>
      </c>
      <c r="B774" s="86">
        <f t="shared" si="12"/>
        <v>13</v>
      </c>
      <c r="C774" s="54">
        <v>52.173913043478258</v>
      </c>
      <c r="D774" s="87" t="s">
        <v>565</v>
      </c>
    </row>
    <row r="775" spans="1:4">
      <c r="A775" s="86">
        <v>40615</v>
      </c>
      <c r="B775" s="86">
        <f t="shared" si="12"/>
        <v>12</v>
      </c>
      <c r="C775" s="54">
        <v>51.086956521739133</v>
      </c>
      <c r="D775" s="87" t="s">
        <v>565</v>
      </c>
    </row>
    <row r="776" spans="1:4">
      <c r="A776" s="86">
        <v>40608</v>
      </c>
      <c r="B776" s="86">
        <f t="shared" si="12"/>
        <v>11</v>
      </c>
      <c r="C776" s="54">
        <v>50</v>
      </c>
      <c r="D776" s="87" t="s">
        <v>565</v>
      </c>
    </row>
    <row r="777" spans="1:4">
      <c r="A777" s="86">
        <v>40601</v>
      </c>
      <c r="B777" s="86">
        <f t="shared" si="12"/>
        <v>10</v>
      </c>
      <c r="C777" s="54">
        <v>52.173913043478258</v>
      </c>
      <c r="D777" s="87" t="s">
        <v>565</v>
      </c>
    </row>
    <row r="778" spans="1:4">
      <c r="A778" s="86">
        <v>40594</v>
      </c>
      <c r="B778" s="86">
        <f t="shared" si="12"/>
        <v>9</v>
      </c>
      <c r="C778" s="54">
        <v>52.747252747252745</v>
      </c>
      <c r="D778" s="87" t="s">
        <v>565</v>
      </c>
    </row>
    <row r="779" spans="1:4">
      <c r="A779" s="86">
        <v>40587</v>
      </c>
      <c r="B779" s="86">
        <f t="shared" si="12"/>
        <v>8</v>
      </c>
      <c r="C779" s="54">
        <v>52.747252747252745</v>
      </c>
      <c r="D779" s="87" t="s">
        <v>565</v>
      </c>
    </row>
    <row r="780" spans="1:4">
      <c r="A780" s="86">
        <v>40580</v>
      </c>
      <c r="B780" s="86">
        <f t="shared" si="12"/>
        <v>7</v>
      </c>
      <c r="C780" s="54">
        <v>51.086956521739133</v>
      </c>
      <c r="D780" s="87" t="s">
        <v>565</v>
      </c>
    </row>
    <row r="781" spans="1:4">
      <c r="A781" s="86">
        <v>40573</v>
      </c>
      <c r="B781" s="86">
        <f t="shared" si="12"/>
        <v>6</v>
      </c>
      <c r="C781" s="54">
        <v>54.347826086956523</v>
      </c>
      <c r="D781" s="87" t="s">
        <v>565</v>
      </c>
    </row>
    <row r="782" spans="1:4">
      <c r="A782" s="86">
        <v>40566</v>
      </c>
      <c r="B782" s="86">
        <f t="shared" si="12"/>
        <v>5</v>
      </c>
      <c r="C782" s="54">
        <v>54.347826086956523</v>
      </c>
      <c r="D782" s="87" t="s">
        <v>565</v>
      </c>
    </row>
    <row r="783" spans="1:4">
      <c r="A783" s="86">
        <v>40559</v>
      </c>
      <c r="B783" s="86">
        <f t="shared" si="12"/>
        <v>4</v>
      </c>
      <c r="C783" s="54">
        <v>53.846153846153847</v>
      </c>
      <c r="D783" s="87" t="s">
        <v>565</v>
      </c>
    </row>
    <row r="784" spans="1:4">
      <c r="A784" s="86">
        <v>40552</v>
      </c>
      <c r="B784" s="86">
        <f t="shared" si="12"/>
        <v>3</v>
      </c>
      <c r="C784" s="54">
        <v>51.612903225806448</v>
      </c>
      <c r="D784" s="87" t="s">
        <v>565</v>
      </c>
    </row>
    <row r="785" spans="1:4">
      <c r="A785" s="86">
        <v>40545</v>
      </c>
      <c r="B785" s="86">
        <f t="shared" si="12"/>
        <v>2</v>
      </c>
      <c r="C785" s="54">
        <v>52.173913043478258</v>
      </c>
      <c r="D785" s="87" t="s">
        <v>565</v>
      </c>
    </row>
    <row r="786" spans="1:4">
      <c r="A786" s="86">
        <v>40538</v>
      </c>
      <c r="B786" s="86">
        <f t="shared" si="12"/>
        <v>53</v>
      </c>
      <c r="C786" s="54">
        <v>50.537634408602152</v>
      </c>
      <c r="D786" s="87" t="s">
        <v>565</v>
      </c>
    </row>
    <row r="787" spans="1:4">
      <c r="A787" s="86">
        <v>40531</v>
      </c>
      <c r="B787" s="86">
        <f t="shared" si="12"/>
        <v>52</v>
      </c>
      <c r="C787" s="54">
        <v>50</v>
      </c>
      <c r="D787" s="87" t="s">
        <v>565</v>
      </c>
    </row>
    <row r="788" spans="1:4">
      <c r="A788" s="86">
        <v>40524</v>
      </c>
      <c r="B788" s="86">
        <f t="shared" si="12"/>
        <v>51</v>
      </c>
      <c r="C788" s="54">
        <v>48.387096774193552</v>
      </c>
      <c r="D788" s="87" t="s">
        <v>565</v>
      </c>
    </row>
    <row r="789" spans="1:4">
      <c r="A789" s="86">
        <v>40517</v>
      </c>
      <c r="B789" s="86">
        <f t="shared" si="12"/>
        <v>50</v>
      </c>
      <c r="C789" s="54">
        <v>50</v>
      </c>
      <c r="D789" s="87" t="s">
        <v>565</v>
      </c>
    </row>
    <row r="790" spans="1:4">
      <c r="A790" s="86">
        <v>40510</v>
      </c>
      <c r="B790" s="86">
        <f t="shared" si="12"/>
        <v>49</v>
      </c>
      <c r="C790" s="54">
        <v>48.913043478260867</v>
      </c>
      <c r="D790" s="87" t="s">
        <v>565</v>
      </c>
    </row>
    <row r="791" spans="1:4">
      <c r="A791" s="86">
        <v>40503</v>
      </c>
      <c r="B791" s="86">
        <f t="shared" si="12"/>
        <v>48</v>
      </c>
      <c r="C791" s="54">
        <v>50</v>
      </c>
      <c r="D791" s="87" t="s">
        <v>565</v>
      </c>
    </row>
    <row r="792" spans="1:4">
      <c r="A792" s="86">
        <v>40496</v>
      </c>
      <c r="B792" s="86">
        <f t="shared" si="12"/>
        <v>47</v>
      </c>
      <c r="C792" s="54">
        <v>47.826086956521742</v>
      </c>
      <c r="D792" s="87" t="s">
        <v>565</v>
      </c>
    </row>
    <row r="793" spans="1:4">
      <c r="A793" s="86">
        <v>40489</v>
      </c>
      <c r="B793" s="86">
        <f t="shared" si="12"/>
        <v>46</v>
      </c>
      <c r="C793" s="54">
        <v>48.913043478260867</v>
      </c>
      <c r="D793" s="87" t="s">
        <v>565</v>
      </c>
    </row>
    <row r="794" spans="1:4">
      <c r="A794" s="86">
        <v>40482</v>
      </c>
      <c r="B794" s="86">
        <f t="shared" si="12"/>
        <v>45</v>
      </c>
      <c r="C794" s="54">
        <v>48.387096774193552</v>
      </c>
      <c r="D794" s="87" t="s">
        <v>565</v>
      </c>
    </row>
    <row r="795" spans="1:4">
      <c r="A795" s="86">
        <v>40475</v>
      </c>
      <c r="B795" s="86">
        <f t="shared" si="12"/>
        <v>44</v>
      </c>
      <c r="C795" s="54">
        <v>47.826086956521742</v>
      </c>
      <c r="D795" s="87" t="s">
        <v>565</v>
      </c>
    </row>
    <row r="796" spans="1:4">
      <c r="A796" s="86">
        <v>40468</v>
      </c>
      <c r="B796" s="86">
        <f t="shared" si="12"/>
        <v>43</v>
      </c>
      <c r="C796" s="54">
        <v>48.913043478260867</v>
      </c>
      <c r="D796" s="87" t="s">
        <v>565</v>
      </c>
    </row>
    <row r="797" spans="1:4">
      <c r="A797" s="86">
        <v>40461</v>
      </c>
      <c r="B797" s="86">
        <f t="shared" si="12"/>
        <v>42</v>
      </c>
      <c r="C797" s="54">
        <v>48.936170212765958</v>
      </c>
      <c r="D797" s="87" t="s">
        <v>565</v>
      </c>
    </row>
    <row r="798" spans="1:4">
      <c r="A798" s="86">
        <v>40454</v>
      </c>
      <c r="B798" s="86">
        <f t="shared" si="12"/>
        <v>41</v>
      </c>
      <c r="C798" s="54">
        <v>49.462365591397848</v>
      </c>
      <c r="D798" s="87" t="s">
        <v>565</v>
      </c>
    </row>
    <row r="799" spans="1:4">
      <c r="A799" s="86">
        <v>40447</v>
      </c>
      <c r="B799" s="86">
        <f t="shared" si="12"/>
        <v>40</v>
      </c>
      <c r="C799" s="54">
        <v>47.826086956521742</v>
      </c>
      <c r="D799" s="87" t="s">
        <v>565</v>
      </c>
    </row>
    <row r="800" spans="1:4">
      <c r="A800" s="86">
        <v>40440</v>
      </c>
      <c r="B800" s="86">
        <f t="shared" si="12"/>
        <v>39</v>
      </c>
      <c r="C800" s="54">
        <v>49.462365591397848</v>
      </c>
      <c r="D800" s="87" t="s">
        <v>565</v>
      </c>
    </row>
    <row r="801" spans="1:4">
      <c r="A801" s="86">
        <v>40433</v>
      </c>
      <c r="B801" s="86">
        <f t="shared" si="12"/>
        <v>38</v>
      </c>
      <c r="C801" s="54">
        <v>50</v>
      </c>
      <c r="D801" s="87" t="s">
        <v>565</v>
      </c>
    </row>
    <row r="802" spans="1:4">
      <c r="A802" s="86">
        <v>40426</v>
      </c>
      <c r="B802" s="86">
        <f t="shared" si="12"/>
        <v>37</v>
      </c>
      <c r="C802" s="54">
        <v>48.913043478260867</v>
      </c>
      <c r="D802" s="87" t="s">
        <v>565</v>
      </c>
    </row>
    <row r="803" spans="1:4">
      <c r="A803" s="86">
        <v>40419</v>
      </c>
      <c r="B803" s="86">
        <f t="shared" si="12"/>
        <v>36</v>
      </c>
      <c r="C803" s="54">
        <v>46.739130434782609</v>
      </c>
      <c r="D803" s="87" t="s">
        <v>565</v>
      </c>
    </row>
    <row r="804" spans="1:4">
      <c r="A804" s="86">
        <v>40412</v>
      </c>
      <c r="B804" s="86">
        <f t="shared" si="12"/>
        <v>35</v>
      </c>
      <c r="C804" s="54">
        <v>46.236559139784944</v>
      </c>
      <c r="D804" s="87" t="s">
        <v>565</v>
      </c>
    </row>
    <row r="805" spans="1:4">
      <c r="A805" s="86">
        <v>40405</v>
      </c>
      <c r="B805" s="86">
        <f t="shared" si="12"/>
        <v>34</v>
      </c>
      <c r="C805" s="54">
        <v>47.826086956521742</v>
      </c>
      <c r="D805" s="87" t="s">
        <v>565</v>
      </c>
    </row>
    <row r="806" spans="1:4">
      <c r="A806" s="86">
        <v>40398</v>
      </c>
      <c r="B806" s="86">
        <f t="shared" si="12"/>
        <v>33</v>
      </c>
      <c r="C806" s="54">
        <v>48.387096774193552</v>
      </c>
      <c r="D806" s="87" t="s">
        <v>565</v>
      </c>
    </row>
    <row r="807" spans="1:4">
      <c r="A807" s="86">
        <v>40391</v>
      </c>
      <c r="B807" s="86">
        <f t="shared" si="12"/>
        <v>32</v>
      </c>
      <c r="C807" s="54">
        <v>48.913043478260867</v>
      </c>
      <c r="D807" s="87" t="s">
        <v>565</v>
      </c>
    </row>
    <row r="808" spans="1:4">
      <c r="A808" s="86">
        <v>40384</v>
      </c>
      <c r="B808" s="86">
        <f t="shared" si="12"/>
        <v>31</v>
      </c>
      <c r="C808" s="54">
        <v>48.913043478260867</v>
      </c>
      <c r="D808" s="87" t="s">
        <v>565</v>
      </c>
    </row>
    <row r="809" spans="1:4">
      <c r="A809" s="86">
        <v>40377</v>
      </c>
      <c r="B809" s="86">
        <f t="shared" si="12"/>
        <v>30</v>
      </c>
      <c r="C809" s="54">
        <v>50</v>
      </c>
      <c r="D809" s="87" t="s">
        <v>565</v>
      </c>
    </row>
    <row r="810" spans="1:4">
      <c r="A810" s="86">
        <v>40370</v>
      </c>
      <c r="B810" s="86">
        <f t="shared" si="12"/>
        <v>29</v>
      </c>
      <c r="C810" s="54">
        <v>49.462365591397848</v>
      </c>
      <c r="D810" s="87" t="s">
        <v>565</v>
      </c>
    </row>
    <row r="811" spans="1:4">
      <c r="A811" s="86">
        <v>40363</v>
      </c>
      <c r="B811" s="86">
        <f t="shared" si="12"/>
        <v>28</v>
      </c>
      <c r="C811" s="54">
        <v>50.549450549450547</v>
      </c>
      <c r="D811" s="87" t="s">
        <v>565</v>
      </c>
    </row>
    <row r="812" spans="1:4">
      <c r="A812" s="86">
        <v>40356</v>
      </c>
      <c r="B812" s="86">
        <f t="shared" si="12"/>
        <v>27</v>
      </c>
      <c r="C812" s="54">
        <v>49.450549450549453</v>
      </c>
      <c r="D812" s="87" t="s">
        <v>565</v>
      </c>
    </row>
    <row r="813" spans="1:4">
      <c r="A813" s="86">
        <v>40349</v>
      </c>
      <c r="B813" s="86">
        <f t="shared" si="12"/>
        <v>26</v>
      </c>
      <c r="C813" s="54">
        <v>51.086956521739133</v>
      </c>
      <c r="D813" s="87" t="s">
        <v>565</v>
      </c>
    </row>
    <row r="814" spans="1:4">
      <c r="A814" s="86">
        <v>40342</v>
      </c>
      <c r="B814" s="86">
        <f t="shared" si="12"/>
        <v>25</v>
      </c>
      <c r="C814" s="54">
        <v>50</v>
      </c>
      <c r="D814" s="87" t="s">
        <v>565</v>
      </c>
    </row>
    <row r="815" spans="1:4">
      <c r="A815" s="86">
        <v>40335</v>
      </c>
      <c r="B815" s="86">
        <f t="shared" si="12"/>
        <v>24</v>
      </c>
      <c r="C815" s="54">
        <v>51.086956521739133</v>
      </c>
      <c r="D815" s="87" t="s">
        <v>565</v>
      </c>
    </row>
    <row r="816" spans="1:4">
      <c r="A816" s="86">
        <v>40328</v>
      </c>
      <c r="B816" s="86">
        <f t="shared" si="12"/>
        <v>23</v>
      </c>
      <c r="C816" s="54">
        <v>50</v>
      </c>
      <c r="D816" s="87" t="s">
        <v>565</v>
      </c>
    </row>
    <row r="817" spans="1:4">
      <c r="A817" s="86">
        <v>40321</v>
      </c>
      <c r="B817" s="86">
        <f t="shared" si="12"/>
        <v>22</v>
      </c>
      <c r="C817" s="54">
        <v>51.612903225806448</v>
      </c>
      <c r="D817" s="87" t="s">
        <v>565</v>
      </c>
    </row>
    <row r="818" spans="1:4">
      <c r="A818" s="86">
        <v>40314</v>
      </c>
      <c r="B818" s="86">
        <f t="shared" si="12"/>
        <v>21</v>
      </c>
      <c r="C818" s="54">
        <v>53.260869565217391</v>
      </c>
      <c r="D818" s="87" t="s">
        <v>565</v>
      </c>
    </row>
    <row r="819" spans="1:4">
      <c r="A819" s="86">
        <v>40307</v>
      </c>
      <c r="B819" s="86">
        <f t="shared" si="12"/>
        <v>20</v>
      </c>
      <c r="C819" s="54">
        <v>53.763440860215056</v>
      </c>
      <c r="D819" s="87" t="s">
        <v>565</v>
      </c>
    </row>
    <row r="820" spans="1:4">
      <c r="A820" s="86">
        <v>40300</v>
      </c>
      <c r="B820" s="86">
        <f t="shared" si="12"/>
        <v>19</v>
      </c>
      <c r="C820" s="54">
        <v>51.612903225806448</v>
      </c>
      <c r="D820" s="87" t="s">
        <v>565</v>
      </c>
    </row>
    <row r="821" spans="1:4">
      <c r="A821" s="86">
        <v>40293</v>
      </c>
      <c r="B821" s="86">
        <f t="shared" si="12"/>
        <v>18</v>
      </c>
      <c r="C821" s="54">
        <v>53.763440860215056</v>
      </c>
      <c r="D821" s="87" t="s">
        <v>565</v>
      </c>
    </row>
    <row r="822" spans="1:4">
      <c r="A822" s="86">
        <v>40286</v>
      </c>
      <c r="B822" s="86">
        <f t="shared" si="12"/>
        <v>17</v>
      </c>
      <c r="C822" s="54">
        <v>51.612903225806448</v>
      </c>
      <c r="D822" s="87" t="s">
        <v>565</v>
      </c>
    </row>
    <row r="823" spans="1:4">
      <c r="A823" s="86">
        <v>40279</v>
      </c>
      <c r="B823" s="86">
        <f t="shared" si="12"/>
        <v>16</v>
      </c>
      <c r="C823" s="54">
        <v>50.537634408602152</v>
      </c>
      <c r="D823" s="87" t="s">
        <v>565</v>
      </c>
    </row>
    <row r="824" spans="1:4">
      <c r="A824" s="86">
        <v>40272</v>
      </c>
      <c r="B824" s="86">
        <f t="shared" si="12"/>
        <v>15</v>
      </c>
      <c r="C824" s="54">
        <v>52.688172043010752</v>
      </c>
      <c r="D824" s="87" t="s">
        <v>565</v>
      </c>
    </row>
    <row r="825" spans="1:4">
      <c r="A825" s="86">
        <v>40265</v>
      </c>
      <c r="B825" s="86">
        <f t="shared" si="12"/>
        <v>14</v>
      </c>
      <c r="C825" s="54">
        <v>52.688172043010752</v>
      </c>
      <c r="D825" s="87" t="s">
        <v>565</v>
      </c>
    </row>
    <row r="826" spans="1:4">
      <c r="A826" s="86">
        <v>40258</v>
      </c>
      <c r="B826" s="86">
        <f t="shared" si="12"/>
        <v>13</v>
      </c>
      <c r="C826" s="54">
        <v>51.612903225806448</v>
      </c>
      <c r="D826" s="87" t="s">
        <v>565</v>
      </c>
    </row>
    <row r="827" spans="1:4">
      <c r="A827" s="86">
        <v>40251</v>
      </c>
      <c r="B827" s="86">
        <f t="shared" si="12"/>
        <v>12</v>
      </c>
      <c r="C827" s="54">
        <v>51.612903225806448</v>
      </c>
      <c r="D827" s="87" t="s">
        <v>565</v>
      </c>
    </row>
    <row r="828" spans="1:4">
      <c r="A828" s="86">
        <v>40244</v>
      </c>
      <c r="B828" s="86">
        <f t="shared" si="12"/>
        <v>11</v>
      </c>
      <c r="C828" s="54">
        <v>52.688172043010752</v>
      </c>
      <c r="D828" s="87" t="s">
        <v>565</v>
      </c>
    </row>
    <row r="829" spans="1:4">
      <c r="A829" s="86">
        <v>40237</v>
      </c>
      <c r="B829" s="86">
        <f t="shared" si="12"/>
        <v>10</v>
      </c>
      <c r="C829" s="54">
        <v>53.763440860215056</v>
      </c>
      <c r="D829" s="87" t="s">
        <v>565</v>
      </c>
    </row>
    <row r="830" spans="1:4">
      <c r="A830" s="86">
        <v>40230</v>
      </c>
      <c r="B830" s="86">
        <f t="shared" si="12"/>
        <v>9</v>
      </c>
      <c r="C830" s="54">
        <v>53.260869565217391</v>
      </c>
      <c r="D830" s="87" t="s">
        <v>565</v>
      </c>
    </row>
    <row r="831" spans="1:4">
      <c r="A831" s="86">
        <v>40223</v>
      </c>
      <c r="B831" s="86">
        <f t="shared" si="12"/>
        <v>8</v>
      </c>
      <c r="C831" s="54">
        <v>54.838709677419352</v>
      </c>
      <c r="D831" s="87" t="s">
        <v>565</v>
      </c>
    </row>
    <row r="832" spans="1:4">
      <c r="A832" s="86">
        <v>40216</v>
      </c>
      <c r="B832" s="86">
        <f t="shared" si="12"/>
        <v>7</v>
      </c>
      <c r="C832" s="54">
        <v>53.763440860215056</v>
      </c>
      <c r="D832" s="87" t="s">
        <v>565</v>
      </c>
    </row>
    <row r="833" spans="1:4">
      <c r="A833" s="86">
        <v>40209</v>
      </c>
      <c r="B833" s="86">
        <f t="shared" si="12"/>
        <v>6</v>
      </c>
      <c r="C833" s="54">
        <v>51.612903225806448</v>
      </c>
      <c r="D833" s="87" t="s">
        <v>565</v>
      </c>
    </row>
    <row r="834" spans="1:4">
      <c r="A834" s="86">
        <v>40202</v>
      </c>
      <c r="B834" s="86">
        <f t="shared" si="12"/>
        <v>5</v>
      </c>
      <c r="C834" s="54">
        <v>51.578947368421055</v>
      </c>
      <c r="D834" s="87" t="s">
        <v>565</v>
      </c>
    </row>
    <row r="835" spans="1:4">
      <c r="A835" s="86">
        <v>40195</v>
      </c>
      <c r="B835" s="86">
        <f t="shared" ref="B835:B886" si="13">WEEKNUM(A835,1)</f>
        <v>4</v>
      </c>
      <c r="C835" s="54">
        <v>53.763440860215056</v>
      </c>
      <c r="D835" s="87" t="s">
        <v>565</v>
      </c>
    </row>
    <row r="836" spans="1:4">
      <c r="A836" s="86">
        <v>40188</v>
      </c>
      <c r="B836" s="86">
        <f t="shared" si="13"/>
        <v>3</v>
      </c>
      <c r="C836" s="54">
        <v>54.255319148936167</v>
      </c>
      <c r="D836" s="87" t="s">
        <v>565</v>
      </c>
    </row>
    <row r="837" spans="1:4">
      <c r="A837" s="86">
        <v>40181</v>
      </c>
      <c r="B837" s="86">
        <f t="shared" si="13"/>
        <v>2</v>
      </c>
      <c r="C837" s="54">
        <v>54.255319148936167</v>
      </c>
      <c r="D837" s="87" t="s">
        <v>565</v>
      </c>
    </row>
    <row r="838" spans="1:4">
      <c r="A838" s="86">
        <v>40174</v>
      </c>
      <c r="B838" s="86">
        <f t="shared" si="13"/>
        <v>53</v>
      </c>
      <c r="C838" s="54">
        <v>54.255319148936167</v>
      </c>
      <c r="D838" s="87" t="s">
        <v>565</v>
      </c>
    </row>
    <row r="839" spans="1:4">
      <c r="A839" s="86">
        <v>40167</v>
      </c>
      <c r="B839" s="86">
        <f t="shared" si="13"/>
        <v>52</v>
      </c>
      <c r="C839" s="54">
        <v>53.763440860215056</v>
      </c>
      <c r="D839" s="87" t="s">
        <v>565</v>
      </c>
    </row>
    <row r="840" spans="1:4">
      <c r="A840" s="86">
        <v>40160</v>
      </c>
      <c r="B840" s="86">
        <f t="shared" si="13"/>
        <v>51</v>
      </c>
      <c r="C840" s="54">
        <v>53.846153846153847</v>
      </c>
      <c r="D840" s="87" t="s">
        <v>565</v>
      </c>
    </row>
    <row r="841" spans="1:4">
      <c r="A841" s="86">
        <v>40153</v>
      </c>
      <c r="B841" s="86">
        <f t="shared" si="13"/>
        <v>50</v>
      </c>
      <c r="C841" s="54">
        <v>53.191489361702125</v>
      </c>
      <c r="D841" s="87" t="s">
        <v>565</v>
      </c>
    </row>
    <row r="842" spans="1:4">
      <c r="A842" s="86">
        <v>40146</v>
      </c>
      <c r="B842" s="86">
        <f t="shared" si="13"/>
        <v>49</v>
      </c>
      <c r="C842" s="54">
        <v>54.347826086956523</v>
      </c>
      <c r="D842" s="87" t="s">
        <v>565</v>
      </c>
    </row>
    <row r="843" spans="1:4">
      <c r="A843" s="86">
        <v>40139</v>
      </c>
      <c r="B843" s="86">
        <f t="shared" si="13"/>
        <v>48</v>
      </c>
      <c r="C843" s="54">
        <v>52.688172043010752</v>
      </c>
      <c r="D843" s="87" t="s">
        <v>565</v>
      </c>
    </row>
    <row r="844" spans="1:4">
      <c r="A844" s="86">
        <v>40132</v>
      </c>
      <c r="B844" s="86">
        <f t="shared" si="13"/>
        <v>47</v>
      </c>
      <c r="C844" s="54">
        <v>57.608695652173914</v>
      </c>
      <c r="D844" s="87" t="s">
        <v>565</v>
      </c>
    </row>
    <row r="845" spans="1:4">
      <c r="A845" s="86">
        <v>40125</v>
      </c>
      <c r="B845" s="86">
        <f t="shared" si="13"/>
        <v>46</v>
      </c>
      <c r="C845" s="54">
        <v>55.319148936170215</v>
      </c>
      <c r="D845" s="87" t="s">
        <v>565</v>
      </c>
    </row>
    <row r="846" spans="1:4">
      <c r="A846" s="86">
        <v>40118</v>
      </c>
      <c r="B846" s="86">
        <f t="shared" si="13"/>
        <v>45</v>
      </c>
      <c r="C846" s="54">
        <v>56.382978723404257</v>
      </c>
      <c r="D846" s="87" t="s">
        <v>565</v>
      </c>
    </row>
    <row r="847" spans="1:4">
      <c r="A847" s="86">
        <v>40111</v>
      </c>
      <c r="B847" s="86">
        <f t="shared" si="13"/>
        <v>44</v>
      </c>
      <c r="C847" s="54">
        <v>57.608695652173914</v>
      </c>
      <c r="D847" s="87" t="s">
        <v>565</v>
      </c>
    </row>
    <row r="848" spans="1:4">
      <c r="A848" s="86">
        <v>40104</v>
      </c>
      <c r="B848" s="86">
        <f t="shared" si="13"/>
        <v>43</v>
      </c>
      <c r="C848" s="54">
        <v>55.913978494623656</v>
      </c>
      <c r="D848" s="87" t="s">
        <v>565</v>
      </c>
    </row>
    <row r="849" spans="1:4">
      <c r="A849" s="86">
        <v>40097</v>
      </c>
      <c r="B849" s="86">
        <f t="shared" si="13"/>
        <v>42</v>
      </c>
      <c r="C849" s="54">
        <v>58.695652173913047</v>
      </c>
      <c r="D849" s="87" t="s">
        <v>565</v>
      </c>
    </row>
    <row r="850" spans="1:4">
      <c r="A850" s="86">
        <v>40090</v>
      </c>
      <c r="B850" s="86">
        <f t="shared" si="13"/>
        <v>41</v>
      </c>
      <c r="C850" s="54">
        <v>56.521739130434781</v>
      </c>
      <c r="D850" s="87" t="s">
        <v>565</v>
      </c>
    </row>
    <row r="851" spans="1:4">
      <c r="A851" s="86">
        <v>40083</v>
      </c>
      <c r="B851" s="86">
        <f>WEEKNUM(A851,1)</f>
        <v>40</v>
      </c>
      <c r="C851" s="54">
        <v>55.434782608695656</v>
      </c>
      <c r="D851" s="87" t="s">
        <v>565</v>
      </c>
    </row>
    <row r="852" spans="1:4">
      <c r="A852" s="86">
        <v>40076</v>
      </c>
      <c r="B852" s="86">
        <f t="shared" si="13"/>
        <v>39</v>
      </c>
      <c r="C852" s="54">
        <v>55.913978494623656</v>
      </c>
      <c r="D852" s="87" t="s">
        <v>565</v>
      </c>
    </row>
    <row r="853" spans="1:4">
      <c r="A853" s="86">
        <v>40069</v>
      </c>
      <c r="B853" s="86">
        <f t="shared" si="13"/>
        <v>38</v>
      </c>
      <c r="C853" s="54">
        <v>55.913978494623656</v>
      </c>
      <c r="D853" s="87" t="s">
        <v>565</v>
      </c>
    </row>
    <row r="854" spans="1:4">
      <c r="A854" s="86">
        <v>40062</v>
      </c>
      <c r="B854" s="86">
        <f t="shared" si="13"/>
        <v>37</v>
      </c>
      <c r="C854" s="54">
        <v>56.98924731182796</v>
      </c>
      <c r="D854" s="87" t="s">
        <v>565</v>
      </c>
    </row>
    <row r="855" spans="1:4">
      <c r="A855" s="86">
        <v>40055</v>
      </c>
      <c r="B855" s="86">
        <f t="shared" si="13"/>
        <v>36</v>
      </c>
      <c r="C855" s="54">
        <v>53.763440860215056</v>
      </c>
      <c r="D855" s="87" t="s">
        <v>565</v>
      </c>
    </row>
    <row r="856" spans="1:4">
      <c r="A856" s="86">
        <v>40048</v>
      </c>
      <c r="B856" s="86">
        <f t="shared" si="13"/>
        <v>35</v>
      </c>
      <c r="C856" s="54">
        <v>55.913978494623656</v>
      </c>
      <c r="D856" s="87" t="s">
        <v>565</v>
      </c>
    </row>
    <row r="857" spans="1:4">
      <c r="A857" s="86">
        <v>40041</v>
      </c>
      <c r="B857" s="86">
        <f t="shared" si="13"/>
        <v>34</v>
      </c>
      <c r="C857" s="54">
        <v>57.446808510638299</v>
      </c>
      <c r="D857" s="87" t="s">
        <v>565</v>
      </c>
    </row>
    <row r="858" spans="1:4">
      <c r="A858" s="86">
        <v>40034</v>
      </c>
      <c r="B858" s="86">
        <f t="shared" si="13"/>
        <v>33</v>
      </c>
      <c r="C858" s="54">
        <v>60.215053763440864</v>
      </c>
      <c r="D858" s="87" t="s">
        <v>565</v>
      </c>
    </row>
    <row r="859" spans="1:4">
      <c r="A859" s="86">
        <v>40027</v>
      </c>
      <c r="B859" s="86">
        <f t="shared" si="13"/>
        <v>32</v>
      </c>
      <c r="C859" s="54">
        <v>58.064516129032256</v>
      </c>
      <c r="D859" s="87" t="s">
        <v>565</v>
      </c>
    </row>
    <row r="860" spans="1:4">
      <c r="A860" s="86">
        <v>40020</v>
      </c>
      <c r="B860" s="86">
        <f t="shared" si="13"/>
        <v>31</v>
      </c>
      <c r="C860" s="54">
        <v>59.574468085106382</v>
      </c>
      <c r="D860" s="87" t="s">
        <v>565</v>
      </c>
    </row>
    <row r="861" spans="1:4">
      <c r="A861" s="86">
        <v>40013</v>
      </c>
      <c r="B861" s="86">
        <f t="shared" si="13"/>
        <v>30</v>
      </c>
      <c r="C861" s="54">
        <v>64.130434782608688</v>
      </c>
      <c r="D861" s="87" t="s">
        <v>565</v>
      </c>
    </row>
    <row r="862" spans="1:4">
      <c r="A862" s="86">
        <v>40006</v>
      </c>
      <c r="B862" s="86">
        <f t="shared" si="13"/>
        <v>29</v>
      </c>
      <c r="C862" s="54">
        <v>63.043478260869563</v>
      </c>
      <c r="D862" s="87" t="s">
        <v>565</v>
      </c>
    </row>
    <row r="863" spans="1:4">
      <c r="A863" s="86">
        <v>39999</v>
      </c>
      <c r="B863" s="86">
        <f t="shared" si="13"/>
        <v>28</v>
      </c>
      <c r="C863" s="54">
        <v>65.217391304347828</v>
      </c>
      <c r="D863" s="87" t="s">
        <v>565</v>
      </c>
    </row>
    <row r="864" spans="1:4">
      <c r="A864" s="86">
        <v>39992</v>
      </c>
      <c r="B864" s="86">
        <f t="shared" si="13"/>
        <v>27</v>
      </c>
      <c r="C864" s="54">
        <v>64.516129032258064</v>
      </c>
      <c r="D864" s="87" t="s">
        <v>565</v>
      </c>
    </row>
    <row r="865" spans="1:4">
      <c r="A865" s="86">
        <v>39985</v>
      </c>
      <c r="B865" s="86">
        <f t="shared" si="13"/>
        <v>26</v>
      </c>
      <c r="C865" s="54">
        <v>63.44086021505376</v>
      </c>
      <c r="D865" s="87" t="s">
        <v>565</v>
      </c>
    </row>
    <row r="866" spans="1:4">
      <c r="A866" s="86">
        <v>39978</v>
      </c>
      <c r="B866" s="86">
        <f t="shared" si="13"/>
        <v>25</v>
      </c>
      <c r="C866" s="54">
        <v>66.304347826086953</v>
      </c>
      <c r="D866" s="87" t="s">
        <v>565</v>
      </c>
    </row>
    <row r="867" spans="1:4">
      <c r="A867" s="86">
        <v>39971</v>
      </c>
      <c r="B867" s="86">
        <f t="shared" si="13"/>
        <v>24</v>
      </c>
      <c r="C867" s="54">
        <v>66.666666666666671</v>
      </c>
      <c r="D867" s="87" t="s">
        <v>565</v>
      </c>
    </row>
    <row r="868" spans="1:4">
      <c r="A868" s="86">
        <v>39964</v>
      </c>
      <c r="B868" s="86">
        <f t="shared" si="13"/>
        <v>23</v>
      </c>
      <c r="C868" s="54">
        <v>67.741935483870961</v>
      </c>
      <c r="D868" s="87" t="s">
        <v>565</v>
      </c>
    </row>
    <row r="869" spans="1:4">
      <c r="A869" s="86">
        <v>39957</v>
      </c>
      <c r="B869" s="86">
        <f t="shared" si="13"/>
        <v>22</v>
      </c>
      <c r="C869" s="54">
        <v>69.565217391304344</v>
      </c>
      <c r="D869" s="87" t="s">
        <v>565</v>
      </c>
    </row>
    <row r="870" spans="1:4">
      <c r="A870" s="86">
        <v>39950</v>
      </c>
      <c r="B870" s="86">
        <f t="shared" si="13"/>
        <v>21</v>
      </c>
      <c r="C870" s="54">
        <v>68.817204301075265</v>
      </c>
      <c r="D870" s="87" t="s">
        <v>565</v>
      </c>
    </row>
    <row r="871" spans="1:4">
      <c r="A871" s="86">
        <v>39943</v>
      </c>
      <c r="B871" s="86">
        <f t="shared" si="13"/>
        <v>20</v>
      </c>
      <c r="C871" s="54">
        <v>70.967741935483872</v>
      </c>
      <c r="D871" s="87" t="s">
        <v>565</v>
      </c>
    </row>
    <row r="872" spans="1:4">
      <c r="A872" s="86">
        <v>39936</v>
      </c>
      <c r="B872" s="86">
        <f t="shared" si="13"/>
        <v>19</v>
      </c>
      <c r="C872" s="54">
        <v>69.148936170212764</v>
      </c>
      <c r="D872" s="87" t="s">
        <v>565</v>
      </c>
    </row>
    <row r="873" spans="1:4">
      <c r="A873" s="86">
        <v>39929</v>
      </c>
      <c r="B873" s="86">
        <f t="shared" si="13"/>
        <v>18</v>
      </c>
      <c r="C873" s="54">
        <v>69.148936170212764</v>
      </c>
      <c r="D873" s="87" t="s">
        <v>565</v>
      </c>
    </row>
    <row r="874" spans="1:4">
      <c r="A874" s="86">
        <v>39922</v>
      </c>
      <c r="B874" s="86">
        <f t="shared" si="13"/>
        <v>17</v>
      </c>
      <c r="C874" s="54">
        <v>68.131868131868131</v>
      </c>
      <c r="D874" s="87" t="s">
        <v>565</v>
      </c>
    </row>
    <row r="875" spans="1:4">
      <c r="A875" s="86">
        <v>39915</v>
      </c>
      <c r="B875" s="86">
        <f t="shared" si="13"/>
        <v>16</v>
      </c>
      <c r="C875" s="54">
        <v>68.539325842696627</v>
      </c>
      <c r="D875" s="87" t="s">
        <v>565</v>
      </c>
    </row>
    <row r="876" spans="1:4">
      <c r="A876" s="86">
        <v>39908</v>
      </c>
      <c r="B876" s="86">
        <f t="shared" si="13"/>
        <v>15</v>
      </c>
      <c r="C876" s="54">
        <v>68.888888888888886</v>
      </c>
      <c r="D876" s="87" t="s">
        <v>565</v>
      </c>
    </row>
    <row r="877" spans="1:4">
      <c r="A877" s="86">
        <v>39901</v>
      </c>
      <c r="B877" s="86">
        <f t="shared" si="13"/>
        <v>14</v>
      </c>
      <c r="C877" s="54">
        <v>67.777777777777771</v>
      </c>
      <c r="D877" s="87" t="s">
        <v>565</v>
      </c>
    </row>
    <row r="878" spans="1:4">
      <c r="A878" s="86">
        <v>39894</v>
      </c>
      <c r="B878" s="86">
        <f t="shared" si="13"/>
        <v>13</v>
      </c>
      <c r="C878" s="54">
        <v>70.786516853932582</v>
      </c>
      <c r="D878" s="87" t="s">
        <v>565</v>
      </c>
    </row>
    <row r="879" spans="1:4">
      <c r="A879" s="86">
        <v>39887</v>
      </c>
      <c r="B879" s="86">
        <f t="shared" si="13"/>
        <v>12</v>
      </c>
      <c r="C879" s="54">
        <v>68.888888888888886</v>
      </c>
      <c r="D879" s="87" t="s">
        <v>565</v>
      </c>
    </row>
    <row r="880" spans="1:4">
      <c r="A880" s="86">
        <v>39880</v>
      </c>
      <c r="B880" s="86">
        <f t="shared" si="13"/>
        <v>11</v>
      </c>
      <c r="C880" s="54">
        <v>69.662921348314612</v>
      </c>
      <c r="D880" s="87" t="s">
        <v>565</v>
      </c>
    </row>
    <row r="881" spans="1:4">
      <c r="A881" s="86">
        <v>39873</v>
      </c>
      <c r="B881" s="86">
        <f t="shared" si="13"/>
        <v>10</v>
      </c>
      <c r="C881" s="54">
        <v>73.563218390804593</v>
      </c>
      <c r="D881" s="87" t="s">
        <v>565</v>
      </c>
    </row>
    <row r="882" spans="1:4">
      <c r="A882" s="86">
        <v>39866</v>
      </c>
      <c r="B882" s="86">
        <f t="shared" si="13"/>
        <v>9</v>
      </c>
      <c r="C882" s="54">
        <v>71.264367816091948</v>
      </c>
      <c r="D882" s="87" t="s">
        <v>565</v>
      </c>
    </row>
    <row r="883" spans="1:4">
      <c r="A883" s="86">
        <v>39859</v>
      </c>
      <c r="B883" s="86">
        <f t="shared" si="13"/>
        <v>8</v>
      </c>
      <c r="C883" s="54">
        <v>74.418604651162795</v>
      </c>
      <c r="D883" s="87" t="s">
        <v>565</v>
      </c>
    </row>
    <row r="884" spans="1:4">
      <c r="A884" s="86">
        <v>39852</v>
      </c>
      <c r="B884" s="86">
        <f t="shared" si="13"/>
        <v>7</v>
      </c>
      <c r="C884" s="54">
        <v>75.581395348837205</v>
      </c>
      <c r="D884" s="87" t="s">
        <v>565</v>
      </c>
    </row>
    <row r="885" spans="1:4">
      <c r="A885" s="86">
        <v>39845</v>
      </c>
      <c r="B885" s="86">
        <f t="shared" si="13"/>
        <v>6</v>
      </c>
      <c r="C885" s="54">
        <v>78.571428571428569</v>
      </c>
      <c r="D885" s="87" t="s">
        <v>565</v>
      </c>
    </row>
    <row r="886" spans="1:4">
      <c r="A886" s="86">
        <v>39838</v>
      </c>
      <c r="B886" s="86">
        <f t="shared" si="13"/>
        <v>5</v>
      </c>
      <c r="C886" s="54">
        <v>83.75</v>
      </c>
      <c r="D886" s="87" t="s">
        <v>565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opLeftCell="F10" zoomScale="55" zoomScaleNormal="10" workbookViewId="0">
      <selection activeCell="M18" sqref="M18"/>
    </sheetView>
  </sheetViews>
  <sheetFormatPr defaultColWidth="14.453125" defaultRowHeight="15" customHeight="1"/>
  <cols>
    <col min="1" max="2" width="8.7265625" customWidth="1"/>
    <col min="4" max="4" width="25.08984375" customWidth="1"/>
    <col min="5" max="5" width="18.54296875" customWidth="1"/>
    <col min="6" max="6" width="27.08984375" customWidth="1"/>
    <col min="7" max="7" width="20.7265625" customWidth="1"/>
    <col min="8" max="8" width="22.1796875" style="59" bestFit="1" customWidth="1"/>
    <col min="9" max="9" width="41" style="59" customWidth="1"/>
    <col min="10" max="10" width="25.81640625" customWidth="1"/>
    <col min="11" max="11" width="27.6328125" style="59" customWidth="1"/>
    <col min="12" max="12" width="21.54296875" style="59" customWidth="1"/>
    <col min="13" max="13" width="31.08984375" customWidth="1"/>
  </cols>
  <sheetData>
    <row r="1" spans="1:26" ht="14.5">
      <c r="A1" s="22" t="s">
        <v>0</v>
      </c>
      <c r="B1" s="1" t="s">
        <v>1</v>
      </c>
      <c r="C1" s="23" t="s">
        <v>48</v>
      </c>
      <c r="D1" s="5" t="s">
        <v>49</v>
      </c>
      <c r="E1" s="59" t="s">
        <v>536</v>
      </c>
      <c r="F1" s="59" t="s">
        <v>537</v>
      </c>
      <c r="G1" s="5" t="s">
        <v>50</v>
      </c>
      <c r="H1" s="59" t="s">
        <v>542</v>
      </c>
      <c r="I1" s="5"/>
    </row>
    <row r="2" spans="1:26" ht="14.5">
      <c r="A2" s="24" t="s">
        <v>51</v>
      </c>
      <c r="B2" s="7">
        <v>42754</v>
      </c>
      <c r="C2" s="25">
        <f t="shared" ref="C2:C65" si="0">B2-A2</f>
        <v>3</v>
      </c>
      <c r="D2" s="2">
        <v>38.541666666666664</v>
      </c>
      <c r="E2" s="2">
        <v>61.458333333333336</v>
      </c>
      <c r="F2" s="9">
        <v>55.913978494623656</v>
      </c>
      <c r="G2" s="9">
        <v>44.086021505376344</v>
      </c>
      <c r="H2" s="9">
        <v>61.458333333333336</v>
      </c>
      <c r="I2" s="9"/>
      <c r="M2" s="5"/>
      <c r="N2" s="9"/>
      <c r="P2" s="5" t="s">
        <v>52</v>
      </c>
      <c r="Q2" s="5" t="e">
        <f>(Q4+Q5)/(N3+N14)</f>
        <v>#DIV/0!</v>
      </c>
      <c r="W2" s="9"/>
      <c r="X2" s="9"/>
    </row>
    <row r="3" spans="1:26" ht="14.5">
      <c r="A3" s="24" t="s">
        <v>53</v>
      </c>
      <c r="B3" s="7">
        <v>42750</v>
      </c>
      <c r="C3" s="25">
        <f t="shared" si="0"/>
        <v>6</v>
      </c>
      <c r="D3" s="2">
        <v>40.625</v>
      </c>
      <c r="E3" s="2">
        <v>59.375</v>
      </c>
      <c r="F3" s="9">
        <v>56.98924731182796</v>
      </c>
      <c r="G3" s="9">
        <v>43.01075268817204</v>
      </c>
      <c r="H3" s="9">
        <v>59.375</v>
      </c>
      <c r="I3" s="9"/>
      <c r="M3" s="5"/>
      <c r="N3" s="10"/>
      <c r="W3" s="9"/>
      <c r="X3" s="9"/>
    </row>
    <row r="4" spans="1:26" ht="14.5">
      <c r="A4" s="24" t="s">
        <v>54</v>
      </c>
      <c r="B4" s="7">
        <v>42743</v>
      </c>
      <c r="C4" s="25">
        <f t="shared" si="0"/>
        <v>6</v>
      </c>
      <c r="D4" s="2">
        <v>43.298969072164951</v>
      </c>
      <c r="E4" s="2">
        <v>56.701030927835049</v>
      </c>
      <c r="F4" s="9">
        <v>54.945054945054949</v>
      </c>
      <c r="G4" s="9">
        <v>45.054945054945051</v>
      </c>
      <c r="H4" s="9">
        <v>56.701030927835049</v>
      </c>
      <c r="I4" s="9"/>
      <c r="M4" s="5"/>
      <c r="N4" s="26"/>
      <c r="P4" s="5" t="s">
        <v>55</v>
      </c>
      <c r="Q4" s="20">
        <f>N6 * N3</f>
        <v>0</v>
      </c>
      <c r="W4" s="9"/>
      <c r="X4" s="9"/>
    </row>
    <row r="5" spans="1:26" ht="14.5">
      <c r="A5" s="24" t="s">
        <v>56</v>
      </c>
      <c r="B5" s="7">
        <v>42736</v>
      </c>
      <c r="C5" s="25">
        <f t="shared" si="0"/>
        <v>6</v>
      </c>
      <c r="D5" s="2">
        <v>42.10526315789474</v>
      </c>
      <c r="E5" s="2">
        <v>57.89473684210526</v>
      </c>
      <c r="F5" s="9">
        <v>55.434782608695656</v>
      </c>
      <c r="G5" s="9">
        <v>44.565217391304344</v>
      </c>
      <c r="H5" s="9">
        <v>57.89473684210526</v>
      </c>
      <c r="I5" s="9"/>
      <c r="M5" s="5"/>
      <c r="N5" s="5"/>
      <c r="P5" s="5" t="s">
        <v>58</v>
      </c>
      <c r="Q5" s="20">
        <f>N14 * N17</f>
        <v>0</v>
      </c>
      <c r="W5" s="9"/>
      <c r="X5" s="9"/>
      <c r="Z5" s="10" t="e">
        <f>TTEST(W2:W164,X2:X164,2,2)</f>
        <v>#DIV/0!</v>
      </c>
    </row>
    <row r="6" spans="1:26" ht="14.5">
      <c r="A6" s="24" t="s">
        <v>59</v>
      </c>
      <c r="B6" s="7">
        <v>42729</v>
      </c>
      <c r="C6" s="25">
        <f t="shared" si="0"/>
        <v>6</v>
      </c>
      <c r="D6" s="2">
        <v>41.666666666666664</v>
      </c>
      <c r="E6" s="2">
        <v>58.333333333333336</v>
      </c>
      <c r="F6" s="9">
        <v>56.521739130434781</v>
      </c>
      <c r="G6" s="9">
        <v>43.478260869565219</v>
      </c>
      <c r="H6" s="9">
        <v>58.333333333333336</v>
      </c>
      <c r="I6" s="9"/>
      <c r="J6" s="70"/>
      <c r="K6" s="70" t="s">
        <v>540</v>
      </c>
      <c r="M6" s="5"/>
      <c r="N6" s="26"/>
      <c r="W6" s="9"/>
      <c r="X6" s="9"/>
    </row>
    <row r="7" spans="1:26" ht="14.5">
      <c r="A7" s="24" t="s">
        <v>61</v>
      </c>
      <c r="B7" s="7">
        <v>42722</v>
      </c>
      <c r="C7" s="25">
        <f t="shared" si="0"/>
        <v>6</v>
      </c>
      <c r="D7" s="2">
        <v>41.666666666666664</v>
      </c>
      <c r="E7" s="2">
        <v>58.333333333333336</v>
      </c>
      <c r="F7" s="9">
        <v>53.260869565217391</v>
      </c>
      <c r="G7" s="9">
        <v>46.739130434782609</v>
      </c>
      <c r="H7" s="9">
        <v>58.333333333333336</v>
      </c>
      <c r="I7" s="9"/>
      <c r="M7" s="5"/>
      <c r="N7" s="26"/>
      <c r="W7" s="9"/>
      <c r="X7" s="9"/>
    </row>
    <row r="8" spans="1:26" ht="14.5">
      <c r="A8" s="24" t="s">
        <v>62</v>
      </c>
      <c r="B8" s="7">
        <v>42715</v>
      </c>
      <c r="C8" s="25">
        <f t="shared" si="0"/>
        <v>6</v>
      </c>
      <c r="D8" s="2">
        <v>41.237113402061858</v>
      </c>
      <c r="E8" s="2">
        <v>58.762886597938142</v>
      </c>
      <c r="F8" s="9">
        <v>54.838709677419352</v>
      </c>
      <c r="G8" s="9">
        <v>45.161290322580648</v>
      </c>
      <c r="H8" s="9">
        <v>58.762886597938142</v>
      </c>
      <c r="I8" s="69" t="s">
        <v>538</v>
      </c>
      <c r="J8" s="58">
        <f>COUNT(G2:G144)</f>
        <v>143</v>
      </c>
      <c r="K8" s="68">
        <f>J8/J10</f>
        <v>0.49825783972125437</v>
      </c>
      <c r="L8" s="68"/>
      <c r="M8" s="5"/>
      <c r="N8" s="9"/>
      <c r="W8" s="9"/>
      <c r="X8" s="9"/>
    </row>
    <row r="9" spans="1:26" ht="14.5">
      <c r="A9" s="24" t="s">
        <v>63</v>
      </c>
      <c r="B9" s="7">
        <v>42708</v>
      </c>
      <c r="C9" s="25">
        <f t="shared" si="0"/>
        <v>6</v>
      </c>
      <c r="D9" s="2">
        <v>44.329896907216494</v>
      </c>
      <c r="E9" s="2">
        <v>55.670103092783506</v>
      </c>
      <c r="F9" s="9">
        <v>56.98924731182796</v>
      </c>
      <c r="G9" s="9">
        <v>43.01075268817204</v>
      </c>
      <c r="H9" s="9">
        <v>55.670103092783506</v>
      </c>
      <c r="I9" s="69" t="s">
        <v>539</v>
      </c>
      <c r="J9">
        <f>COUNT(E2:E145)</f>
        <v>144</v>
      </c>
      <c r="K9" s="68">
        <f>J9/J10</f>
        <v>0.50174216027874563</v>
      </c>
      <c r="L9" s="68"/>
      <c r="M9" s="5"/>
      <c r="N9" s="9"/>
      <c r="P9" s="5" t="s">
        <v>64</v>
      </c>
      <c r="Q9" s="10" t="e">
        <f>SQRT((Q2*(1-Q2)/N3) + (Q2*(1-Q2)/N14))</f>
        <v>#DIV/0!</v>
      </c>
      <c r="W9" s="9"/>
      <c r="X9" s="9"/>
    </row>
    <row r="10" spans="1:26" ht="14.5">
      <c r="A10" s="24" t="s">
        <v>65</v>
      </c>
      <c r="B10" s="7">
        <v>42701</v>
      </c>
      <c r="C10" s="25">
        <f t="shared" si="0"/>
        <v>6</v>
      </c>
      <c r="D10" s="2">
        <v>41.666666666666664</v>
      </c>
      <c r="E10" s="2">
        <v>58.333333333333336</v>
      </c>
      <c r="F10" s="9">
        <v>56.98924731182796</v>
      </c>
      <c r="G10" s="9">
        <v>43.01075268817204</v>
      </c>
      <c r="H10" s="9">
        <v>58.333333333333336</v>
      </c>
      <c r="I10" s="67" t="s">
        <v>8</v>
      </c>
      <c r="J10" s="58">
        <f>J8+J9</f>
        <v>287</v>
      </c>
      <c r="K10" s="59">
        <f>J10/J10</f>
        <v>1</v>
      </c>
      <c r="W10" s="9"/>
      <c r="X10" s="9"/>
    </row>
    <row r="11" spans="1:26" ht="14.5">
      <c r="A11" s="24" t="s">
        <v>66</v>
      </c>
      <c r="B11" s="7">
        <v>42694</v>
      </c>
      <c r="C11" s="25">
        <f t="shared" si="0"/>
        <v>6</v>
      </c>
      <c r="D11" s="2">
        <v>42.268041237113401</v>
      </c>
      <c r="E11" s="2">
        <v>57.731958762886599</v>
      </c>
      <c r="F11" s="9">
        <v>56.521739130434781</v>
      </c>
      <c r="G11" s="9">
        <v>43.478260869565219</v>
      </c>
      <c r="H11" s="9">
        <v>57.731958762886599</v>
      </c>
      <c r="I11" s="9"/>
      <c r="M11" s="5"/>
      <c r="N11" s="9"/>
      <c r="P11" s="5" t="s">
        <v>57</v>
      </c>
      <c r="Q11" s="10" t="e">
        <f>(N6-N17)/Q9</f>
        <v>#DIV/0!</v>
      </c>
      <c r="W11" s="9"/>
      <c r="X11" s="9"/>
    </row>
    <row r="12" spans="1:26" ht="14.5">
      <c r="A12" s="24" t="s">
        <v>67</v>
      </c>
      <c r="B12" s="7">
        <v>42687</v>
      </c>
      <c r="C12" s="25">
        <f t="shared" si="0"/>
        <v>6</v>
      </c>
      <c r="D12" s="2">
        <v>41.836734693877553</v>
      </c>
      <c r="E12" s="2">
        <v>58.163265306122447</v>
      </c>
      <c r="F12" s="9">
        <v>54.347826086956523</v>
      </c>
      <c r="G12" s="9">
        <v>45.652173913043477</v>
      </c>
      <c r="H12" s="9">
        <v>58.163265306122447</v>
      </c>
      <c r="I12" s="9"/>
      <c r="W12" s="9"/>
      <c r="X12" s="9"/>
    </row>
    <row r="13" spans="1:26" ht="14.5">
      <c r="A13" s="24" t="s">
        <v>68</v>
      </c>
      <c r="B13" s="7">
        <v>42680</v>
      </c>
      <c r="C13" s="25">
        <f t="shared" si="0"/>
        <v>6</v>
      </c>
      <c r="D13" s="2">
        <v>45.918367346938773</v>
      </c>
      <c r="E13" s="2">
        <v>54.081632653061227</v>
      </c>
      <c r="F13" s="9">
        <v>53.846153846153847</v>
      </c>
      <c r="G13" s="9">
        <v>46.153846153846153</v>
      </c>
      <c r="H13" s="9">
        <v>54.081632653061227</v>
      </c>
      <c r="I13" s="69" t="s">
        <v>541</v>
      </c>
      <c r="J13" s="68">
        <f>K8-K9</f>
        <v>-3.4843205574912606E-3</v>
      </c>
      <c r="M13" s="5"/>
      <c r="N13" s="9"/>
      <c r="P13" s="5" t="s">
        <v>69</v>
      </c>
      <c r="Q13" s="10">
        <f>2*(1-0.8252)</f>
        <v>0.34959999999999991</v>
      </c>
      <c r="W13" s="9"/>
      <c r="X13" s="9"/>
    </row>
    <row r="14" spans="1:26" ht="14.5">
      <c r="A14" s="24" t="s">
        <v>70</v>
      </c>
      <c r="B14" s="7">
        <v>42673</v>
      </c>
      <c r="C14" s="25">
        <f t="shared" si="0"/>
        <v>6</v>
      </c>
      <c r="D14" s="2">
        <v>44.897959183673471</v>
      </c>
      <c r="E14" s="2">
        <v>55.102040816326529</v>
      </c>
      <c r="F14" s="9">
        <v>52.747252747252745</v>
      </c>
      <c r="G14" s="9">
        <v>47.252747252747255</v>
      </c>
      <c r="H14" s="9">
        <v>55.102040816326529</v>
      </c>
      <c r="I14" s="9"/>
      <c r="M14" s="5"/>
      <c r="N14" s="10"/>
      <c r="W14" s="9"/>
      <c r="X14" s="9"/>
    </row>
    <row r="15" spans="1:26" ht="14.5">
      <c r="A15" s="24" t="s">
        <v>71</v>
      </c>
      <c r="B15" s="7">
        <v>42666</v>
      </c>
      <c r="C15" s="25">
        <f t="shared" si="0"/>
        <v>6</v>
      </c>
      <c r="D15" s="2">
        <v>43.298969072164951</v>
      </c>
      <c r="E15" s="2">
        <v>56.701030927835049</v>
      </c>
      <c r="F15" s="9">
        <v>52.173913043478258</v>
      </c>
      <c r="G15" s="9">
        <v>47.826086956521742</v>
      </c>
      <c r="H15" s="9">
        <v>56.701030927835049</v>
      </c>
      <c r="I15" s="9"/>
      <c r="M15" s="5"/>
      <c r="N15" s="26"/>
      <c r="W15" s="9"/>
      <c r="X15" s="9"/>
    </row>
    <row r="16" spans="1:26" ht="14.5">
      <c r="A16" s="24" t="s">
        <v>72</v>
      </c>
      <c r="B16" s="7">
        <v>42659</v>
      </c>
      <c r="C16" s="25">
        <f t="shared" si="0"/>
        <v>6</v>
      </c>
      <c r="D16" s="2">
        <v>44.329896907216494</v>
      </c>
      <c r="E16" s="2">
        <v>55.670103092783506</v>
      </c>
      <c r="F16" s="9">
        <v>49.450549450549453</v>
      </c>
      <c r="G16" s="9">
        <v>50.549450549450547</v>
      </c>
      <c r="H16" s="9">
        <v>55.670103092783506</v>
      </c>
      <c r="I16" s="9"/>
      <c r="M16" s="5"/>
      <c r="N16" s="5"/>
      <c r="Q16" s="26">
        <f>N6-N17</f>
        <v>0</v>
      </c>
      <c r="W16" s="9"/>
      <c r="X16" s="9"/>
    </row>
    <row r="17" spans="1:24" ht="14.5">
      <c r="A17" s="24" t="s">
        <v>73</v>
      </c>
      <c r="B17" s="7">
        <v>42652</v>
      </c>
      <c r="C17" s="25">
        <f t="shared" si="0"/>
        <v>6</v>
      </c>
      <c r="D17" s="2">
        <v>46.391752577319586</v>
      </c>
      <c r="E17" s="2">
        <v>53.608247422680414</v>
      </c>
      <c r="F17" s="9">
        <v>50.537634408602152</v>
      </c>
      <c r="G17" s="9">
        <v>49.462365591397848</v>
      </c>
      <c r="H17" s="9">
        <v>53.608247422680414</v>
      </c>
      <c r="I17" s="9"/>
      <c r="M17" s="5"/>
      <c r="N17" s="26"/>
      <c r="W17" s="9"/>
      <c r="X17" s="9"/>
    </row>
    <row r="18" spans="1:24" ht="14.5">
      <c r="A18" s="24" t="s">
        <v>74</v>
      </c>
      <c r="B18" s="7">
        <v>42645</v>
      </c>
      <c r="C18" s="25">
        <f t="shared" si="0"/>
        <v>6</v>
      </c>
      <c r="D18" s="2">
        <v>45.360824742268044</v>
      </c>
      <c r="E18" s="2">
        <v>54.639175257731956</v>
      </c>
      <c r="F18" s="9">
        <v>53.260869565217391</v>
      </c>
      <c r="G18" s="9">
        <v>46.739130434782609</v>
      </c>
      <c r="H18" s="9">
        <v>54.639175257731956</v>
      </c>
      <c r="I18" s="9"/>
      <c r="M18" s="5"/>
      <c r="N18" s="27"/>
      <c r="W18" s="9"/>
      <c r="X18" s="9"/>
    </row>
    <row r="19" spans="1:24" ht="14.5">
      <c r="A19" s="24" t="s">
        <v>75</v>
      </c>
      <c r="B19" s="7">
        <v>42638</v>
      </c>
      <c r="C19" s="25">
        <f t="shared" si="0"/>
        <v>6</v>
      </c>
      <c r="D19" s="2">
        <v>44.791666666666664</v>
      </c>
      <c r="E19" s="2">
        <v>55.208333333333336</v>
      </c>
      <c r="F19" s="9">
        <v>48.913043478260867</v>
      </c>
      <c r="G19" s="9">
        <v>51.086956521739133</v>
      </c>
      <c r="H19" s="9">
        <v>55.208333333333336</v>
      </c>
      <c r="I19" s="9"/>
      <c r="M19" s="5"/>
      <c r="N19" s="9"/>
      <c r="W19" s="9"/>
      <c r="X19" s="9"/>
    </row>
    <row r="20" spans="1:24" ht="14.5">
      <c r="A20" s="24" t="s">
        <v>76</v>
      </c>
      <c r="B20" s="7">
        <v>42631</v>
      </c>
      <c r="C20" s="25">
        <f t="shared" si="0"/>
        <v>6</v>
      </c>
      <c r="D20" s="2">
        <v>45.833333333333336</v>
      </c>
      <c r="E20" s="2">
        <v>54.166666666666664</v>
      </c>
      <c r="F20" s="9">
        <v>48.888888888888886</v>
      </c>
      <c r="G20" s="9">
        <v>51.111111111111114</v>
      </c>
      <c r="H20" s="9">
        <v>54.166666666666664</v>
      </c>
      <c r="I20" s="9"/>
      <c r="M20" s="5"/>
      <c r="N20" s="9"/>
      <c r="W20" s="9"/>
      <c r="X20" s="9"/>
    </row>
    <row r="21" spans="1:24" ht="15" customHeight="1">
      <c r="A21" s="24" t="s">
        <v>77</v>
      </c>
      <c r="B21" s="7">
        <v>42624</v>
      </c>
      <c r="C21" s="25">
        <f t="shared" si="0"/>
        <v>6</v>
      </c>
      <c r="D21" s="2">
        <v>46.875</v>
      </c>
      <c r="E21" s="2">
        <v>53.125</v>
      </c>
      <c r="F21" s="9">
        <v>45.652173913043477</v>
      </c>
      <c r="G21" s="9">
        <v>54.347826086956523</v>
      </c>
      <c r="H21" s="9">
        <v>53.125</v>
      </c>
      <c r="I21" s="9"/>
      <c r="P21" s="49" t="s">
        <v>518</v>
      </c>
      <c r="Q21">
        <f>54.54%* 143</f>
        <v>77.992199999999997</v>
      </c>
      <c r="W21" s="9"/>
      <c r="X21" s="9"/>
    </row>
    <row r="22" spans="1:24" ht="14.5">
      <c r="A22" s="24" t="s">
        <v>78</v>
      </c>
      <c r="B22" s="7">
        <v>42617</v>
      </c>
      <c r="C22" s="25">
        <f t="shared" si="0"/>
        <v>6</v>
      </c>
      <c r="D22" s="2">
        <v>45.833333333333336</v>
      </c>
      <c r="E22" s="2">
        <v>54.166666666666664</v>
      </c>
      <c r="F22" s="9">
        <v>46.739130434782609</v>
      </c>
      <c r="G22" s="9">
        <v>53.260869565217391</v>
      </c>
      <c r="H22" s="9">
        <v>54.166666666666664</v>
      </c>
      <c r="I22"/>
      <c r="K22"/>
      <c r="W22" s="9"/>
      <c r="X22" s="9"/>
    </row>
    <row r="23" spans="1:24" ht="14.5">
      <c r="A23" s="24" t="s">
        <v>79</v>
      </c>
      <c r="B23" s="7">
        <v>42610</v>
      </c>
      <c r="C23" s="25">
        <f t="shared" si="0"/>
        <v>6</v>
      </c>
      <c r="D23" s="2">
        <v>46.875</v>
      </c>
      <c r="E23" s="2">
        <v>53.125</v>
      </c>
      <c r="F23" s="9">
        <v>46.236559139784944</v>
      </c>
      <c r="G23" s="9">
        <v>53.763440860215056</v>
      </c>
      <c r="H23" s="9">
        <v>53.125</v>
      </c>
      <c r="I23"/>
      <c r="K23"/>
      <c r="W23" s="9"/>
      <c r="X23" s="9"/>
    </row>
    <row r="24" spans="1:24" ht="14.5">
      <c r="A24" s="24" t="s">
        <v>80</v>
      </c>
      <c r="B24" s="7">
        <v>42603</v>
      </c>
      <c r="C24" s="25">
        <f t="shared" si="0"/>
        <v>6</v>
      </c>
      <c r="D24" s="2">
        <v>46.315789473684212</v>
      </c>
      <c r="E24" s="2">
        <v>53.684210526315788</v>
      </c>
      <c r="F24" s="9">
        <v>46.739130434782609</v>
      </c>
      <c r="G24" s="9">
        <v>53.260869565217391</v>
      </c>
      <c r="H24" s="9">
        <v>53.684210526315788</v>
      </c>
      <c r="I24"/>
      <c r="K24"/>
      <c r="M24" s="5"/>
      <c r="N24" s="10"/>
      <c r="W24" s="9"/>
      <c r="X24" s="9"/>
    </row>
    <row r="25" spans="1:24" ht="21">
      <c r="A25" s="24" t="s">
        <v>81</v>
      </c>
      <c r="B25" s="7">
        <v>42596</v>
      </c>
      <c r="C25" s="25">
        <f t="shared" si="0"/>
        <v>6</v>
      </c>
      <c r="D25" s="2">
        <v>45.833333333333336</v>
      </c>
      <c r="E25" s="2">
        <v>54.166666666666664</v>
      </c>
      <c r="F25" s="9">
        <v>43.956043956043956</v>
      </c>
      <c r="G25" s="9">
        <v>56.043956043956044</v>
      </c>
      <c r="H25" s="9">
        <v>54.166666666666664</v>
      </c>
      <c r="I25"/>
      <c r="K25" t="s">
        <v>556</v>
      </c>
      <c r="L25"/>
      <c r="P25" s="49" t="s">
        <v>518</v>
      </c>
      <c r="Q25">
        <f>48.67% *144</f>
        <v>70.084800000000001</v>
      </c>
      <c r="W25" s="9"/>
      <c r="X25" s="9"/>
    </row>
    <row r="26" spans="1:24" thickBot="1">
      <c r="A26" s="24" t="s">
        <v>82</v>
      </c>
      <c r="B26" s="7">
        <v>42589</v>
      </c>
      <c r="C26" s="25">
        <f t="shared" si="0"/>
        <v>6</v>
      </c>
      <c r="D26" s="2">
        <v>46.391752577319586</v>
      </c>
      <c r="E26" s="2">
        <v>53.608247422680414</v>
      </c>
      <c r="F26" s="9">
        <v>51.64835164835165</v>
      </c>
      <c r="G26" s="9">
        <v>48.35164835164835</v>
      </c>
      <c r="H26" s="9">
        <v>53.608247422680414</v>
      </c>
      <c r="I26"/>
      <c r="K26"/>
      <c r="L26"/>
      <c r="N26" s="28"/>
      <c r="W26" s="9"/>
      <c r="X26" s="9"/>
    </row>
    <row r="27" spans="1:24" ht="14.5">
      <c r="A27" s="24" t="s">
        <v>83</v>
      </c>
      <c r="B27" s="7">
        <v>42582</v>
      </c>
      <c r="C27" s="25">
        <f t="shared" si="0"/>
        <v>6</v>
      </c>
      <c r="D27" s="2">
        <v>45.360824742268044</v>
      </c>
      <c r="E27" s="2">
        <v>54.639175257731956</v>
      </c>
      <c r="F27" s="9">
        <v>52.747252747252745</v>
      </c>
      <c r="G27" s="9">
        <v>47.252747252747255</v>
      </c>
      <c r="H27" s="9">
        <v>54.639175257731956</v>
      </c>
      <c r="I27"/>
      <c r="K27" s="63"/>
      <c r="L27" s="63" t="s">
        <v>50</v>
      </c>
      <c r="M27" s="63" t="s">
        <v>542</v>
      </c>
      <c r="W27" s="9"/>
      <c r="X27" s="9"/>
    </row>
    <row r="28" spans="1:24" ht="14.5">
      <c r="A28" s="24" t="s">
        <v>84</v>
      </c>
      <c r="B28" s="7">
        <v>42575</v>
      </c>
      <c r="C28" s="25">
        <f t="shared" si="0"/>
        <v>6</v>
      </c>
      <c r="D28" s="2">
        <v>48.958333333333336</v>
      </c>
      <c r="E28" s="2">
        <v>51.041666666666664</v>
      </c>
      <c r="F28" s="9">
        <v>52.747252747252745</v>
      </c>
      <c r="G28" s="9">
        <v>47.252747252747255</v>
      </c>
      <c r="H28" s="9">
        <v>51.041666666666664</v>
      </c>
      <c r="I28"/>
      <c r="K28" s="61" t="s">
        <v>522</v>
      </c>
      <c r="L28" s="61">
        <v>54.540244527800979</v>
      </c>
      <c r="M28" s="61">
        <v>49.67306683879336</v>
      </c>
      <c r="W28" s="9"/>
      <c r="X28" s="9"/>
    </row>
    <row r="29" spans="1:24" ht="14.5">
      <c r="A29" s="24" t="s">
        <v>85</v>
      </c>
      <c r="B29" s="7">
        <v>42568</v>
      </c>
      <c r="C29" s="25">
        <f t="shared" si="0"/>
        <v>6</v>
      </c>
      <c r="D29" s="2">
        <v>48.421052631578945</v>
      </c>
      <c r="E29" s="2">
        <v>51.578947368421055</v>
      </c>
      <c r="F29" s="9">
        <v>50.549450549450547</v>
      </c>
      <c r="G29" s="9">
        <v>49.450549450549453</v>
      </c>
      <c r="H29" s="9">
        <v>51.578947368421055</v>
      </c>
      <c r="I29"/>
      <c r="K29" s="61" t="s">
        <v>543</v>
      </c>
      <c r="L29" s="61">
        <v>65.87619090994572</v>
      </c>
      <c r="M29" s="61">
        <v>17.396120253162923</v>
      </c>
      <c r="W29" s="9"/>
      <c r="X29" s="9"/>
    </row>
    <row r="30" spans="1:24" ht="14.5">
      <c r="A30" s="24" t="s">
        <v>86</v>
      </c>
      <c r="B30" s="7">
        <v>42561</v>
      </c>
      <c r="C30" s="25">
        <f t="shared" si="0"/>
        <v>6</v>
      </c>
      <c r="D30" s="2">
        <v>46.875</v>
      </c>
      <c r="E30" s="2">
        <v>53.125</v>
      </c>
      <c r="F30" s="9">
        <v>47.826086956521742</v>
      </c>
      <c r="G30" s="9">
        <v>52.173913043478258</v>
      </c>
      <c r="H30" s="9">
        <v>53.125</v>
      </c>
      <c r="I30"/>
      <c r="K30" s="61" t="s">
        <v>544</v>
      </c>
      <c r="L30" s="61">
        <v>143</v>
      </c>
      <c r="M30" s="61">
        <v>144</v>
      </c>
      <c r="W30" s="9"/>
      <c r="X30" s="9"/>
    </row>
    <row r="31" spans="1:24" ht="14.5">
      <c r="A31" s="24" t="s">
        <v>87</v>
      </c>
      <c r="B31" s="7">
        <v>42554</v>
      </c>
      <c r="C31" s="25">
        <f t="shared" si="0"/>
        <v>6</v>
      </c>
      <c r="D31" s="2">
        <v>46.875</v>
      </c>
      <c r="E31" s="2">
        <v>53.125</v>
      </c>
      <c r="F31" s="9">
        <v>51.086956521739133</v>
      </c>
      <c r="G31" s="9">
        <v>48.913043478260867</v>
      </c>
      <c r="H31" s="9">
        <v>53.125</v>
      </c>
      <c r="I31"/>
      <c r="K31" s="61" t="s">
        <v>557</v>
      </c>
      <c r="L31" s="61">
        <v>41.551102826016113</v>
      </c>
      <c r="M31" s="61"/>
      <c r="N31" s="29"/>
      <c r="W31" s="9"/>
      <c r="X31" s="9"/>
    </row>
    <row r="32" spans="1:24" ht="14.5">
      <c r="A32" s="24" t="s">
        <v>88</v>
      </c>
      <c r="B32" s="7">
        <v>42547</v>
      </c>
      <c r="C32" s="25">
        <f t="shared" si="0"/>
        <v>6</v>
      </c>
      <c r="D32" s="2">
        <v>47.916666666666664</v>
      </c>
      <c r="E32" s="2">
        <v>52.083333333333336</v>
      </c>
      <c r="F32" s="9">
        <v>47.826086956521742</v>
      </c>
      <c r="G32" s="9">
        <v>52.173913043478258</v>
      </c>
      <c r="H32" s="9">
        <v>52.083333333333336</v>
      </c>
      <c r="I32"/>
      <c r="K32" s="61" t="s">
        <v>545</v>
      </c>
      <c r="L32" s="61">
        <v>0</v>
      </c>
      <c r="M32" s="61"/>
      <c r="W32" s="9"/>
      <c r="X32" s="9"/>
    </row>
    <row r="33" spans="1:24" ht="14.5">
      <c r="A33" s="24" t="s">
        <v>89</v>
      </c>
      <c r="B33" s="7">
        <v>42540</v>
      </c>
      <c r="C33" s="25">
        <f t="shared" si="0"/>
        <v>6</v>
      </c>
      <c r="D33" s="2">
        <v>45.360824742268044</v>
      </c>
      <c r="E33" s="2">
        <v>54.639175257731956</v>
      </c>
      <c r="F33" s="9">
        <v>48.913043478260867</v>
      </c>
      <c r="G33" s="9">
        <v>51.086956521739133</v>
      </c>
      <c r="H33" s="9">
        <v>54.639175257731956</v>
      </c>
      <c r="I33"/>
      <c r="K33" s="61" t="s">
        <v>546</v>
      </c>
      <c r="L33" s="61">
        <v>285</v>
      </c>
      <c r="M33" s="61"/>
      <c r="W33" s="9"/>
      <c r="X33" s="9"/>
    </row>
    <row r="34" spans="1:24" ht="14.5">
      <c r="A34" s="24" t="s">
        <v>90</v>
      </c>
      <c r="B34" s="7">
        <v>42533</v>
      </c>
      <c r="C34" s="25">
        <f t="shared" si="0"/>
        <v>6</v>
      </c>
      <c r="D34" s="2">
        <v>44.791666666666664</v>
      </c>
      <c r="E34" s="2">
        <v>55.208333333333336</v>
      </c>
      <c r="F34" s="9">
        <v>50</v>
      </c>
      <c r="G34" s="9">
        <v>50</v>
      </c>
      <c r="H34" s="9">
        <v>55.208333333333336</v>
      </c>
      <c r="I34"/>
      <c r="K34" s="61" t="s">
        <v>547</v>
      </c>
      <c r="L34" s="61">
        <v>6.3957906600741987</v>
      </c>
      <c r="M34" s="61"/>
      <c r="W34" s="9"/>
      <c r="X34" s="9"/>
    </row>
    <row r="35" spans="1:24" ht="14.5">
      <c r="A35" s="24" t="s">
        <v>91</v>
      </c>
      <c r="B35" s="7">
        <v>42526</v>
      </c>
      <c r="C35" s="25">
        <f t="shared" si="0"/>
        <v>6</v>
      </c>
      <c r="D35" s="2">
        <v>46.315789473684212</v>
      </c>
      <c r="E35" s="2">
        <v>53.684210526315788</v>
      </c>
      <c r="F35" s="9">
        <v>47.826086956521742</v>
      </c>
      <c r="G35" s="9">
        <v>52.173913043478258</v>
      </c>
      <c r="H35" s="9">
        <v>53.684210526315788</v>
      </c>
      <c r="I35"/>
      <c r="K35" s="61" t="s">
        <v>548</v>
      </c>
      <c r="L35" s="61">
        <v>3.2620575618724801E-10</v>
      </c>
      <c r="M35" s="61"/>
      <c r="W35" s="9"/>
      <c r="X35" s="9"/>
    </row>
    <row r="36" spans="1:24" ht="14.5">
      <c r="A36" s="24" t="s">
        <v>92</v>
      </c>
      <c r="B36" s="7">
        <v>42519</v>
      </c>
      <c r="C36" s="25">
        <f t="shared" si="0"/>
        <v>6</v>
      </c>
      <c r="D36" s="2">
        <v>45.833333333333336</v>
      </c>
      <c r="E36" s="2">
        <v>54.166666666666664</v>
      </c>
      <c r="F36" s="9">
        <v>47.252747252747255</v>
      </c>
      <c r="G36" s="9">
        <v>52.747252747252745</v>
      </c>
      <c r="H36" s="9">
        <v>54.166666666666664</v>
      </c>
      <c r="I36"/>
      <c r="K36" s="61" t="s">
        <v>549</v>
      </c>
      <c r="L36" s="61">
        <v>1.6502177126950135</v>
      </c>
      <c r="M36" s="61"/>
      <c r="W36" s="9"/>
      <c r="X36" s="9"/>
    </row>
    <row r="37" spans="1:24" ht="14.5">
      <c r="A37" s="24" t="s">
        <v>93</v>
      </c>
      <c r="B37" s="7">
        <v>42512</v>
      </c>
      <c r="C37" s="25">
        <f t="shared" si="0"/>
        <v>6</v>
      </c>
      <c r="D37" s="2">
        <v>46.875</v>
      </c>
      <c r="E37" s="2">
        <v>53.125</v>
      </c>
      <c r="F37" s="9">
        <v>47.252747252747255</v>
      </c>
      <c r="G37" s="9">
        <v>52.747252747252745</v>
      </c>
      <c r="H37" s="9">
        <v>53.125</v>
      </c>
      <c r="I37"/>
      <c r="K37" s="61" t="s">
        <v>550</v>
      </c>
      <c r="L37" s="61">
        <v>6.5241151237449601E-10</v>
      </c>
      <c r="M37" s="61"/>
      <c r="W37" s="9"/>
      <c r="X37" s="9"/>
    </row>
    <row r="38" spans="1:24" thickBot="1">
      <c r="A38" s="24" t="s">
        <v>94</v>
      </c>
      <c r="B38" s="7">
        <v>42505</v>
      </c>
      <c r="C38" s="25">
        <f t="shared" si="0"/>
        <v>6</v>
      </c>
      <c r="D38" s="2">
        <v>46.875</v>
      </c>
      <c r="E38" s="2">
        <v>53.125</v>
      </c>
      <c r="F38" s="9">
        <v>48.913043478260867</v>
      </c>
      <c r="G38" s="9">
        <v>51.086956521739133</v>
      </c>
      <c r="H38" s="9">
        <v>53.125</v>
      </c>
      <c r="I38" s="9"/>
      <c r="K38" s="62" t="s">
        <v>551</v>
      </c>
      <c r="L38" s="62">
        <v>1.9683226030287631</v>
      </c>
      <c r="M38" s="62"/>
      <c r="W38" s="9"/>
      <c r="X38" s="9"/>
    </row>
    <row r="39" spans="1:24" ht="14.5">
      <c r="A39" s="24" t="s">
        <v>95</v>
      </c>
      <c r="B39" s="7">
        <v>42498</v>
      </c>
      <c r="C39" s="25">
        <f t="shared" si="0"/>
        <v>6</v>
      </c>
      <c r="D39" s="2">
        <v>45.833333333333336</v>
      </c>
      <c r="E39" s="2">
        <v>54.166666666666664</v>
      </c>
      <c r="F39" s="9">
        <v>45.652173913043477</v>
      </c>
      <c r="G39" s="9">
        <v>54.347826086956523</v>
      </c>
      <c r="H39" s="9">
        <v>54.166666666666664</v>
      </c>
      <c r="I39" s="9"/>
      <c r="K39"/>
      <c r="L39"/>
      <c r="W39" s="9"/>
      <c r="X39" s="9"/>
    </row>
    <row r="40" spans="1:24" ht="14.5">
      <c r="A40" s="24" t="s">
        <v>96</v>
      </c>
      <c r="B40" s="7">
        <v>42491</v>
      </c>
      <c r="C40" s="25">
        <f t="shared" si="0"/>
        <v>6</v>
      </c>
      <c r="D40" s="2">
        <v>47.422680412371136</v>
      </c>
      <c r="E40" s="2">
        <v>52.577319587628864</v>
      </c>
      <c r="F40" s="9">
        <v>45.652173913043477</v>
      </c>
      <c r="G40" s="9">
        <v>54.347826086956523</v>
      </c>
      <c r="H40" s="9">
        <v>52.577319587628864</v>
      </c>
      <c r="I40" s="9"/>
      <c r="K40"/>
      <c r="L40"/>
      <c r="W40" s="9"/>
      <c r="X40" s="9"/>
    </row>
    <row r="41" spans="1:24" ht="14.5">
      <c r="A41" s="24" t="s">
        <v>97</v>
      </c>
      <c r="B41" s="7">
        <v>42484</v>
      </c>
      <c r="C41" s="25">
        <f t="shared" si="0"/>
        <v>6</v>
      </c>
      <c r="D41" s="2">
        <v>46.875</v>
      </c>
      <c r="E41" s="2">
        <v>53.125</v>
      </c>
      <c r="F41" s="9">
        <v>46.153846153846153</v>
      </c>
      <c r="G41" s="9">
        <v>53.846153846153847</v>
      </c>
      <c r="H41" s="9">
        <v>53.125</v>
      </c>
      <c r="I41" s="9"/>
      <c r="W41" s="9"/>
      <c r="X41" s="9"/>
    </row>
    <row r="42" spans="1:24" ht="14.5">
      <c r="A42" s="24" t="s">
        <v>98</v>
      </c>
      <c r="B42" s="7">
        <v>42477</v>
      </c>
      <c r="C42" s="25">
        <f t="shared" si="0"/>
        <v>6</v>
      </c>
      <c r="D42" s="2">
        <v>49.473684210526315</v>
      </c>
      <c r="E42" s="2">
        <v>50.526315789473685</v>
      </c>
      <c r="F42" s="9">
        <v>48.387096774193552</v>
      </c>
      <c r="G42" s="9">
        <v>51.612903225806448</v>
      </c>
      <c r="H42" s="9">
        <v>50.526315789473685</v>
      </c>
      <c r="I42" s="9"/>
      <c r="W42" s="9"/>
      <c r="X42" s="9"/>
    </row>
    <row r="43" spans="1:24" ht="14.5">
      <c r="A43" s="24" t="s">
        <v>99</v>
      </c>
      <c r="B43" s="7">
        <v>42470</v>
      </c>
      <c r="C43" s="25">
        <f t="shared" si="0"/>
        <v>6</v>
      </c>
      <c r="D43" s="2">
        <v>46.875</v>
      </c>
      <c r="E43" s="2">
        <v>53.125</v>
      </c>
      <c r="F43" s="9">
        <v>47.826086956521742</v>
      </c>
      <c r="G43" s="9">
        <v>52.173913043478258</v>
      </c>
      <c r="H43" s="9">
        <v>53.125</v>
      </c>
      <c r="I43" s="9"/>
      <c r="W43" s="9"/>
      <c r="X43" s="9"/>
    </row>
    <row r="44" spans="1:24" ht="14.5">
      <c r="A44" s="24" t="s">
        <v>100</v>
      </c>
      <c r="B44" s="7">
        <v>42463</v>
      </c>
      <c r="C44" s="25">
        <f t="shared" si="0"/>
        <v>6</v>
      </c>
      <c r="D44" s="2">
        <v>46.875</v>
      </c>
      <c r="E44" s="2">
        <v>53.125</v>
      </c>
      <c r="F44" s="9">
        <v>49.462365591397848</v>
      </c>
      <c r="G44" s="9">
        <v>50.537634408602152</v>
      </c>
      <c r="H44" s="9">
        <v>53.125</v>
      </c>
      <c r="I44" s="9"/>
      <c r="W44" s="9"/>
      <c r="X44" s="9"/>
    </row>
    <row r="45" spans="1:24" ht="14.5">
      <c r="A45" s="24" t="s">
        <v>101</v>
      </c>
      <c r="B45" s="7">
        <v>42456</v>
      </c>
      <c r="C45" s="25">
        <f t="shared" si="0"/>
        <v>6</v>
      </c>
      <c r="D45" s="2">
        <v>45.360824742268044</v>
      </c>
      <c r="E45" s="2">
        <v>54.639175257731956</v>
      </c>
      <c r="F45" s="9">
        <v>50</v>
      </c>
      <c r="G45" s="9">
        <v>50</v>
      </c>
      <c r="H45" s="9">
        <v>54.639175257731956</v>
      </c>
      <c r="I45" s="9"/>
      <c r="W45" s="9"/>
      <c r="X45" s="9"/>
    </row>
    <row r="46" spans="1:24" ht="14.5">
      <c r="A46" s="24" t="s">
        <v>102</v>
      </c>
      <c r="B46" s="7">
        <v>42449</v>
      </c>
      <c r="C46" s="25">
        <f t="shared" si="0"/>
        <v>6</v>
      </c>
      <c r="D46" s="2">
        <v>47.916666666666664</v>
      </c>
      <c r="E46" s="2">
        <v>52.083333333333336</v>
      </c>
      <c r="F46" s="9">
        <v>51.612903225806448</v>
      </c>
      <c r="G46" s="9">
        <v>48.387096774193552</v>
      </c>
      <c r="H46" s="9">
        <v>52.083333333333336</v>
      </c>
      <c r="I46" s="9"/>
      <c r="W46" s="9"/>
      <c r="X46" s="9"/>
    </row>
    <row r="47" spans="1:24" ht="14.5">
      <c r="A47" s="24" t="s">
        <v>103</v>
      </c>
      <c r="B47" s="7">
        <v>42442</v>
      </c>
      <c r="C47" s="25">
        <f t="shared" si="0"/>
        <v>6</v>
      </c>
      <c r="D47" s="2">
        <v>46.875</v>
      </c>
      <c r="E47" s="2">
        <v>53.125</v>
      </c>
      <c r="F47" s="9">
        <v>50</v>
      </c>
      <c r="G47" s="9">
        <v>50</v>
      </c>
      <c r="H47" s="9">
        <v>53.125</v>
      </c>
      <c r="I47" s="9"/>
      <c r="W47" s="9"/>
      <c r="X47" s="9"/>
    </row>
    <row r="48" spans="1:24" ht="14.5">
      <c r="A48" s="24" t="s">
        <v>104</v>
      </c>
      <c r="B48" s="7">
        <v>42435</v>
      </c>
      <c r="C48" s="25">
        <f t="shared" si="0"/>
        <v>6</v>
      </c>
      <c r="D48" s="2">
        <v>47.916666666666664</v>
      </c>
      <c r="E48" s="2">
        <v>52.083333333333336</v>
      </c>
      <c r="F48" s="9">
        <v>51.086956521739133</v>
      </c>
      <c r="G48" s="9">
        <v>48.913043478260867</v>
      </c>
      <c r="H48" s="9">
        <v>52.083333333333336</v>
      </c>
      <c r="I48" s="9"/>
      <c r="W48" s="9"/>
      <c r="X48" s="9"/>
    </row>
    <row r="49" spans="1:24" ht="14.5">
      <c r="A49" s="24" t="s">
        <v>105</v>
      </c>
      <c r="B49" s="7">
        <v>42428</v>
      </c>
      <c r="C49" s="25">
        <f t="shared" si="0"/>
        <v>6</v>
      </c>
      <c r="D49" s="2">
        <v>49.473684210526315</v>
      </c>
      <c r="E49" s="2">
        <v>50.526315789473685</v>
      </c>
      <c r="F49" s="9">
        <v>50</v>
      </c>
      <c r="G49" s="9">
        <v>50</v>
      </c>
      <c r="H49" s="9">
        <v>50.526315789473685</v>
      </c>
      <c r="I49" s="9"/>
      <c r="W49" s="9"/>
      <c r="X49" s="9"/>
    </row>
    <row r="50" spans="1:24" ht="14.5">
      <c r="A50" s="24" t="s">
        <v>106</v>
      </c>
      <c r="B50" s="7">
        <v>42421</v>
      </c>
      <c r="C50" s="25">
        <f t="shared" si="0"/>
        <v>6</v>
      </c>
      <c r="D50" s="2">
        <v>50</v>
      </c>
      <c r="E50" s="2">
        <v>50</v>
      </c>
      <c r="F50" s="9">
        <v>52.173913043478258</v>
      </c>
      <c r="G50" s="9">
        <v>47.826086956521742</v>
      </c>
      <c r="H50" s="9">
        <v>50</v>
      </c>
      <c r="I50" s="9"/>
      <c r="W50" s="9"/>
      <c r="X50" s="9"/>
    </row>
    <row r="51" spans="1:24" ht="14.5">
      <c r="A51" s="24" t="s">
        <v>107</v>
      </c>
      <c r="B51" s="7">
        <v>42414</v>
      </c>
      <c r="C51" s="25">
        <f t="shared" si="0"/>
        <v>6</v>
      </c>
      <c r="D51" s="2">
        <v>50</v>
      </c>
      <c r="E51" s="2">
        <v>50</v>
      </c>
      <c r="F51" s="9">
        <v>51.086956521739133</v>
      </c>
      <c r="G51" s="9">
        <v>48.913043478260867</v>
      </c>
      <c r="H51" s="9">
        <v>50</v>
      </c>
      <c r="I51" s="9"/>
      <c r="W51" s="9"/>
      <c r="X51" s="9"/>
    </row>
    <row r="52" spans="1:24" ht="14.5">
      <c r="A52" s="24" t="s">
        <v>108</v>
      </c>
      <c r="B52" s="7">
        <v>42407</v>
      </c>
      <c r="C52" s="25">
        <f t="shared" si="0"/>
        <v>6</v>
      </c>
      <c r="D52" s="2">
        <v>51.546391752577321</v>
      </c>
      <c r="E52" s="2">
        <v>48.453608247422679</v>
      </c>
      <c r="F52" s="9">
        <v>51.612903225806448</v>
      </c>
      <c r="G52" s="9">
        <v>48.387096774193552</v>
      </c>
      <c r="H52" s="9">
        <v>48.453608247422679</v>
      </c>
      <c r="I52" s="9"/>
      <c r="W52" s="9"/>
      <c r="X52" s="9"/>
    </row>
    <row r="53" spans="1:24" ht="14.5">
      <c r="A53" s="24" t="s">
        <v>109</v>
      </c>
      <c r="B53" s="7">
        <v>42400</v>
      </c>
      <c r="C53" s="25">
        <f t="shared" si="0"/>
        <v>6</v>
      </c>
      <c r="D53" s="2">
        <v>50</v>
      </c>
      <c r="E53" s="2">
        <v>50</v>
      </c>
      <c r="F53" s="9">
        <v>52.173913043478258</v>
      </c>
      <c r="G53" s="9">
        <v>47.826086956521742</v>
      </c>
      <c r="H53" s="9">
        <v>50</v>
      </c>
      <c r="I53" s="9"/>
      <c r="W53" s="9"/>
      <c r="X53" s="9"/>
    </row>
    <row r="54" spans="1:24" ht="14.5">
      <c r="A54" s="24" t="s">
        <v>110</v>
      </c>
      <c r="B54" s="7">
        <v>42393</v>
      </c>
      <c r="C54" s="25">
        <f t="shared" si="0"/>
        <v>6</v>
      </c>
      <c r="D54" s="2">
        <v>49.473684210526315</v>
      </c>
      <c r="E54" s="2">
        <v>50.526315789473685</v>
      </c>
      <c r="F54" s="9">
        <v>51.086956521739133</v>
      </c>
      <c r="G54" s="9">
        <v>48.913043478260867</v>
      </c>
      <c r="H54" s="9">
        <v>50.526315789473685</v>
      </c>
      <c r="I54" s="9"/>
      <c r="W54" s="9"/>
      <c r="X54" s="9"/>
    </row>
    <row r="55" spans="1:24" ht="14.5">
      <c r="A55" s="24" t="s">
        <v>111</v>
      </c>
      <c r="B55" s="7">
        <v>42386</v>
      </c>
      <c r="C55" s="25">
        <f t="shared" si="0"/>
        <v>6</v>
      </c>
      <c r="D55" s="2">
        <v>49.473684210526315</v>
      </c>
      <c r="E55" s="2">
        <v>50.526315789473685</v>
      </c>
      <c r="F55" s="9">
        <v>51.063829787234042</v>
      </c>
      <c r="G55" s="9">
        <v>48.936170212765958</v>
      </c>
      <c r="H55" s="9">
        <v>50.526315789473685</v>
      </c>
      <c r="I55" s="9"/>
      <c r="W55" s="9"/>
      <c r="X55" s="9"/>
    </row>
    <row r="56" spans="1:24" ht="14.5">
      <c r="A56" s="24" t="s">
        <v>112</v>
      </c>
      <c r="B56" s="7">
        <v>42379</v>
      </c>
      <c r="C56" s="25">
        <f t="shared" si="0"/>
        <v>6</v>
      </c>
      <c r="D56" s="2">
        <v>51.041666666666664</v>
      </c>
      <c r="E56" s="2">
        <v>48.958333333333336</v>
      </c>
      <c r="F56" s="9">
        <v>50.537634408602152</v>
      </c>
      <c r="G56" s="9">
        <v>49.462365591397848</v>
      </c>
      <c r="H56" s="9">
        <v>48.958333333333336</v>
      </c>
      <c r="I56" s="9"/>
      <c r="W56" s="9"/>
      <c r="X56" s="9"/>
    </row>
    <row r="57" spans="1:24" ht="14.5">
      <c r="A57" s="24" t="s">
        <v>113</v>
      </c>
      <c r="B57" s="7">
        <v>42372</v>
      </c>
      <c r="C57" s="25">
        <f t="shared" si="0"/>
        <v>6</v>
      </c>
      <c r="D57" s="2">
        <v>53.608247422680414</v>
      </c>
      <c r="E57" s="2">
        <v>46.391752577319586</v>
      </c>
      <c r="F57" s="9">
        <v>52.173913043478258</v>
      </c>
      <c r="G57" s="9">
        <v>47.826086956521742</v>
      </c>
      <c r="H57" s="9">
        <v>46.391752577319586</v>
      </c>
      <c r="I57" s="9"/>
      <c r="W57" s="9"/>
      <c r="X57" s="9"/>
    </row>
    <row r="58" spans="1:24" ht="14.5">
      <c r="A58" s="24" t="s">
        <v>114</v>
      </c>
      <c r="B58" s="7">
        <v>42365</v>
      </c>
      <c r="C58" s="25">
        <f t="shared" si="0"/>
        <v>6</v>
      </c>
      <c r="D58" s="2">
        <v>50.515463917525771</v>
      </c>
      <c r="E58" s="2">
        <v>49.484536082474229</v>
      </c>
      <c r="F58" s="9">
        <v>50.537634408602152</v>
      </c>
      <c r="G58" s="9">
        <v>49.462365591397848</v>
      </c>
      <c r="H58" s="9">
        <v>49.484536082474229</v>
      </c>
      <c r="I58" s="9"/>
      <c r="W58" s="9"/>
      <c r="X58" s="9"/>
    </row>
    <row r="59" spans="1:24" ht="14.5">
      <c r="A59" s="24" t="s">
        <v>115</v>
      </c>
      <c r="B59" s="7">
        <v>42358</v>
      </c>
      <c r="C59" s="25">
        <f t="shared" si="0"/>
        <v>6</v>
      </c>
      <c r="D59" s="2">
        <v>53.125</v>
      </c>
      <c r="E59" s="2">
        <v>46.875</v>
      </c>
      <c r="F59" s="9">
        <v>50</v>
      </c>
      <c r="G59" s="9">
        <v>50</v>
      </c>
      <c r="H59" s="9">
        <v>46.875</v>
      </c>
      <c r="I59" s="9"/>
      <c r="W59" s="9"/>
      <c r="X59" s="9"/>
    </row>
    <row r="60" spans="1:24" ht="14.5">
      <c r="A60" s="24" t="s">
        <v>116</v>
      </c>
      <c r="B60" s="7">
        <v>42351</v>
      </c>
      <c r="C60" s="25">
        <f t="shared" si="0"/>
        <v>6</v>
      </c>
      <c r="D60" s="2">
        <v>52.631578947368418</v>
      </c>
      <c r="E60" s="2">
        <v>47.368421052631575</v>
      </c>
      <c r="F60" s="9">
        <v>51.086956521739133</v>
      </c>
      <c r="G60" s="9">
        <v>48.913043478260867</v>
      </c>
      <c r="H60" s="9">
        <v>47.368421052631575</v>
      </c>
      <c r="I60" s="9"/>
      <c r="W60" s="9"/>
      <c r="X60" s="9"/>
    </row>
    <row r="61" spans="1:24" ht="14.5">
      <c r="A61" s="24" t="s">
        <v>117</v>
      </c>
      <c r="B61" s="7">
        <v>42344</v>
      </c>
      <c r="C61" s="25">
        <f t="shared" si="0"/>
        <v>6</v>
      </c>
      <c r="D61" s="2">
        <v>51.041666666666664</v>
      </c>
      <c r="E61" s="2">
        <v>48.958333333333336</v>
      </c>
      <c r="F61" s="9">
        <v>53.260869565217391</v>
      </c>
      <c r="G61" s="9">
        <v>46.739130434782609</v>
      </c>
      <c r="H61" s="9">
        <v>48.958333333333336</v>
      </c>
      <c r="I61" s="9"/>
      <c r="W61" s="9"/>
      <c r="X61" s="9"/>
    </row>
    <row r="62" spans="1:24" ht="14.5">
      <c r="A62" s="24" t="s">
        <v>118</v>
      </c>
      <c r="B62" s="7">
        <v>42337</v>
      </c>
      <c r="C62" s="25">
        <f t="shared" si="0"/>
        <v>6</v>
      </c>
      <c r="D62" s="2">
        <v>51.578947368421055</v>
      </c>
      <c r="E62" s="2">
        <v>48.421052631578945</v>
      </c>
      <c r="F62" s="9">
        <v>53.763440860215056</v>
      </c>
      <c r="G62" s="9">
        <v>46.236559139784944</v>
      </c>
      <c r="H62" s="9">
        <v>48.421052631578945</v>
      </c>
      <c r="I62" s="9"/>
      <c r="W62" s="9"/>
      <c r="X62" s="9"/>
    </row>
    <row r="63" spans="1:24" ht="14.5">
      <c r="A63" s="24" t="s">
        <v>119</v>
      </c>
      <c r="B63" s="7">
        <v>42330</v>
      </c>
      <c r="C63" s="25">
        <f t="shared" si="0"/>
        <v>6</v>
      </c>
      <c r="D63" s="2">
        <v>54.166666666666664</v>
      </c>
      <c r="E63" s="2">
        <v>45.833333333333336</v>
      </c>
      <c r="F63" s="9">
        <v>52.173913043478258</v>
      </c>
      <c r="G63" s="9">
        <v>47.826086956521742</v>
      </c>
      <c r="H63" s="9">
        <v>45.833333333333336</v>
      </c>
      <c r="I63" s="9"/>
      <c r="W63" s="9"/>
      <c r="X63" s="9"/>
    </row>
    <row r="64" spans="1:24" ht="14.5">
      <c r="A64" s="24" t="s">
        <v>120</v>
      </c>
      <c r="B64" s="7">
        <v>42323</v>
      </c>
      <c r="C64" s="25">
        <f t="shared" si="0"/>
        <v>6</v>
      </c>
      <c r="D64" s="2">
        <v>48.958333333333336</v>
      </c>
      <c r="E64" s="2">
        <v>51.041666666666664</v>
      </c>
      <c r="F64" s="9">
        <v>51.612903225806448</v>
      </c>
      <c r="G64" s="9">
        <v>48.387096774193552</v>
      </c>
      <c r="H64" s="9">
        <v>51.041666666666664</v>
      </c>
      <c r="I64" s="9"/>
      <c r="W64" s="9"/>
      <c r="X64" s="9"/>
    </row>
    <row r="65" spans="1:24" ht="14.5">
      <c r="A65" s="24" t="s">
        <v>121</v>
      </c>
      <c r="B65" s="7">
        <v>42316</v>
      </c>
      <c r="C65" s="25">
        <f t="shared" si="0"/>
        <v>6</v>
      </c>
      <c r="D65" s="2">
        <v>49.484536082474229</v>
      </c>
      <c r="E65" s="2">
        <v>50.515463917525771</v>
      </c>
      <c r="F65" s="9">
        <v>51.086956521739133</v>
      </c>
      <c r="G65" s="9">
        <v>48.913043478260867</v>
      </c>
      <c r="H65" s="9">
        <v>50.515463917525771</v>
      </c>
      <c r="I65" s="9"/>
      <c r="W65" s="9"/>
      <c r="X65" s="9"/>
    </row>
    <row r="66" spans="1:24" ht="14.5">
      <c r="A66" s="24" t="s">
        <v>122</v>
      </c>
      <c r="B66" s="7">
        <v>42309</v>
      </c>
      <c r="C66" s="25">
        <f t="shared" ref="C66:C129" si="1">B66-A66</f>
        <v>6</v>
      </c>
      <c r="D66" s="2">
        <v>51.041666666666664</v>
      </c>
      <c r="E66" s="2">
        <v>48.958333333333336</v>
      </c>
      <c r="F66" s="9">
        <v>51.086956521739133</v>
      </c>
      <c r="G66" s="9">
        <v>48.913043478260867</v>
      </c>
      <c r="H66" s="9">
        <v>48.958333333333336</v>
      </c>
      <c r="I66" s="9"/>
      <c r="W66" s="9"/>
      <c r="X66" s="9"/>
    </row>
    <row r="67" spans="1:24" ht="14.5">
      <c r="A67" s="24" t="s">
        <v>123</v>
      </c>
      <c r="B67" s="7">
        <v>42302</v>
      </c>
      <c r="C67" s="25">
        <f t="shared" si="1"/>
        <v>6</v>
      </c>
      <c r="D67" s="2">
        <v>52.083333333333336</v>
      </c>
      <c r="E67" s="2">
        <v>47.916666666666664</v>
      </c>
      <c r="F67" s="9">
        <v>50</v>
      </c>
      <c r="G67" s="9">
        <v>50</v>
      </c>
      <c r="H67" s="9">
        <v>47.916666666666664</v>
      </c>
      <c r="I67" s="9"/>
      <c r="W67" s="9"/>
      <c r="X67" s="9"/>
    </row>
    <row r="68" spans="1:24" ht="14.5">
      <c r="A68" s="24" t="s">
        <v>124</v>
      </c>
      <c r="B68" s="7">
        <v>42295</v>
      </c>
      <c r="C68" s="25">
        <f t="shared" si="1"/>
        <v>6</v>
      </c>
      <c r="D68" s="2">
        <v>52.083333333333336</v>
      </c>
      <c r="E68" s="2">
        <v>47.916666666666664</v>
      </c>
      <c r="F68" s="9">
        <v>50.537634408602152</v>
      </c>
      <c r="G68" s="9">
        <v>49.462365591397848</v>
      </c>
      <c r="H68" s="9">
        <v>47.916666666666664</v>
      </c>
      <c r="I68" s="9"/>
      <c r="W68" s="9"/>
      <c r="X68" s="9"/>
    </row>
    <row r="69" spans="1:24" ht="14.5">
      <c r="A69" s="24" t="s">
        <v>125</v>
      </c>
      <c r="B69" s="7">
        <v>42288</v>
      </c>
      <c r="C69" s="25">
        <f t="shared" si="1"/>
        <v>6</v>
      </c>
      <c r="D69" s="2">
        <v>52.083333333333336</v>
      </c>
      <c r="E69" s="2">
        <v>47.916666666666664</v>
      </c>
      <c r="F69" s="9">
        <v>49.450549450549453</v>
      </c>
      <c r="G69" s="9">
        <v>50.549450549450547</v>
      </c>
      <c r="H69" s="9">
        <v>47.916666666666664</v>
      </c>
      <c r="I69" s="9"/>
      <c r="W69" s="9"/>
      <c r="X69" s="9"/>
    </row>
    <row r="70" spans="1:24" ht="14.5">
      <c r="A70" s="24" t="s">
        <v>126</v>
      </c>
      <c r="B70" s="7">
        <v>42281</v>
      </c>
      <c r="C70" s="25">
        <f t="shared" si="1"/>
        <v>6</v>
      </c>
      <c r="D70" s="2">
        <v>51.041666666666664</v>
      </c>
      <c r="E70" s="2">
        <v>48.958333333333336</v>
      </c>
      <c r="F70" s="9">
        <v>50.549450549450547</v>
      </c>
      <c r="G70" s="9">
        <v>49.450549450549453</v>
      </c>
      <c r="H70" s="9">
        <v>48.958333333333336</v>
      </c>
      <c r="I70" s="9"/>
      <c r="W70" s="9"/>
      <c r="X70" s="9"/>
    </row>
    <row r="71" spans="1:24" ht="14.5">
      <c r="A71" s="24" t="s">
        <v>127</v>
      </c>
      <c r="B71" s="7">
        <v>42274</v>
      </c>
      <c r="C71" s="25">
        <f t="shared" si="1"/>
        <v>6</v>
      </c>
      <c r="D71" s="2">
        <v>50.515463917525771</v>
      </c>
      <c r="E71" s="2">
        <v>49.484536082474229</v>
      </c>
      <c r="F71" s="9">
        <v>48.913043478260867</v>
      </c>
      <c r="G71" s="9">
        <v>51.086956521739133</v>
      </c>
      <c r="H71" s="9">
        <v>49.484536082474229</v>
      </c>
      <c r="I71" s="9"/>
      <c r="W71" s="9"/>
      <c r="X71" s="9"/>
    </row>
    <row r="72" spans="1:24" ht="14.5">
      <c r="A72" s="24" t="s">
        <v>128</v>
      </c>
      <c r="B72" s="7">
        <v>42267</v>
      </c>
      <c r="C72" s="25">
        <f t="shared" si="1"/>
        <v>6</v>
      </c>
      <c r="D72" s="2">
        <v>52.577319587628864</v>
      </c>
      <c r="E72" s="2">
        <v>47.422680412371136</v>
      </c>
      <c r="F72" s="9">
        <v>50</v>
      </c>
      <c r="G72" s="9">
        <v>50</v>
      </c>
      <c r="H72" s="9">
        <v>47.422680412371136</v>
      </c>
      <c r="I72" s="9"/>
      <c r="W72" s="9"/>
      <c r="X72" s="9"/>
    </row>
    <row r="73" spans="1:24" ht="14.5">
      <c r="A73" s="24" t="s">
        <v>129</v>
      </c>
      <c r="B73" s="7">
        <v>42260</v>
      </c>
      <c r="C73" s="25">
        <f t="shared" si="1"/>
        <v>6</v>
      </c>
      <c r="D73" s="2">
        <v>51.578947368421055</v>
      </c>
      <c r="E73" s="2">
        <v>48.421052631578945</v>
      </c>
      <c r="F73" s="9">
        <v>48.913043478260867</v>
      </c>
      <c r="G73" s="9">
        <v>51.086956521739133</v>
      </c>
      <c r="H73" s="9">
        <v>48.421052631578945</v>
      </c>
      <c r="I73" s="9"/>
      <c r="W73" s="9"/>
      <c r="X73" s="9"/>
    </row>
    <row r="74" spans="1:24" ht="14.5">
      <c r="A74" s="24" t="s">
        <v>130</v>
      </c>
      <c r="B74" s="7">
        <v>42253</v>
      </c>
      <c r="C74" s="25">
        <f t="shared" si="1"/>
        <v>6</v>
      </c>
      <c r="D74" s="2">
        <v>52.083333333333336</v>
      </c>
      <c r="E74" s="2">
        <v>47.916666666666664</v>
      </c>
      <c r="F74" s="9">
        <v>50</v>
      </c>
      <c r="G74" s="9">
        <v>50</v>
      </c>
      <c r="H74" s="9">
        <v>47.916666666666664</v>
      </c>
      <c r="I74" s="9"/>
      <c r="W74" s="9"/>
      <c r="X74" s="9"/>
    </row>
    <row r="75" spans="1:24" ht="14.5">
      <c r="A75" s="24" t="s">
        <v>131</v>
      </c>
      <c r="B75" s="7">
        <v>42246</v>
      </c>
      <c r="C75" s="25">
        <f t="shared" si="1"/>
        <v>6</v>
      </c>
      <c r="D75" s="2">
        <v>52.083333333333336</v>
      </c>
      <c r="E75" s="2">
        <v>47.916666666666664</v>
      </c>
      <c r="F75" s="9">
        <v>48.387096774193552</v>
      </c>
      <c r="G75" s="9">
        <v>51.612903225806448</v>
      </c>
      <c r="H75" s="9">
        <v>47.916666666666664</v>
      </c>
      <c r="I75" s="9"/>
      <c r="W75" s="9"/>
      <c r="X75" s="9"/>
    </row>
    <row r="76" spans="1:24" ht="14.5">
      <c r="A76" s="24" t="s">
        <v>132</v>
      </c>
      <c r="B76" s="7">
        <v>42239</v>
      </c>
      <c r="C76" s="25">
        <f t="shared" si="1"/>
        <v>6</v>
      </c>
      <c r="D76" s="2">
        <v>53.684210526315788</v>
      </c>
      <c r="E76" s="2">
        <v>46.315789473684212</v>
      </c>
      <c r="F76" s="9">
        <v>46.739130434782609</v>
      </c>
      <c r="G76" s="9">
        <v>53.260869565217391</v>
      </c>
      <c r="H76" s="9">
        <v>46.315789473684212</v>
      </c>
      <c r="I76" s="9"/>
      <c r="W76" s="9"/>
      <c r="X76" s="9"/>
    </row>
    <row r="77" spans="1:24" ht="14.5">
      <c r="A77" s="24" t="s">
        <v>133</v>
      </c>
      <c r="B77" s="7">
        <v>42232</v>
      </c>
      <c r="C77" s="25">
        <f t="shared" si="1"/>
        <v>6</v>
      </c>
      <c r="D77" s="2">
        <v>51.578947368421055</v>
      </c>
      <c r="E77" s="2">
        <v>48.421052631578945</v>
      </c>
      <c r="F77" s="9">
        <v>46.236559139784944</v>
      </c>
      <c r="G77" s="9">
        <v>53.763440860215056</v>
      </c>
      <c r="H77" s="9">
        <v>48.421052631578945</v>
      </c>
      <c r="I77" s="9"/>
      <c r="W77" s="9"/>
      <c r="X77" s="9"/>
    </row>
    <row r="78" spans="1:24" ht="14.5">
      <c r="A78" s="24" t="s">
        <v>134</v>
      </c>
      <c r="B78" s="7">
        <v>42225</v>
      </c>
      <c r="C78" s="25">
        <f t="shared" si="1"/>
        <v>6</v>
      </c>
      <c r="D78" s="2">
        <v>52.083333333333336</v>
      </c>
      <c r="E78" s="2">
        <v>47.916666666666664</v>
      </c>
      <c r="F78" s="9">
        <v>48.387096774193552</v>
      </c>
      <c r="G78" s="9">
        <v>51.612903225806448</v>
      </c>
      <c r="H78" s="9">
        <v>47.916666666666664</v>
      </c>
      <c r="I78" s="9"/>
      <c r="W78" s="9"/>
      <c r="X78" s="9"/>
    </row>
    <row r="79" spans="1:24" ht="14.5">
      <c r="A79" s="24" t="s">
        <v>135</v>
      </c>
      <c r="B79" s="7">
        <v>42218</v>
      </c>
      <c r="C79" s="25">
        <f t="shared" si="1"/>
        <v>6</v>
      </c>
      <c r="D79" s="2">
        <v>51.578947368421055</v>
      </c>
      <c r="E79" s="2">
        <v>48.421052631578945</v>
      </c>
      <c r="F79" s="9">
        <v>46.236559139784944</v>
      </c>
      <c r="G79" s="9">
        <v>53.763440860215056</v>
      </c>
      <c r="H79" s="9">
        <v>48.421052631578945</v>
      </c>
      <c r="I79" s="9"/>
      <c r="W79" s="9"/>
      <c r="X79" s="9"/>
    </row>
    <row r="80" spans="1:24" ht="14.5">
      <c r="A80" s="24" t="s">
        <v>136</v>
      </c>
      <c r="B80" s="7">
        <v>42211</v>
      </c>
      <c r="C80" s="25">
        <f t="shared" si="1"/>
        <v>6</v>
      </c>
      <c r="D80" s="2">
        <v>52.083333333333336</v>
      </c>
      <c r="E80" s="2">
        <v>47.916666666666664</v>
      </c>
      <c r="F80" s="9">
        <v>48.387096774193552</v>
      </c>
      <c r="G80" s="9">
        <v>51.612903225806448</v>
      </c>
      <c r="H80" s="9">
        <v>47.916666666666664</v>
      </c>
      <c r="I80" s="9"/>
      <c r="W80" s="9"/>
      <c r="X80" s="9"/>
    </row>
    <row r="81" spans="1:24" ht="14.5">
      <c r="A81" s="24" t="s">
        <v>137</v>
      </c>
      <c r="B81" s="7">
        <v>42204</v>
      </c>
      <c r="C81" s="25">
        <f t="shared" si="1"/>
        <v>6</v>
      </c>
      <c r="D81" s="2">
        <v>51.063829787234042</v>
      </c>
      <c r="E81" s="2">
        <v>48.936170212765958</v>
      </c>
      <c r="F81" s="9">
        <v>49.462365591397848</v>
      </c>
      <c r="G81" s="9">
        <v>50.537634408602152</v>
      </c>
      <c r="H81" s="9">
        <v>48.936170212765958</v>
      </c>
      <c r="I81" s="9"/>
      <c r="W81" s="9"/>
      <c r="X81" s="9"/>
    </row>
    <row r="82" spans="1:24" ht="14.5">
      <c r="A82" s="24" t="s">
        <v>138</v>
      </c>
      <c r="B82" s="7">
        <v>42197</v>
      </c>
      <c r="C82" s="25">
        <f t="shared" si="1"/>
        <v>6</v>
      </c>
      <c r="D82" s="2">
        <v>51.578947368421055</v>
      </c>
      <c r="E82" s="2">
        <v>48.421052631578945</v>
      </c>
      <c r="F82" s="9">
        <v>47.311827956989248</v>
      </c>
      <c r="G82" s="9">
        <v>52.688172043010752</v>
      </c>
      <c r="H82" s="9">
        <v>48.421052631578945</v>
      </c>
      <c r="I82" s="9"/>
      <c r="W82" s="9"/>
      <c r="X82" s="9"/>
    </row>
    <row r="83" spans="1:24" ht="14.5">
      <c r="A83" s="24" t="s">
        <v>139</v>
      </c>
      <c r="B83" s="7">
        <v>42190</v>
      </c>
      <c r="C83" s="25">
        <f t="shared" si="1"/>
        <v>6</v>
      </c>
      <c r="D83" s="2">
        <v>51.578947368421055</v>
      </c>
      <c r="E83" s="2">
        <v>48.421052631578945</v>
      </c>
      <c r="F83" s="9">
        <v>47.311827956989248</v>
      </c>
      <c r="G83" s="9">
        <v>52.688172043010752</v>
      </c>
      <c r="H83" s="9">
        <v>48.421052631578945</v>
      </c>
      <c r="I83" s="9"/>
      <c r="W83" s="9"/>
      <c r="X83" s="9"/>
    </row>
    <row r="84" spans="1:24" ht="14.5">
      <c r="A84" s="24" t="s">
        <v>140</v>
      </c>
      <c r="B84" s="7">
        <v>42183</v>
      </c>
      <c r="C84" s="25">
        <f t="shared" si="1"/>
        <v>6</v>
      </c>
      <c r="D84" s="2">
        <v>51.041666666666664</v>
      </c>
      <c r="E84" s="2">
        <v>48.958333333333336</v>
      </c>
      <c r="F84" s="9">
        <v>48.387096774193552</v>
      </c>
      <c r="G84" s="9">
        <v>51.612903225806448</v>
      </c>
      <c r="H84" s="9">
        <v>48.958333333333336</v>
      </c>
      <c r="I84" s="9"/>
      <c r="W84" s="9"/>
      <c r="X84" s="9"/>
    </row>
    <row r="85" spans="1:24" ht="14.5">
      <c r="A85" s="24" t="s">
        <v>141</v>
      </c>
      <c r="B85" s="7">
        <v>42176</v>
      </c>
      <c r="C85" s="25">
        <f t="shared" si="1"/>
        <v>6</v>
      </c>
      <c r="D85" s="2">
        <v>52.631578947368418</v>
      </c>
      <c r="E85" s="2">
        <v>47.368421052631575</v>
      </c>
      <c r="F85" s="9">
        <v>48.387096774193552</v>
      </c>
      <c r="G85" s="9">
        <v>51.612903225806448</v>
      </c>
      <c r="H85" s="9">
        <v>47.368421052631575</v>
      </c>
      <c r="I85" s="9"/>
      <c r="W85" s="9"/>
      <c r="X85" s="9"/>
    </row>
    <row r="86" spans="1:24" ht="14.5">
      <c r="A86" s="24" t="s">
        <v>142</v>
      </c>
      <c r="B86" s="7">
        <v>42169</v>
      </c>
      <c r="C86" s="25">
        <f t="shared" si="1"/>
        <v>6</v>
      </c>
      <c r="D86" s="2">
        <v>52.127659574468083</v>
      </c>
      <c r="E86" s="2">
        <v>47.872340425531917</v>
      </c>
      <c r="F86" s="9">
        <v>47.311827956989248</v>
      </c>
      <c r="G86" s="9">
        <v>52.688172043010752</v>
      </c>
      <c r="H86" s="9">
        <v>47.872340425531917</v>
      </c>
      <c r="I86" s="9"/>
      <c r="W86" s="9"/>
      <c r="X86" s="9"/>
    </row>
    <row r="87" spans="1:24" ht="14.5">
      <c r="A87" s="24" t="s">
        <v>143</v>
      </c>
      <c r="B87" s="7">
        <v>42162</v>
      </c>
      <c r="C87" s="25">
        <f t="shared" si="1"/>
        <v>6</v>
      </c>
      <c r="D87" s="2">
        <v>51.578947368421055</v>
      </c>
      <c r="E87" s="2">
        <v>48.421052631578945</v>
      </c>
      <c r="F87" s="9">
        <v>46.236559139784944</v>
      </c>
      <c r="G87" s="9">
        <v>53.763440860215056</v>
      </c>
      <c r="H87" s="9">
        <v>48.421052631578945</v>
      </c>
      <c r="I87" s="9"/>
      <c r="W87" s="9"/>
      <c r="X87" s="9"/>
    </row>
    <row r="88" spans="1:24" ht="14.5">
      <c r="A88" s="24" t="s">
        <v>144</v>
      </c>
      <c r="B88" s="7">
        <v>42155</v>
      </c>
      <c r="C88" s="25">
        <f t="shared" si="1"/>
        <v>6</v>
      </c>
      <c r="D88" s="2">
        <v>51.041666666666664</v>
      </c>
      <c r="E88" s="2">
        <v>48.958333333333336</v>
      </c>
      <c r="F88" s="9">
        <v>46.739130434782609</v>
      </c>
      <c r="G88" s="9">
        <v>53.260869565217391</v>
      </c>
      <c r="H88" s="9">
        <v>48.958333333333336</v>
      </c>
      <c r="I88" s="9"/>
      <c r="W88" s="9"/>
      <c r="X88" s="9"/>
    </row>
    <row r="89" spans="1:24" ht="14.5">
      <c r="A89" s="24" t="s">
        <v>145</v>
      </c>
      <c r="B89" s="7">
        <v>42148</v>
      </c>
      <c r="C89" s="25">
        <f t="shared" si="1"/>
        <v>6</v>
      </c>
      <c r="D89" s="2">
        <v>51.578947368421055</v>
      </c>
      <c r="E89" s="2">
        <v>48.421052631578945</v>
      </c>
      <c r="F89" s="9">
        <v>45.161290322580648</v>
      </c>
      <c r="G89" s="9">
        <v>54.838709677419352</v>
      </c>
      <c r="H89" s="9">
        <v>48.421052631578945</v>
      </c>
      <c r="I89" s="9"/>
      <c r="W89" s="9"/>
      <c r="X89" s="9"/>
    </row>
    <row r="90" spans="1:24" ht="14.5">
      <c r="A90" s="24" t="s">
        <v>146</v>
      </c>
      <c r="B90" s="7">
        <v>42141</v>
      </c>
      <c r="C90" s="25">
        <f t="shared" si="1"/>
        <v>6</v>
      </c>
      <c r="D90" s="2">
        <v>51.041666666666664</v>
      </c>
      <c r="E90" s="2">
        <v>48.958333333333336</v>
      </c>
      <c r="F90" s="9">
        <v>46.236559139784944</v>
      </c>
      <c r="G90" s="9">
        <v>53.763440860215056</v>
      </c>
      <c r="H90" s="9">
        <v>48.958333333333336</v>
      </c>
      <c r="I90" s="9"/>
      <c r="W90" s="9"/>
      <c r="X90" s="9"/>
    </row>
    <row r="91" spans="1:24" ht="14.5">
      <c r="A91" s="24" t="s">
        <v>147</v>
      </c>
      <c r="B91" s="7">
        <v>42134</v>
      </c>
      <c r="C91" s="25">
        <f t="shared" si="1"/>
        <v>6</v>
      </c>
      <c r="D91" s="2">
        <v>50.526315789473685</v>
      </c>
      <c r="E91" s="2">
        <v>49.473684210526315</v>
      </c>
      <c r="F91" s="9">
        <v>48.387096774193552</v>
      </c>
      <c r="G91" s="9">
        <v>51.612903225806448</v>
      </c>
      <c r="H91" s="9">
        <v>49.473684210526315</v>
      </c>
      <c r="I91" s="9"/>
      <c r="W91" s="9"/>
      <c r="X91" s="9"/>
    </row>
    <row r="92" spans="1:24" ht="14.5">
      <c r="A92" s="24" t="s">
        <v>148</v>
      </c>
      <c r="B92" s="7">
        <v>42127</v>
      </c>
      <c r="C92" s="25">
        <f t="shared" si="1"/>
        <v>6</v>
      </c>
      <c r="D92" s="2">
        <v>50</v>
      </c>
      <c r="E92" s="2">
        <v>50</v>
      </c>
      <c r="F92" s="9">
        <v>48.421052631578945</v>
      </c>
      <c r="G92" s="9">
        <v>51.578947368421055</v>
      </c>
      <c r="H92" s="9">
        <v>50</v>
      </c>
      <c r="I92" s="9"/>
      <c r="W92" s="9"/>
      <c r="X92" s="9"/>
    </row>
    <row r="93" spans="1:24" ht="14.5">
      <c r="A93" s="24" t="s">
        <v>149</v>
      </c>
      <c r="B93" s="7">
        <v>42120</v>
      </c>
      <c r="C93" s="25">
        <f t="shared" si="1"/>
        <v>6</v>
      </c>
      <c r="D93" s="2">
        <v>52.127659574468083</v>
      </c>
      <c r="E93" s="2">
        <v>47.872340425531917</v>
      </c>
      <c r="F93" s="9">
        <v>46.236559139784944</v>
      </c>
      <c r="G93" s="9">
        <v>53.763440860215056</v>
      </c>
      <c r="H93" s="9">
        <v>47.872340425531917</v>
      </c>
      <c r="I93" s="9"/>
      <c r="W93" s="9"/>
      <c r="X93" s="9"/>
    </row>
    <row r="94" spans="1:24" ht="14.5">
      <c r="A94" s="24" t="s">
        <v>150</v>
      </c>
      <c r="B94" s="7">
        <v>42113</v>
      </c>
      <c r="C94" s="25">
        <f t="shared" si="1"/>
        <v>6</v>
      </c>
      <c r="D94" s="2">
        <v>52.083333333333336</v>
      </c>
      <c r="E94" s="2">
        <v>47.916666666666664</v>
      </c>
      <c r="F94" s="9">
        <v>45.744680851063833</v>
      </c>
      <c r="G94" s="9">
        <v>54.255319148936167</v>
      </c>
      <c r="H94" s="9">
        <v>47.916666666666664</v>
      </c>
      <c r="I94" s="9"/>
      <c r="W94" s="9"/>
      <c r="X94" s="9"/>
    </row>
    <row r="95" spans="1:24" ht="14.5">
      <c r="A95" s="24" t="s">
        <v>151</v>
      </c>
      <c r="B95" s="7">
        <v>42106</v>
      </c>
      <c r="C95" s="25">
        <f t="shared" si="1"/>
        <v>6</v>
      </c>
      <c r="D95" s="2">
        <v>50</v>
      </c>
      <c r="E95" s="2">
        <v>50</v>
      </c>
      <c r="F95" s="9">
        <v>45.744680851063833</v>
      </c>
      <c r="G95" s="9">
        <v>54.255319148936167</v>
      </c>
      <c r="H95" s="9">
        <v>50</v>
      </c>
      <c r="I95" s="9"/>
      <c r="W95" s="9"/>
      <c r="X95" s="9"/>
    </row>
    <row r="96" spans="1:24" ht="14.5">
      <c r="A96" s="24" t="s">
        <v>152</v>
      </c>
      <c r="B96" s="7">
        <v>42099</v>
      </c>
      <c r="C96" s="25">
        <f t="shared" si="1"/>
        <v>6</v>
      </c>
      <c r="D96" s="2">
        <v>50.526315789473685</v>
      </c>
      <c r="E96" s="2">
        <v>49.473684210526315</v>
      </c>
      <c r="F96" s="9">
        <v>45.744680851063833</v>
      </c>
      <c r="G96" s="9">
        <v>54.255319148936167</v>
      </c>
      <c r="H96" s="9">
        <v>49.473684210526315</v>
      </c>
      <c r="I96" s="9"/>
      <c r="W96" s="9"/>
      <c r="X96" s="9"/>
    </row>
    <row r="97" spans="1:24" ht="14.5">
      <c r="A97" s="24" t="s">
        <v>153</v>
      </c>
      <c r="B97" s="7">
        <v>42092</v>
      </c>
      <c r="C97" s="25">
        <f t="shared" si="1"/>
        <v>6</v>
      </c>
      <c r="D97" s="2">
        <v>51.578947368421055</v>
      </c>
      <c r="E97" s="2">
        <v>48.421052631578945</v>
      </c>
      <c r="F97" s="9">
        <v>46.236559139784944</v>
      </c>
      <c r="G97" s="9">
        <v>53.763440860215056</v>
      </c>
      <c r="H97" s="9">
        <v>48.421052631578945</v>
      </c>
      <c r="I97" s="9"/>
      <c r="W97" s="9"/>
      <c r="X97" s="9"/>
    </row>
    <row r="98" spans="1:24" ht="14.5">
      <c r="A98" s="24" t="s">
        <v>154</v>
      </c>
      <c r="B98" s="7">
        <v>42085</v>
      </c>
      <c r="C98" s="25">
        <f t="shared" si="1"/>
        <v>6</v>
      </c>
      <c r="D98" s="2">
        <v>52.631578947368418</v>
      </c>
      <c r="E98" s="2">
        <v>47.368421052631575</v>
      </c>
      <c r="F98" s="9">
        <v>46.153846153846153</v>
      </c>
      <c r="G98" s="9">
        <v>53.846153846153847</v>
      </c>
      <c r="H98" s="9">
        <v>47.368421052631575</v>
      </c>
      <c r="I98" s="9"/>
      <c r="W98" s="9"/>
      <c r="X98" s="9"/>
    </row>
    <row r="99" spans="1:24" ht="14.5">
      <c r="A99" s="24" t="s">
        <v>155</v>
      </c>
      <c r="B99" s="7">
        <v>42078</v>
      </c>
      <c r="C99" s="25">
        <f t="shared" si="1"/>
        <v>6</v>
      </c>
      <c r="D99" s="2">
        <v>50.526315789473685</v>
      </c>
      <c r="E99" s="2">
        <v>49.473684210526315</v>
      </c>
      <c r="F99" s="9">
        <v>46.808510638297875</v>
      </c>
      <c r="G99" s="9">
        <v>53.191489361702125</v>
      </c>
      <c r="H99" s="9">
        <v>49.473684210526315</v>
      </c>
      <c r="I99" s="9"/>
      <c r="W99" s="9"/>
      <c r="X99" s="9"/>
    </row>
    <row r="100" spans="1:24" ht="14.5">
      <c r="A100" s="24" t="s">
        <v>156</v>
      </c>
      <c r="B100" s="7">
        <v>42071</v>
      </c>
      <c r="C100" s="25">
        <f t="shared" si="1"/>
        <v>6</v>
      </c>
      <c r="D100" s="2">
        <v>51.578947368421055</v>
      </c>
      <c r="E100" s="2">
        <v>48.421052631578945</v>
      </c>
      <c r="F100" s="9">
        <v>45.652173913043477</v>
      </c>
      <c r="G100" s="9">
        <v>54.347826086956523</v>
      </c>
      <c r="H100" s="9">
        <v>48.421052631578945</v>
      </c>
      <c r="I100" s="9"/>
      <c r="W100" s="9"/>
      <c r="X100" s="9"/>
    </row>
    <row r="101" spans="1:24" ht="14.5">
      <c r="A101" s="24" t="s">
        <v>157</v>
      </c>
      <c r="B101" s="7">
        <v>42064</v>
      </c>
      <c r="C101" s="25">
        <f t="shared" si="1"/>
        <v>6</v>
      </c>
      <c r="D101" s="2">
        <v>52.631578947368418</v>
      </c>
      <c r="E101" s="2">
        <v>47.368421052631575</v>
      </c>
      <c r="F101" s="9">
        <v>47.311827956989248</v>
      </c>
      <c r="G101" s="9">
        <v>52.688172043010752</v>
      </c>
      <c r="H101" s="9">
        <v>47.368421052631575</v>
      </c>
      <c r="I101" s="9"/>
      <c r="W101" s="9"/>
      <c r="X101" s="9"/>
    </row>
    <row r="102" spans="1:24" ht="14.5">
      <c r="A102" s="24" t="s">
        <v>158</v>
      </c>
      <c r="B102" s="7">
        <v>42057</v>
      </c>
      <c r="C102" s="25">
        <f t="shared" si="1"/>
        <v>6</v>
      </c>
      <c r="D102" s="2">
        <v>51.578947368421055</v>
      </c>
      <c r="E102" s="2">
        <v>48.421052631578945</v>
      </c>
      <c r="F102" s="9">
        <v>42.391304347826086</v>
      </c>
      <c r="G102" s="9">
        <v>57.608695652173914</v>
      </c>
      <c r="H102" s="9">
        <v>48.421052631578945</v>
      </c>
      <c r="I102" s="9"/>
      <c r="W102" s="9"/>
      <c r="X102" s="9"/>
    </row>
    <row r="103" spans="1:24" ht="14.5">
      <c r="A103" s="24" t="s">
        <v>159</v>
      </c>
      <c r="B103" s="7">
        <v>42050</v>
      </c>
      <c r="C103" s="25">
        <f t="shared" si="1"/>
        <v>6</v>
      </c>
      <c r="D103" s="2">
        <v>50.526315789473685</v>
      </c>
      <c r="E103" s="2">
        <v>49.473684210526315</v>
      </c>
      <c r="F103" s="9">
        <v>44.680851063829785</v>
      </c>
      <c r="G103" s="9">
        <v>55.319148936170215</v>
      </c>
      <c r="H103" s="9">
        <v>49.473684210526315</v>
      </c>
      <c r="I103" s="9"/>
      <c r="W103" s="9"/>
      <c r="X103" s="9"/>
    </row>
    <row r="104" spans="1:24" ht="14.5">
      <c r="A104" s="24" t="s">
        <v>160</v>
      </c>
      <c r="B104" s="7">
        <v>42043</v>
      </c>
      <c r="C104" s="25">
        <f t="shared" si="1"/>
        <v>6</v>
      </c>
      <c r="D104" s="2">
        <v>51.578947368421055</v>
      </c>
      <c r="E104" s="2">
        <v>48.421052631578945</v>
      </c>
      <c r="F104" s="9">
        <v>43.617021276595743</v>
      </c>
      <c r="G104" s="9">
        <v>56.382978723404257</v>
      </c>
      <c r="H104" s="9">
        <v>48.421052631578945</v>
      </c>
      <c r="I104" s="9"/>
      <c r="W104" s="9"/>
      <c r="X104" s="9"/>
    </row>
    <row r="105" spans="1:24" ht="14.5">
      <c r="A105" s="24" t="s">
        <v>161</v>
      </c>
      <c r="B105" s="7">
        <v>42036</v>
      </c>
      <c r="C105" s="25">
        <f t="shared" si="1"/>
        <v>6</v>
      </c>
      <c r="D105" s="2">
        <v>50.526315789473685</v>
      </c>
      <c r="E105" s="2">
        <v>49.473684210526315</v>
      </c>
      <c r="F105" s="9">
        <v>42.391304347826086</v>
      </c>
      <c r="G105" s="9">
        <v>57.608695652173914</v>
      </c>
      <c r="H105" s="9">
        <v>49.473684210526315</v>
      </c>
      <c r="I105" s="9"/>
      <c r="W105" s="9"/>
      <c r="X105" s="9"/>
    </row>
    <row r="106" spans="1:24" ht="14.5">
      <c r="A106" s="24" t="s">
        <v>162</v>
      </c>
      <c r="B106" s="7">
        <v>42029</v>
      </c>
      <c r="C106" s="25">
        <f t="shared" si="1"/>
        <v>6</v>
      </c>
      <c r="D106" s="2">
        <v>48.958333333333336</v>
      </c>
      <c r="E106" s="2">
        <v>51.041666666666664</v>
      </c>
      <c r="F106" s="9">
        <v>44.086021505376344</v>
      </c>
      <c r="G106" s="9">
        <v>55.913978494623656</v>
      </c>
      <c r="H106" s="9">
        <v>51.041666666666664</v>
      </c>
      <c r="I106" s="9"/>
      <c r="W106" s="9"/>
      <c r="X106" s="9"/>
    </row>
    <row r="107" spans="1:24" ht="14.5">
      <c r="A107" s="24" t="s">
        <v>163</v>
      </c>
      <c r="B107" s="7">
        <v>42022</v>
      </c>
      <c r="C107" s="25">
        <f t="shared" si="1"/>
        <v>6</v>
      </c>
      <c r="D107" s="2">
        <v>51.578947368421055</v>
      </c>
      <c r="E107" s="2">
        <v>48.421052631578945</v>
      </c>
      <c r="F107" s="9">
        <v>41.304347826086953</v>
      </c>
      <c r="G107" s="9">
        <v>58.695652173913047</v>
      </c>
      <c r="H107" s="9">
        <v>48.421052631578945</v>
      </c>
      <c r="I107" s="9"/>
      <c r="W107" s="9"/>
      <c r="X107" s="9"/>
    </row>
    <row r="108" spans="1:24" ht="14.5">
      <c r="A108" s="24" t="s">
        <v>164</v>
      </c>
      <c r="B108" s="7">
        <v>42015</v>
      </c>
      <c r="C108" s="25">
        <f t="shared" si="1"/>
        <v>6</v>
      </c>
      <c r="D108" s="2">
        <v>51.063829787234042</v>
      </c>
      <c r="E108" s="2">
        <v>48.936170212765958</v>
      </c>
      <c r="F108" s="9">
        <v>43.478260869565219</v>
      </c>
      <c r="G108" s="9">
        <v>56.521739130434781</v>
      </c>
      <c r="H108" s="9">
        <v>48.936170212765958</v>
      </c>
      <c r="I108" s="9"/>
      <c r="W108" s="9"/>
      <c r="X108" s="9"/>
    </row>
    <row r="109" spans="1:24" ht="14.5">
      <c r="A109" s="24" t="s">
        <v>165</v>
      </c>
      <c r="B109" s="7">
        <v>42008</v>
      </c>
      <c r="C109" s="25">
        <f t="shared" si="1"/>
        <v>6</v>
      </c>
      <c r="D109" s="2">
        <v>51.063829787234042</v>
      </c>
      <c r="E109" s="2">
        <v>48.936170212765958</v>
      </c>
      <c r="F109" s="9">
        <v>44.565217391304344</v>
      </c>
      <c r="G109" s="9">
        <v>55.434782608695656</v>
      </c>
      <c r="H109" s="9">
        <v>48.936170212765958</v>
      </c>
      <c r="I109" s="9"/>
      <c r="W109" s="9"/>
      <c r="X109" s="9"/>
    </row>
    <row r="110" spans="1:24" ht="14.5">
      <c r="A110" s="24" t="s">
        <v>166</v>
      </c>
      <c r="B110" s="7">
        <v>42001</v>
      </c>
      <c r="C110" s="25">
        <f t="shared" si="1"/>
        <v>6</v>
      </c>
      <c r="D110" s="2">
        <v>53.191489361702125</v>
      </c>
      <c r="E110" s="2">
        <v>46.808510638297875</v>
      </c>
      <c r="F110" s="9">
        <v>44.086021505376344</v>
      </c>
      <c r="G110" s="9">
        <v>55.913978494623656</v>
      </c>
      <c r="H110" s="9">
        <v>46.808510638297875</v>
      </c>
      <c r="I110" s="9"/>
      <c r="W110" s="9"/>
      <c r="X110" s="9"/>
    </row>
    <row r="111" spans="1:24" ht="14.5">
      <c r="A111" s="24" t="s">
        <v>167</v>
      </c>
      <c r="B111" s="7">
        <v>41994</v>
      </c>
      <c r="C111" s="25">
        <f t="shared" si="1"/>
        <v>6</v>
      </c>
      <c r="D111" s="2">
        <v>53.125</v>
      </c>
      <c r="E111" s="2">
        <v>46.875</v>
      </c>
      <c r="F111" s="9">
        <v>44.086021505376344</v>
      </c>
      <c r="G111" s="9">
        <v>55.913978494623656</v>
      </c>
      <c r="H111" s="9">
        <v>46.875</v>
      </c>
      <c r="I111" s="9"/>
      <c r="W111" s="9"/>
      <c r="X111" s="9"/>
    </row>
    <row r="112" spans="1:24" ht="14.5">
      <c r="A112" s="24" t="s">
        <v>168</v>
      </c>
      <c r="B112" s="7">
        <v>41987</v>
      </c>
      <c r="C112" s="25">
        <f t="shared" si="1"/>
        <v>6</v>
      </c>
      <c r="D112" s="2">
        <v>54.736842105263158</v>
      </c>
      <c r="E112" s="2">
        <v>45.263157894736842</v>
      </c>
      <c r="F112" s="9">
        <v>43.01075268817204</v>
      </c>
      <c r="G112" s="9">
        <v>56.98924731182796</v>
      </c>
      <c r="H112" s="9">
        <v>45.263157894736842</v>
      </c>
      <c r="I112" s="9"/>
      <c r="W112" s="9"/>
      <c r="X112" s="9"/>
    </row>
    <row r="113" spans="1:24" ht="14.5">
      <c r="A113" s="24" t="s">
        <v>169</v>
      </c>
      <c r="B113" s="7">
        <v>41980</v>
      </c>
      <c r="C113" s="25">
        <f t="shared" si="1"/>
        <v>6</v>
      </c>
      <c r="D113" s="2">
        <v>54.736842105263158</v>
      </c>
      <c r="E113" s="2">
        <v>45.263157894736842</v>
      </c>
      <c r="F113" s="9">
        <v>46.236559139784944</v>
      </c>
      <c r="G113" s="9">
        <v>53.763440860215056</v>
      </c>
      <c r="H113" s="9">
        <v>45.263157894736842</v>
      </c>
      <c r="I113" s="9"/>
      <c r="W113" s="9"/>
      <c r="X113" s="9"/>
    </row>
    <row r="114" spans="1:24" ht="14.5">
      <c r="A114" s="24" t="s">
        <v>170</v>
      </c>
      <c r="B114" s="7">
        <v>41973</v>
      </c>
      <c r="C114" s="25">
        <f t="shared" si="1"/>
        <v>6</v>
      </c>
      <c r="D114" s="2">
        <v>54.736842105263158</v>
      </c>
      <c r="E114" s="2">
        <v>45.263157894736842</v>
      </c>
      <c r="F114" s="9">
        <v>44.086021505376344</v>
      </c>
      <c r="G114" s="9">
        <v>55.913978494623656</v>
      </c>
      <c r="H114" s="9">
        <v>45.263157894736842</v>
      </c>
      <c r="I114" s="9"/>
      <c r="W114" s="9"/>
      <c r="X114" s="9"/>
    </row>
    <row r="115" spans="1:24" ht="14.5">
      <c r="A115" s="24" t="s">
        <v>171</v>
      </c>
      <c r="B115" s="7">
        <v>41966</v>
      </c>
      <c r="C115" s="25">
        <f t="shared" si="1"/>
        <v>6</v>
      </c>
      <c r="D115" s="2">
        <v>55.789473684210527</v>
      </c>
      <c r="E115" s="2">
        <v>44.210526315789473</v>
      </c>
      <c r="F115" s="9">
        <v>42.553191489361701</v>
      </c>
      <c r="G115" s="9">
        <v>57.446808510638299</v>
      </c>
      <c r="H115" s="9">
        <v>44.210526315789473</v>
      </c>
      <c r="I115" s="9"/>
      <c r="W115" s="9"/>
      <c r="X115" s="9"/>
    </row>
    <row r="116" spans="1:24" ht="14.5">
      <c r="A116" s="24" t="s">
        <v>172</v>
      </c>
      <c r="B116" s="7">
        <v>41959</v>
      </c>
      <c r="C116" s="25">
        <f t="shared" si="1"/>
        <v>6</v>
      </c>
      <c r="D116" s="2">
        <v>55.319148936170215</v>
      </c>
      <c r="E116" s="2">
        <v>44.680851063829785</v>
      </c>
      <c r="F116" s="9">
        <v>39.784946236559136</v>
      </c>
      <c r="G116" s="9">
        <v>60.215053763440864</v>
      </c>
      <c r="H116" s="9">
        <v>44.680851063829785</v>
      </c>
      <c r="I116" s="9"/>
      <c r="W116" s="9"/>
      <c r="X116" s="9"/>
    </row>
    <row r="117" spans="1:24" ht="14.5">
      <c r="A117" s="24" t="s">
        <v>173</v>
      </c>
      <c r="B117" s="7">
        <v>41952</v>
      </c>
      <c r="C117" s="25">
        <f t="shared" si="1"/>
        <v>6</v>
      </c>
      <c r="D117" s="2">
        <v>57.446808510638299</v>
      </c>
      <c r="E117" s="2">
        <v>42.553191489361701</v>
      </c>
      <c r="F117" s="9">
        <v>41.935483870967744</v>
      </c>
      <c r="G117" s="9">
        <v>58.064516129032256</v>
      </c>
      <c r="H117" s="9">
        <v>42.553191489361701</v>
      </c>
      <c r="I117" s="9"/>
      <c r="W117" s="9"/>
      <c r="X117" s="9"/>
    </row>
    <row r="118" spans="1:24" ht="14.5">
      <c r="A118" s="24" t="s">
        <v>174</v>
      </c>
      <c r="B118" s="7">
        <v>41945</v>
      </c>
      <c r="C118" s="25">
        <f t="shared" si="1"/>
        <v>6</v>
      </c>
      <c r="D118" s="2">
        <v>55.789473684210527</v>
      </c>
      <c r="E118" s="2">
        <v>44.210526315789473</v>
      </c>
      <c r="F118" s="9">
        <v>40.425531914893618</v>
      </c>
      <c r="G118" s="9">
        <v>59.574468085106382</v>
      </c>
      <c r="H118" s="9">
        <v>44.210526315789473</v>
      </c>
      <c r="I118" s="9"/>
      <c r="W118" s="9"/>
      <c r="X118" s="9"/>
    </row>
    <row r="119" spans="1:24" ht="14.5">
      <c r="A119" s="24" t="s">
        <v>175</v>
      </c>
      <c r="B119" s="7">
        <v>41938</v>
      </c>
      <c r="C119" s="25">
        <f t="shared" si="1"/>
        <v>6</v>
      </c>
      <c r="D119" s="2">
        <v>55.789473684210527</v>
      </c>
      <c r="E119" s="2">
        <v>44.210526315789473</v>
      </c>
      <c r="F119" s="9">
        <v>35.869565217391305</v>
      </c>
      <c r="G119" s="9">
        <v>64.130434782608688</v>
      </c>
      <c r="H119" s="9">
        <v>44.210526315789473</v>
      </c>
      <c r="I119" s="9"/>
      <c r="W119" s="9"/>
      <c r="X119" s="9"/>
    </row>
    <row r="120" spans="1:24" ht="14.5">
      <c r="A120" s="24" t="s">
        <v>176</v>
      </c>
      <c r="B120" s="7">
        <v>41931</v>
      </c>
      <c r="C120" s="25">
        <f t="shared" si="1"/>
        <v>6</v>
      </c>
      <c r="D120" s="2">
        <v>56.842105263157897</v>
      </c>
      <c r="E120" s="2">
        <v>43.157894736842103</v>
      </c>
      <c r="F120" s="9">
        <v>36.956521739130437</v>
      </c>
      <c r="G120" s="9">
        <v>63.043478260869563</v>
      </c>
      <c r="H120" s="9">
        <v>43.157894736842103</v>
      </c>
      <c r="I120" s="9"/>
      <c r="W120" s="9"/>
      <c r="X120" s="9"/>
    </row>
    <row r="121" spans="1:24" ht="14.5">
      <c r="A121" s="24" t="s">
        <v>177</v>
      </c>
      <c r="B121" s="7">
        <v>41924</v>
      </c>
      <c r="C121" s="25">
        <f t="shared" si="1"/>
        <v>6</v>
      </c>
      <c r="D121" s="2">
        <v>57.291666666666664</v>
      </c>
      <c r="E121" s="2">
        <v>42.708333333333336</v>
      </c>
      <c r="F121" s="9">
        <v>34.782608695652172</v>
      </c>
      <c r="G121" s="9">
        <v>65.217391304347828</v>
      </c>
      <c r="H121" s="9">
        <v>42.708333333333336</v>
      </c>
      <c r="I121" s="9"/>
      <c r="W121" s="9"/>
      <c r="X121" s="9"/>
    </row>
    <row r="122" spans="1:24" ht="14.5">
      <c r="A122" s="24" t="s">
        <v>178</v>
      </c>
      <c r="B122" s="7">
        <v>41917</v>
      </c>
      <c r="C122" s="25">
        <f t="shared" si="1"/>
        <v>6</v>
      </c>
      <c r="D122" s="2">
        <v>55.208333333333336</v>
      </c>
      <c r="E122" s="2">
        <v>44.791666666666664</v>
      </c>
      <c r="F122" s="9">
        <v>35.483870967741936</v>
      </c>
      <c r="G122" s="9">
        <v>64.516129032258064</v>
      </c>
      <c r="H122" s="9">
        <v>44.791666666666664</v>
      </c>
      <c r="I122" s="9"/>
      <c r="W122" s="9"/>
      <c r="X122" s="9"/>
    </row>
    <row r="123" spans="1:24" ht="14.5">
      <c r="A123" s="24" t="s">
        <v>179</v>
      </c>
      <c r="B123" s="7">
        <v>41910</v>
      </c>
      <c r="C123" s="25">
        <f t="shared" si="1"/>
        <v>6</v>
      </c>
      <c r="D123" s="2">
        <v>55.319148936170215</v>
      </c>
      <c r="E123" s="2">
        <v>44.680851063829785</v>
      </c>
      <c r="F123" s="9">
        <v>36.55913978494624</v>
      </c>
      <c r="G123" s="9">
        <v>63.44086021505376</v>
      </c>
      <c r="H123" s="9">
        <v>44.680851063829785</v>
      </c>
      <c r="I123" s="9"/>
      <c r="W123" s="9"/>
      <c r="X123" s="9"/>
    </row>
    <row r="124" spans="1:24" ht="14.5">
      <c r="A124" s="24" t="s">
        <v>180</v>
      </c>
      <c r="B124" s="7">
        <v>41903</v>
      </c>
      <c r="C124" s="25">
        <f t="shared" si="1"/>
        <v>6</v>
      </c>
      <c r="D124" s="2">
        <v>54.736842105263158</v>
      </c>
      <c r="E124" s="2">
        <v>45.263157894736842</v>
      </c>
      <c r="F124" s="9">
        <v>33.695652173913047</v>
      </c>
      <c r="G124" s="9">
        <v>66.304347826086953</v>
      </c>
      <c r="H124" s="9">
        <v>45.263157894736842</v>
      </c>
      <c r="I124" s="9"/>
      <c r="W124" s="9"/>
      <c r="X124" s="9"/>
    </row>
    <row r="125" spans="1:24" ht="14.5">
      <c r="A125" s="24" t="s">
        <v>181</v>
      </c>
      <c r="B125" s="7">
        <v>41896</v>
      </c>
      <c r="C125" s="25">
        <f t="shared" si="1"/>
        <v>6</v>
      </c>
      <c r="D125" s="2">
        <v>56.842105263157897</v>
      </c>
      <c r="E125" s="2">
        <v>43.157894736842103</v>
      </c>
      <c r="F125" s="9">
        <v>33.333333333333336</v>
      </c>
      <c r="G125" s="9">
        <v>66.666666666666671</v>
      </c>
      <c r="H125" s="9">
        <v>43.157894736842103</v>
      </c>
      <c r="I125" s="9"/>
      <c r="W125" s="9"/>
      <c r="X125" s="9"/>
    </row>
    <row r="126" spans="1:24" ht="14.5">
      <c r="A126" s="24" t="s">
        <v>182</v>
      </c>
      <c r="B126" s="7">
        <v>41889</v>
      </c>
      <c r="C126" s="25">
        <f t="shared" si="1"/>
        <v>6</v>
      </c>
      <c r="D126" s="2">
        <v>56.98924731182796</v>
      </c>
      <c r="E126" s="2">
        <v>43.01075268817204</v>
      </c>
      <c r="F126" s="9">
        <v>32.258064516129032</v>
      </c>
      <c r="G126" s="9">
        <v>67.741935483870961</v>
      </c>
      <c r="H126" s="9">
        <v>43.01075268817204</v>
      </c>
      <c r="I126" s="9"/>
      <c r="W126" s="9"/>
      <c r="X126" s="9"/>
    </row>
    <row r="127" spans="1:24" ht="14.5">
      <c r="A127" s="24" t="s">
        <v>183</v>
      </c>
      <c r="B127" s="7">
        <v>41882</v>
      </c>
      <c r="C127" s="25">
        <f t="shared" si="1"/>
        <v>6</v>
      </c>
      <c r="D127" s="2">
        <v>56.382978723404257</v>
      </c>
      <c r="E127" s="2">
        <v>43.617021276595743</v>
      </c>
      <c r="F127" s="9">
        <v>30.434782608695652</v>
      </c>
      <c r="G127" s="9">
        <v>69.565217391304344</v>
      </c>
      <c r="H127" s="9">
        <v>43.617021276595743</v>
      </c>
      <c r="I127" s="9"/>
      <c r="W127" s="9"/>
      <c r="X127" s="9"/>
    </row>
    <row r="128" spans="1:24" ht="14.5">
      <c r="A128" s="24" t="s">
        <v>184</v>
      </c>
      <c r="B128" s="7">
        <v>41875</v>
      </c>
      <c r="C128" s="25">
        <f t="shared" si="1"/>
        <v>6</v>
      </c>
      <c r="D128" s="2">
        <v>54.255319148936167</v>
      </c>
      <c r="E128" s="2">
        <v>45.744680851063833</v>
      </c>
      <c r="F128" s="9">
        <v>31.182795698924732</v>
      </c>
      <c r="G128" s="9">
        <v>68.817204301075265</v>
      </c>
      <c r="H128" s="9">
        <v>45.744680851063833</v>
      </c>
      <c r="I128" s="9"/>
      <c r="W128" s="9"/>
      <c r="X128" s="9"/>
    </row>
    <row r="129" spans="1:24" ht="14.5">
      <c r="A129" s="24" t="s">
        <v>185</v>
      </c>
      <c r="B129" s="7">
        <v>41868</v>
      </c>
      <c r="C129" s="25">
        <f t="shared" si="1"/>
        <v>6</v>
      </c>
      <c r="D129" s="2">
        <v>56.382978723404257</v>
      </c>
      <c r="E129" s="2">
        <v>43.617021276595743</v>
      </c>
      <c r="F129" s="9">
        <v>29.032258064516128</v>
      </c>
      <c r="G129" s="9">
        <v>70.967741935483872</v>
      </c>
      <c r="H129" s="9">
        <v>43.617021276595743</v>
      </c>
      <c r="I129" s="9"/>
      <c r="W129" s="9"/>
      <c r="X129" s="9"/>
    </row>
    <row r="130" spans="1:24" ht="14.5">
      <c r="A130" s="24" t="s">
        <v>186</v>
      </c>
      <c r="B130" s="7">
        <v>41861</v>
      </c>
      <c r="C130" s="25">
        <f t="shared" ref="C130:C193" si="2">B130-A130</f>
        <v>6</v>
      </c>
      <c r="D130" s="2">
        <v>55.789473684210527</v>
      </c>
      <c r="E130" s="2">
        <v>44.210526315789473</v>
      </c>
      <c r="F130" s="9">
        <v>30.851063829787233</v>
      </c>
      <c r="G130" s="9">
        <v>69.148936170212764</v>
      </c>
      <c r="H130" s="9">
        <v>44.210526315789473</v>
      </c>
      <c r="I130" s="9"/>
      <c r="W130" s="9"/>
      <c r="X130" s="9"/>
    </row>
    <row r="131" spans="1:24" ht="14.5">
      <c r="A131" s="24" t="s">
        <v>187</v>
      </c>
      <c r="B131" s="7">
        <v>41854</v>
      </c>
      <c r="C131" s="25">
        <f t="shared" si="2"/>
        <v>6</v>
      </c>
      <c r="D131" s="2">
        <v>56.25</v>
      </c>
      <c r="E131" s="2">
        <v>43.75</v>
      </c>
      <c r="F131" s="9">
        <v>30.851063829787233</v>
      </c>
      <c r="G131" s="9">
        <v>69.148936170212764</v>
      </c>
      <c r="H131" s="9">
        <v>43.75</v>
      </c>
      <c r="I131" s="9"/>
      <c r="W131" s="9"/>
      <c r="X131" s="9"/>
    </row>
    <row r="132" spans="1:24" ht="14.5">
      <c r="A132" s="24" t="s">
        <v>188</v>
      </c>
      <c r="B132" s="7">
        <v>41847</v>
      </c>
      <c r="C132" s="25">
        <f t="shared" si="2"/>
        <v>6</v>
      </c>
      <c r="D132" s="2">
        <v>56.382978723404257</v>
      </c>
      <c r="E132" s="2">
        <v>43.617021276595743</v>
      </c>
      <c r="F132" s="9">
        <v>31.868131868131869</v>
      </c>
      <c r="G132" s="9">
        <v>68.131868131868131</v>
      </c>
      <c r="H132" s="9">
        <v>43.617021276595743</v>
      </c>
      <c r="I132" s="9"/>
      <c r="W132" s="9"/>
      <c r="X132" s="9"/>
    </row>
    <row r="133" spans="1:24" ht="14.5">
      <c r="A133" s="24" t="s">
        <v>189</v>
      </c>
      <c r="B133" s="7">
        <v>41840</v>
      </c>
      <c r="C133" s="25">
        <f t="shared" si="2"/>
        <v>6</v>
      </c>
      <c r="D133" s="2">
        <v>54.255319148936167</v>
      </c>
      <c r="E133" s="2">
        <v>45.744680851063833</v>
      </c>
      <c r="F133" s="9">
        <v>31.460674157303369</v>
      </c>
      <c r="G133" s="9">
        <v>68.539325842696627</v>
      </c>
      <c r="H133" s="9">
        <v>45.744680851063833</v>
      </c>
      <c r="I133" s="9"/>
      <c r="W133" s="9"/>
      <c r="X133" s="9"/>
    </row>
    <row r="134" spans="1:24" ht="14.5">
      <c r="A134" s="24" t="s">
        <v>190</v>
      </c>
      <c r="B134" s="7">
        <v>41833</v>
      </c>
      <c r="C134" s="25">
        <f t="shared" si="2"/>
        <v>6</v>
      </c>
      <c r="D134" s="2">
        <v>55.789473684210527</v>
      </c>
      <c r="E134" s="2">
        <v>44.210526315789473</v>
      </c>
      <c r="F134" s="9">
        <v>31.111111111111111</v>
      </c>
      <c r="G134" s="9">
        <v>68.888888888888886</v>
      </c>
      <c r="H134" s="9">
        <v>44.210526315789473</v>
      </c>
      <c r="I134" s="9"/>
      <c r="W134" s="9"/>
      <c r="X134" s="9"/>
    </row>
    <row r="135" spans="1:24" ht="14.5">
      <c r="A135" s="24" t="s">
        <v>191</v>
      </c>
      <c r="B135" s="7">
        <v>41826</v>
      </c>
      <c r="C135" s="25">
        <f t="shared" si="2"/>
        <v>6</v>
      </c>
      <c r="D135" s="2">
        <v>54.736842105263158</v>
      </c>
      <c r="E135" s="2">
        <v>45.263157894736842</v>
      </c>
      <c r="F135" s="9">
        <v>32.222222222222221</v>
      </c>
      <c r="G135" s="9">
        <v>67.777777777777771</v>
      </c>
      <c r="H135" s="9">
        <v>45.263157894736842</v>
      </c>
      <c r="I135" s="9"/>
      <c r="W135" s="9"/>
      <c r="X135" s="9"/>
    </row>
    <row r="136" spans="1:24" ht="14.5">
      <c r="A136" s="24" t="s">
        <v>192</v>
      </c>
      <c r="B136" s="7">
        <v>41819</v>
      </c>
      <c r="C136" s="25">
        <f t="shared" si="2"/>
        <v>6</v>
      </c>
      <c r="D136" s="2">
        <v>55.319148936170215</v>
      </c>
      <c r="E136" s="2">
        <v>44.680851063829785</v>
      </c>
      <c r="F136" s="9">
        <v>29.213483146067414</v>
      </c>
      <c r="G136" s="9">
        <v>70.786516853932582</v>
      </c>
      <c r="H136" s="9">
        <v>44.680851063829785</v>
      </c>
      <c r="I136" s="9"/>
      <c r="W136" s="9"/>
      <c r="X136" s="9"/>
    </row>
    <row r="137" spans="1:24" ht="14.5">
      <c r="A137" s="24" t="s">
        <v>193</v>
      </c>
      <c r="B137" s="7">
        <v>41812</v>
      </c>
      <c r="C137" s="25">
        <f t="shared" si="2"/>
        <v>6</v>
      </c>
      <c r="D137" s="2">
        <v>57.291666666666664</v>
      </c>
      <c r="E137" s="2">
        <v>42.708333333333336</v>
      </c>
      <c r="F137" s="9">
        <v>31.111111111111111</v>
      </c>
      <c r="G137" s="9">
        <v>68.888888888888886</v>
      </c>
      <c r="H137" s="9">
        <v>42.708333333333336</v>
      </c>
      <c r="I137" s="9"/>
      <c r="W137" s="9"/>
      <c r="X137" s="9"/>
    </row>
    <row r="138" spans="1:24" ht="14.5">
      <c r="A138" s="24" t="s">
        <v>194</v>
      </c>
      <c r="B138" s="7">
        <v>41805</v>
      </c>
      <c r="C138" s="25">
        <f t="shared" si="2"/>
        <v>6</v>
      </c>
      <c r="D138" s="2">
        <v>55.319148936170215</v>
      </c>
      <c r="E138" s="2">
        <v>44.680851063829785</v>
      </c>
      <c r="F138" s="9">
        <v>30.337078651685395</v>
      </c>
      <c r="G138" s="9">
        <v>69.662921348314612</v>
      </c>
      <c r="H138" s="9">
        <v>44.680851063829785</v>
      </c>
      <c r="I138" s="9"/>
      <c r="W138" s="9"/>
      <c r="X138" s="9"/>
    </row>
    <row r="139" spans="1:24" ht="14.5">
      <c r="A139" s="24" t="s">
        <v>195</v>
      </c>
      <c r="B139" s="7">
        <v>41798</v>
      </c>
      <c r="C139" s="25">
        <f t="shared" si="2"/>
        <v>6</v>
      </c>
      <c r="D139" s="2">
        <v>53.191489361702125</v>
      </c>
      <c r="E139" s="2">
        <v>46.808510638297875</v>
      </c>
      <c r="F139" s="9">
        <v>26.436781609195403</v>
      </c>
      <c r="G139" s="9">
        <v>73.563218390804593</v>
      </c>
      <c r="H139" s="9">
        <v>46.808510638297875</v>
      </c>
      <c r="I139" s="9"/>
      <c r="W139" s="9"/>
      <c r="X139" s="9"/>
    </row>
    <row r="140" spans="1:24" ht="14.5">
      <c r="A140" s="24" t="s">
        <v>196</v>
      </c>
      <c r="B140" s="7">
        <v>41791</v>
      </c>
      <c r="C140" s="25">
        <f t="shared" si="2"/>
        <v>6</v>
      </c>
      <c r="D140" s="2">
        <v>53.684210526315788</v>
      </c>
      <c r="E140" s="2">
        <v>46.315789473684212</v>
      </c>
      <c r="F140" s="9">
        <v>28.735632183908045</v>
      </c>
      <c r="G140" s="9">
        <v>71.264367816091948</v>
      </c>
      <c r="H140" s="9">
        <v>46.315789473684212</v>
      </c>
      <c r="I140" s="9"/>
      <c r="W140" s="9"/>
      <c r="X140" s="9"/>
    </row>
    <row r="141" spans="1:24" ht="14.5">
      <c r="A141" s="24" t="s">
        <v>197</v>
      </c>
      <c r="B141" s="7">
        <v>41784</v>
      </c>
      <c r="C141" s="25">
        <f t="shared" si="2"/>
        <v>6</v>
      </c>
      <c r="D141" s="2">
        <v>54.736842105263158</v>
      </c>
      <c r="E141" s="2">
        <v>45.263157894736842</v>
      </c>
      <c r="F141" s="9">
        <v>25.581395348837209</v>
      </c>
      <c r="G141" s="9">
        <v>74.418604651162795</v>
      </c>
      <c r="H141" s="9">
        <v>45.263157894736842</v>
      </c>
      <c r="I141" s="9"/>
      <c r="W141" s="9"/>
      <c r="X141" s="9"/>
    </row>
    <row r="142" spans="1:24" ht="14.5">
      <c r="A142" s="24" t="s">
        <v>198</v>
      </c>
      <c r="B142" s="7">
        <v>41777</v>
      </c>
      <c r="C142" s="25">
        <f t="shared" si="2"/>
        <v>6</v>
      </c>
      <c r="D142" s="2">
        <v>53.684210526315788</v>
      </c>
      <c r="E142" s="2">
        <v>46.315789473684212</v>
      </c>
      <c r="F142" s="9">
        <v>24.418604651162791</v>
      </c>
      <c r="G142" s="9">
        <v>75.581395348837205</v>
      </c>
      <c r="H142" s="9">
        <v>46.315789473684212</v>
      </c>
      <c r="I142" s="9"/>
      <c r="W142" s="9"/>
      <c r="X142" s="9"/>
    </row>
    <row r="143" spans="1:24" ht="14.5">
      <c r="A143" s="24" t="s">
        <v>199</v>
      </c>
      <c r="B143" s="7">
        <v>41770</v>
      </c>
      <c r="C143" s="25">
        <f t="shared" si="2"/>
        <v>6</v>
      </c>
      <c r="D143" s="2">
        <v>52.631578947368418</v>
      </c>
      <c r="E143" s="2">
        <v>47.368421052631575</v>
      </c>
      <c r="F143" s="9">
        <v>21.428571428571427</v>
      </c>
      <c r="G143" s="9">
        <v>78.571428571428569</v>
      </c>
      <c r="H143" s="9">
        <v>47.368421052631575</v>
      </c>
      <c r="I143" s="9"/>
      <c r="W143" s="9"/>
      <c r="X143" s="9"/>
    </row>
    <row r="144" spans="1:24" ht="14.5">
      <c r="A144" s="24" t="s">
        <v>200</v>
      </c>
      <c r="B144" s="7">
        <v>41763</v>
      </c>
      <c r="C144" s="25">
        <f t="shared" si="2"/>
        <v>6</v>
      </c>
      <c r="D144" s="2">
        <v>53.191489361702125</v>
      </c>
      <c r="E144" s="2">
        <v>46.808510638297875</v>
      </c>
      <c r="F144" s="9">
        <v>16.25</v>
      </c>
      <c r="G144" s="9">
        <v>83.75</v>
      </c>
      <c r="H144" s="9">
        <v>46.808510638297875</v>
      </c>
      <c r="I144" s="9"/>
      <c r="W144" s="9"/>
      <c r="X144" s="9"/>
    </row>
    <row r="145" spans="1:24" ht="14.5">
      <c r="A145" s="24" t="s">
        <v>201</v>
      </c>
      <c r="B145" s="7">
        <v>41756</v>
      </c>
      <c r="C145" s="25">
        <f t="shared" si="2"/>
        <v>6</v>
      </c>
      <c r="D145" s="2">
        <v>53.191489361702125</v>
      </c>
      <c r="E145" s="2">
        <v>46.808510638297875</v>
      </c>
      <c r="F145" s="9"/>
      <c r="G145" s="9"/>
      <c r="H145" s="9">
        <v>46.81</v>
      </c>
      <c r="I145" s="9"/>
      <c r="W145" s="9"/>
      <c r="X145" s="9"/>
    </row>
    <row r="146" spans="1:24" ht="14.5">
      <c r="A146" s="24" t="s">
        <v>202</v>
      </c>
      <c r="B146" s="7">
        <v>41749</v>
      </c>
      <c r="C146" s="25">
        <f t="shared" si="2"/>
        <v>6</v>
      </c>
      <c r="D146" s="2"/>
      <c r="E146" s="2"/>
      <c r="F146" s="9"/>
      <c r="G146" s="9"/>
      <c r="H146" s="9"/>
      <c r="I146" s="9"/>
      <c r="W146" s="9"/>
      <c r="X146" s="9"/>
    </row>
    <row r="147" spans="1:24" ht="14.5">
      <c r="A147" s="24" t="s">
        <v>203</v>
      </c>
      <c r="B147" s="7">
        <v>41742</v>
      </c>
      <c r="C147" s="25">
        <f t="shared" si="2"/>
        <v>6</v>
      </c>
      <c r="D147" s="2"/>
      <c r="E147" s="2"/>
      <c r="F147" s="9"/>
      <c r="G147" s="9"/>
      <c r="H147" s="9"/>
      <c r="I147" s="9"/>
      <c r="W147" s="9"/>
      <c r="X147" s="9"/>
    </row>
    <row r="148" spans="1:24" ht="14.5">
      <c r="A148" s="24" t="s">
        <v>204</v>
      </c>
      <c r="B148" s="7">
        <v>41735</v>
      </c>
      <c r="C148" s="25">
        <f t="shared" si="2"/>
        <v>6</v>
      </c>
      <c r="D148" s="2"/>
      <c r="E148" s="2"/>
      <c r="F148" s="9"/>
      <c r="G148" s="9"/>
      <c r="H148" s="9"/>
      <c r="I148" s="9"/>
      <c r="W148" s="9"/>
      <c r="X148" s="9"/>
    </row>
    <row r="149" spans="1:24" ht="14.5">
      <c r="A149" s="24" t="s">
        <v>205</v>
      </c>
      <c r="B149" s="7">
        <v>41728</v>
      </c>
      <c r="C149" s="25">
        <f t="shared" si="2"/>
        <v>6</v>
      </c>
      <c r="D149" s="2"/>
      <c r="E149" s="2"/>
      <c r="F149" s="9"/>
      <c r="G149" s="9"/>
      <c r="H149" s="9"/>
      <c r="I149" s="9"/>
      <c r="W149" s="9"/>
      <c r="X149" s="9"/>
    </row>
    <row r="150" spans="1:24" ht="14.5">
      <c r="A150" s="24" t="s">
        <v>206</v>
      </c>
      <c r="B150" s="7">
        <v>41721</v>
      </c>
      <c r="C150" s="25">
        <f t="shared" si="2"/>
        <v>6</v>
      </c>
      <c r="D150" s="2"/>
      <c r="E150" s="2"/>
      <c r="F150" s="9"/>
      <c r="G150" s="9"/>
      <c r="H150" s="9"/>
      <c r="I150" s="9"/>
      <c r="W150" s="9"/>
      <c r="X150" s="9"/>
    </row>
    <row r="151" spans="1:24" ht="14.5">
      <c r="A151" s="24" t="s">
        <v>207</v>
      </c>
      <c r="B151" s="7">
        <v>41714</v>
      </c>
      <c r="C151" s="25">
        <f t="shared" si="2"/>
        <v>6</v>
      </c>
      <c r="D151" s="2"/>
      <c r="E151" s="2"/>
      <c r="F151" s="9"/>
      <c r="G151" s="9"/>
      <c r="H151" s="9"/>
      <c r="I151" s="9"/>
      <c r="W151" s="9"/>
      <c r="X151" s="9"/>
    </row>
    <row r="152" spans="1:24" ht="14.5">
      <c r="A152" s="24" t="s">
        <v>208</v>
      </c>
      <c r="B152" s="7">
        <v>41707</v>
      </c>
      <c r="C152" s="25">
        <f t="shared" si="2"/>
        <v>6</v>
      </c>
      <c r="D152" s="2"/>
      <c r="E152" s="2"/>
      <c r="F152" s="9"/>
      <c r="G152" s="9"/>
      <c r="H152" s="9"/>
      <c r="I152" s="9"/>
      <c r="W152" s="9"/>
      <c r="X152" s="9"/>
    </row>
    <row r="153" spans="1:24" ht="14.5">
      <c r="A153" s="24" t="s">
        <v>209</v>
      </c>
      <c r="B153" s="7">
        <v>41700</v>
      </c>
      <c r="C153" s="25">
        <f t="shared" si="2"/>
        <v>6</v>
      </c>
      <c r="D153" s="2"/>
      <c r="E153" s="2"/>
      <c r="F153" s="9"/>
      <c r="G153" s="9"/>
      <c r="H153" s="9"/>
      <c r="I153" s="9"/>
      <c r="W153" s="9"/>
      <c r="X153" s="9"/>
    </row>
    <row r="154" spans="1:24" ht="14.5">
      <c r="A154" s="24" t="s">
        <v>210</v>
      </c>
      <c r="B154" s="7">
        <v>41693</v>
      </c>
      <c r="C154" s="25">
        <f t="shared" si="2"/>
        <v>6</v>
      </c>
      <c r="D154" s="2"/>
      <c r="E154" s="2"/>
      <c r="F154" s="9"/>
      <c r="G154" s="9"/>
      <c r="H154" s="9"/>
      <c r="I154" s="9"/>
      <c r="W154" s="9"/>
      <c r="X154" s="9"/>
    </row>
    <row r="155" spans="1:24" ht="14.5">
      <c r="A155" s="24" t="s">
        <v>211</v>
      </c>
      <c r="B155" s="7">
        <v>41686</v>
      </c>
      <c r="C155" s="25">
        <f t="shared" si="2"/>
        <v>6</v>
      </c>
      <c r="D155" s="2"/>
      <c r="E155" s="2"/>
      <c r="F155" s="9"/>
      <c r="G155" s="9"/>
      <c r="H155" s="9"/>
      <c r="I155" s="9"/>
      <c r="W155" s="9"/>
      <c r="X155" s="9"/>
    </row>
    <row r="156" spans="1:24" ht="14.5">
      <c r="A156" s="24" t="s">
        <v>212</v>
      </c>
      <c r="B156" s="7">
        <v>41679</v>
      </c>
      <c r="C156" s="25">
        <f t="shared" si="2"/>
        <v>6</v>
      </c>
      <c r="D156" s="2"/>
      <c r="E156" s="2"/>
      <c r="F156" s="9"/>
      <c r="G156" s="9"/>
      <c r="H156" s="9"/>
      <c r="I156" s="9"/>
      <c r="W156" s="9"/>
      <c r="X156" s="9"/>
    </row>
    <row r="157" spans="1:24" ht="14.5">
      <c r="A157" s="24" t="s">
        <v>213</v>
      </c>
      <c r="B157" s="7">
        <v>41672</v>
      </c>
      <c r="C157" s="25">
        <f t="shared" si="2"/>
        <v>6</v>
      </c>
      <c r="D157" s="2"/>
      <c r="E157" s="2"/>
      <c r="F157" s="9"/>
      <c r="G157" s="9"/>
      <c r="H157" s="9"/>
      <c r="I157" s="9"/>
      <c r="W157" s="9"/>
      <c r="X157" s="9"/>
    </row>
    <row r="158" spans="1:24" ht="14.5">
      <c r="A158" s="24" t="s">
        <v>214</v>
      </c>
      <c r="B158" s="7">
        <v>41665</v>
      </c>
      <c r="C158" s="25">
        <f t="shared" si="2"/>
        <v>6</v>
      </c>
      <c r="D158" s="2"/>
      <c r="E158" s="2"/>
      <c r="F158" s="9"/>
      <c r="G158" s="9"/>
      <c r="H158" s="9"/>
      <c r="I158" s="9"/>
      <c r="W158" s="9"/>
      <c r="X158" s="9"/>
    </row>
    <row r="159" spans="1:24" ht="14.5">
      <c r="A159" s="24" t="s">
        <v>215</v>
      </c>
      <c r="B159" s="7">
        <v>41658</v>
      </c>
      <c r="C159" s="25">
        <f t="shared" si="2"/>
        <v>6</v>
      </c>
      <c r="D159" s="2"/>
      <c r="E159" s="2"/>
      <c r="F159" s="9"/>
      <c r="G159" s="9"/>
      <c r="H159" s="9"/>
      <c r="I159" s="9"/>
      <c r="W159" s="9"/>
      <c r="X159" s="9"/>
    </row>
    <row r="160" spans="1:24" ht="14.5">
      <c r="A160" s="24" t="s">
        <v>216</v>
      </c>
      <c r="B160" s="7">
        <v>41651</v>
      </c>
      <c r="C160" s="25">
        <f t="shared" si="2"/>
        <v>6</v>
      </c>
      <c r="D160" s="2"/>
      <c r="E160" s="2"/>
      <c r="F160" s="9"/>
      <c r="G160" s="9"/>
      <c r="H160" s="9"/>
      <c r="I160" s="9"/>
      <c r="W160" s="9"/>
      <c r="X160" s="9"/>
    </row>
    <row r="161" spans="1:24" ht="14.5">
      <c r="A161" s="24" t="s">
        <v>217</v>
      </c>
      <c r="B161" s="7">
        <v>41644</v>
      </c>
      <c r="C161" s="25">
        <f t="shared" si="2"/>
        <v>3</v>
      </c>
      <c r="D161" s="2"/>
      <c r="E161" s="2"/>
      <c r="F161" s="9"/>
      <c r="G161" s="9"/>
      <c r="H161" s="9"/>
      <c r="I161" s="9"/>
      <c r="W161" s="9"/>
      <c r="X161" s="9"/>
    </row>
    <row r="162" spans="1:24" ht="14.5">
      <c r="A162" s="24" t="s">
        <v>218</v>
      </c>
      <c r="B162" s="7">
        <v>41637</v>
      </c>
      <c r="C162" s="25">
        <f t="shared" si="2"/>
        <v>6</v>
      </c>
      <c r="D162" s="2"/>
      <c r="E162" s="2"/>
      <c r="F162" s="9"/>
      <c r="G162" s="9"/>
      <c r="H162" s="9"/>
      <c r="I162" s="9"/>
      <c r="W162" s="9"/>
      <c r="X162" s="9"/>
    </row>
    <row r="163" spans="1:24" ht="14.5">
      <c r="A163" s="24" t="s">
        <v>219</v>
      </c>
      <c r="B163" s="7">
        <v>41630</v>
      </c>
      <c r="C163" s="25">
        <f t="shared" si="2"/>
        <v>6</v>
      </c>
      <c r="D163" s="2"/>
      <c r="E163" s="2"/>
      <c r="F163" s="9"/>
      <c r="G163" s="9"/>
      <c r="H163" s="9"/>
      <c r="I163" s="9"/>
      <c r="W163" s="9"/>
      <c r="X163" s="9"/>
    </row>
    <row r="164" spans="1:24" ht="14.5">
      <c r="A164" s="24" t="s">
        <v>220</v>
      </c>
      <c r="B164" s="7">
        <v>41623</v>
      </c>
      <c r="C164" s="25">
        <f t="shared" si="2"/>
        <v>6</v>
      </c>
      <c r="D164" s="2"/>
      <c r="E164" s="2"/>
      <c r="F164" s="9"/>
      <c r="G164" s="9"/>
      <c r="H164" s="9"/>
      <c r="I164" s="9"/>
      <c r="W164" s="9"/>
      <c r="X164" s="9"/>
    </row>
    <row r="165" spans="1:24" ht="14.5">
      <c r="A165" s="24" t="s">
        <v>221</v>
      </c>
      <c r="B165" s="7">
        <v>41616</v>
      </c>
      <c r="C165" s="25">
        <f t="shared" si="2"/>
        <v>6</v>
      </c>
      <c r="D165" s="2"/>
      <c r="E165" s="2"/>
      <c r="F165" s="9"/>
    </row>
    <row r="166" spans="1:24" ht="14.5">
      <c r="A166" s="24" t="s">
        <v>222</v>
      </c>
      <c r="B166" s="7">
        <v>41609</v>
      </c>
      <c r="C166" s="25">
        <f t="shared" si="2"/>
        <v>6</v>
      </c>
      <c r="D166" s="2"/>
      <c r="E166" s="2"/>
      <c r="F166" s="9"/>
    </row>
    <row r="167" spans="1:24" ht="14.5">
      <c r="A167" s="24" t="s">
        <v>223</v>
      </c>
      <c r="B167" s="7">
        <v>41602</v>
      </c>
      <c r="C167" s="25">
        <f t="shared" si="2"/>
        <v>6</v>
      </c>
      <c r="D167" s="2"/>
      <c r="E167" s="2"/>
      <c r="F167" s="9"/>
    </row>
    <row r="168" spans="1:24" ht="14.5">
      <c r="A168" s="24" t="s">
        <v>224</v>
      </c>
      <c r="B168" s="7">
        <v>41595</v>
      </c>
      <c r="C168" s="25">
        <f t="shared" si="2"/>
        <v>6</v>
      </c>
      <c r="D168" s="9"/>
      <c r="E168" s="9"/>
      <c r="F168" s="9"/>
    </row>
    <row r="169" spans="1:24" ht="14.5">
      <c r="A169" s="24" t="s">
        <v>225</v>
      </c>
      <c r="B169" s="7">
        <v>41588</v>
      </c>
      <c r="C169" s="25">
        <f t="shared" si="2"/>
        <v>6</v>
      </c>
      <c r="D169" s="9"/>
    </row>
    <row r="170" spans="1:24" ht="14.5">
      <c r="A170" s="24" t="s">
        <v>226</v>
      </c>
      <c r="B170" s="7">
        <v>41581</v>
      </c>
      <c r="C170" s="25">
        <f t="shared" si="2"/>
        <v>6</v>
      </c>
    </row>
    <row r="171" spans="1:24" ht="14.5">
      <c r="A171" s="24" t="s">
        <v>227</v>
      </c>
      <c r="B171" s="7">
        <v>41574</v>
      </c>
      <c r="C171" s="25">
        <f t="shared" si="2"/>
        <v>6</v>
      </c>
    </row>
    <row r="172" spans="1:24" ht="14.5">
      <c r="A172" s="24" t="s">
        <v>228</v>
      </c>
      <c r="B172" s="7">
        <v>41567</v>
      </c>
      <c r="C172" s="25">
        <f t="shared" si="2"/>
        <v>6</v>
      </c>
    </row>
    <row r="173" spans="1:24" ht="14.5">
      <c r="A173" s="24" t="s">
        <v>229</v>
      </c>
      <c r="B173" s="7">
        <v>41560</v>
      </c>
      <c r="C173" s="25">
        <f t="shared" si="2"/>
        <v>6</v>
      </c>
      <c r="D173" s="25">
        <f>SUM(C254:C419)</f>
        <v>996</v>
      </c>
    </row>
    <row r="174" spans="1:24" ht="14.5">
      <c r="A174" s="24" t="s">
        <v>230</v>
      </c>
      <c r="B174" s="7">
        <v>41553</v>
      </c>
      <c r="C174" s="25">
        <f t="shared" si="2"/>
        <v>6</v>
      </c>
    </row>
    <row r="175" spans="1:24" ht="14.5">
      <c r="A175" s="24" t="s">
        <v>231</v>
      </c>
      <c r="B175" s="7">
        <v>41546</v>
      </c>
      <c r="C175" s="25">
        <f t="shared" si="2"/>
        <v>6</v>
      </c>
    </row>
    <row r="176" spans="1:24" ht="14.5">
      <c r="A176" s="24" t="s">
        <v>232</v>
      </c>
      <c r="B176" s="7">
        <v>41539</v>
      </c>
      <c r="C176" s="25">
        <f t="shared" si="2"/>
        <v>6</v>
      </c>
    </row>
    <row r="177" spans="1:3" ht="14.5">
      <c r="A177" s="24" t="s">
        <v>233</v>
      </c>
      <c r="B177" s="7">
        <v>41532</v>
      </c>
      <c r="C177" s="25">
        <f t="shared" si="2"/>
        <v>6</v>
      </c>
    </row>
    <row r="178" spans="1:3" ht="14.5">
      <c r="A178" s="24" t="s">
        <v>234</v>
      </c>
      <c r="B178" s="7">
        <v>41525</v>
      </c>
      <c r="C178" s="25">
        <f t="shared" si="2"/>
        <v>6</v>
      </c>
    </row>
    <row r="179" spans="1:3" ht="14.5">
      <c r="A179" s="24" t="s">
        <v>235</v>
      </c>
      <c r="B179" s="7">
        <v>41518</v>
      </c>
      <c r="C179" s="25">
        <f t="shared" si="2"/>
        <v>6</v>
      </c>
    </row>
    <row r="180" spans="1:3" ht="14.5">
      <c r="A180" s="24" t="s">
        <v>236</v>
      </c>
      <c r="B180" s="7">
        <v>41511</v>
      </c>
      <c r="C180" s="25">
        <f t="shared" si="2"/>
        <v>6</v>
      </c>
    </row>
    <row r="181" spans="1:3" ht="14.5">
      <c r="A181" s="24" t="s">
        <v>237</v>
      </c>
      <c r="B181" s="7">
        <v>41504</v>
      </c>
      <c r="C181" s="25">
        <f t="shared" si="2"/>
        <v>6</v>
      </c>
    </row>
    <row r="182" spans="1:3" ht="14.5">
      <c r="A182" s="24" t="s">
        <v>238</v>
      </c>
      <c r="B182" s="7">
        <v>41497</v>
      </c>
      <c r="C182" s="25">
        <f t="shared" si="2"/>
        <v>6</v>
      </c>
    </row>
    <row r="183" spans="1:3" ht="14.5">
      <c r="A183" s="24" t="s">
        <v>239</v>
      </c>
      <c r="B183" s="7">
        <v>41490</v>
      </c>
      <c r="C183" s="25">
        <f t="shared" si="2"/>
        <v>6</v>
      </c>
    </row>
    <row r="184" spans="1:3" ht="14.5">
      <c r="A184" s="24" t="s">
        <v>240</v>
      </c>
      <c r="B184" s="7">
        <v>41483</v>
      </c>
      <c r="C184" s="25">
        <f t="shared" si="2"/>
        <v>6</v>
      </c>
    </row>
    <row r="185" spans="1:3" ht="14.5">
      <c r="A185" s="24" t="s">
        <v>241</v>
      </c>
      <c r="B185" s="7">
        <v>41476</v>
      </c>
      <c r="C185" s="25">
        <f t="shared" si="2"/>
        <v>6</v>
      </c>
    </row>
    <row r="186" spans="1:3" ht="14.5">
      <c r="A186" s="24" t="s">
        <v>242</v>
      </c>
      <c r="B186" s="7">
        <v>41469</v>
      </c>
      <c r="C186" s="25">
        <f t="shared" si="2"/>
        <v>6</v>
      </c>
    </row>
    <row r="187" spans="1:3" ht="14.5">
      <c r="A187" s="24" t="s">
        <v>243</v>
      </c>
      <c r="B187" s="7">
        <v>41462</v>
      </c>
      <c r="C187" s="25">
        <f t="shared" si="2"/>
        <v>6</v>
      </c>
    </row>
    <row r="188" spans="1:3" ht="14.5">
      <c r="A188" s="24" t="s">
        <v>244</v>
      </c>
      <c r="B188" s="7">
        <v>41455</v>
      </c>
      <c r="C188" s="25">
        <f t="shared" si="2"/>
        <v>6</v>
      </c>
    </row>
    <row r="189" spans="1:3" ht="14.5">
      <c r="A189" s="24" t="s">
        <v>245</v>
      </c>
      <c r="B189" s="7">
        <v>41448</v>
      </c>
      <c r="C189" s="25">
        <f t="shared" si="2"/>
        <v>6</v>
      </c>
    </row>
    <row r="190" spans="1:3" ht="14.5">
      <c r="A190" s="24" t="s">
        <v>246</v>
      </c>
      <c r="B190" s="7">
        <v>41441</v>
      </c>
      <c r="C190" s="25">
        <f t="shared" si="2"/>
        <v>6</v>
      </c>
    </row>
    <row r="191" spans="1:3" ht="14.5">
      <c r="A191" s="24" t="s">
        <v>247</v>
      </c>
      <c r="B191" s="7">
        <v>41434</v>
      </c>
      <c r="C191" s="25">
        <f t="shared" si="2"/>
        <v>6</v>
      </c>
    </row>
    <row r="192" spans="1:3" ht="14.5">
      <c r="A192" s="24" t="s">
        <v>248</v>
      </c>
      <c r="B192" s="7">
        <v>41427</v>
      </c>
      <c r="C192" s="25">
        <f t="shared" si="2"/>
        <v>6</v>
      </c>
    </row>
    <row r="193" spans="1:3" ht="14.5">
      <c r="A193" s="24" t="s">
        <v>249</v>
      </c>
      <c r="B193" s="7">
        <v>41420</v>
      </c>
      <c r="C193" s="25">
        <f t="shared" si="2"/>
        <v>6</v>
      </c>
    </row>
    <row r="194" spans="1:3" ht="14.5">
      <c r="A194" s="24" t="s">
        <v>250</v>
      </c>
      <c r="B194" s="7">
        <v>41413</v>
      </c>
      <c r="C194" s="25">
        <f t="shared" ref="C194:C257" si="3">B194-A194</f>
        <v>6</v>
      </c>
    </row>
    <row r="195" spans="1:3" ht="14.5">
      <c r="A195" s="24" t="s">
        <v>251</v>
      </c>
      <c r="B195" s="7">
        <v>41406</v>
      </c>
      <c r="C195" s="25">
        <f t="shared" si="3"/>
        <v>6</v>
      </c>
    </row>
    <row r="196" spans="1:3" ht="14.5">
      <c r="A196" s="24" t="s">
        <v>252</v>
      </c>
      <c r="B196" s="7">
        <v>41399</v>
      </c>
      <c r="C196" s="25">
        <f t="shared" si="3"/>
        <v>6</v>
      </c>
    </row>
    <row r="197" spans="1:3" ht="14.5">
      <c r="A197" s="24" t="s">
        <v>253</v>
      </c>
      <c r="B197" s="7">
        <v>41392</v>
      </c>
      <c r="C197" s="25">
        <f t="shared" si="3"/>
        <v>6</v>
      </c>
    </row>
    <row r="198" spans="1:3" ht="14.5">
      <c r="A198" s="24" t="s">
        <v>254</v>
      </c>
      <c r="B198" s="7">
        <v>41385</v>
      </c>
      <c r="C198" s="25">
        <f t="shared" si="3"/>
        <v>6</v>
      </c>
    </row>
    <row r="199" spans="1:3" ht="14.5">
      <c r="A199" s="24" t="s">
        <v>255</v>
      </c>
      <c r="B199" s="7">
        <v>41378</v>
      </c>
      <c r="C199" s="25">
        <f t="shared" si="3"/>
        <v>6</v>
      </c>
    </row>
    <row r="200" spans="1:3" ht="14.5">
      <c r="A200" s="24" t="s">
        <v>256</v>
      </c>
      <c r="B200" s="7">
        <v>41371</v>
      </c>
      <c r="C200" s="25">
        <f t="shared" si="3"/>
        <v>6</v>
      </c>
    </row>
    <row r="201" spans="1:3" ht="14.5">
      <c r="A201" s="24" t="s">
        <v>257</v>
      </c>
      <c r="B201" s="7">
        <v>41363</v>
      </c>
      <c r="C201" s="25">
        <f t="shared" si="3"/>
        <v>5</v>
      </c>
    </row>
    <row r="202" spans="1:3" ht="14.5">
      <c r="A202" s="24" t="s">
        <v>258</v>
      </c>
      <c r="B202" s="7">
        <v>41357</v>
      </c>
      <c r="C202" s="25">
        <f t="shared" si="3"/>
        <v>6</v>
      </c>
    </row>
    <row r="203" spans="1:3" ht="14.5">
      <c r="A203" s="24" t="s">
        <v>259</v>
      </c>
      <c r="B203" s="7">
        <v>41350</v>
      </c>
      <c r="C203" s="25">
        <f t="shared" si="3"/>
        <v>6</v>
      </c>
    </row>
    <row r="204" spans="1:3" ht="14.5">
      <c r="A204" s="24" t="s">
        <v>260</v>
      </c>
      <c r="B204" s="7">
        <v>41343</v>
      </c>
      <c r="C204" s="25">
        <f t="shared" si="3"/>
        <v>6</v>
      </c>
    </row>
    <row r="205" spans="1:3" ht="14.5">
      <c r="A205" s="24" t="s">
        <v>261</v>
      </c>
      <c r="B205" s="7">
        <v>41336</v>
      </c>
      <c r="C205" s="25">
        <f t="shared" si="3"/>
        <v>6</v>
      </c>
    </row>
    <row r="206" spans="1:3" ht="14.5">
      <c r="A206" s="24" t="s">
        <v>262</v>
      </c>
      <c r="B206" s="7">
        <v>41329</v>
      </c>
      <c r="C206" s="25">
        <f t="shared" si="3"/>
        <v>6</v>
      </c>
    </row>
    <row r="207" spans="1:3" ht="14.5">
      <c r="A207" s="24" t="s">
        <v>263</v>
      </c>
      <c r="B207" s="7">
        <v>41322</v>
      </c>
      <c r="C207" s="25">
        <f t="shared" si="3"/>
        <v>6</v>
      </c>
    </row>
    <row r="208" spans="1:3" ht="14.5">
      <c r="A208" s="24" t="s">
        <v>264</v>
      </c>
      <c r="B208" s="7">
        <v>41315</v>
      </c>
      <c r="C208" s="25">
        <f t="shared" si="3"/>
        <v>6</v>
      </c>
    </row>
    <row r="209" spans="1:3" ht="14.5">
      <c r="A209" s="24" t="s">
        <v>265</v>
      </c>
      <c r="B209" s="7">
        <v>41308</v>
      </c>
      <c r="C209" s="25">
        <f t="shared" si="3"/>
        <v>6</v>
      </c>
    </row>
    <row r="210" spans="1:3" ht="14.5">
      <c r="A210" s="24" t="s">
        <v>266</v>
      </c>
      <c r="B210" s="7">
        <v>41301</v>
      </c>
      <c r="C210" s="25">
        <f t="shared" si="3"/>
        <v>6</v>
      </c>
    </row>
    <row r="211" spans="1:3" ht="14.5">
      <c r="A211" s="24" t="s">
        <v>267</v>
      </c>
      <c r="B211" s="7">
        <v>41294</v>
      </c>
      <c r="C211" s="25">
        <f t="shared" si="3"/>
        <v>6</v>
      </c>
    </row>
    <row r="212" spans="1:3" ht="14.5">
      <c r="A212" s="24" t="s">
        <v>268</v>
      </c>
      <c r="B212" s="7">
        <v>41287</v>
      </c>
      <c r="C212" s="25">
        <f t="shared" si="3"/>
        <v>6</v>
      </c>
    </row>
    <row r="213" spans="1:3" ht="14.5">
      <c r="A213" s="24" t="s">
        <v>269</v>
      </c>
      <c r="B213" s="7">
        <v>41280</v>
      </c>
      <c r="C213" s="25">
        <f t="shared" si="3"/>
        <v>6</v>
      </c>
    </row>
    <row r="214" spans="1:3" ht="14.5">
      <c r="A214" s="24" t="s">
        <v>270</v>
      </c>
      <c r="B214" s="7">
        <v>41273</v>
      </c>
      <c r="C214" s="25">
        <f t="shared" si="3"/>
        <v>6</v>
      </c>
    </row>
    <row r="215" spans="1:3" ht="14.5">
      <c r="A215" s="24" t="s">
        <v>271</v>
      </c>
      <c r="B215" s="7">
        <v>41266</v>
      </c>
      <c r="C215" s="25">
        <f t="shared" si="3"/>
        <v>6</v>
      </c>
    </row>
    <row r="216" spans="1:3" ht="14.5">
      <c r="A216" s="24" t="s">
        <v>272</v>
      </c>
      <c r="B216" s="7">
        <v>41259</v>
      </c>
      <c r="C216" s="25">
        <f t="shared" si="3"/>
        <v>6</v>
      </c>
    </row>
    <row r="217" spans="1:3" ht="14.5">
      <c r="A217" s="24" t="s">
        <v>273</v>
      </c>
      <c r="B217" s="7">
        <v>41252</v>
      </c>
      <c r="C217" s="25">
        <f t="shared" si="3"/>
        <v>6</v>
      </c>
    </row>
    <row r="218" spans="1:3" ht="14.5">
      <c r="A218" s="24" t="s">
        <v>274</v>
      </c>
      <c r="B218" s="7">
        <v>41245</v>
      </c>
      <c r="C218" s="25">
        <f t="shared" si="3"/>
        <v>6</v>
      </c>
    </row>
    <row r="219" spans="1:3" ht="14.5">
      <c r="A219" s="24" t="s">
        <v>275</v>
      </c>
      <c r="B219" s="7">
        <v>41238</v>
      </c>
      <c r="C219" s="25">
        <f t="shared" si="3"/>
        <v>6</v>
      </c>
    </row>
    <row r="220" spans="1:3" ht="14.5">
      <c r="A220" s="24" t="s">
        <v>276</v>
      </c>
      <c r="B220" s="7">
        <v>41231</v>
      </c>
      <c r="C220" s="25">
        <f t="shared" si="3"/>
        <v>6</v>
      </c>
    </row>
    <row r="221" spans="1:3" ht="14.5">
      <c r="A221" s="24" t="s">
        <v>277</v>
      </c>
      <c r="B221" s="7">
        <v>41224</v>
      </c>
      <c r="C221" s="25">
        <f t="shared" si="3"/>
        <v>6</v>
      </c>
    </row>
    <row r="222" spans="1:3" ht="14.5">
      <c r="A222" s="24" t="s">
        <v>278</v>
      </c>
      <c r="B222" s="7">
        <v>41217</v>
      </c>
      <c r="C222" s="25">
        <f t="shared" si="3"/>
        <v>6</v>
      </c>
    </row>
    <row r="223" spans="1:3" ht="14.5">
      <c r="A223" s="24" t="s">
        <v>279</v>
      </c>
      <c r="B223" s="7">
        <v>41210</v>
      </c>
      <c r="C223" s="25">
        <f t="shared" si="3"/>
        <v>6</v>
      </c>
    </row>
    <row r="224" spans="1:3" ht="14.5">
      <c r="A224" s="24" t="s">
        <v>280</v>
      </c>
      <c r="B224" s="7">
        <v>41203</v>
      </c>
      <c r="C224" s="25">
        <f t="shared" si="3"/>
        <v>6</v>
      </c>
    </row>
    <row r="225" spans="1:3" ht="14.5">
      <c r="A225" s="24" t="s">
        <v>281</v>
      </c>
      <c r="B225" s="7">
        <v>41196</v>
      </c>
      <c r="C225" s="25">
        <f t="shared" si="3"/>
        <v>6</v>
      </c>
    </row>
    <row r="226" spans="1:3" ht="14.5">
      <c r="A226" s="24" t="s">
        <v>282</v>
      </c>
      <c r="B226" s="7">
        <v>41189</v>
      </c>
      <c r="C226" s="25">
        <f t="shared" si="3"/>
        <v>6</v>
      </c>
    </row>
    <row r="227" spans="1:3" ht="14.5">
      <c r="A227" s="24" t="s">
        <v>283</v>
      </c>
      <c r="B227" s="7">
        <v>41182</v>
      </c>
      <c r="C227" s="25">
        <f t="shared" si="3"/>
        <v>6</v>
      </c>
    </row>
    <row r="228" spans="1:3" ht="14.5">
      <c r="A228" s="24" t="s">
        <v>284</v>
      </c>
      <c r="B228" s="7">
        <v>41175</v>
      </c>
      <c r="C228" s="25">
        <f t="shared" si="3"/>
        <v>6</v>
      </c>
    </row>
    <row r="229" spans="1:3" ht="14.5">
      <c r="A229" s="24" t="s">
        <v>285</v>
      </c>
      <c r="B229" s="7">
        <v>41168</v>
      </c>
      <c r="C229" s="25">
        <f t="shared" si="3"/>
        <v>6</v>
      </c>
    </row>
    <row r="230" spans="1:3" ht="14.5">
      <c r="A230" s="24" t="s">
        <v>286</v>
      </c>
      <c r="B230" s="7">
        <v>41161</v>
      </c>
      <c r="C230" s="25">
        <f t="shared" si="3"/>
        <v>6</v>
      </c>
    </row>
    <row r="231" spans="1:3" ht="14.5">
      <c r="A231" s="24" t="s">
        <v>287</v>
      </c>
      <c r="B231" s="7">
        <v>41154</v>
      </c>
      <c r="C231" s="25">
        <f t="shared" si="3"/>
        <v>6</v>
      </c>
    </row>
    <row r="232" spans="1:3" ht="14.5">
      <c r="A232" s="24" t="s">
        <v>288</v>
      </c>
      <c r="B232" s="7">
        <v>41147</v>
      </c>
      <c r="C232" s="25">
        <f t="shared" si="3"/>
        <v>6</v>
      </c>
    </row>
    <row r="233" spans="1:3" ht="14.5">
      <c r="A233" s="24" t="s">
        <v>289</v>
      </c>
      <c r="B233" s="7">
        <v>41140</v>
      </c>
      <c r="C233" s="25">
        <f t="shared" si="3"/>
        <v>6</v>
      </c>
    </row>
    <row r="234" spans="1:3" ht="14.5">
      <c r="A234" s="24" t="s">
        <v>290</v>
      </c>
      <c r="B234" s="7">
        <v>41133</v>
      </c>
      <c r="C234" s="25">
        <f t="shared" si="3"/>
        <v>6</v>
      </c>
    </row>
    <row r="235" spans="1:3" ht="14.5">
      <c r="A235" s="24" t="s">
        <v>291</v>
      </c>
      <c r="B235" s="7">
        <v>41126</v>
      </c>
      <c r="C235" s="25">
        <f t="shared" si="3"/>
        <v>6</v>
      </c>
    </row>
    <row r="236" spans="1:3" ht="14.5">
      <c r="A236" s="24" t="s">
        <v>292</v>
      </c>
      <c r="B236" s="7">
        <v>41119</v>
      </c>
      <c r="C236" s="25">
        <f t="shared" si="3"/>
        <v>6</v>
      </c>
    </row>
    <row r="237" spans="1:3" ht="14.5">
      <c r="A237" s="24" t="s">
        <v>293</v>
      </c>
      <c r="B237" s="7">
        <v>41112</v>
      </c>
      <c r="C237" s="25">
        <f t="shared" si="3"/>
        <v>6</v>
      </c>
    </row>
    <row r="238" spans="1:3" ht="14.5">
      <c r="A238" s="24" t="s">
        <v>294</v>
      </c>
      <c r="B238" s="7">
        <v>41105</v>
      </c>
      <c r="C238" s="25">
        <f t="shared" si="3"/>
        <v>6</v>
      </c>
    </row>
    <row r="239" spans="1:3" ht="14.5">
      <c r="A239" s="24" t="s">
        <v>295</v>
      </c>
      <c r="B239" s="7">
        <v>41098</v>
      </c>
      <c r="C239" s="25">
        <f t="shared" si="3"/>
        <v>6</v>
      </c>
    </row>
    <row r="240" spans="1:3" ht="14.5">
      <c r="A240" s="24" t="s">
        <v>296</v>
      </c>
      <c r="B240" s="7">
        <v>41091</v>
      </c>
      <c r="C240" s="25">
        <f t="shared" si="3"/>
        <v>6</v>
      </c>
    </row>
    <row r="241" spans="1:3" ht="14.5">
      <c r="A241" s="24" t="s">
        <v>297</v>
      </c>
      <c r="B241" s="7">
        <v>41084</v>
      </c>
      <c r="C241" s="25">
        <f t="shared" si="3"/>
        <v>6</v>
      </c>
    </row>
    <row r="242" spans="1:3" ht="14.5">
      <c r="A242" s="24" t="s">
        <v>298</v>
      </c>
      <c r="B242" s="7">
        <v>41077</v>
      </c>
      <c r="C242" s="25">
        <f t="shared" si="3"/>
        <v>6</v>
      </c>
    </row>
    <row r="243" spans="1:3" ht="14.5">
      <c r="A243" s="24" t="s">
        <v>299</v>
      </c>
      <c r="B243" s="7">
        <v>41070</v>
      </c>
      <c r="C243" s="25">
        <f t="shared" si="3"/>
        <v>6</v>
      </c>
    </row>
    <row r="244" spans="1:3" ht="14.5">
      <c r="A244" s="24" t="s">
        <v>300</v>
      </c>
      <c r="B244" s="7">
        <v>41063</v>
      </c>
      <c r="C244" s="25">
        <f t="shared" si="3"/>
        <v>6</v>
      </c>
    </row>
    <row r="245" spans="1:3" ht="14.5">
      <c r="A245" s="24" t="s">
        <v>301</v>
      </c>
      <c r="B245" s="7">
        <v>41056</v>
      </c>
      <c r="C245" s="25">
        <f t="shared" si="3"/>
        <v>6</v>
      </c>
    </row>
    <row r="246" spans="1:3" ht="14.5">
      <c r="A246" s="24" t="s">
        <v>302</v>
      </c>
      <c r="B246" s="7">
        <v>41049</v>
      </c>
      <c r="C246" s="25">
        <f t="shared" si="3"/>
        <v>6</v>
      </c>
    </row>
    <row r="247" spans="1:3" ht="14.5">
      <c r="A247" s="24" t="s">
        <v>303</v>
      </c>
      <c r="B247" s="7">
        <v>41042</v>
      </c>
      <c r="C247" s="25">
        <f t="shared" si="3"/>
        <v>6</v>
      </c>
    </row>
    <row r="248" spans="1:3" ht="14.5">
      <c r="A248" s="24" t="s">
        <v>304</v>
      </c>
      <c r="B248" s="7">
        <v>41035</v>
      </c>
      <c r="C248" s="25">
        <f t="shared" si="3"/>
        <v>6</v>
      </c>
    </row>
    <row r="249" spans="1:3" ht="14.5">
      <c r="A249" s="24" t="s">
        <v>305</v>
      </c>
      <c r="B249" s="7">
        <v>41028</v>
      </c>
      <c r="C249" s="25">
        <f t="shared" si="3"/>
        <v>6</v>
      </c>
    </row>
    <row r="250" spans="1:3" ht="14.5">
      <c r="A250" s="24" t="s">
        <v>306</v>
      </c>
      <c r="B250" s="7">
        <v>41021</v>
      </c>
      <c r="C250" s="25">
        <f t="shared" si="3"/>
        <v>6</v>
      </c>
    </row>
    <row r="251" spans="1:3" ht="14.5">
      <c r="A251" s="24" t="s">
        <v>307</v>
      </c>
      <c r="B251" s="7">
        <v>41014</v>
      </c>
      <c r="C251" s="25">
        <f t="shared" si="3"/>
        <v>6</v>
      </c>
    </row>
    <row r="252" spans="1:3" ht="14.5">
      <c r="A252" s="24" t="s">
        <v>308</v>
      </c>
      <c r="B252" s="7">
        <v>41007</v>
      </c>
      <c r="C252" s="25">
        <f t="shared" si="3"/>
        <v>6</v>
      </c>
    </row>
    <row r="253" spans="1:3" ht="14.5">
      <c r="A253" s="24" t="s">
        <v>309</v>
      </c>
      <c r="B253" s="7">
        <v>41000</v>
      </c>
      <c r="C253" s="25">
        <f t="shared" si="3"/>
        <v>6</v>
      </c>
    </row>
    <row r="254" spans="1:3" ht="14.5">
      <c r="A254" s="24" t="s">
        <v>310</v>
      </c>
      <c r="B254" s="7">
        <v>40993</v>
      </c>
      <c r="C254" s="25">
        <f t="shared" si="3"/>
        <v>6</v>
      </c>
    </row>
    <row r="255" spans="1:3" ht="14.5">
      <c r="A255" s="24" t="s">
        <v>311</v>
      </c>
      <c r="B255" s="7">
        <v>40986</v>
      </c>
      <c r="C255" s="25">
        <f t="shared" si="3"/>
        <v>6</v>
      </c>
    </row>
    <row r="256" spans="1:3" ht="14.5">
      <c r="A256" s="24" t="s">
        <v>312</v>
      </c>
      <c r="B256" s="7">
        <v>40979</v>
      </c>
      <c r="C256" s="25">
        <f t="shared" si="3"/>
        <v>6</v>
      </c>
    </row>
    <row r="257" spans="1:3" ht="14.5">
      <c r="A257" s="24" t="s">
        <v>313</v>
      </c>
      <c r="B257" s="7">
        <v>40972</v>
      </c>
      <c r="C257" s="25">
        <f t="shared" si="3"/>
        <v>6</v>
      </c>
    </row>
    <row r="258" spans="1:3" ht="14.5">
      <c r="A258" s="24" t="s">
        <v>314</v>
      </c>
      <c r="B258" s="7">
        <v>40965</v>
      </c>
      <c r="C258" s="25">
        <f t="shared" ref="C258:C321" si="4">B258-A258</f>
        <v>6</v>
      </c>
    </row>
    <row r="259" spans="1:3" ht="14.5">
      <c r="A259" s="24" t="s">
        <v>315</v>
      </c>
      <c r="B259" s="7">
        <v>40958</v>
      </c>
      <c r="C259" s="25">
        <f t="shared" si="4"/>
        <v>6</v>
      </c>
    </row>
    <row r="260" spans="1:3" ht="14.5">
      <c r="A260" s="24" t="s">
        <v>316</v>
      </c>
      <c r="B260" s="7">
        <v>40951</v>
      </c>
      <c r="C260" s="25">
        <f t="shared" si="4"/>
        <v>6</v>
      </c>
    </row>
    <row r="261" spans="1:3" ht="14.5">
      <c r="A261" s="24" t="s">
        <v>317</v>
      </c>
      <c r="B261" s="7">
        <v>40944</v>
      </c>
      <c r="C261" s="25">
        <f t="shared" si="4"/>
        <v>6</v>
      </c>
    </row>
    <row r="262" spans="1:3" ht="14.5">
      <c r="A262" s="24" t="s">
        <v>318</v>
      </c>
      <c r="B262" s="7">
        <v>40937</v>
      </c>
      <c r="C262" s="25">
        <f t="shared" si="4"/>
        <v>6</v>
      </c>
    </row>
    <row r="263" spans="1:3" ht="14.5">
      <c r="A263" s="24" t="s">
        <v>319</v>
      </c>
      <c r="B263" s="7">
        <v>40930</v>
      </c>
      <c r="C263" s="25">
        <f t="shared" si="4"/>
        <v>6</v>
      </c>
    </row>
    <row r="264" spans="1:3" ht="14.5">
      <c r="A264" s="24" t="s">
        <v>320</v>
      </c>
      <c r="B264" s="7">
        <v>40923</v>
      </c>
      <c r="C264" s="25">
        <f t="shared" si="4"/>
        <v>6</v>
      </c>
    </row>
    <row r="265" spans="1:3" ht="14.5">
      <c r="A265" s="24" t="s">
        <v>321</v>
      </c>
      <c r="B265" s="7">
        <v>40916</v>
      </c>
      <c r="C265" s="25">
        <f t="shared" si="4"/>
        <v>6</v>
      </c>
    </row>
    <row r="266" spans="1:3" ht="14.5">
      <c r="A266" s="24" t="s">
        <v>322</v>
      </c>
      <c r="B266" s="7">
        <v>40909</v>
      </c>
      <c r="C266" s="25">
        <f t="shared" si="4"/>
        <v>6</v>
      </c>
    </row>
    <row r="267" spans="1:3" ht="14.5">
      <c r="A267" s="24" t="s">
        <v>323</v>
      </c>
      <c r="B267" s="7">
        <v>40902</v>
      </c>
      <c r="C267" s="25">
        <f t="shared" si="4"/>
        <v>6</v>
      </c>
    </row>
    <row r="268" spans="1:3" ht="14.5">
      <c r="A268" s="24" t="s">
        <v>324</v>
      </c>
      <c r="B268" s="7">
        <v>40895</v>
      </c>
      <c r="C268" s="25">
        <f t="shared" si="4"/>
        <v>6</v>
      </c>
    </row>
    <row r="269" spans="1:3" ht="14.5">
      <c r="A269" s="24" t="s">
        <v>325</v>
      </c>
      <c r="B269" s="7">
        <v>40888</v>
      </c>
      <c r="C269" s="25">
        <f t="shared" si="4"/>
        <v>6</v>
      </c>
    </row>
    <row r="270" spans="1:3" ht="14.5">
      <c r="A270" s="24" t="s">
        <v>326</v>
      </c>
      <c r="B270" s="7">
        <v>40881</v>
      </c>
      <c r="C270" s="25">
        <f t="shared" si="4"/>
        <v>6</v>
      </c>
    </row>
    <row r="271" spans="1:3" ht="14.5">
      <c r="A271" s="24" t="s">
        <v>327</v>
      </c>
      <c r="B271" s="7">
        <v>40874</v>
      </c>
      <c r="C271" s="25">
        <f t="shared" si="4"/>
        <v>6</v>
      </c>
    </row>
    <row r="272" spans="1:3" ht="14.5">
      <c r="A272" s="24" t="s">
        <v>328</v>
      </c>
      <c r="B272" s="7">
        <v>40867</v>
      </c>
      <c r="C272" s="25">
        <f t="shared" si="4"/>
        <v>6</v>
      </c>
    </row>
    <row r="273" spans="1:5" ht="14.5">
      <c r="A273" s="24" t="s">
        <v>329</v>
      </c>
      <c r="B273" s="7">
        <v>40860</v>
      </c>
      <c r="C273" s="25">
        <f t="shared" si="4"/>
        <v>6</v>
      </c>
    </row>
    <row r="274" spans="1:5" ht="14.5">
      <c r="A274" s="24" t="s">
        <v>330</v>
      </c>
      <c r="B274" s="7">
        <v>40853</v>
      </c>
      <c r="C274" s="25">
        <f t="shared" si="4"/>
        <v>6</v>
      </c>
    </row>
    <row r="275" spans="1:5" ht="14.5">
      <c r="A275" s="24" t="s">
        <v>331</v>
      </c>
      <c r="B275" s="7">
        <v>40846</v>
      </c>
      <c r="C275" s="25">
        <f t="shared" si="4"/>
        <v>6</v>
      </c>
    </row>
    <row r="276" spans="1:5" ht="14.5">
      <c r="A276" s="24" t="s">
        <v>332</v>
      </c>
      <c r="B276" s="7">
        <v>40839</v>
      </c>
      <c r="C276" s="25">
        <f t="shared" si="4"/>
        <v>6</v>
      </c>
    </row>
    <row r="277" spans="1:5" ht="14.5">
      <c r="A277" s="24" t="s">
        <v>333</v>
      </c>
      <c r="B277" s="7">
        <v>40832</v>
      </c>
      <c r="C277" s="25">
        <f t="shared" si="4"/>
        <v>6</v>
      </c>
      <c r="E277" s="30"/>
    </row>
    <row r="278" spans="1:5" ht="14.5">
      <c r="A278" s="24" t="s">
        <v>334</v>
      </c>
      <c r="B278" s="7">
        <v>40825</v>
      </c>
      <c r="C278" s="25">
        <f t="shared" si="4"/>
        <v>6</v>
      </c>
    </row>
    <row r="279" spans="1:5" ht="14.5">
      <c r="A279" s="24" t="s">
        <v>335</v>
      </c>
      <c r="B279" s="7">
        <v>40818</v>
      </c>
      <c r="C279" s="25">
        <f t="shared" si="4"/>
        <v>6</v>
      </c>
    </row>
    <row r="280" spans="1:5" ht="14.5">
      <c r="A280" s="24" t="s">
        <v>336</v>
      </c>
      <c r="B280" s="7">
        <v>40811</v>
      </c>
      <c r="C280" s="25">
        <f t="shared" si="4"/>
        <v>6</v>
      </c>
    </row>
    <row r="281" spans="1:5" ht="14.5">
      <c r="A281" s="24" t="s">
        <v>337</v>
      </c>
      <c r="B281" s="7">
        <v>40804</v>
      </c>
      <c r="C281" s="25">
        <f t="shared" si="4"/>
        <v>6</v>
      </c>
    </row>
    <row r="282" spans="1:5" ht="14.5">
      <c r="A282" s="24" t="s">
        <v>338</v>
      </c>
      <c r="B282" s="7">
        <v>40797</v>
      </c>
      <c r="C282" s="25">
        <f t="shared" si="4"/>
        <v>6</v>
      </c>
    </row>
    <row r="283" spans="1:5" ht="14.5">
      <c r="A283" s="24" t="s">
        <v>339</v>
      </c>
      <c r="B283" s="7">
        <v>40790</v>
      </c>
      <c r="C283" s="25">
        <f t="shared" si="4"/>
        <v>6</v>
      </c>
    </row>
    <row r="284" spans="1:5" ht="14.5">
      <c r="A284" s="24" t="s">
        <v>340</v>
      </c>
      <c r="B284" s="7">
        <v>40783</v>
      </c>
      <c r="C284" s="25">
        <f t="shared" si="4"/>
        <v>6</v>
      </c>
    </row>
    <row r="285" spans="1:5" ht="14.5">
      <c r="A285" s="24" t="s">
        <v>341</v>
      </c>
      <c r="B285" s="7">
        <v>40776</v>
      </c>
      <c r="C285" s="25">
        <f t="shared" si="4"/>
        <v>6</v>
      </c>
    </row>
    <row r="286" spans="1:5" ht="14.5">
      <c r="A286" s="24" t="s">
        <v>342</v>
      </c>
      <c r="B286" s="7">
        <v>40769</v>
      </c>
      <c r="C286" s="25">
        <f t="shared" si="4"/>
        <v>6</v>
      </c>
    </row>
    <row r="287" spans="1:5" ht="14.5">
      <c r="A287" s="24" t="s">
        <v>343</v>
      </c>
      <c r="B287" s="7">
        <v>40762</v>
      </c>
      <c r="C287" s="25">
        <f t="shared" si="4"/>
        <v>6</v>
      </c>
    </row>
    <row r="288" spans="1:5" ht="14.5">
      <c r="A288" s="24" t="s">
        <v>344</v>
      </c>
      <c r="B288" s="7">
        <v>40755</v>
      </c>
      <c r="C288" s="25">
        <f t="shared" si="4"/>
        <v>6</v>
      </c>
    </row>
    <row r="289" spans="1:3" ht="14.5">
      <c r="A289" s="24" t="s">
        <v>345</v>
      </c>
      <c r="B289" s="7">
        <v>40748</v>
      </c>
      <c r="C289" s="25">
        <f t="shared" si="4"/>
        <v>6</v>
      </c>
    </row>
    <row r="290" spans="1:3" ht="14.5">
      <c r="A290" s="24" t="s">
        <v>346</v>
      </c>
      <c r="B290" s="7">
        <v>40741</v>
      </c>
      <c r="C290" s="25">
        <f t="shared" si="4"/>
        <v>6</v>
      </c>
    </row>
    <row r="291" spans="1:3" ht="14.5">
      <c r="A291" s="24" t="s">
        <v>347</v>
      </c>
      <c r="B291" s="7">
        <v>40734</v>
      </c>
      <c r="C291" s="25">
        <f t="shared" si="4"/>
        <v>6</v>
      </c>
    </row>
    <row r="292" spans="1:3" ht="14.5">
      <c r="A292" s="24" t="s">
        <v>348</v>
      </c>
      <c r="B292" s="7">
        <v>40727</v>
      </c>
      <c r="C292" s="25">
        <f t="shared" si="4"/>
        <v>6</v>
      </c>
    </row>
    <row r="293" spans="1:3" ht="14.5">
      <c r="A293" s="24" t="s">
        <v>349</v>
      </c>
      <c r="B293" s="7">
        <v>40720</v>
      </c>
      <c r="C293" s="25">
        <f t="shared" si="4"/>
        <v>6</v>
      </c>
    </row>
    <row r="294" spans="1:3" ht="14.5">
      <c r="A294" s="24" t="s">
        <v>350</v>
      </c>
      <c r="B294" s="7">
        <v>40713</v>
      </c>
      <c r="C294" s="25">
        <f t="shared" si="4"/>
        <v>6</v>
      </c>
    </row>
    <row r="295" spans="1:3" ht="14.5">
      <c r="A295" s="24" t="s">
        <v>351</v>
      </c>
      <c r="B295" s="7">
        <v>40706</v>
      </c>
      <c r="C295" s="25">
        <f t="shared" si="4"/>
        <v>6</v>
      </c>
    </row>
    <row r="296" spans="1:3" ht="14.5">
      <c r="A296" s="24" t="s">
        <v>352</v>
      </c>
      <c r="B296" s="7">
        <v>40699</v>
      </c>
      <c r="C296" s="25">
        <f t="shared" si="4"/>
        <v>6</v>
      </c>
    </row>
    <row r="297" spans="1:3" ht="14.5">
      <c r="A297" s="24" t="s">
        <v>353</v>
      </c>
      <c r="B297" s="7">
        <v>40692</v>
      </c>
      <c r="C297" s="25">
        <f t="shared" si="4"/>
        <v>6</v>
      </c>
    </row>
    <row r="298" spans="1:3" ht="14.5">
      <c r="A298" s="24" t="s">
        <v>354</v>
      </c>
      <c r="B298" s="7">
        <v>40685</v>
      </c>
      <c r="C298" s="25">
        <f t="shared" si="4"/>
        <v>6</v>
      </c>
    </row>
    <row r="299" spans="1:3" ht="14.5">
      <c r="A299" s="24" t="s">
        <v>355</v>
      </c>
      <c r="B299" s="7">
        <v>40678</v>
      </c>
      <c r="C299" s="25">
        <f t="shared" si="4"/>
        <v>6</v>
      </c>
    </row>
    <row r="300" spans="1:3" ht="14.5">
      <c r="A300" s="24" t="s">
        <v>356</v>
      </c>
      <c r="B300" s="7">
        <v>40671</v>
      </c>
      <c r="C300" s="25">
        <f t="shared" si="4"/>
        <v>6</v>
      </c>
    </row>
    <row r="301" spans="1:3" ht="14.5">
      <c r="A301" s="24" t="s">
        <v>357</v>
      </c>
      <c r="B301" s="7">
        <v>40664</v>
      </c>
      <c r="C301" s="25">
        <f t="shared" si="4"/>
        <v>6</v>
      </c>
    </row>
    <row r="302" spans="1:3" ht="14.5">
      <c r="A302" s="24" t="s">
        <v>358</v>
      </c>
      <c r="B302" s="7">
        <v>40657</v>
      </c>
      <c r="C302" s="25">
        <f t="shared" si="4"/>
        <v>6</v>
      </c>
    </row>
    <row r="303" spans="1:3" ht="14.5">
      <c r="A303" s="24" t="s">
        <v>359</v>
      </c>
      <c r="B303" s="7">
        <v>40650</v>
      </c>
      <c r="C303" s="25">
        <f t="shared" si="4"/>
        <v>6</v>
      </c>
    </row>
    <row r="304" spans="1:3" ht="14.5">
      <c r="A304" s="24" t="s">
        <v>360</v>
      </c>
      <c r="B304" s="7">
        <v>40643</v>
      </c>
      <c r="C304" s="25">
        <f t="shared" si="4"/>
        <v>6</v>
      </c>
    </row>
    <row r="305" spans="1:3" ht="14.5">
      <c r="A305" s="24" t="s">
        <v>361</v>
      </c>
      <c r="B305" s="7">
        <v>40636</v>
      </c>
      <c r="C305" s="25">
        <f t="shared" si="4"/>
        <v>6</v>
      </c>
    </row>
    <row r="306" spans="1:3" ht="14.5">
      <c r="A306" s="24" t="s">
        <v>362</v>
      </c>
      <c r="B306" s="7">
        <v>40629</v>
      </c>
      <c r="C306" s="25">
        <f t="shared" si="4"/>
        <v>6</v>
      </c>
    </row>
    <row r="307" spans="1:3" ht="14.5">
      <c r="A307" s="24" t="s">
        <v>363</v>
      </c>
      <c r="B307" s="7">
        <v>40622</v>
      </c>
      <c r="C307" s="25">
        <f t="shared" si="4"/>
        <v>6</v>
      </c>
    </row>
    <row r="308" spans="1:3" ht="14.5">
      <c r="A308" s="24" t="s">
        <v>364</v>
      </c>
      <c r="B308" s="7">
        <v>40615</v>
      </c>
      <c r="C308" s="25">
        <f t="shared" si="4"/>
        <v>6</v>
      </c>
    </row>
    <row r="309" spans="1:3" ht="14.5">
      <c r="A309" s="24" t="s">
        <v>365</v>
      </c>
      <c r="B309" s="7">
        <v>40608</v>
      </c>
      <c r="C309" s="25">
        <f t="shared" si="4"/>
        <v>6</v>
      </c>
    </row>
    <row r="310" spans="1:3" ht="14.5">
      <c r="A310" s="24" t="s">
        <v>366</v>
      </c>
      <c r="B310" s="7">
        <v>40601</v>
      </c>
      <c r="C310" s="25">
        <f t="shared" si="4"/>
        <v>6</v>
      </c>
    </row>
    <row r="311" spans="1:3" ht="14.5">
      <c r="A311" s="24" t="s">
        <v>367</v>
      </c>
      <c r="B311" s="7">
        <v>40594</v>
      </c>
      <c r="C311" s="25">
        <f t="shared" si="4"/>
        <v>6</v>
      </c>
    </row>
    <row r="312" spans="1:3" ht="14.5">
      <c r="A312" s="24" t="s">
        <v>368</v>
      </c>
      <c r="B312" s="7">
        <v>40587</v>
      </c>
      <c r="C312" s="25">
        <f t="shared" si="4"/>
        <v>6</v>
      </c>
    </row>
    <row r="313" spans="1:3" ht="14.5">
      <c r="A313" s="24" t="s">
        <v>369</v>
      </c>
      <c r="B313" s="7">
        <v>40580</v>
      </c>
      <c r="C313" s="25">
        <f t="shared" si="4"/>
        <v>6</v>
      </c>
    </row>
    <row r="314" spans="1:3" ht="14.5">
      <c r="A314" s="24" t="s">
        <v>370</v>
      </c>
      <c r="B314" s="7">
        <v>40573</v>
      </c>
      <c r="C314" s="25">
        <f t="shared" si="4"/>
        <v>6</v>
      </c>
    </row>
    <row r="315" spans="1:3" ht="14.5">
      <c r="A315" s="24" t="s">
        <v>371</v>
      </c>
      <c r="B315" s="7">
        <v>40566</v>
      </c>
      <c r="C315" s="25">
        <f t="shared" si="4"/>
        <v>6</v>
      </c>
    </row>
    <row r="316" spans="1:3" ht="14.5">
      <c r="A316" s="24" t="s">
        <v>372</v>
      </c>
      <c r="B316" s="7">
        <v>40559</v>
      </c>
      <c r="C316" s="25">
        <f t="shared" si="4"/>
        <v>6</v>
      </c>
    </row>
    <row r="317" spans="1:3" ht="14.5">
      <c r="A317" s="24" t="s">
        <v>373</v>
      </c>
      <c r="B317" s="7">
        <v>40552</v>
      </c>
      <c r="C317" s="25">
        <f t="shared" si="4"/>
        <v>6</v>
      </c>
    </row>
    <row r="318" spans="1:3" ht="14.5">
      <c r="A318" s="24" t="s">
        <v>374</v>
      </c>
      <c r="B318" s="7">
        <v>40545</v>
      </c>
      <c r="C318" s="25">
        <f t="shared" si="4"/>
        <v>6</v>
      </c>
    </row>
    <row r="319" spans="1:3" ht="14.5">
      <c r="A319" s="24" t="s">
        <v>375</v>
      </c>
      <c r="B319" s="7">
        <v>40538</v>
      </c>
      <c r="C319" s="25">
        <f t="shared" si="4"/>
        <v>6</v>
      </c>
    </row>
    <row r="320" spans="1:3" ht="14.5">
      <c r="A320" s="24" t="s">
        <v>376</v>
      </c>
      <c r="B320" s="7">
        <v>40531</v>
      </c>
      <c r="C320" s="25">
        <f t="shared" si="4"/>
        <v>6</v>
      </c>
    </row>
    <row r="321" spans="1:3" ht="14.5">
      <c r="A321" s="24" t="s">
        <v>377</v>
      </c>
      <c r="B321" s="7">
        <v>40524</v>
      </c>
      <c r="C321" s="25">
        <f t="shared" si="4"/>
        <v>6</v>
      </c>
    </row>
    <row r="322" spans="1:3" ht="14.5">
      <c r="A322" s="24" t="s">
        <v>378</v>
      </c>
      <c r="B322" s="7">
        <v>40517</v>
      </c>
      <c r="C322" s="25">
        <f t="shared" ref="C322:C385" si="5">B322-A322</f>
        <v>6</v>
      </c>
    </row>
    <row r="323" spans="1:3" ht="14.5">
      <c r="A323" s="24" t="s">
        <v>379</v>
      </c>
      <c r="B323" s="7">
        <v>40510</v>
      </c>
      <c r="C323" s="25">
        <f t="shared" si="5"/>
        <v>6</v>
      </c>
    </row>
    <row r="324" spans="1:3" ht="14.5">
      <c r="A324" s="24" t="s">
        <v>380</v>
      </c>
      <c r="B324" s="7">
        <v>40503</v>
      </c>
      <c r="C324" s="25">
        <f t="shared" si="5"/>
        <v>6</v>
      </c>
    </row>
    <row r="325" spans="1:3" ht="14.5">
      <c r="A325" s="24" t="s">
        <v>381</v>
      </c>
      <c r="B325" s="7">
        <v>40496</v>
      </c>
      <c r="C325" s="25">
        <f t="shared" si="5"/>
        <v>6</v>
      </c>
    </row>
    <row r="326" spans="1:3" ht="14.5">
      <c r="A326" s="24" t="s">
        <v>382</v>
      </c>
      <c r="B326" s="7">
        <v>40489</v>
      </c>
      <c r="C326" s="25">
        <f t="shared" si="5"/>
        <v>6</v>
      </c>
    </row>
    <row r="327" spans="1:3" ht="14.5">
      <c r="A327" s="24" t="s">
        <v>383</v>
      </c>
      <c r="B327" s="7">
        <v>40482</v>
      </c>
      <c r="C327" s="25">
        <f t="shared" si="5"/>
        <v>6</v>
      </c>
    </row>
    <row r="328" spans="1:3" ht="14.5">
      <c r="A328" s="24" t="s">
        <v>384</v>
      </c>
      <c r="B328" s="7">
        <v>40475</v>
      </c>
      <c r="C328" s="25">
        <f t="shared" si="5"/>
        <v>6</v>
      </c>
    </row>
    <row r="329" spans="1:3" ht="14.5">
      <c r="A329" s="24" t="s">
        <v>385</v>
      </c>
      <c r="B329" s="7">
        <v>40468</v>
      </c>
      <c r="C329" s="25">
        <f t="shared" si="5"/>
        <v>6</v>
      </c>
    </row>
    <row r="330" spans="1:3" ht="14.5">
      <c r="A330" s="24" t="s">
        <v>386</v>
      </c>
      <c r="B330" s="7">
        <v>40461</v>
      </c>
      <c r="C330" s="25">
        <f t="shared" si="5"/>
        <v>6</v>
      </c>
    </row>
    <row r="331" spans="1:3" ht="14.5">
      <c r="A331" s="24" t="s">
        <v>387</v>
      </c>
      <c r="B331" s="7">
        <v>40454</v>
      </c>
      <c r="C331" s="25">
        <f t="shared" si="5"/>
        <v>6</v>
      </c>
    </row>
    <row r="332" spans="1:3" ht="14.5">
      <c r="A332" s="24" t="s">
        <v>388</v>
      </c>
      <c r="B332" s="7">
        <v>40447</v>
      </c>
      <c r="C332" s="25">
        <f t="shared" si="5"/>
        <v>6</v>
      </c>
    </row>
    <row r="333" spans="1:3" ht="14.5">
      <c r="A333" s="24" t="s">
        <v>389</v>
      </c>
      <c r="B333" s="7">
        <v>40440</v>
      </c>
      <c r="C333" s="25">
        <f t="shared" si="5"/>
        <v>6</v>
      </c>
    </row>
    <row r="334" spans="1:3" ht="14.5">
      <c r="A334" s="24" t="s">
        <v>390</v>
      </c>
      <c r="B334" s="7">
        <v>40433</v>
      </c>
      <c r="C334" s="25">
        <f t="shared" si="5"/>
        <v>6</v>
      </c>
    </row>
    <row r="335" spans="1:3" ht="14.5">
      <c r="A335" s="24" t="s">
        <v>391</v>
      </c>
      <c r="B335" s="7">
        <v>40426</v>
      </c>
      <c r="C335" s="25">
        <f t="shared" si="5"/>
        <v>6</v>
      </c>
    </row>
    <row r="336" spans="1:3" ht="14.5">
      <c r="A336" s="24" t="s">
        <v>392</v>
      </c>
      <c r="B336" s="7">
        <v>40419</v>
      </c>
      <c r="C336" s="25">
        <f t="shared" si="5"/>
        <v>6</v>
      </c>
    </row>
    <row r="337" spans="1:3" ht="14.5">
      <c r="A337" s="24" t="s">
        <v>393</v>
      </c>
      <c r="B337" s="7">
        <v>40412</v>
      </c>
      <c r="C337" s="25">
        <f t="shared" si="5"/>
        <v>6</v>
      </c>
    </row>
    <row r="338" spans="1:3" ht="14.5">
      <c r="A338" s="24" t="s">
        <v>394</v>
      </c>
      <c r="B338" s="7">
        <v>40405</v>
      </c>
      <c r="C338" s="25">
        <f t="shared" si="5"/>
        <v>6</v>
      </c>
    </row>
    <row r="339" spans="1:3" ht="14.5">
      <c r="A339" s="24" t="s">
        <v>395</v>
      </c>
      <c r="B339" s="7">
        <v>40398</v>
      </c>
      <c r="C339" s="25">
        <f t="shared" si="5"/>
        <v>6</v>
      </c>
    </row>
    <row r="340" spans="1:3" ht="14.5">
      <c r="A340" s="24" t="s">
        <v>396</v>
      </c>
      <c r="B340" s="7">
        <v>40391</v>
      </c>
      <c r="C340" s="25">
        <f t="shared" si="5"/>
        <v>6</v>
      </c>
    </row>
    <row r="341" spans="1:3" ht="14.5">
      <c r="A341" s="24" t="s">
        <v>397</v>
      </c>
      <c r="B341" s="7">
        <v>40384</v>
      </c>
      <c r="C341" s="25">
        <f t="shared" si="5"/>
        <v>6</v>
      </c>
    </row>
    <row r="342" spans="1:3" ht="14.5">
      <c r="A342" s="24" t="s">
        <v>398</v>
      </c>
      <c r="B342" s="7">
        <v>40377</v>
      </c>
      <c r="C342" s="25">
        <f t="shared" si="5"/>
        <v>6</v>
      </c>
    </row>
    <row r="343" spans="1:3" ht="14.5">
      <c r="A343" s="24" t="s">
        <v>399</v>
      </c>
      <c r="B343" s="7">
        <v>40370</v>
      </c>
      <c r="C343" s="25">
        <f t="shared" si="5"/>
        <v>6</v>
      </c>
    </row>
    <row r="344" spans="1:3" ht="14.5">
      <c r="A344" s="24" t="s">
        <v>400</v>
      </c>
      <c r="B344" s="7">
        <v>40363</v>
      </c>
      <c r="C344" s="25">
        <f t="shared" si="5"/>
        <v>6</v>
      </c>
    </row>
    <row r="345" spans="1:3" ht="14.5">
      <c r="A345" s="24" t="s">
        <v>401</v>
      </c>
      <c r="B345" s="7">
        <v>40356</v>
      </c>
      <c r="C345" s="25">
        <f t="shared" si="5"/>
        <v>6</v>
      </c>
    </row>
    <row r="346" spans="1:3" ht="14.5">
      <c r="A346" s="24" t="s">
        <v>402</v>
      </c>
      <c r="B346" s="7">
        <v>40349</v>
      </c>
      <c r="C346" s="25">
        <f t="shared" si="5"/>
        <v>6</v>
      </c>
    </row>
    <row r="347" spans="1:3" ht="14.5">
      <c r="A347" s="24" t="s">
        <v>403</v>
      </c>
      <c r="B347" s="7">
        <v>40342</v>
      </c>
      <c r="C347" s="25">
        <f t="shared" si="5"/>
        <v>6</v>
      </c>
    </row>
    <row r="348" spans="1:3" ht="14.5">
      <c r="A348" s="24" t="s">
        <v>404</v>
      </c>
      <c r="B348" s="7">
        <v>40335</v>
      </c>
      <c r="C348" s="25">
        <f t="shared" si="5"/>
        <v>6</v>
      </c>
    </row>
    <row r="349" spans="1:3" ht="14.5">
      <c r="A349" s="24" t="s">
        <v>405</v>
      </c>
      <c r="B349" s="7">
        <v>40328</v>
      </c>
      <c r="C349" s="25">
        <f t="shared" si="5"/>
        <v>6</v>
      </c>
    </row>
    <row r="350" spans="1:3" ht="14.5">
      <c r="A350" s="24" t="s">
        <v>406</v>
      </c>
      <c r="B350" s="7">
        <v>40321</v>
      </c>
      <c r="C350" s="25">
        <f t="shared" si="5"/>
        <v>6</v>
      </c>
    </row>
    <row r="351" spans="1:3" ht="14.5">
      <c r="A351" s="24" t="s">
        <v>407</v>
      </c>
      <c r="B351" s="7">
        <v>40314</v>
      </c>
      <c r="C351" s="25">
        <f t="shared" si="5"/>
        <v>6</v>
      </c>
    </row>
    <row r="352" spans="1:3" ht="14.5">
      <c r="A352" s="24" t="s">
        <v>408</v>
      </c>
      <c r="B352" s="7">
        <v>40307</v>
      </c>
      <c r="C352" s="25">
        <f t="shared" si="5"/>
        <v>6</v>
      </c>
    </row>
    <row r="353" spans="1:3" ht="14.5">
      <c r="A353" s="24" t="s">
        <v>409</v>
      </c>
      <c r="B353" s="7">
        <v>40300</v>
      </c>
      <c r="C353" s="25">
        <f t="shared" si="5"/>
        <v>6</v>
      </c>
    </row>
    <row r="354" spans="1:3" ht="14.5">
      <c r="A354" s="24" t="s">
        <v>410</v>
      </c>
      <c r="B354" s="7">
        <v>40293</v>
      </c>
      <c r="C354" s="25">
        <f t="shared" si="5"/>
        <v>6</v>
      </c>
    </row>
    <row r="355" spans="1:3" ht="14.5">
      <c r="A355" s="24" t="s">
        <v>411</v>
      </c>
      <c r="B355" s="7">
        <v>40286</v>
      </c>
      <c r="C355" s="25">
        <f t="shared" si="5"/>
        <v>6</v>
      </c>
    </row>
    <row r="356" spans="1:3" ht="14.5">
      <c r="A356" s="24" t="s">
        <v>412</v>
      </c>
      <c r="B356" s="7">
        <v>40279</v>
      </c>
      <c r="C356" s="25">
        <f t="shared" si="5"/>
        <v>6</v>
      </c>
    </row>
    <row r="357" spans="1:3" ht="14.5">
      <c r="A357" s="24" t="s">
        <v>413</v>
      </c>
      <c r="B357" s="7">
        <v>40272</v>
      </c>
      <c r="C357" s="25">
        <f t="shared" si="5"/>
        <v>6</v>
      </c>
    </row>
    <row r="358" spans="1:3" ht="14.5">
      <c r="A358" s="24" t="s">
        <v>414</v>
      </c>
      <c r="B358" s="7">
        <v>40265</v>
      </c>
      <c r="C358" s="25">
        <f t="shared" si="5"/>
        <v>6</v>
      </c>
    </row>
    <row r="359" spans="1:3" ht="14.5">
      <c r="A359" s="24" t="s">
        <v>415</v>
      </c>
      <c r="B359" s="7">
        <v>40258</v>
      </c>
      <c r="C359" s="25">
        <f t="shared" si="5"/>
        <v>6</v>
      </c>
    </row>
    <row r="360" spans="1:3" ht="14.5">
      <c r="A360" s="24" t="s">
        <v>416</v>
      </c>
      <c r="B360" s="7">
        <v>40251</v>
      </c>
      <c r="C360" s="25">
        <f t="shared" si="5"/>
        <v>6</v>
      </c>
    </row>
    <row r="361" spans="1:3" ht="14.5">
      <c r="A361" s="24" t="s">
        <v>417</v>
      </c>
      <c r="B361" s="7">
        <v>40244</v>
      </c>
      <c r="C361" s="25">
        <f t="shared" si="5"/>
        <v>6</v>
      </c>
    </row>
    <row r="362" spans="1:3" ht="14.5">
      <c r="A362" s="24" t="s">
        <v>418</v>
      </c>
      <c r="B362" s="7">
        <v>40237</v>
      </c>
      <c r="C362" s="25">
        <f t="shared" si="5"/>
        <v>6</v>
      </c>
    </row>
    <row r="363" spans="1:3" ht="14.5">
      <c r="A363" s="24" t="s">
        <v>419</v>
      </c>
      <c r="B363" s="7">
        <v>40230</v>
      </c>
      <c r="C363" s="25">
        <f t="shared" si="5"/>
        <v>6</v>
      </c>
    </row>
    <row r="364" spans="1:3" ht="14.5">
      <c r="A364" s="24" t="s">
        <v>420</v>
      </c>
      <c r="B364" s="7">
        <v>40223</v>
      </c>
      <c r="C364" s="25">
        <f t="shared" si="5"/>
        <v>6</v>
      </c>
    </row>
    <row r="365" spans="1:3" ht="14.5">
      <c r="A365" s="24" t="s">
        <v>421</v>
      </c>
      <c r="B365" s="7">
        <v>40216</v>
      </c>
      <c r="C365" s="25">
        <f t="shared" si="5"/>
        <v>6</v>
      </c>
    </row>
    <row r="366" spans="1:3" ht="14.5">
      <c r="A366" s="24" t="s">
        <v>422</v>
      </c>
      <c r="B366" s="7">
        <v>40209</v>
      </c>
      <c r="C366" s="25">
        <f t="shared" si="5"/>
        <v>6</v>
      </c>
    </row>
    <row r="367" spans="1:3" ht="14.5">
      <c r="A367" s="24" t="s">
        <v>423</v>
      </c>
      <c r="B367" s="7">
        <v>40202</v>
      </c>
      <c r="C367" s="25">
        <f t="shared" si="5"/>
        <v>6</v>
      </c>
    </row>
    <row r="368" spans="1:3" ht="14.5">
      <c r="A368" s="24" t="s">
        <v>424</v>
      </c>
      <c r="B368" s="7">
        <v>40195</v>
      </c>
      <c r="C368" s="25">
        <f t="shared" si="5"/>
        <v>6</v>
      </c>
    </row>
    <row r="369" spans="1:3" ht="14.5">
      <c r="A369" s="24" t="s">
        <v>425</v>
      </c>
      <c r="B369" s="7">
        <v>40188</v>
      </c>
      <c r="C369" s="25">
        <f t="shared" si="5"/>
        <v>6</v>
      </c>
    </row>
    <row r="370" spans="1:3" ht="14.5">
      <c r="A370" s="24" t="s">
        <v>426</v>
      </c>
      <c r="B370" s="7">
        <v>40181</v>
      </c>
      <c r="C370" s="25">
        <f t="shared" si="5"/>
        <v>6</v>
      </c>
    </row>
    <row r="371" spans="1:3" ht="14.5">
      <c r="A371" s="24" t="s">
        <v>427</v>
      </c>
      <c r="B371" s="7">
        <v>40174</v>
      </c>
      <c r="C371" s="25">
        <f t="shared" si="5"/>
        <v>6</v>
      </c>
    </row>
    <row r="372" spans="1:3" ht="14.5">
      <c r="A372" s="24" t="s">
        <v>428</v>
      </c>
      <c r="B372" s="7">
        <v>40167</v>
      </c>
      <c r="C372" s="25">
        <f t="shared" si="5"/>
        <v>6</v>
      </c>
    </row>
    <row r="373" spans="1:3" ht="14.5">
      <c r="A373" s="24" t="s">
        <v>429</v>
      </c>
      <c r="B373" s="7">
        <v>40160</v>
      </c>
      <c r="C373" s="25">
        <f t="shared" si="5"/>
        <v>6</v>
      </c>
    </row>
    <row r="374" spans="1:3" ht="14.5">
      <c r="A374" s="24" t="s">
        <v>430</v>
      </c>
      <c r="B374" s="7">
        <v>40153</v>
      </c>
      <c r="C374" s="25">
        <f t="shared" si="5"/>
        <v>6</v>
      </c>
    </row>
    <row r="375" spans="1:3" ht="14.5">
      <c r="A375" s="24" t="s">
        <v>431</v>
      </c>
      <c r="B375" s="7">
        <v>40146</v>
      </c>
      <c r="C375" s="25">
        <f t="shared" si="5"/>
        <v>6</v>
      </c>
    </row>
    <row r="376" spans="1:3" ht="14.5">
      <c r="A376" s="24" t="s">
        <v>432</v>
      </c>
      <c r="B376" s="7">
        <v>40139</v>
      </c>
      <c r="C376" s="25">
        <f t="shared" si="5"/>
        <v>6</v>
      </c>
    </row>
    <row r="377" spans="1:3" ht="14.5">
      <c r="A377" s="24" t="s">
        <v>433</v>
      </c>
      <c r="B377" s="7">
        <v>40132</v>
      </c>
      <c r="C377" s="25">
        <f t="shared" si="5"/>
        <v>6</v>
      </c>
    </row>
    <row r="378" spans="1:3" ht="14.5">
      <c r="A378" s="24" t="s">
        <v>434</v>
      </c>
      <c r="B378" s="7">
        <v>40125</v>
      </c>
      <c r="C378" s="25">
        <f t="shared" si="5"/>
        <v>6</v>
      </c>
    </row>
    <row r="379" spans="1:3" ht="14.5">
      <c r="A379" s="24" t="s">
        <v>435</v>
      </c>
      <c r="B379" s="7">
        <v>40118</v>
      </c>
      <c r="C379" s="25">
        <f t="shared" si="5"/>
        <v>6</v>
      </c>
    </row>
    <row r="380" spans="1:3" ht="14.5">
      <c r="A380" s="24" t="s">
        <v>436</v>
      </c>
      <c r="B380" s="7">
        <v>40111</v>
      </c>
      <c r="C380" s="25">
        <f t="shared" si="5"/>
        <v>6</v>
      </c>
    </row>
    <row r="381" spans="1:3" ht="14.5">
      <c r="A381" s="24" t="s">
        <v>437</v>
      </c>
      <c r="B381" s="7">
        <v>40104</v>
      </c>
      <c r="C381" s="25">
        <f t="shared" si="5"/>
        <v>6</v>
      </c>
    </row>
    <row r="382" spans="1:3" ht="14.5">
      <c r="A382" s="24" t="s">
        <v>438</v>
      </c>
      <c r="B382" s="7">
        <v>40097</v>
      </c>
      <c r="C382" s="25">
        <f t="shared" si="5"/>
        <v>6</v>
      </c>
    </row>
    <row r="383" spans="1:3" ht="14.5">
      <c r="A383" s="24" t="s">
        <v>439</v>
      </c>
      <c r="B383" s="7">
        <v>40090</v>
      </c>
      <c r="C383" s="25">
        <f t="shared" si="5"/>
        <v>6</v>
      </c>
    </row>
    <row r="384" spans="1:3" ht="14.5">
      <c r="A384" s="24" t="s">
        <v>440</v>
      </c>
      <c r="B384" s="7">
        <v>40083</v>
      </c>
      <c r="C384" s="25">
        <f t="shared" si="5"/>
        <v>6</v>
      </c>
    </row>
    <row r="385" spans="1:3" ht="14.5">
      <c r="A385" s="24" t="s">
        <v>441</v>
      </c>
      <c r="B385" s="7">
        <v>40076</v>
      </c>
      <c r="C385" s="25">
        <f t="shared" si="5"/>
        <v>6</v>
      </c>
    </row>
    <row r="386" spans="1:3" ht="14.5">
      <c r="A386" s="24" t="s">
        <v>442</v>
      </c>
      <c r="B386" s="7">
        <v>40069</v>
      </c>
      <c r="C386" s="25">
        <f t="shared" ref="C386:C419" si="6">B386-A386</f>
        <v>6</v>
      </c>
    </row>
    <row r="387" spans="1:3" ht="14.5">
      <c r="A387" s="24" t="s">
        <v>443</v>
      </c>
      <c r="B387" s="7">
        <v>40062</v>
      </c>
      <c r="C387" s="25">
        <f t="shared" si="6"/>
        <v>6</v>
      </c>
    </row>
    <row r="388" spans="1:3" ht="14.5">
      <c r="A388" s="24" t="s">
        <v>444</v>
      </c>
      <c r="B388" s="7">
        <v>40055</v>
      </c>
      <c r="C388" s="25">
        <f t="shared" si="6"/>
        <v>6</v>
      </c>
    </row>
    <row r="389" spans="1:3" ht="14.5">
      <c r="A389" s="24" t="s">
        <v>445</v>
      </c>
      <c r="B389" s="7">
        <v>40048</v>
      </c>
      <c r="C389" s="25">
        <f t="shared" si="6"/>
        <v>6</v>
      </c>
    </row>
    <row r="390" spans="1:3" ht="14.5">
      <c r="A390" s="24" t="s">
        <v>446</v>
      </c>
      <c r="B390" s="7">
        <v>40041</v>
      </c>
      <c r="C390" s="25">
        <f t="shared" si="6"/>
        <v>6</v>
      </c>
    </row>
    <row r="391" spans="1:3" ht="14.5">
      <c r="A391" s="24" t="s">
        <v>447</v>
      </c>
      <c r="B391" s="7">
        <v>40034</v>
      </c>
      <c r="C391" s="25">
        <f t="shared" si="6"/>
        <v>6</v>
      </c>
    </row>
    <row r="392" spans="1:3" ht="14.5">
      <c r="A392" s="24" t="s">
        <v>448</v>
      </c>
      <c r="B392" s="7">
        <v>40027</v>
      </c>
      <c r="C392" s="25">
        <f t="shared" si="6"/>
        <v>6</v>
      </c>
    </row>
    <row r="393" spans="1:3" ht="14.5">
      <c r="A393" s="24" t="s">
        <v>449</v>
      </c>
      <c r="B393" s="7">
        <v>40020</v>
      </c>
      <c r="C393" s="25">
        <f t="shared" si="6"/>
        <v>6</v>
      </c>
    </row>
    <row r="394" spans="1:3" ht="14.5">
      <c r="A394" s="24" t="s">
        <v>450</v>
      </c>
      <c r="B394" s="7">
        <v>40013</v>
      </c>
      <c r="C394" s="25">
        <f t="shared" si="6"/>
        <v>6</v>
      </c>
    </row>
    <row r="395" spans="1:3" ht="14.5">
      <c r="A395" s="24" t="s">
        <v>451</v>
      </c>
      <c r="B395" s="7">
        <v>40006</v>
      </c>
      <c r="C395" s="25">
        <f t="shared" si="6"/>
        <v>6</v>
      </c>
    </row>
    <row r="396" spans="1:3" ht="14.5">
      <c r="A396" s="24" t="s">
        <v>452</v>
      </c>
      <c r="B396" s="7">
        <v>39999</v>
      </c>
      <c r="C396" s="25">
        <f t="shared" si="6"/>
        <v>6</v>
      </c>
    </row>
    <row r="397" spans="1:3" ht="14.5">
      <c r="A397" s="24" t="s">
        <v>453</v>
      </c>
      <c r="B397" s="7">
        <v>39992</v>
      </c>
      <c r="C397" s="25">
        <f t="shared" si="6"/>
        <v>6</v>
      </c>
    </row>
    <row r="398" spans="1:3" ht="14.5">
      <c r="A398" s="24" t="s">
        <v>454</v>
      </c>
      <c r="B398" s="7">
        <v>39985</v>
      </c>
      <c r="C398" s="25">
        <f t="shared" si="6"/>
        <v>6</v>
      </c>
    </row>
    <row r="399" spans="1:3" ht="14.5">
      <c r="A399" s="24" t="s">
        <v>455</v>
      </c>
      <c r="B399" s="7">
        <v>39978</v>
      </c>
      <c r="C399" s="25">
        <f t="shared" si="6"/>
        <v>6</v>
      </c>
    </row>
    <row r="400" spans="1:3" ht="14.5">
      <c r="A400" s="24" t="s">
        <v>456</v>
      </c>
      <c r="B400" s="7">
        <v>39971</v>
      </c>
      <c r="C400" s="25">
        <f t="shared" si="6"/>
        <v>6</v>
      </c>
    </row>
    <row r="401" spans="1:3" ht="14.5">
      <c r="A401" s="24" t="s">
        <v>457</v>
      </c>
      <c r="B401" s="7">
        <v>39964</v>
      </c>
      <c r="C401" s="25">
        <f t="shared" si="6"/>
        <v>6</v>
      </c>
    </row>
    <row r="402" spans="1:3" ht="14.5">
      <c r="A402" s="24" t="s">
        <v>458</v>
      </c>
      <c r="B402" s="7">
        <v>39957</v>
      </c>
      <c r="C402" s="25">
        <f t="shared" si="6"/>
        <v>6</v>
      </c>
    </row>
    <row r="403" spans="1:3" ht="14.5">
      <c r="A403" s="24" t="s">
        <v>459</v>
      </c>
      <c r="B403" s="7">
        <v>39950</v>
      </c>
      <c r="C403" s="25">
        <f t="shared" si="6"/>
        <v>6</v>
      </c>
    </row>
    <row r="404" spans="1:3" ht="14.5">
      <c r="A404" s="24" t="s">
        <v>460</v>
      </c>
      <c r="B404" s="7">
        <v>39943</v>
      </c>
      <c r="C404" s="25">
        <f t="shared" si="6"/>
        <v>6</v>
      </c>
    </row>
    <row r="405" spans="1:3" ht="14.5">
      <c r="A405" s="24" t="s">
        <v>461</v>
      </c>
      <c r="B405" s="7">
        <v>39936</v>
      </c>
      <c r="C405" s="25">
        <f t="shared" si="6"/>
        <v>6</v>
      </c>
    </row>
    <row r="406" spans="1:3" ht="14.5">
      <c r="A406" s="24" t="s">
        <v>462</v>
      </c>
      <c r="B406" s="7">
        <v>39929</v>
      </c>
      <c r="C406" s="25">
        <f t="shared" si="6"/>
        <v>6</v>
      </c>
    </row>
    <row r="407" spans="1:3" ht="14.5">
      <c r="A407" s="24" t="s">
        <v>463</v>
      </c>
      <c r="B407" s="7">
        <v>39922</v>
      </c>
      <c r="C407" s="25">
        <f t="shared" si="6"/>
        <v>6</v>
      </c>
    </row>
    <row r="408" spans="1:3" ht="14.5">
      <c r="A408" s="24" t="s">
        <v>464</v>
      </c>
      <c r="B408" s="7">
        <v>39915</v>
      </c>
      <c r="C408" s="25">
        <f t="shared" si="6"/>
        <v>6</v>
      </c>
    </row>
    <row r="409" spans="1:3" ht="14.5">
      <c r="A409" s="24" t="s">
        <v>465</v>
      </c>
      <c r="B409" s="7">
        <v>39908</v>
      </c>
      <c r="C409" s="25">
        <f t="shared" si="6"/>
        <v>6</v>
      </c>
    </row>
    <row r="410" spans="1:3" ht="14.5">
      <c r="A410" s="24" t="s">
        <v>466</v>
      </c>
      <c r="B410" s="7">
        <v>39901</v>
      </c>
      <c r="C410" s="25">
        <f t="shared" si="6"/>
        <v>6</v>
      </c>
    </row>
    <row r="411" spans="1:3" ht="14.5">
      <c r="A411" s="24" t="s">
        <v>467</v>
      </c>
      <c r="B411" s="7">
        <v>39894</v>
      </c>
      <c r="C411" s="25">
        <f t="shared" si="6"/>
        <v>6</v>
      </c>
    </row>
    <row r="412" spans="1:3" ht="14.5">
      <c r="A412" s="24" t="s">
        <v>468</v>
      </c>
      <c r="B412" s="7">
        <v>39887</v>
      </c>
      <c r="C412" s="25">
        <f t="shared" si="6"/>
        <v>6</v>
      </c>
    </row>
    <row r="413" spans="1:3" ht="14.5">
      <c r="A413" s="24" t="s">
        <v>469</v>
      </c>
      <c r="B413" s="7">
        <v>39880</v>
      </c>
      <c r="C413" s="25">
        <f t="shared" si="6"/>
        <v>6</v>
      </c>
    </row>
    <row r="414" spans="1:3" ht="14.5">
      <c r="A414" s="24" t="s">
        <v>470</v>
      </c>
      <c r="B414" s="7">
        <v>39873</v>
      </c>
      <c r="C414" s="25">
        <f t="shared" si="6"/>
        <v>6</v>
      </c>
    </row>
    <row r="415" spans="1:3" ht="14.5">
      <c r="A415" s="24" t="s">
        <v>471</v>
      </c>
      <c r="B415" s="7">
        <v>39866</v>
      </c>
      <c r="C415" s="25">
        <f t="shared" si="6"/>
        <v>6</v>
      </c>
    </row>
    <row r="416" spans="1:3" ht="14.5">
      <c r="A416" s="24" t="s">
        <v>472</v>
      </c>
      <c r="B416" s="7">
        <v>39859</v>
      </c>
      <c r="C416" s="25">
        <f t="shared" si="6"/>
        <v>6</v>
      </c>
    </row>
    <row r="417" spans="1:3" ht="14.5">
      <c r="A417" s="24" t="s">
        <v>473</v>
      </c>
      <c r="B417" s="7">
        <v>39852</v>
      </c>
      <c r="C417" s="25">
        <f t="shared" si="6"/>
        <v>6</v>
      </c>
    </row>
    <row r="418" spans="1:3" ht="14.5">
      <c r="A418" s="24" t="s">
        <v>474</v>
      </c>
      <c r="B418" s="7">
        <v>39845</v>
      </c>
      <c r="C418" s="25">
        <f t="shared" si="6"/>
        <v>6</v>
      </c>
    </row>
    <row r="419" spans="1:3" ht="14.5">
      <c r="A419" s="24" t="s">
        <v>475</v>
      </c>
      <c r="B419" s="7">
        <v>39838</v>
      </c>
      <c r="C419" s="25">
        <f t="shared" si="6"/>
        <v>6</v>
      </c>
    </row>
    <row r="420" spans="1:3" ht="14.5">
      <c r="A420" s="30"/>
      <c r="C420" s="25"/>
    </row>
    <row r="421" spans="1:3" ht="14.5">
      <c r="A421" s="30"/>
      <c r="C421" s="25"/>
    </row>
    <row r="422" spans="1:3" ht="14.5">
      <c r="A422" s="30"/>
      <c r="C422" s="25"/>
    </row>
    <row r="423" spans="1:3" ht="14.5">
      <c r="A423" s="30"/>
      <c r="C423" s="25"/>
    </row>
    <row r="424" spans="1:3" ht="14.5">
      <c r="A424" s="30"/>
      <c r="C424" s="25"/>
    </row>
    <row r="425" spans="1:3" ht="14.5">
      <c r="A425" s="30"/>
      <c r="C425" s="25"/>
    </row>
    <row r="426" spans="1:3" ht="14.5">
      <c r="A426" s="30"/>
      <c r="C426" s="25"/>
    </row>
    <row r="427" spans="1:3" ht="14.5">
      <c r="A427" s="30"/>
      <c r="C427" s="25"/>
    </row>
    <row r="428" spans="1:3" ht="14.5">
      <c r="A428" s="30"/>
      <c r="C428" s="25"/>
    </row>
    <row r="429" spans="1:3" ht="14.5">
      <c r="A429" s="30"/>
      <c r="C429" s="25"/>
    </row>
    <row r="430" spans="1:3" ht="14.5">
      <c r="A430" s="30"/>
      <c r="C430" s="25"/>
    </row>
    <row r="431" spans="1:3" ht="14.5">
      <c r="A431" s="30"/>
      <c r="C431" s="25"/>
    </row>
    <row r="432" spans="1:3" ht="14.5">
      <c r="A432" s="30"/>
      <c r="C432" s="25"/>
    </row>
    <row r="433" spans="1:3" ht="14.5">
      <c r="A433" s="30"/>
      <c r="C433" s="25"/>
    </row>
    <row r="434" spans="1:3" ht="14.5">
      <c r="A434" s="30"/>
      <c r="C434" s="25"/>
    </row>
    <row r="435" spans="1:3" ht="14.5">
      <c r="A435" s="30"/>
      <c r="C435" s="25"/>
    </row>
    <row r="436" spans="1:3" ht="14.5">
      <c r="A436" s="30"/>
      <c r="C436" s="25"/>
    </row>
    <row r="437" spans="1:3" ht="14.5">
      <c r="A437" s="30"/>
      <c r="C437" s="25"/>
    </row>
    <row r="438" spans="1:3" ht="14.5">
      <c r="A438" s="30"/>
      <c r="C438" s="25"/>
    </row>
    <row r="439" spans="1:3" ht="14.5">
      <c r="A439" s="30"/>
      <c r="C439" s="25"/>
    </row>
    <row r="440" spans="1:3" ht="14.5">
      <c r="A440" s="30"/>
      <c r="C440" s="25"/>
    </row>
    <row r="441" spans="1:3" ht="14.5">
      <c r="A441" s="30"/>
      <c r="C441" s="25"/>
    </row>
    <row r="442" spans="1:3" ht="14.5">
      <c r="A442" s="30"/>
      <c r="C442" s="25"/>
    </row>
    <row r="443" spans="1:3" ht="14.5">
      <c r="A443" s="30"/>
      <c r="C443" s="25"/>
    </row>
    <row r="444" spans="1:3" ht="14.5">
      <c r="A444" s="30"/>
      <c r="C444" s="25"/>
    </row>
    <row r="445" spans="1:3" ht="14.5">
      <c r="A445" s="30"/>
      <c r="C445" s="25"/>
    </row>
    <row r="446" spans="1:3" ht="14.5">
      <c r="A446" s="30"/>
      <c r="C446" s="25"/>
    </row>
    <row r="447" spans="1:3" ht="14.5">
      <c r="A447" s="30"/>
      <c r="C447" s="25"/>
    </row>
    <row r="448" spans="1:3" ht="14.5">
      <c r="A448" s="30"/>
      <c r="C448" s="25"/>
    </row>
    <row r="449" spans="1:3" ht="14.5">
      <c r="A449" s="30"/>
      <c r="C449" s="25"/>
    </row>
    <row r="450" spans="1:3" ht="14.5">
      <c r="A450" s="30"/>
      <c r="C450" s="25"/>
    </row>
    <row r="451" spans="1:3" ht="14.5">
      <c r="A451" s="30"/>
      <c r="C451" s="25"/>
    </row>
    <row r="452" spans="1:3" ht="14.5">
      <c r="A452" s="30"/>
      <c r="C452" s="25"/>
    </row>
    <row r="453" spans="1:3" ht="14.5">
      <c r="A453" s="30"/>
      <c r="C453" s="25"/>
    </row>
    <row r="454" spans="1:3" ht="14.5">
      <c r="A454" s="30"/>
      <c r="C454" s="25"/>
    </row>
    <row r="455" spans="1:3" ht="14.5">
      <c r="A455" s="30"/>
      <c r="C455" s="25"/>
    </row>
    <row r="456" spans="1:3" ht="14.5">
      <c r="A456" s="30"/>
      <c r="C456" s="25"/>
    </row>
    <row r="457" spans="1:3" ht="14.5">
      <c r="A457" s="30"/>
      <c r="C457" s="25"/>
    </row>
    <row r="458" spans="1:3" ht="14.5">
      <c r="A458" s="30"/>
      <c r="C458" s="25"/>
    </row>
    <row r="459" spans="1:3" ht="14.5">
      <c r="A459" s="30"/>
      <c r="C459" s="25"/>
    </row>
    <row r="460" spans="1:3" ht="14.5">
      <c r="A460" s="30"/>
      <c r="C460" s="25"/>
    </row>
    <row r="461" spans="1:3" ht="14.5">
      <c r="A461" s="30"/>
      <c r="C461" s="25"/>
    </row>
    <row r="462" spans="1:3" ht="14.5">
      <c r="A462" s="30"/>
      <c r="C462" s="25"/>
    </row>
    <row r="463" spans="1:3" ht="14.5">
      <c r="A463" s="30"/>
      <c r="C463" s="25"/>
    </row>
    <row r="464" spans="1:3" ht="14.5">
      <c r="A464" s="30"/>
      <c r="C464" s="25"/>
    </row>
    <row r="465" spans="1:3" ht="14.5">
      <c r="A465" s="30"/>
      <c r="C465" s="25"/>
    </row>
    <row r="466" spans="1:3" ht="14.5">
      <c r="A466" s="30"/>
      <c r="C466" s="25"/>
    </row>
    <row r="467" spans="1:3" ht="14.5">
      <c r="A467" s="30"/>
      <c r="C467" s="25"/>
    </row>
    <row r="468" spans="1:3" ht="14.5">
      <c r="A468" s="30"/>
      <c r="C468" s="25"/>
    </row>
    <row r="469" spans="1:3" ht="14.5">
      <c r="A469" s="30"/>
      <c r="C469" s="25"/>
    </row>
    <row r="470" spans="1:3" ht="14.5">
      <c r="A470" s="30"/>
      <c r="C470" s="25"/>
    </row>
    <row r="471" spans="1:3" ht="14.5">
      <c r="A471" s="30"/>
      <c r="C471" s="25"/>
    </row>
    <row r="472" spans="1:3" ht="14.5">
      <c r="A472" s="30"/>
      <c r="C472" s="25"/>
    </row>
    <row r="473" spans="1:3" ht="14.5">
      <c r="A473" s="30"/>
      <c r="C473" s="25"/>
    </row>
    <row r="474" spans="1:3" ht="14.5">
      <c r="A474" s="30"/>
      <c r="C474" s="25"/>
    </row>
    <row r="475" spans="1:3" ht="14.5">
      <c r="A475" s="30"/>
      <c r="C475" s="25"/>
    </row>
    <row r="476" spans="1:3" ht="14.5">
      <c r="A476" s="30"/>
      <c r="C476" s="25"/>
    </row>
    <row r="477" spans="1:3" ht="14.5">
      <c r="A477" s="30"/>
      <c r="C477" s="25"/>
    </row>
    <row r="478" spans="1:3" ht="14.5">
      <c r="A478" s="30"/>
      <c r="C478" s="25"/>
    </row>
    <row r="479" spans="1:3" ht="14.5">
      <c r="A479" s="30"/>
      <c r="C479" s="25"/>
    </row>
    <row r="480" spans="1:3" ht="14.5">
      <c r="A480" s="30"/>
      <c r="C480" s="25"/>
    </row>
    <row r="481" spans="1:3" ht="14.5">
      <c r="A481" s="30"/>
      <c r="C481" s="25"/>
    </row>
    <row r="482" spans="1:3" ht="14.5">
      <c r="A482" s="30"/>
      <c r="C482" s="25"/>
    </row>
    <row r="483" spans="1:3" ht="14.5">
      <c r="A483" s="30"/>
      <c r="C483" s="25"/>
    </row>
    <row r="484" spans="1:3" ht="14.5">
      <c r="A484" s="30"/>
      <c r="C484" s="25"/>
    </row>
    <row r="485" spans="1:3" ht="14.5">
      <c r="A485" s="30"/>
      <c r="C485" s="25"/>
    </row>
    <row r="486" spans="1:3" ht="14.5">
      <c r="A486" s="30"/>
      <c r="C486" s="25"/>
    </row>
    <row r="487" spans="1:3" ht="14.5">
      <c r="A487" s="30"/>
      <c r="C487" s="25"/>
    </row>
    <row r="488" spans="1:3" ht="14.5">
      <c r="A488" s="30"/>
      <c r="C488" s="25"/>
    </row>
    <row r="489" spans="1:3" ht="14.5">
      <c r="A489" s="30"/>
      <c r="C489" s="25"/>
    </row>
    <row r="490" spans="1:3" ht="14.5">
      <c r="A490" s="30"/>
      <c r="C490" s="25"/>
    </row>
    <row r="491" spans="1:3" ht="14.5">
      <c r="A491" s="30"/>
      <c r="C491" s="25"/>
    </row>
    <row r="492" spans="1:3" ht="14.5">
      <c r="A492" s="30"/>
      <c r="C492" s="25"/>
    </row>
    <row r="493" spans="1:3" ht="14.5">
      <c r="A493" s="30"/>
      <c r="C493" s="25"/>
    </row>
    <row r="494" spans="1:3" ht="14.5">
      <c r="A494" s="30"/>
      <c r="C494" s="25"/>
    </row>
    <row r="495" spans="1:3" ht="14.5">
      <c r="A495" s="30"/>
      <c r="C495" s="25"/>
    </row>
    <row r="496" spans="1:3" ht="14.5">
      <c r="A496" s="30"/>
      <c r="C496" s="25"/>
    </row>
    <row r="497" spans="1:3" ht="14.5">
      <c r="A497" s="30"/>
      <c r="C497" s="25"/>
    </row>
    <row r="498" spans="1:3" ht="14.5">
      <c r="A498" s="30"/>
      <c r="C498" s="25"/>
    </row>
    <row r="499" spans="1:3" ht="14.5">
      <c r="A499" s="30"/>
      <c r="C499" s="25"/>
    </row>
    <row r="500" spans="1:3" ht="14.5">
      <c r="A500" s="30"/>
      <c r="C500" s="25"/>
    </row>
    <row r="501" spans="1:3" ht="14.5">
      <c r="A501" s="30"/>
      <c r="C501" s="25"/>
    </row>
    <row r="502" spans="1:3" ht="14.5">
      <c r="A502" s="30"/>
      <c r="C502" s="25"/>
    </row>
    <row r="503" spans="1:3" ht="14.5">
      <c r="A503" s="30"/>
      <c r="C503" s="25"/>
    </row>
    <row r="504" spans="1:3" ht="14.5">
      <c r="A504" s="30"/>
      <c r="C504" s="25"/>
    </row>
    <row r="505" spans="1:3" ht="14.5">
      <c r="A505" s="30"/>
      <c r="C505" s="25"/>
    </row>
    <row r="506" spans="1:3" ht="14.5">
      <c r="A506" s="30"/>
      <c r="C506" s="25"/>
    </row>
    <row r="507" spans="1:3" ht="14.5">
      <c r="A507" s="30"/>
      <c r="C507" s="25"/>
    </row>
    <row r="508" spans="1:3" ht="14.5">
      <c r="A508" s="30"/>
      <c r="C508" s="25"/>
    </row>
    <row r="509" spans="1:3" ht="14.5">
      <c r="A509" s="30"/>
      <c r="C509" s="25"/>
    </row>
    <row r="510" spans="1:3" ht="14.5">
      <c r="A510" s="30"/>
      <c r="C510" s="25"/>
    </row>
    <row r="511" spans="1:3" ht="14.5">
      <c r="A511" s="30"/>
      <c r="C511" s="25"/>
    </row>
    <row r="512" spans="1:3" ht="14.5">
      <c r="A512" s="30"/>
      <c r="C512" s="25"/>
    </row>
    <row r="513" spans="1:3" ht="14.5">
      <c r="A513" s="30"/>
      <c r="C513" s="25"/>
    </row>
    <row r="514" spans="1:3" ht="14.5">
      <c r="A514" s="30"/>
      <c r="C514" s="25"/>
    </row>
    <row r="515" spans="1:3" ht="14.5">
      <c r="A515" s="30"/>
      <c r="C515" s="25"/>
    </row>
    <row r="516" spans="1:3" ht="14.5">
      <c r="A516" s="30"/>
      <c r="C516" s="25"/>
    </row>
    <row r="517" spans="1:3" ht="14.5">
      <c r="A517" s="30"/>
      <c r="C517" s="25"/>
    </row>
    <row r="518" spans="1:3" ht="14.5">
      <c r="A518" s="30"/>
      <c r="C518" s="25"/>
    </row>
    <row r="519" spans="1:3" ht="14.5">
      <c r="A519" s="30"/>
      <c r="C519" s="25"/>
    </row>
    <row r="520" spans="1:3" ht="14.5">
      <c r="A520" s="30"/>
      <c r="C520" s="25"/>
    </row>
    <row r="521" spans="1:3" ht="14.5">
      <c r="A521" s="30"/>
      <c r="C521" s="25"/>
    </row>
    <row r="522" spans="1:3" ht="14.5">
      <c r="A522" s="30"/>
      <c r="C522" s="25"/>
    </row>
    <row r="523" spans="1:3" ht="14.5">
      <c r="A523" s="30"/>
      <c r="C523" s="25"/>
    </row>
    <row r="524" spans="1:3" ht="14.5">
      <c r="A524" s="30"/>
      <c r="C524" s="25"/>
    </row>
    <row r="525" spans="1:3" ht="14.5">
      <c r="A525" s="30"/>
      <c r="C525" s="25"/>
    </row>
    <row r="526" spans="1:3" ht="14.5">
      <c r="A526" s="30"/>
      <c r="C526" s="25"/>
    </row>
    <row r="527" spans="1:3" ht="14.5">
      <c r="A527" s="30"/>
      <c r="C527" s="25"/>
    </row>
    <row r="528" spans="1:3" ht="14.5">
      <c r="A528" s="30"/>
      <c r="C528" s="25"/>
    </row>
    <row r="529" spans="1:3" ht="14.5">
      <c r="A529" s="30"/>
      <c r="C529" s="25"/>
    </row>
    <row r="530" spans="1:3" ht="14.5">
      <c r="A530" s="30"/>
      <c r="C530" s="25"/>
    </row>
    <row r="531" spans="1:3" ht="14.5">
      <c r="A531" s="30"/>
      <c r="C531" s="25"/>
    </row>
    <row r="532" spans="1:3" ht="14.5">
      <c r="A532" s="30"/>
      <c r="C532" s="25"/>
    </row>
    <row r="533" spans="1:3" ht="14.5">
      <c r="A533" s="30"/>
      <c r="C533" s="25"/>
    </row>
    <row r="534" spans="1:3" ht="14.5">
      <c r="A534" s="30"/>
      <c r="C534" s="25"/>
    </row>
    <row r="535" spans="1:3" ht="14.5">
      <c r="A535" s="30"/>
      <c r="C535" s="25"/>
    </row>
    <row r="536" spans="1:3" ht="14.5">
      <c r="A536" s="30"/>
      <c r="C536" s="25"/>
    </row>
    <row r="537" spans="1:3" ht="14.5">
      <c r="A537" s="30"/>
      <c r="C537" s="25"/>
    </row>
    <row r="538" spans="1:3" ht="14.5">
      <c r="A538" s="30"/>
      <c r="C538" s="25"/>
    </row>
    <row r="539" spans="1:3" ht="14.5">
      <c r="A539" s="30"/>
      <c r="C539" s="25"/>
    </row>
    <row r="540" spans="1:3" ht="14.5">
      <c r="A540" s="30"/>
      <c r="C540" s="25"/>
    </row>
    <row r="541" spans="1:3" ht="14.5">
      <c r="A541" s="30"/>
      <c r="C541" s="25"/>
    </row>
    <row r="542" spans="1:3" ht="14.5">
      <c r="A542" s="30"/>
      <c r="C542" s="25"/>
    </row>
    <row r="543" spans="1:3" ht="14.5">
      <c r="A543" s="30"/>
      <c r="C543" s="25"/>
    </row>
    <row r="544" spans="1:3" ht="14.5">
      <c r="A544" s="30"/>
      <c r="C544" s="25"/>
    </row>
    <row r="545" spans="1:3" ht="14.5">
      <c r="A545" s="30"/>
      <c r="C545" s="25"/>
    </row>
    <row r="546" spans="1:3" ht="14.5">
      <c r="A546" s="30"/>
      <c r="C546" s="25"/>
    </row>
    <row r="547" spans="1:3" ht="14.5">
      <c r="A547" s="30"/>
      <c r="C547" s="25"/>
    </row>
    <row r="548" spans="1:3" ht="14.5">
      <c r="A548" s="30"/>
      <c r="C548" s="25"/>
    </row>
    <row r="549" spans="1:3" ht="14.5">
      <c r="A549" s="30"/>
      <c r="C549" s="25"/>
    </row>
    <row r="550" spans="1:3" ht="14.5">
      <c r="A550" s="30"/>
      <c r="C550" s="25"/>
    </row>
    <row r="551" spans="1:3" ht="14.5">
      <c r="A551" s="30"/>
      <c r="C551" s="25"/>
    </row>
    <row r="552" spans="1:3" ht="14.5">
      <c r="A552" s="30"/>
      <c r="C552" s="25"/>
    </row>
    <row r="553" spans="1:3" ht="14.5">
      <c r="A553" s="30"/>
      <c r="C553" s="25"/>
    </row>
    <row r="554" spans="1:3" ht="14.5">
      <c r="A554" s="30"/>
      <c r="C554" s="25"/>
    </row>
    <row r="555" spans="1:3" ht="14.5">
      <c r="A555" s="30"/>
      <c r="C555" s="25"/>
    </row>
    <row r="556" spans="1:3" ht="14.5">
      <c r="A556" s="30"/>
      <c r="C556" s="25"/>
    </row>
    <row r="557" spans="1:3" ht="14.5">
      <c r="A557" s="30"/>
      <c r="C557" s="25"/>
    </row>
    <row r="558" spans="1:3" ht="14.5">
      <c r="A558" s="30"/>
      <c r="C558" s="25"/>
    </row>
    <row r="559" spans="1:3" ht="14.5">
      <c r="A559" s="30"/>
      <c r="C559" s="25"/>
    </row>
    <row r="560" spans="1:3" ht="14.5">
      <c r="A560" s="30"/>
      <c r="C560" s="25"/>
    </row>
    <row r="561" spans="1:3" ht="14.5">
      <c r="A561" s="30"/>
      <c r="C561" s="25"/>
    </row>
    <row r="562" spans="1:3" ht="14.5">
      <c r="A562" s="30"/>
      <c r="C562" s="25"/>
    </row>
    <row r="563" spans="1:3" ht="14.5">
      <c r="A563" s="30"/>
      <c r="C563" s="25"/>
    </row>
    <row r="564" spans="1:3" ht="14.5">
      <c r="A564" s="30"/>
      <c r="C564" s="25"/>
    </row>
    <row r="565" spans="1:3" ht="14.5">
      <c r="A565" s="30"/>
      <c r="C565" s="25"/>
    </row>
    <row r="566" spans="1:3" ht="14.5">
      <c r="A566" s="30"/>
      <c r="C566" s="25"/>
    </row>
    <row r="567" spans="1:3" ht="14.5">
      <c r="A567" s="30"/>
      <c r="C567" s="25"/>
    </row>
    <row r="568" spans="1:3" ht="14.5">
      <c r="A568" s="30"/>
      <c r="C568" s="25"/>
    </row>
    <row r="569" spans="1:3" ht="14.5">
      <c r="A569" s="30"/>
      <c r="C569" s="25"/>
    </row>
    <row r="570" spans="1:3" ht="14.5">
      <c r="A570" s="30"/>
      <c r="C570" s="25"/>
    </row>
    <row r="571" spans="1:3" ht="14.5">
      <c r="A571" s="30"/>
      <c r="C571" s="25"/>
    </row>
    <row r="572" spans="1:3" ht="14.5">
      <c r="A572" s="30"/>
      <c r="C572" s="25"/>
    </row>
    <row r="573" spans="1:3" ht="14.5">
      <c r="A573" s="30"/>
      <c r="C573" s="25"/>
    </row>
    <row r="574" spans="1:3" ht="14.5">
      <c r="A574" s="30"/>
      <c r="C574" s="25"/>
    </row>
    <row r="575" spans="1:3" ht="14.5">
      <c r="A575" s="30"/>
      <c r="C575" s="25"/>
    </row>
    <row r="576" spans="1:3" ht="14.5">
      <c r="A576" s="30"/>
      <c r="C576" s="25"/>
    </row>
    <row r="577" spans="1:3" ht="14.5">
      <c r="A577" s="30"/>
      <c r="C577" s="25"/>
    </row>
    <row r="578" spans="1:3" ht="14.5">
      <c r="A578" s="30"/>
      <c r="C578" s="25"/>
    </row>
    <row r="579" spans="1:3" ht="14.5">
      <c r="A579" s="30"/>
      <c r="C579" s="25"/>
    </row>
    <row r="580" spans="1:3" ht="14.5">
      <c r="A580" s="30"/>
      <c r="C580" s="25"/>
    </row>
    <row r="581" spans="1:3" ht="14.5">
      <c r="A581" s="30"/>
      <c r="C581" s="25"/>
    </row>
    <row r="582" spans="1:3" ht="14.5">
      <c r="A582" s="30"/>
      <c r="C582" s="25"/>
    </row>
    <row r="583" spans="1:3" ht="14.5">
      <c r="A583" s="30"/>
      <c r="C583" s="25"/>
    </row>
    <row r="584" spans="1:3" ht="14.5">
      <c r="A584" s="30"/>
      <c r="C584" s="25"/>
    </row>
    <row r="585" spans="1:3" ht="14.5">
      <c r="A585" s="30"/>
      <c r="C585" s="25"/>
    </row>
    <row r="586" spans="1:3" ht="14.5">
      <c r="A586" s="30"/>
      <c r="C586" s="25"/>
    </row>
    <row r="587" spans="1:3" ht="14.5">
      <c r="A587" s="30"/>
      <c r="C587" s="25"/>
    </row>
    <row r="588" spans="1:3" ht="14.5">
      <c r="A588" s="30"/>
      <c r="C588" s="25"/>
    </row>
    <row r="589" spans="1:3" ht="14.5">
      <c r="A589" s="30"/>
      <c r="C589" s="25"/>
    </row>
    <row r="590" spans="1:3" ht="14.5">
      <c r="A590" s="30"/>
      <c r="C590" s="25"/>
    </row>
    <row r="591" spans="1:3" ht="14.5">
      <c r="A591" s="30"/>
      <c r="C591" s="25"/>
    </row>
    <row r="592" spans="1:3" ht="14.5">
      <c r="A592" s="30"/>
      <c r="C592" s="25"/>
    </row>
    <row r="593" spans="1:3" ht="14.5">
      <c r="A593" s="30"/>
      <c r="C593" s="25"/>
    </row>
    <row r="594" spans="1:3" ht="14.5">
      <c r="A594" s="30"/>
      <c r="C594" s="25"/>
    </row>
    <row r="595" spans="1:3" ht="14.5">
      <c r="A595" s="30"/>
      <c r="C595" s="25"/>
    </row>
    <row r="596" spans="1:3" ht="14.5">
      <c r="A596" s="30"/>
      <c r="C596" s="25"/>
    </row>
    <row r="597" spans="1:3" ht="14.5">
      <c r="A597" s="30"/>
      <c r="C597" s="25"/>
    </row>
    <row r="598" spans="1:3" ht="14.5">
      <c r="A598" s="30"/>
      <c r="C598" s="25"/>
    </row>
    <row r="599" spans="1:3" ht="14.5">
      <c r="A599" s="30"/>
      <c r="C599" s="25"/>
    </row>
    <row r="600" spans="1:3" ht="14.5">
      <c r="A600" s="30"/>
      <c r="C600" s="25"/>
    </row>
    <row r="601" spans="1:3" ht="14.5">
      <c r="A601" s="30"/>
      <c r="C601" s="25"/>
    </row>
    <row r="602" spans="1:3" ht="14.5">
      <c r="A602" s="30"/>
      <c r="C602" s="25"/>
    </row>
    <row r="603" spans="1:3" ht="14.5">
      <c r="A603" s="30"/>
      <c r="C603" s="25"/>
    </row>
    <row r="604" spans="1:3" ht="14.5">
      <c r="A604" s="30"/>
      <c r="C604" s="25"/>
    </row>
    <row r="605" spans="1:3" ht="14.5">
      <c r="A605" s="30"/>
      <c r="C605" s="25"/>
    </row>
    <row r="606" spans="1:3" ht="14.5">
      <c r="A606" s="30"/>
      <c r="C606" s="25"/>
    </row>
    <row r="607" spans="1:3" ht="14.5">
      <c r="A607" s="30"/>
      <c r="C607" s="25"/>
    </row>
    <row r="608" spans="1:3" ht="14.5">
      <c r="A608" s="30"/>
      <c r="C608" s="25"/>
    </row>
    <row r="609" spans="1:3" ht="14.5">
      <c r="A609" s="30"/>
      <c r="C609" s="25"/>
    </row>
    <row r="610" spans="1:3" ht="14.5">
      <c r="A610" s="30"/>
      <c r="C610" s="25"/>
    </row>
    <row r="611" spans="1:3" ht="14.5">
      <c r="A611" s="30"/>
      <c r="C611" s="25"/>
    </row>
    <row r="612" spans="1:3" ht="14.5">
      <c r="A612" s="30"/>
      <c r="C612" s="25"/>
    </row>
    <row r="613" spans="1:3" ht="14.5">
      <c r="A613" s="30"/>
      <c r="C613" s="25"/>
    </row>
    <row r="614" spans="1:3" ht="14.5">
      <c r="A614" s="30"/>
      <c r="C614" s="25"/>
    </row>
    <row r="615" spans="1:3" ht="14.5">
      <c r="A615" s="30"/>
      <c r="C615" s="25"/>
    </row>
    <row r="616" spans="1:3" ht="14.5">
      <c r="A616" s="30"/>
      <c r="C616" s="25"/>
    </row>
    <row r="617" spans="1:3" ht="14.5">
      <c r="A617" s="30"/>
      <c r="C617" s="25"/>
    </row>
    <row r="618" spans="1:3" ht="14.5">
      <c r="A618" s="30"/>
      <c r="C618" s="25"/>
    </row>
    <row r="619" spans="1:3" ht="14.5">
      <c r="A619" s="30"/>
      <c r="C619" s="25"/>
    </row>
    <row r="620" spans="1:3" ht="14.5">
      <c r="A620" s="30"/>
      <c r="C620" s="25"/>
    </row>
    <row r="621" spans="1:3" ht="14.5">
      <c r="A621" s="30"/>
      <c r="C621" s="25"/>
    </row>
    <row r="622" spans="1:3" ht="14.5">
      <c r="A622" s="30"/>
      <c r="C622" s="25"/>
    </row>
    <row r="623" spans="1:3" ht="14.5">
      <c r="A623" s="30"/>
      <c r="C623" s="25"/>
    </row>
    <row r="624" spans="1:3" ht="14.5">
      <c r="A624" s="30"/>
      <c r="C624" s="25"/>
    </row>
    <row r="625" spans="1:3" ht="14.5">
      <c r="A625" s="30"/>
      <c r="C625" s="25"/>
    </row>
    <row r="626" spans="1:3" ht="14.5">
      <c r="A626" s="30"/>
      <c r="C626" s="25"/>
    </row>
    <row r="627" spans="1:3" ht="14.5">
      <c r="A627" s="30"/>
      <c r="C627" s="25"/>
    </row>
    <row r="628" spans="1:3" ht="14.5">
      <c r="A628" s="30"/>
      <c r="C628" s="25"/>
    </row>
    <row r="629" spans="1:3" ht="14.5">
      <c r="A629" s="30"/>
      <c r="C629" s="25"/>
    </row>
    <row r="630" spans="1:3" ht="14.5">
      <c r="A630" s="30"/>
      <c r="C630" s="25"/>
    </row>
    <row r="631" spans="1:3" ht="14.5">
      <c r="A631" s="30"/>
      <c r="C631" s="25"/>
    </row>
    <row r="632" spans="1:3" ht="14.5">
      <c r="A632" s="30"/>
      <c r="C632" s="25"/>
    </row>
    <row r="633" spans="1:3" ht="14.5">
      <c r="A633" s="30"/>
      <c r="C633" s="25"/>
    </row>
    <row r="634" spans="1:3" ht="14.5">
      <c r="A634" s="30"/>
      <c r="C634" s="25"/>
    </row>
    <row r="635" spans="1:3" ht="14.5">
      <c r="A635" s="30"/>
      <c r="C635" s="25"/>
    </row>
    <row r="636" spans="1:3" ht="14.5">
      <c r="A636" s="30"/>
      <c r="C636" s="25"/>
    </row>
    <row r="637" spans="1:3" ht="14.5">
      <c r="A637" s="30"/>
      <c r="C637" s="25"/>
    </row>
    <row r="638" spans="1:3" ht="14.5">
      <c r="A638" s="30"/>
      <c r="C638" s="25"/>
    </row>
    <row r="639" spans="1:3" ht="14.5">
      <c r="A639" s="30"/>
      <c r="C639" s="25"/>
    </row>
    <row r="640" spans="1:3" ht="14.5">
      <c r="A640" s="30"/>
      <c r="C640" s="25"/>
    </row>
    <row r="641" spans="1:3" ht="14.5">
      <c r="A641" s="30"/>
      <c r="C641" s="25"/>
    </row>
    <row r="642" spans="1:3" ht="14.5">
      <c r="A642" s="30"/>
      <c r="C642" s="25"/>
    </row>
    <row r="643" spans="1:3" ht="14.5">
      <c r="A643" s="30"/>
      <c r="C643" s="25"/>
    </row>
    <row r="644" spans="1:3" ht="14.5">
      <c r="A644" s="30"/>
      <c r="C644" s="25"/>
    </row>
    <row r="645" spans="1:3" ht="14.5">
      <c r="A645" s="30"/>
      <c r="C645" s="25"/>
    </row>
    <row r="646" spans="1:3" ht="14.5">
      <c r="A646" s="30"/>
      <c r="C646" s="25"/>
    </row>
    <row r="647" spans="1:3" ht="14.5">
      <c r="A647" s="30"/>
      <c r="C647" s="25"/>
    </row>
    <row r="648" spans="1:3" ht="14.5">
      <c r="A648" s="30"/>
      <c r="C648" s="25"/>
    </row>
    <row r="649" spans="1:3" ht="14.5">
      <c r="A649" s="30"/>
      <c r="C649" s="25"/>
    </row>
    <row r="650" spans="1:3" ht="14.5">
      <c r="A650" s="30"/>
      <c r="C650" s="25"/>
    </row>
    <row r="651" spans="1:3" ht="14.5">
      <c r="A651" s="30"/>
      <c r="C651" s="25"/>
    </row>
    <row r="652" spans="1:3" ht="14.5">
      <c r="A652" s="30"/>
      <c r="C652" s="25"/>
    </row>
    <row r="653" spans="1:3" ht="14.5">
      <c r="A653" s="30"/>
      <c r="C653" s="25"/>
    </row>
    <row r="654" spans="1:3" ht="14.5">
      <c r="A654" s="30"/>
      <c r="C654" s="25"/>
    </row>
    <row r="655" spans="1:3" ht="14.5">
      <c r="A655" s="30"/>
      <c r="C655" s="25"/>
    </row>
    <row r="656" spans="1:3" ht="14.5">
      <c r="A656" s="30"/>
      <c r="C656" s="25"/>
    </row>
    <row r="657" spans="1:3" ht="14.5">
      <c r="A657" s="30"/>
      <c r="C657" s="25"/>
    </row>
    <row r="658" spans="1:3" ht="14.5">
      <c r="A658" s="30"/>
      <c r="C658" s="25"/>
    </row>
    <row r="659" spans="1:3" ht="14.5">
      <c r="A659" s="30"/>
      <c r="C659" s="25"/>
    </row>
    <row r="660" spans="1:3" ht="14.5">
      <c r="A660" s="30"/>
      <c r="C660" s="25"/>
    </row>
    <row r="661" spans="1:3" ht="14.5">
      <c r="A661" s="30"/>
      <c r="C661" s="25"/>
    </row>
    <row r="662" spans="1:3" ht="14.5">
      <c r="A662" s="30"/>
      <c r="C662" s="25"/>
    </row>
    <row r="663" spans="1:3" ht="14.5">
      <c r="A663" s="30"/>
      <c r="C663" s="25"/>
    </row>
    <row r="664" spans="1:3" ht="14.5">
      <c r="A664" s="30"/>
      <c r="C664" s="25"/>
    </row>
    <row r="665" spans="1:3" ht="14.5">
      <c r="A665" s="30"/>
      <c r="C665" s="25"/>
    </row>
    <row r="666" spans="1:3" ht="14.5">
      <c r="A666" s="30"/>
      <c r="C666" s="25"/>
    </row>
    <row r="667" spans="1:3" ht="14.5">
      <c r="A667" s="30"/>
      <c r="C667" s="25"/>
    </row>
    <row r="668" spans="1:3" ht="14.5">
      <c r="A668" s="30"/>
      <c r="C668" s="25"/>
    </row>
    <row r="669" spans="1:3" ht="14.5">
      <c r="A669" s="30"/>
      <c r="C669" s="25"/>
    </row>
    <row r="670" spans="1:3" ht="14.5">
      <c r="A670" s="30"/>
      <c r="C670" s="25"/>
    </row>
    <row r="671" spans="1:3" ht="14.5">
      <c r="A671" s="30"/>
      <c r="C671" s="25"/>
    </row>
    <row r="672" spans="1:3" ht="14.5">
      <c r="A672" s="30"/>
      <c r="C672" s="25"/>
    </row>
    <row r="673" spans="1:3" ht="14.5">
      <c r="A673" s="30"/>
      <c r="C673" s="25"/>
    </row>
    <row r="674" spans="1:3" ht="14.5">
      <c r="A674" s="30"/>
      <c r="C674" s="25"/>
    </row>
    <row r="675" spans="1:3" ht="14.5">
      <c r="A675" s="30"/>
      <c r="C675" s="25"/>
    </row>
    <row r="676" spans="1:3" ht="14.5">
      <c r="A676" s="30"/>
      <c r="C676" s="25"/>
    </row>
    <row r="677" spans="1:3" ht="14.5">
      <c r="A677" s="30"/>
      <c r="C677" s="25"/>
    </row>
    <row r="678" spans="1:3" ht="14.5">
      <c r="A678" s="30"/>
      <c r="C678" s="25"/>
    </row>
    <row r="679" spans="1:3" ht="14.5">
      <c r="A679" s="30"/>
      <c r="C679" s="25"/>
    </row>
    <row r="680" spans="1:3" ht="14.5">
      <c r="A680" s="30"/>
      <c r="C680" s="25"/>
    </row>
    <row r="681" spans="1:3" ht="14.5">
      <c r="A681" s="30"/>
      <c r="C681" s="25"/>
    </row>
    <row r="682" spans="1:3" ht="14.5">
      <c r="A682" s="30"/>
      <c r="C682" s="25"/>
    </row>
    <row r="683" spans="1:3" ht="14.5">
      <c r="A683" s="30"/>
      <c r="C683" s="25"/>
    </row>
    <row r="684" spans="1:3" ht="14.5">
      <c r="A684" s="30"/>
      <c r="C684" s="25"/>
    </row>
    <row r="685" spans="1:3" ht="14.5">
      <c r="A685" s="30"/>
      <c r="C685" s="25"/>
    </row>
    <row r="686" spans="1:3" ht="14.5">
      <c r="A686" s="30"/>
      <c r="C686" s="25"/>
    </row>
    <row r="687" spans="1:3" ht="14.5">
      <c r="A687" s="30"/>
      <c r="C687" s="25"/>
    </row>
    <row r="688" spans="1:3" ht="14.5">
      <c r="A688" s="30"/>
      <c r="C688" s="25"/>
    </row>
    <row r="689" spans="1:3" ht="14.5">
      <c r="A689" s="30"/>
      <c r="C689" s="25"/>
    </row>
    <row r="690" spans="1:3" ht="14.5">
      <c r="A690" s="30"/>
      <c r="C690" s="25"/>
    </row>
    <row r="691" spans="1:3" ht="14.5">
      <c r="A691" s="30"/>
      <c r="C691" s="25"/>
    </row>
    <row r="692" spans="1:3" ht="14.5">
      <c r="A692" s="30"/>
      <c r="C692" s="25"/>
    </row>
    <row r="693" spans="1:3" ht="14.5">
      <c r="A693" s="30"/>
      <c r="C693" s="25"/>
    </row>
    <row r="694" spans="1:3" ht="14.5">
      <c r="A694" s="30"/>
      <c r="C694" s="25"/>
    </row>
    <row r="695" spans="1:3" ht="14.5">
      <c r="A695" s="30"/>
      <c r="C695" s="25"/>
    </row>
    <row r="696" spans="1:3" ht="14.5">
      <c r="A696" s="30"/>
      <c r="C696" s="25"/>
    </row>
    <row r="697" spans="1:3" ht="14.5">
      <c r="A697" s="30"/>
      <c r="C697" s="25"/>
    </row>
    <row r="698" spans="1:3" ht="14.5">
      <c r="A698" s="30"/>
      <c r="C698" s="25"/>
    </row>
    <row r="699" spans="1:3" ht="14.5">
      <c r="A699" s="30"/>
      <c r="C699" s="25"/>
    </row>
    <row r="700" spans="1:3" ht="14.5">
      <c r="A700" s="30"/>
      <c r="C700" s="25"/>
    </row>
    <row r="701" spans="1:3" ht="14.5">
      <c r="A701" s="30"/>
      <c r="C701" s="25"/>
    </row>
    <row r="702" spans="1:3" ht="14.5">
      <c r="A702" s="30"/>
      <c r="C702" s="25"/>
    </row>
    <row r="703" spans="1:3" ht="14.5">
      <c r="A703" s="30"/>
      <c r="C703" s="25"/>
    </row>
    <row r="704" spans="1:3" ht="14.5">
      <c r="A704" s="30"/>
      <c r="C704" s="25"/>
    </row>
    <row r="705" spans="1:3" ht="14.5">
      <c r="A705" s="30"/>
      <c r="C705" s="25"/>
    </row>
    <row r="706" spans="1:3" ht="14.5">
      <c r="A706" s="30"/>
      <c r="C706" s="25"/>
    </row>
    <row r="707" spans="1:3" ht="14.5">
      <c r="A707" s="30"/>
      <c r="C707" s="25"/>
    </row>
    <row r="708" spans="1:3" ht="14.5">
      <c r="A708" s="30"/>
      <c r="C708" s="25"/>
    </row>
    <row r="709" spans="1:3" ht="14.5">
      <c r="A709" s="30"/>
      <c r="C709" s="25"/>
    </row>
    <row r="710" spans="1:3" ht="14.5">
      <c r="A710" s="30"/>
      <c r="C710" s="25"/>
    </row>
    <row r="711" spans="1:3" ht="14.5">
      <c r="A711" s="30"/>
      <c r="C711" s="25"/>
    </row>
    <row r="712" spans="1:3" ht="14.5">
      <c r="A712" s="30"/>
      <c r="C712" s="25"/>
    </row>
    <row r="713" spans="1:3" ht="14.5">
      <c r="A713" s="30"/>
      <c r="C713" s="25"/>
    </row>
    <row r="714" spans="1:3" ht="14.5">
      <c r="A714" s="30"/>
      <c r="C714" s="25"/>
    </row>
    <row r="715" spans="1:3" ht="14.5">
      <c r="A715" s="30"/>
      <c r="C715" s="25"/>
    </row>
    <row r="716" spans="1:3" ht="14.5">
      <c r="A716" s="30"/>
      <c r="C716" s="25"/>
    </row>
    <row r="717" spans="1:3" ht="14.5">
      <c r="A717" s="30"/>
      <c r="C717" s="25"/>
    </row>
    <row r="718" spans="1:3" ht="14.5">
      <c r="A718" s="30"/>
      <c r="C718" s="25"/>
    </row>
    <row r="719" spans="1:3" ht="14.5">
      <c r="A719" s="30"/>
      <c r="C719" s="25"/>
    </row>
    <row r="720" spans="1:3" ht="14.5">
      <c r="A720" s="30"/>
      <c r="C720" s="25"/>
    </row>
    <row r="721" spans="1:3" ht="14.5">
      <c r="A721" s="30"/>
      <c r="C721" s="25"/>
    </row>
    <row r="722" spans="1:3" ht="14.5">
      <c r="A722" s="30"/>
      <c r="C722" s="25"/>
    </row>
    <row r="723" spans="1:3" ht="14.5">
      <c r="A723" s="30"/>
      <c r="C723" s="25"/>
    </row>
    <row r="724" spans="1:3" ht="14.5">
      <c r="A724" s="30"/>
      <c r="C724" s="25"/>
    </row>
    <row r="725" spans="1:3" ht="14.5">
      <c r="A725" s="30"/>
      <c r="C725" s="25"/>
    </row>
    <row r="726" spans="1:3" ht="14.5">
      <c r="A726" s="30"/>
      <c r="C726" s="25"/>
    </row>
    <row r="727" spans="1:3" ht="14.5">
      <c r="A727" s="30"/>
      <c r="C727" s="25"/>
    </row>
    <row r="728" spans="1:3" ht="14.5">
      <c r="A728" s="30"/>
      <c r="C728" s="25"/>
    </row>
    <row r="729" spans="1:3" ht="14.5">
      <c r="A729" s="30"/>
      <c r="C729" s="25"/>
    </row>
    <row r="730" spans="1:3" ht="14.5">
      <c r="A730" s="30"/>
      <c r="C730" s="25"/>
    </row>
    <row r="731" spans="1:3" ht="14.5">
      <c r="A731" s="30"/>
      <c r="C731" s="25"/>
    </row>
    <row r="732" spans="1:3" ht="14.5">
      <c r="A732" s="30"/>
      <c r="C732" s="25"/>
    </row>
    <row r="733" spans="1:3" ht="14.5">
      <c r="A733" s="30"/>
      <c r="C733" s="25"/>
    </row>
    <row r="734" spans="1:3" ht="14.5">
      <c r="A734" s="30"/>
      <c r="C734" s="25"/>
    </row>
    <row r="735" spans="1:3" ht="14.5">
      <c r="A735" s="30"/>
      <c r="C735" s="25"/>
    </row>
    <row r="736" spans="1:3" ht="14.5">
      <c r="A736" s="30"/>
      <c r="C736" s="25"/>
    </row>
    <row r="737" spans="1:3" ht="14.5">
      <c r="A737" s="30"/>
      <c r="C737" s="25"/>
    </row>
    <row r="738" spans="1:3" ht="14.5">
      <c r="A738" s="30"/>
      <c r="C738" s="25"/>
    </row>
    <row r="739" spans="1:3" ht="14.5">
      <c r="A739" s="30"/>
      <c r="C739" s="25"/>
    </row>
    <row r="740" spans="1:3" ht="14.5">
      <c r="A740" s="30"/>
      <c r="C740" s="25"/>
    </row>
    <row r="741" spans="1:3" ht="14.5">
      <c r="A741" s="30"/>
      <c r="C741" s="25"/>
    </row>
    <row r="742" spans="1:3" ht="14.5">
      <c r="A742" s="30"/>
      <c r="C742" s="25"/>
    </row>
    <row r="743" spans="1:3" ht="14.5">
      <c r="A743" s="30"/>
      <c r="C743" s="25"/>
    </row>
    <row r="744" spans="1:3" ht="14.5">
      <c r="A744" s="30"/>
      <c r="C744" s="25"/>
    </row>
    <row r="745" spans="1:3" ht="14.5">
      <c r="A745" s="30"/>
      <c r="C745" s="25"/>
    </row>
    <row r="746" spans="1:3" ht="14.5">
      <c r="A746" s="30"/>
      <c r="C746" s="25"/>
    </row>
    <row r="747" spans="1:3" ht="14.5">
      <c r="A747" s="30"/>
      <c r="C747" s="25"/>
    </row>
    <row r="748" spans="1:3" ht="14.5">
      <c r="A748" s="30"/>
      <c r="C748" s="25"/>
    </row>
    <row r="749" spans="1:3" ht="14.5">
      <c r="A749" s="30"/>
      <c r="C749" s="25"/>
    </row>
    <row r="750" spans="1:3" ht="14.5">
      <c r="A750" s="30"/>
      <c r="C750" s="25"/>
    </row>
    <row r="751" spans="1:3" ht="14.5">
      <c r="A751" s="30"/>
      <c r="C751" s="25"/>
    </row>
    <row r="752" spans="1:3" ht="14.5">
      <c r="A752" s="30"/>
      <c r="C752" s="25"/>
    </row>
    <row r="753" spans="1:3" ht="14.5">
      <c r="A753" s="30"/>
      <c r="C753" s="25"/>
    </row>
    <row r="754" spans="1:3" ht="14.5">
      <c r="A754" s="30"/>
      <c r="C754" s="25"/>
    </row>
    <row r="755" spans="1:3" ht="14.5">
      <c r="A755" s="30"/>
      <c r="C755" s="25"/>
    </row>
    <row r="756" spans="1:3" ht="14.5">
      <c r="A756" s="30"/>
      <c r="C756" s="25"/>
    </row>
    <row r="757" spans="1:3" ht="14.5">
      <c r="A757" s="30"/>
      <c r="C757" s="25"/>
    </row>
    <row r="758" spans="1:3" ht="14.5">
      <c r="A758" s="30"/>
      <c r="C758" s="25"/>
    </row>
    <row r="759" spans="1:3" ht="14.5">
      <c r="A759" s="30"/>
      <c r="C759" s="25"/>
    </row>
    <row r="760" spans="1:3" ht="14.5">
      <c r="A760" s="30"/>
      <c r="C760" s="25"/>
    </row>
    <row r="761" spans="1:3" ht="14.5">
      <c r="A761" s="30"/>
      <c r="C761" s="25"/>
    </row>
    <row r="762" spans="1:3" ht="14.5">
      <c r="A762" s="30"/>
      <c r="C762" s="25"/>
    </row>
    <row r="763" spans="1:3" ht="14.5">
      <c r="A763" s="30"/>
      <c r="C763" s="25"/>
    </row>
    <row r="764" spans="1:3" ht="14.5">
      <c r="A764" s="30"/>
      <c r="C764" s="25"/>
    </row>
    <row r="765" spans="1:3" ht="14.5">
      <c r="A765" s="30"/>
      <c r="C765" s="25"/>
    </row>
    <row r="766" spans="1:3" ht="14.5">
      <c r="A766" s="30"/>
      <c r="C766" s="25"/>
    </row>
    <row r="767" spans="1:3" ht="14.5">
      <c r="A767" s="30"/>
      <c r="C767" s="25"/>
    </row>
    <row r="768" spans="1:3" ht="14.5">
      <c r="A768" s="30"/>
      <c r="C768" s="25"/>
    </row>
    <row r="769" spans="1:3" ht="14.5">
      <c r="A769" s="30"/>
      <c r="C769" s="25"/>
    </row>
    <row r="770" spans="1:3" ht="14.5">
      <c r="A770" s="30"/>
      <c r="C770" s="25"/>
    </row>
    <row r="771" spans="1:3" ht="14.5">
      <c r="A771" s="30"/>
      <c r="C771" s="25"/>
    </row>
    <row r="772" spans="1:3" ht="14.5">
      <c r="A772" s="30"/>
      <c r="C772" s="25"/>
    </row>
    <row r="773" spans="1:3" ht="14.5">
      <c r="A773" s="30"/>
      <c r="C773" s="25"/>
    </row>
    <row r="774" spans="1:3" ht="14.5">
      <c r="A774" s="30"/>
      <c r="C774" s="25"/>
    </row>
    <row r="775" spans="1:3" ht="14.5">
      <c r="A775" s="30"/>
      <c r="C775" s="25"/>
    </row>
    <row r="776" spans="1:3" ht="14.5">
      <c r="A776" s="30"/>
      <c r="C776" s="25"/>
    </row>
    <row r="777" spans="1:3" ht="14.5">
      <c r="A777" s="30"/>
      <c r="C777" s="25"/>
    </row>
    <row r="778" spans="1:3" ht="14.5">
      <c r="A778" s="30"/>
      <c r="C778" s="25"/>
    </row>
    <row r="779" spans="1:3" ht="14.5">
      <c r="A779" s="30"/>
      <c r="C779" s="25"/>
    </row>
    <row r="780" spans="1:3" ht="14.5">
      <c r="A780" s="30"/>
      <c r="C780" s="25"/>
    </row>
    <row r="781" spans="1:3" ht="14.5">
      <c r="A781" s="30"/>
      <c r="C781" s="25"/>
    </row>
    <row r="782" spans="1:3" ht="14.5">
      <c r="A782" s="30"/>
      <c r="C782" s="25"/>
    </row>
    <row r="783" spans="1:3" ht="14.5">
      <c r="A783" s="30"/>
      <c r="C783" s="25"/>
    </row>
    <row r="784" spans="1:3" ht="14.5">
      <c r="A784" s="30"/>
      <c r="C784" s="25"/>
    </row>
    <row r="785" spans="1:3" ht="14.5">
      <c r="A785" s="30"/>
      <c r="C785" s="25"/>
    </row>
    <row r="786" spans="1:3" ht="14.5">
      <c r="A786" s="30"/>
      <c r="C786" s="25"/>
    </row>
    <row r="787" spans="1:3" ht="14.5">
      <c r="A787" s="30"/>
      <c r="C787" s="25"/>
    </row>
    <row r="788" spans="1:3" ht="14.5">
      <c r="A788" s="30"/>
      <c r="C788" s="25"/>
    </row>
    <row r="789" spans="1:3" ht="14.5">
      <c r="A789" s="30"/>
      <c r="C789" s="25"/>
    </row>
    <row r="790" spans="1:3" ht="14.5">
      <c r="A790" s="30"/>
      <c r="C790" s="25"/>
    </row>
    <row r="791" spans="1:3" ht="14.5">
      <c r="A791" s="30"/>
      <c r="C791" s="25"/>
    </row>
    <row r="792" spans="1:3" ht="14.5">
      <c r="A792" s="30"/>
      <c r="C792" s="25"/>
    </row>
    <row r="793" spans="1:3" ht="14.5">
      <c r="A793" s="30"/>
      <c r="C793" s="25"/>
    </row>
    <row r="794" spans="1:3" ht="14.5">
      <c r="A794" s="30"/>
      <c r="C794" s="25"/>
    </row>
    <row r="795" spans="1:3" ht="14.5">
      <c r="A795" s="30"/>
      <c r="C795" s="25"/>
    </row>
    <row r="796" spans="1:3" ht="14.5">
      <c r="A796" s="30"/>
      <c r="C796" s="25"/>
    </row>
    <row r="797" spans="1:3" ht="14.5">
      <c r="A797" s="30"/>
      <c r="C797" s="25"/>
    </row>
    <row r="798" spans="1:3" ht="14.5">
      <c r="A798" s="30"/>
      <c r="C798" s="25"/>
    </row>
    <row r="799" spans="1:3" ht="14.5">
      <c r="A799" s="30"/>
      <c r="C799" s="25"/>
    </row>
    <row r="800" spans="1:3" ht="14.5">
      <c r="A800" s="30"/>
      <c r="C800" s="25"/>
    </row>
    <row r="801" spans="1:3" ht="14.5">
      <c r="A801" s="30"/>
      <c r="C801" s="25"/>
    </row>
    <row r="802" spans="1:3" ht="14.5">
      <c r="A802" s="30"/>
      <c r="C802" s="25"/>
    </row>
    <row r="803" spans="1:3" ht="14.5">
      <c r="A803" s="30"/>
      <c r="C803" s="25"/>
    </row>
    <row r="804" spans="1:3" ht="14.5">
      <c r="A804" s="30"/>
      <c r="C804" s="25"/>
    </row>
    <row r="805" spans="1:3" ht="14.5">
      <c r="A805" s="30"/>
      <c r="C805" s="25"/>
    </row>
    <row r="806" spans="1:3" ht="14.5">
      <c r="A806" s="30"/>
      <c r="C806" s="25"/>
    </row>
    <row r="807" spans="1:3" ht="14.5">
      <c r="A807" s="30"/>
      <c r="C807" s="25"/>
    </row>
    <row r="808" spans="1:3" ht="14.5">
      <c r="A808" s="30"/>
      <c r="C808" s="25"/>
    </row>
    <row r="809" spans="1:3" ht="14.5">
      <c r="A809" s="30"/>
      <c r="C809" s="25"/>
    </row>
    <row r="810" spans="1:3" ht="14.5">
      <c r="A810" s="30"/>
      <c r="C810" s="25"/>
    </row>
    <row r="811" spans="1:3" ht="14.5">
      <c r="A811" s="30"/>
      <c r="C811" s="25"/>
    </row>
    <row r="812" spans="1:3" ht="14.5">
      <c r="A812" s="30"/>
      <c r="C812" s="25"/>
    </row>
    <row r="813" spans="1:3" ht="14.5">
      <c r="A813" s="30"/>
      <c r="C813" s="25"/>
    </row>
    <row r="814" spans="1:3" ht="14.5">
      <c r="A814" s="30"/>
      <c r="C814" s="25"/>
    </row>
    <row r="815" spans="1:3" ht="14.5">
      <c r="A815" s="30"/>
      <c r="C815" s="25"/>
    </row>
    <row r="816" spans="1:3" ht="14.5">
      <c r="A816" s="30"/>
      <c r="C816" s="25"/>
    </row>
    <row r="817" spans="1:3" ht="14.5">
      <c r="A817" s="30"/>
      <c r="C817" s="25"/>
    </row>
    <row r="818" spans="1:3" ht="14.5">
      <c r="A818" s="30"/>
      <c r="C818" s="25"/>
    </row>
    <row r="819" spans="1:3" ht="14.5">
      <c r="A819" s="30"/>
      <c r="C819" s="25"/>
    </row>
    <row r="820" spans="1:3" ht="14.5">
      <c r="A820" s="30"/>
      <c r="C820" s="25"/>
    </row>
    <row r="821" spans="1:3" ht="14.5">
      <c r="A821" s="30"/>
      <c r="C821" s="25"/>
    </row>
    <row r="822" spans="1:3" ht="14.5">
      <c r="A822" s="30"/>
      <c r="C822" s="25"/>
    </row>
    <row r="823" spans="1:3" ht="14.5">
      <c r="A823" s="30"/>
      <c r="C823" s="25"/>
    </row>
    <row r="824" spans="1:3" ht="14.5">
      <c r="A824" s="30"/>
      <c r="C824" s="25"/>
    </row>
    <row r="825" spans="1:3" ht="14.5">
      <c r="A825" s="30"/>
      <c r="C825" s="25"/>
    </row>
    <row r="826" spans="1:3" ht="14.5">
      <c r="A826" s="30"/>
      <c r="C826" s="25"/>
    </row>
    <row r="827" spans="1:3" ht="14.5">
      <c r="A827" s="30"/>
      <c r="C827" s="25"/>
    </row>
    <row r="828" spans="1:3" ht="14.5">
      <c r="A828" s="30"/>
      <c r="C828" s="25"/>
    </row>
    <row r="829" spans="1:3" ht="14.5">
      <c r="A829" s="30"/>
      <c r="C829" s="25"/>
    </row>
    <row r="830" spans="1:3" ht="14.5">
      <c r="A830" s="30"/>
      <c r="C830" s="25"/>
    </row>
    <row r="831" spans="1:3" ht="14.5">
      <c r="A831" s="30"/>
      <c r="C831" s="25"/>
    </row>
    <row r="832" spans="1:3" ht="14.5">
      <c r="A832" s="30"/>
      <c r="C832" s="25"/>
    </row>
    <row r="833" spans="1:3" ht="14.5">
      <c r="A833" s="30"/>
      <c r="C833" s="25"/>
    </row>
    <row r="834" spans="1:3" ht="14.5">
      <c r="A834" s="30"/>
      <c r="C834" s="25"/>
    </row>
    <row r="835" spans="1:3" ht="14.5">
      <c r="A835" s="30"/>
      <c r="C835" s="25"/>
    </row>
    <row r="836" spans="1:3" ht="14.5">
      <c r="A836" s="30"/>
      <c r="C836" s="25"/>
    </row>
    <row r="837" spans="1:3" ht="14.5">
      <c r="A837" s="30"/>
      <c r="C837" s="25"/>
    </row>
    <row r="838" spans="1:3" ht="14.5">
      <c r="A838" s="30"/>
      <c r="C838" s="25"/>
    </row>
    <row r="839" spans="1:3" ht="14.5">
      <c r="A839" s="30"/>
      <c r="C839" s="25"/>
    </row>
    <row r="840" spans="1:3" ht="14.5">
      <c r="A840" s="30"/>
      <c r="C840" s="25"/>
    </row>
    <row r="841" spans="1:3" ht="14.5">
      <c r="A841" s="30"/>
      <c r="C841" s="25"/>
    </row>
    <row r="842" spans="1:3" ht="14.5">
      <c r="A842" s="30"/>
      <c r="C842" s="25"/>
    </row>
    <row r="843" spans="1:3" ht="14.5">
      <c r="A843" s="30"/>
      <c r="C843" s="25"/>
    </row>
    <row r="844" spans="1:3" ht="14.5">
      <c r="A844" s="30"/>
      <c r="C844" s="25"/>
    </row>
    <row r="845" spans="1:3" ht="14.5">
      <c r="A845" s="30"/>
      <c r="C845" s="25"/>
    </row>
    <row r="846" spans="1:3" ht="14.5">
      <c r="A846" s="30"/>
      <c r="C846" s="25"/>
    </row>
    <row r="847" spans="1:3" ht="14.5">
      <c r="A847" s="30"/>
      <c r="C847" s="25"/>
    </row>
    <row r="848" spans="1:3" ht="14.5">
      <c r="A848" s="30"/>
      <c r="C848" s="25"/>
    </row>
    <row r="849" spans="1:3" ht="14.5">
      <c r="A849" s="30"/>
      <c r="C849" s="25"/>
    </row>
    <row r="850" spans="1:3" ht="14.5">
      <c r="A850" s="30"/>
      <c r="C850" s="25"/>
    </row>
    <row r="851" spans="1:3" ht="14.5">
      <c r="A851" s="30"/>
      <c r="C851" s="25"/>
    </row>
    <row r="852" spans="1:3" ht="14.5">
      <c r="A852" s="30"/>
      <c r="C852" s="25"/>
    </row>
    <row r="853" spans="1:3" ht="14.5">
      <c r="A853" s="30"/>
      <c r="C853" s="25"/>
    </row>
    <row r="854" spans="1:3" ht="14.5">
      <c r="A854" s="30"/>
      <c r="C854" s="25"/>
    </row>
    <row r="855" spans="1:3" ht="14.5">
      <c r="A855" s="30"/>
      <c r="C855" s="25"/>
    </row>
    <row r="856" spans="1:3" ht="14.5">
      <c r="A856" s="30"/>
      <c r="C856" s="25"/>
    </row>
    <row r="857" spans="1:3" ht="14.5">
      <c r="A857" s="30"/>
      <c r="C857" s="25"/>
    </row>
    <row r="858" spans="1:3" ht="14.5">
      <c r="A858" s="30"/>
      <c r="C858" s="25"/>
    </row>
    <row r="859" spans="1:3" ht="14.5">
      <c r="A859" s="30"/>
      <c r="C859" s="25"/>
    </row>
    <row r="860" spans="1:3" ht="14.5">
      <c r="A860" s="30"/>
      <c r="C860" s="25"/>
    </row>
    <row r="861" spans="1:3" ht="14.5">
      <c r="A861" s="30"/>
      <c r="C861" s="25"/>
    </row>
    <row r="862" spans="1:3" ht="14.5">
      <c r="A862" s="30"/>
      <c r="C862" s="25"/>
    </row>
    <row r="863" spans="1:3" ht="14.5">
      <c r="A863" s="30"/>
      <c r="C863" s="25"/>
    </row>
    <row r="864" spans="1:3" ht="14.5">
      <c r="A864" s="30"/>
      <c r="C864" s="25"/>
    </row>
    <row r="865" spans="1:3" ht="14.5">
      <c r="A865" s="30"/>
      <c r="C865" s="25"/>
    </row>
    <row r="866" spans="1:3" ht="14.5">
      <c r="A866" s="30"/>
      <c r="C866" s="25"/>
    </row>
    <row r="867" spans="1:3" ht="14.5">
      <c r="A867" s="30"/>
      <c r="C867" s="25"/>
    </row>
    <row r="868" spans="1:3" ht="14.5">
      <c r="A868" s="30"/>
      <c r="C868" s="25"/>
    </row>
    <row r="869" spans="1:3" ht="14.5">
      <c r="A869" s="30"/>
      <c r="C869" s="25"/>
    </row>
    <row r="870" spans="1:3" ht="14.5">
      <c r="A870" s="30"/>
      <c r="C870" s="25"/>
    </row>
    <row r="871" spans="1:3" ht="14.5">
      <c r="A871" s="30"/>
      <c r="C871" s="25"/>
    </row>
    <row r="872" spans="1:3" ht="14.5">
      <c r="A872" s="30"/>
      <c r="C872" s="25"/>
    </row>
    <row r="873" spans="1:3" ht="14.5">
      <c r="A873" s="30"/>
      <c r="C873" s="25"/>
    </row>
    <row r="874" spans="1:3" ht="14.5">
      <c r="A874" s="30"/>
      <c r="C874" s="25"/>
    </row>
    <row r="875" spans="1:3" ht="14.5">
      <c r="A875" s="30"/>
      <c r="C875" s="25"/>
    </row>
    <row r="876" spans="1:3" ht="14.5">
      <c r="A876" s="30"/>
      <c r="C876" s="25"/>
    </row>
    <row r="877" spans="1:3" ht="14.5">
      <c r="A877" s="30"/>
      <c r="C877" s="25"/>
    </row>
    <row r="878" spans="1:3" ht="14.5">
      <c r="A878" s="30"/>
      <c r="C878" s="25"/>
    </row>
    <row r="879" spans="1:3" ht="14.5">
      <c r="A879" s="30"/>
      <c r="C879" s="25"/>
    </row>
    <row r="880" spans="1:3" ht="14.5">
      <c r="A880" s="30"/>
      <c r="C880" s="25"/>
    </row>
    <row r="881" spans="1:3" ht="14.5">
      <c r="A881" s="30"/>
      <c r="C881" s="25"/>
    </row>
    <row r="882" spans="1:3" ht="14.5">
      <c r="A882" s="30"/>
      <c r="C882" s="25"/>
    </row>
    <row r="883" spans="1:3" ht="14.5">
      <c r="A883" s="30"/>
      <c r="C883" s="25"/>
    </row>
    <row r="884" spans="1:3" ht="14.5">
      <c r="A884" s="30"/>
      <c r="C884" s="25"/>
    </row>
    <row r="885" spans="1:3" ht="14.5">
      <c r="A885" s="30"/>
      <c r="C885" s="25"/>
    </row>
    <row r="886" spans="1:3" ht="14.5">
      <c r="A886" s="30"/>
      <c r="C886" s="25"/>
    </row>
    <row r="887" spans="1:3" ht="14.5">
      <c r="A887" s="30"/>
      <c r="C887" s="25"/>
    </row>
    <row r="888" spans="1:3" ht="14.5">
      <c r="A888" s="30"/>
      <c r="C888" s="25"/>
    </row>
    <row r="889" spans="1:3" ht="14.5">
      <c r="A889" s="30"/>
      <c r="C889" s="25"/>
    </row>
    <row r="890" spans="1:3" ht="14.5">
      <c r="A890" s="30"/>
      <c r="C890" s="25"/>
    </row>
    <row r="891" spans="1:3" ht="14.5">
      <c r="A891" s="30"/>
      <c r="C891" s="25"/>
    </row>
    <row r="892" spans="1:3" ht="14.5">
      <c r="A892" s="30"/>
      <c r="C892" s="25"/>
    </row>
    <row r="893" spans="1:3" ht="14.5">
      <c r="A893" s="30"/>
      <c r="C893" s="25"/>
    </row>
    <row r="894" spans="1:3" ht="14.5">
      <c r="A894" s="30"/>
      <c r="C894" s="25"/>
    </row>
    <row r="895" spans="1:3" ht="14.5">
      <c r="A895" s="30"/>
      <c r="C895" s="25"/>
    </row>
    <row r="896" spans="1:3" ht="14.5">
      <c r="A896" s="30"/>
      <c r="C896" s="25"/>
    </row>
    <row r="897" spans="1:3" ht="14.5">
      <c r="A897" s="30"/>
      <c r="C897" s="25"/>
    </row>
    <row r="898" spans="1:3" ht="14.5">
      <c r="A898" s="30"/>
      <c r="C898" s="25"/>
    </row>
    <row r="899" spans="1:3" ht="14.5">
      <c r="A899" s="30"/>
      <c r="C899" s="25"/>
    </row>
    <row r="900" spans="1:3" ht="14.5">
      <c r="A900" s="30"/>
      <c r="C900" s="25"/>
    </row>
    <row r="901" spans="1:3" ht="14.5">
      <c r="A901" s="30"/>
      <c r="C901" s="25"/>
    </row>
    <row r="902" spans="1:3" ht="14.5">
      <c r="A902" s="30"/>
      <c r="C902" s="25"/>
    </row>
    <row r="903" spans="1:3" ht="14.5">
      <c r="A903" s="30"/>
      <c r="C903" s="25"/>
    </row>
    <row r="904" spans="1:3" ht="14.5">
      <c r="A904" s="30"/>
      <c r="C904" s="25"/>
    </row>
    <row r="905" spans="1:3" ht="14.5">
      <c r="A905" s="30"/>
      <c r="C905" s="25"/>
    </row>
    <row r="906" spans="1:3" ht="14.5">
      <c r="A906" s="30"/>
      <c r="C906" s="25"/>
    </row>
    <row r="907" spans="1:3" ht="14.5">
      <c r="A907" s="30"/>
      <c r="C907" s="25"/>
    </row>
    <row r="908" spans="1:3" ht="14.5">
      <c r="A908" s="30"/>
      <c r="C908" s="25"/>
    </row>
    <row r="909" spans="1:3" ht="14.5">
      <c r="A909" s="30"/>
      <c r="C909" s="25"/>
    </row>
    <row r="910" spans="1:3" ht="14.5">
      <c r="A910" s="30"/>
      <c r="C910" s="25"/>
    </row>
    <row r="911" spans="1:3" ht="14.5">
      <c r="A911" s="30"/>
      <c r="C911" s="25"/>
    </row>
    <row r="912" spans="1:3" ht="14.5">
      <c r="A912" s="30"/>
      <c r="C912" s="25"/>
    </row>
    <row r="913" spans="1:3" ht="14.5">
      <c r="A913" s="30"/>
      <c r="C913" s="25"/>
    </row>
    <row r="914" spans="1:3" ht="14.5">
      <c r="A914" s="30"/>
      <c r="C914" s="25"/>
    </row>
    <row r="915" spans="1:3" ht="14.5">
      <c r="A915" s="30"/>
      <c r="C915" s="25"/>
    </row>
    <row r="916" spans="1:3" ht="14.5">
      <c r="A916" s="30"/>
      <c r="C916" s="25"/>
    </row>
    <row r="917" spans="1:3" ht="14.5">
      <c r="A917" s="30"/>
      <c r="C917" s="25"/>
    </row>
    <row r="918" spans="1:3" ht="14.5">
      <c r="A918" s="30"/>
      <c r="C918" s="25"/>
    </row>
    <row r="919" spans="1:3" ht="14.5">
      <c r="A919" s="30"/>
      <c r="C919" s="25"/>
    </row>
    <row r="920" spans="1:3" ht="14.5">
      <c r="A920" s="30"/>
      <c r="C920" s="25"/>
    </row>
    <row r="921" spans="1:3" ht="14.5">
      <c r="A921" s="30"/>
      <c r="C921" s="25"/>
    </row>
    <row r="922" spans="1:3" ht="14.5">
      <c r="A922" s="30"/>
      <c r="C922" s="25"/>
    </row>
    <row r="923" spans="1:3" ht="14.5">
      <c r="A923" s="30"/>
      <c r="C923" s="25"/>
    </row>
    <row r="924" spans="1:3" ht="14.5">
      <c r="A924" s="30"/>
      <c r="C924" s="25"/>
    </row>
    <row r="925" spans="1:3" ht="14.5">
      <c r="A925" s="30"/>
      <c r="C925" s="25"/>
    </row>
    <row r="926" spans="1:3" ht="14.5">
      <c r="A926" s="30"/>
      <c r="C926" s="25"/>
    </row>
    <row r="927" spans="1:3" ht="14.5">
      <c r="A927" s="30"/>
      <c r="C927" s="25"/>
    </row>
    <row r="928" spans="1:3" ht="14.5">
      <c r="A928" s="30"/>
      <c r="C928" s="25"/>
    </row>
    <row r="929" spans="1:3" ht="14.5">
      <c r="A929" s="30"/>
      <c r="C929" s="25"/>
    </row>
    <row r="930" spans="1:3" ht="14.5">
      <c r="A930" s="30"/>
      <c r="C930" s="25"/>
    </row>
    <row r="931" spans="1:3" ht="14.5">
      <c r="A931" s="30"/>
      <c r="C931" s="25"/>
    </row>
    <row r="932" spans="1:3" ht="14.5">
      <c r="A932" s="30"/>
      <c r="C932" s="25"/>
    </row>
    <row r="933" spans="1:3" ht="14.5">
      <c r="A933" s="30"/>
      <c r="C933" s="25"/>
    </row>
    <row r="934" spans="1:3" ht="14.5">
      <c r="A934" s="30"/>
      <c r="C934" s="25"/>
    </row>
    <row r="935" spans="1:3" ht="14.5">
      <c r="A935" s="30"/>
      <c r="C935" s="25"/>
    </row>
    <row r="936" spans="1:3" ht="14.5">
      <c r="A936" s="30"/>
      <c r="C936" s="25"/>
    </row>
    <row r="937" spans="1:3" ht="14.5">
      <c r="A937" s="30"/>
      <c r="C937" s="25"/>
    </row>
    <row r="938" spans="1:3" ht="14.5">
      <c r="A938" s="30"/>
      <c r="C938" s="25"/>
    </row>
    <row r="939" spans="1:3" ht="14.5">
      <c r="A939" s="30"/>
      <c r="C939" s="25"/>
    </row>
    <row r="940" spans="1:3" ht="14.5">
      <c r="A940" s="30"/>
      <c r="C940" s="25"/>
    </row>
    <row r="941" spans="1:3" ht="14.5">
      <c r="A941" s="30"/>
      <c r="C941" s="25"/>
    </row>
    <row r="942" spans="1:3" ht="14.5">
      <c r="A942" s="30"/>
      <c r="C942" s="25"/>
    </row>
    <row r="943" spans="1:3" ht="14.5">
      <c r="A943" s="30"/>
      <c r="C943" s="25"/>
    </row>
    <row r="944" spans="1:3" ht="14.5">
      <c r="A944" s="30"/>
      <c r="C944" s="25"/>
    </row>
    <row r="945" spans="1:3" ht="14.5">
      <c r="A945" s="30"/>
      <c r="C945" s="25"/>
    </row>
    <row r="946" spans="1:3" ht="14.5">
      <c r="A946" s="30"/>
      <c r="C946" s="25"/>
    </row>
    <row r="947" spans="1:3" ht="14.5">
      <c r="A947" s="30"/>
      <c r="C947" s="25"/>
    </row>
    <row r="948" spans="1:3" ht="14.5">
      <c r="A948" s="30"/>
      <c r="C948" s="25"/>
    </row>
    <row r="949" spans="1:3" ht="14.5">
      <c r="A949" s="30"/>
      <c r="C949" s="25"/>
    </row>
    <row r="950" spans="1:3" ht="14.5">
      <c r="A950" s="30"/>
      <c r="C950" s="25"/>
    </row>
    <row r="951" spans="1:3" ht="14.5">
      <c r="A951" s="30"/>
      <c r="C951" s="25"/>
    </row>
    <row r="952" spans="1:3" ht="14.5">
      <c r="A952" s="30"/>
      <c r="C952" s="25"/>
    </row>
    <row r="953" spans="1:3" ht="14.5">
      <c r="A953" s="30"/>
      <c r="C953" s="25"/>
    </row>
    <row r="954" spans="1:3" ht="14.5">
      <c r="A954" s="30"/>
      <c r="C954" s="25"/>
    </row>
    <row r="955" spans="1:3" ht="14.5">
      <c r="A955" s="30"/>
      <c r="C955" s="25"/>
    </row>
    <row r="956" spans="1:3" ht="14.5">
      <c r="A956" s="30"/>
      <c r="C956" s="25"/>
    </row>
    <row r="957" spans="1:3" ht="14.5">
      <c r="A957" s="30"/>
      <c r="C957" s="25"/>
    </row>
    <row r="958" spans="1:3" ht="14.5">
      <c r="A958" s="30"/>
      <c r="C958" s="25"/>
    </row>
    <row r="959" spans="1:3" ht="14.5">
      <c r="A959" s="30"/>
      <c r="C959" s="25"/>
    </row>
    <row r="960" spans="1:3" ht="14.5">
      <c r="A960" s="30"/>
      <c r="C960" s="25"/>
    </row>
    <row r="961" spans="1:3" ht="14.5">
      <c r="A961" s="30"/>
      <c r="C961" s="25"/>
    </row>
    <row r="962" spans="1:3" ht="14.5">
      <c r="A962" s="30"/>
      <c r="C962" s="25"/>
    </row>
    <row r="963" spans="1:3" ht="14.5">
      <c r="A963" s="30"/>
      <c r="C963" s="25"/>
    </row>
    <row r="964" spans="1:3" ht="14.5">
      <c r="A964" s="30"/>
      <c r="C964" s="25"/>
    </row>
    <row r="965" spans="1:3" ht="14.5">
      <c r="A965" s="30"/>
      <c r="C965" s="25"/>
    </row>
    <row r="966" spans="1:3" ht="14.5">
      <c r="A966" s="30"/>
      <c r="C966" s="25"/>
    </row>
    <row r="967" spans="1:3" ht="14.5">
      <c r="A967" s="30"/>
      <c r="C967" s="25"/>
    </row>
    <row r="968" spans="1:3" ht="14.5">
      <c r="A968" s="30"/>
      <c r="C968" s="25"/>
    </row>
    <row r="969" spans="1:3" ht="14.5">
      <c r="A969" s="30"/>
      <c r="C969" s="25"/>
    </row>
    <row r="970" spans="1:3" ht="14.5">
      <c r="A970" s="30"/>
      <c r="C970" s="25"/>
    </row>
    <row r="971" spans="1:3" ht="14.5">
      <c r="A971" s="30"/>
      <c r="C971" s="25"/>
    </row>
    <row r="972" spans="1:3" ht="14.5">
      <c r="A972" s="30"/>
      <c r="C972" s="25"/>
    </row>
    <row r="973" spans="1:3" ht="14.5">
      <c r="A973" s="30"/>
      <c r="C973" s="25"/>
    </row>
    <row r="974" spans="1:3" ht="14.5">
      <c r="A974" s="30"/>
      <c r="C974" s="25"/>
    </row>
    <row r="975" spans="1:3" ht="14.5">
      <c r="A975" s="30"/>
      <c r="C975" s="25"/>
    </row>
    <row r="976" spans="1:3" ht="14.5">
      <c r="A976" s="30"/>
      <c r="C976" s="25"/>
    </row>
    <row r="977" spans="1:3" ht="14.5">
      <c r="A977" s="30"/>
      <c r="C977" s="25"/>
    </row>
    <row r="978" spans="1:3" ht="14.5">
      <c r="A978" s="30"/>
      <c r="C978" s="25"/>
    </row>
    <row r="979" spans="1:3" ht="14.5">
      <c r="A979" s="30"/>
      <c r="C979" s="25"/>
    </row>
    <row r="980" spans="1:3" ht="14.5">
      <c r="A980" s="30"/>
      <c r="C980" s="25"/>
    </row>
    <row r="981" spans="1:3" ht="14.5">
      <c r="A981" s="30"/>
      <c r="C981" s="25"/>
    </row>
    <row r="982" spans="1:3" ht="14.5">
      <c r="A982" s="30"/>
      <c r="C982" s="25"/>
    </row>
    <row r="983" spans="1:3" ht="14.5">
      <c r="A983" s="30"/>
      <c r="C983" s="25"/>
    </row>
    <row r="984" spans="1:3" ht="14.5">
      <c r="A984" s="30"/>
      <c r="C984" s="25"/>
    </row>
    <row r="985" spans="1:3" ht="14.5">
      <c r="A985" s="30"/>
      <c r="C985" s="25"/>
    </row>
    <row r="986" spans="1:3" ht="14.5">
      <c r="A986" s="30"/>
      <c r="C986" s="25"/>
    </row>
    <row r="987" spans="1:3" ht="14.5">
      <c r="A987" s="30"/>
      <c r="C987" s="25"/>
    </row>
    <row r="988" spans="1:3" ht="14.5">
      <c r="A988" s="30"/>
      <c r="C988" s="25"/>
    </row>
    <row r="989" spans="1:3" ht="14.5">
      <c r="A989" s="30"/>
      <c r="C989" s="25"/>
    </row>
    <row r="990" spans="1:3" ht="14.5">
      <c r="A990" s="30"/>
      <c r="C990" s="25"/>
    </row>
    <row r="991" spans="1:3" ht="14.5">
      <c r="A991" s="30"/>
      <c r="C991" s="25"/>
    </row>
    <row r="992" spans="1:3" ht="14.5">
      <c r="A992" s="30"/>
      <c r="C992" s="25"/>
    </row>
    <row r="993" spans="1:3" ht="14.5">
      <c r="A993" s="30"/>
      <c r="C993" s="25"/>
    </row>
    <row r="994" spans="1:3" ht="14.5">
      <c r="A994" s="30"/>
      <c r="C994" s="25"/>
    </row>
    <row r="995" spans="1:3" ht="14.5">
      <c r="A995" s="30"/>
      <c r="C995" s="25"/>
    </row>
    <row r="996" spans="1:3" ht="14.5">
      <c r="A996" s="30"/>
      <c r="C996" s="25"/>
    </row>
    <row r="997" spans="1:3" ht="14.5">
      <c r="A997" s="30"/>
      <c r="C997" s="25"/>
    </row>
    <row r="998" spans="1:3" ht="14.5">
      <c r="A998" s="30"/>
      <c r="C998" s="25"/>
    </row>
    <row r="999" spans="1:3" ht="14.5">
      <c r="A999" s="30"/>
      <c r="C999" s="25"/>
    </row>
    <row r="1000" spans="1:3" ht="14.5">
      <c r="A1000" s="30"/>
      <c r="C1000" s="25"/>
    </row>
  </sheetData>
  <autoFilter ref="B445" xr:uid="{00000000-0009-0000-0000-000006000000}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42"/>
  <sheetViews>
    <sheetView topLeftCell="D1" zoomScale="59" workbookViewId="0">
      <selection activeCell="S28" sqref="S20:U28"/>
    </sheetView>
  </sheetViews>
  <sheetFormatPr defaultColWidth="14.453125" defaultRowHeight="15" customHeight="1"/>
  <cols>
    <col min="1" max="1" width="8.7265625" customWidth="1"/>
    <col min="2" max="2" width="7.08984375" customWidth="1"/>
    <col min="9" max="9" width="39.36328125" customWidth="1"/>
    <col min="14" max="14" width="24.1796875" customWidth="1"/>
    <col min="15" max="15" width="22.54296875" customWidth="1"/>
  </cols>
  <sheetData>
    <row r="1" spans="1:14" ht="14.5">
      <c r="A1" s="1" t="s">
        <v>0</v>
      </c>
      <c r="B1" s="1" t="s">
        <v>1</v>
      </c>
      <c r="C1" s="5" t="s">
        <v>48</v>
      </c>
      <c r="D1" s="5" t="s">
        <v>476</v>
      </c>
      <c r="E1" s="5" t="s">
        <v>477</v>
      </c>
      <c r="F1" s="5" t="s">
        <v>478</v>
      </c>
      <c r="G1" s="5" t="s">
        <v>479</v>
      </c>
    </row>
    <row r="2" spans="1:14" ht="14.5">
      <c r="A2" s="7">
        <v>44200</v>
      </c>
      <c r="B2" s="7">
        <v>44211</v>
      </c>
      <c r="C2" s="10">
        <f t="shared" ref="C2:C142" si="0">B2-A2</f>
        <v>11</v>
      </c>
      <c r="D2" s="9">
        <v>57.291666666666664</v>
      </c>
      <c r="E2" s="9">
        <v>42.708333333333336</v>
      </c>
      <c r="F2" s="9">
        <v>64.583333333333329</v>
      </c>
      <c r="G2" s="9">
        <v>35.416666666666664</v>
      </c>
      <c r="I2" s="10">
        <f>SUM(C61:C142)</f>
        <v>496</v>
      </c>
      <c r="J2" s="10">
        <f>SUM(C2:C39)</f>
        <v>499</v>
      </c>
    </row>
    <row r="3" spans="1:14" ht="14.5">
      <c r="A3" s="7">
        <v>44166</v>
      </c>
      <c r="B3" s="7">
        <v>44182</v>
      </c>
      <c r="C3" s="10">
        <f t="shared" si="0"/>
        <v>16</v>
      </c>
      <c r="D3" s="9">
        <v>57.89473684210526</v>
      </c>
      <c r="E3" s="9">
        <v>42.10526315789474</v>
      </c>
      <c r="F3" s="9">
        <v>59.375</v>
      </c>
      <c r="G3" s="9">
        <v>40.625</v>
      </c>
    </row>
    <row r="4" spans="1:14" ht="14.5">
      <c r="A4" s="7">
        <v>44140</v>
      </c>
      <c r="B4" s="7">
        <v>44154</v>
      </c>
      <c r="C4" s="10">
        <f t="shared" si="0"/>
        <v>14</v>
      </c>
      <c r="D4" s="9">
        <v>56.25</v>
      </c>
      <c r="E4" s="9">
        <v>43.75</v>
      </c>
      <c r="F4" s="9">
        <v>56.122448979591837</v>
      </c>
      <c r="G4" s="9">
        <v>43.877551020408163</v>
      </c>
      <c r="I4" s="90" t="s">
        <v>477</v>
      </c>
      <c r="J4" s="91"/>
    </row>
    <row r="5" spans="1:14" ht="14.5">
      <c r="A5" s="7">
        <v>44120</v>
      </c>
      <c r="B5" s="7">
        <v>44131</v>
      </c>
      <c r="C5" s="10">
        <f t="shared" si="0"/>
        <v>11</v>
      </c>
      <c r="D5" s="9">
        <v>54.736842105263158</v>
      </c>
      <c r="E5" s="9">
        <v>45.263157894736842</v>
      </c>
      <c r="F5" s="9">
        <v>53.061224489795919</v>
      </c>
      <c r="G5" s="9">
        <v>46.938775510204081</v>
      </c>
      <c r="M5" s="5" t="s">
        <v>52</v>
      </c>
      <c r="N5" s="31">
        <f>(N7+N8)/(J6+J20)</f>
        <v>0.43613279855992582</v>
      </c>
    </row>
    <row r="6" spans="1:14" ht="14.5">
      <c r="A6" s="7">
        <v>44104</v>
      </c>
      <c r="B6" s="7">
        <v>44119</v>
      </c>
      <c r="C6" s="10">
        <f t="shared" si="0"/>
        <v>15</v>
      </c>
      <c r="D6" s="9">
        <v>55.319148936170215</v>
      </c>
      <c r="E6" s="9">
        <v>44.680851063829785</v>
      </c>
      <c r="F6" s="9">
        <v>56.122448979591837</v>
      </c>
      <c r="G6" s="9">
        <v>43.877551020408163</v>
      </c>
      <c r="I6" s="5" t="s">
        <v>480</v>
      </c>
      <c r="J6" s="10">
        <f>COUNT(E2:E83)</f>
        <v>71</v>
      </c>
    </row>
    <row r="7" spans="1:14" ht="14.5">
      <c r="A7" s="7">
        <v>44088</v>
      </c>
      <c r="B7" s="7">
        <v>44102</v>
      </c>
      <c r="C7" s="10">
        <f t="shared" si="0"/>
        <v>14</v>
      </c>
      <c r="D7" s="9">
        <v>55.789473684210527</v>
      </c>
      <c r="E7" s="9">
        <v>44.210526315789473</v>
      </c>
      <c r="F7" s="9">
        <v>53.061224489795919</v>
      </c>
      <c r="G7" s="9">
        <v>46.938775510204081</v>
      </c>
      <c r="I7" s="5" t="s">
        <v>60</v>
      </c>
      <c r="J7" s="26">
        <f>SUM(G2:G164)/(SUM(G2:G164)+SUM(F2:F164))</f>
        <v>0.4459963371469306</v>
      </c>
      <c r="M7" s="5" t="s">
        <v>55</v>
      </c>
      <c r="N7" s="10">
        <f>J6*J7</f>
        <v>31.665739937432072</v>
      </c>
    </row>
    <row r="8" spans="1:14" ht="14.5">
      <c r="A8" s="7">
        <v>44074</v>
      </c>
      <c r="B8" s="7">
        <v>44087</v>
      </c>
      <c r="C8" s="10">
        <f t="shared" si="0"/>
        <v>13</v>
      </c>
      <c r="D8" s="9">
        <v>58.51063829787234</v>
      </c>
      <c r="E8" s="9">
        <v>41.48936170212766</v>
      </c>
      <c r="F8" s="9">
        <v>57.142857142857146</v>
      </c>
      <c r="G8" s="9">
        <v>42.857142857142854</v>
      </c>
      <c r="I8" s="5" t="s">
        <v>481</v>
      </c>
      <c r="J8" s="9">
        <f>AVERAGE(E2:E83)</f>
        <v>41.019534523854283</v>
      </c>
      <c r="M8" s="5" t="s">
        <v>58</v>
      </c>
      <c r="N8" s="10">
        <f>J20*J21</f>
        <v>11.075274321440657</v>
      </c>
    </row>
    <row r="9" spans="1:14" ht="14.5">
      <c r="A9" s="7">
        <v>44042</v>
      </c>
      <c r="B9" s="7">
        <v>44055</v>
      </c>
      <c r="C9" s="10">
        <f t="shared" si="0"/>
        <v>13</v>
      </c>
      <c r="D9" s="9">
        <v>58.51063829787234</v>
      </c>
      <c r="E9" s="9">
        <v>41.48936170212766</v>
      </c>
      <c r="F9" s="9">
        <v>56.701030927835049</v>
      </c>
      <c r="G9" s="9">
        <v>43.298969072164951</v>
      </c>
      <c r="I9" s="5" t="s">
        <v>482</v>
      </c>
      <c r="J9" s="10">
        <f>_xlfn.STDEV.S(E2:E83)</f>
        <v>2.3799468202030827</v>
      </c>
    </row>
    <row r="10" spans="1:14" ht="14.5">
      <c r="A10" s="7">
        <v>44013</v>
      </c>
      <c r="B10" s="7">
        <v>44035</v>
      </c>
      <c r="C10" s="10">
        <f t="shared" si="0"/>
        <v>22</v>
      </c>
      <c r="D10" s="9">
        <v>56.842105263157897</v>
      </c>
      <c r="E10" s="9">
        <v>43.157894736842103</v>
      </c>
      <c r="F10" s="9">
        <v>57.731958762886599</v>
      </c>
      <c r="G10" s="9">
        <v>42.268041237113401</v>
      </c>
    </row>
    <row r="11" spans="1:14" ht="14.5">
      <c r="A11" s="7">
        <v>43990</v>
      </c>
      <c r="B11" s="7">
        <v>44012</v>
      </c>
      <c r="C11" s="10">
        <f t="shared" si="0"/>
        <v>22</v>
      </c>
      <c r="D11" s="9">
        <v>58.94736842105263</v>
      </c>
      <c r="E11" s="9">
        <v>41.05263157894737</v>
      </c>
      <c r="F11" s="9">
        <v>60</v>
      </c>
      <c r="G11" s="9">
        <v>40</v>
      </c>
    </row>
    <row r="12" spans="1:14" ht="14.5">
      <c r="A12" s="7">
        <v>43979</v>
      </c>
      <c r="B12" s="7">
        <v>43986</v>
      </c>
      <c r="C12" s="10">
        <f t="shared" si="0"/>
        <v>7</v>
      </c>
      <c r="D12" s="9">
        <v>58.51063829787234</v>
      </c>
      <c r="E12" s="9">
        <v>41.48936170212766</v>
      </c>
      <c r="F12" s="9">
        <v>59.375</v>
      </c>
      <c r="G12" s="9">
        <v>40.625</v>
      </c>
      <c r="M12" s="5" t="s">
        <v>64</v>
      </c>
      <c r="N12" s="10">
        <f>SQRT((J7*(1-J7)/J6) + (J21*(1-J21)/J20))</f>
        <v>0.11153748658500602</v>
      </c>
    </row>
    <row r="13" spans="1:14" ht="14.5">
      <c r="A13" s="7">
        <v>43952</v>
      </c>
      <c r="B13" s="7">
        <v>43964</v>
      </c>
      <c r="C13" s="10">
        <f t="shared" si="0"/>
        <v>12</v>
      </c>
      <c r="D13" s="9">
        <v>58.333333333333336</v>
      </c>
      <c r="E13" s="9">
        <v>41.666666666666664</v>
      </c>
      <c r="F13" s="9">
        <v>49.484536082474229</v>
      </c>
      <c r="G13" s="9">
        <v>50.515463917525771</v>
      </c>
    </row>
    <row r="14" spans="1:14" ht="14.5">
      <c r="A14" s="7">
        <v>43935</v>
      </c>
      <c r="B14" s="7">
        <v>43949</v>
      </c>
      <c r="C14" s="10">
        <f t="shared" si="0"/>
        <v>14</v>
      </c>
      <c r="D14" s="9">
        <v>58.94736842105263</v>
      </c>
      <c r="E14" s="9">
        <v>41.05263157894737</v>
      </c>
      <c r="F14" s="9">
        <v>48.958333333333336</v>
      </c>
      <c r="G14" s="9">
        <v>51.041666666666664</v>
      </c>
      <c r="M14" s="5" t="s">
        <v>57</v>
      </c>
      <c r="N14" s="32">
        <f>J28/N12</f>
        <v>0.32097721586278316</v>
      </c>
    </row>
    <row r="15" spans="1:14" ht="14.5">
      <c r="A15" s="7">
        <v>43922</v>
      </c>
      <c r="B15" s="7">
        <v>43935</v>
      </c>
      <c r="C15" s="10">
        <f t="shared" si="0"/>
        <v>13</v>
      </c>
      <c r="D15" s="9">
        <v>58.51063829787234</v>
      </c>
      <c r="E15" s="9">
        <v>41.48936170212766</v>
      </c>
      <c r="F15" s="9">
        <v>55.670103092783506</v>
      </c>
      <c r="G15" s="9">
        <v>44.329896907216494</v>
      </c>
    </row>
    <row r="16" spans="1:14" ht="14.5">
      <c r="A16" s="7">
        <v>43903</v>
      </c>
      <c r="B16" s="7">
        <v>43912</v>
      </c>
      <c r="C16" s="10">
        <f t="shared" si="0"/>
        <v>9</v>
      </c>
      <c r="D16" s="9">
        <v>58.94736842105263</v>
      </c>
      <c r="E16" s="9">
        <v>41.05263157894737</v>
      </c>
      <c r="F16" s="9">
        <v>47.872340425531917</v>
      </c>
      <c r="G16" s="9">
        <v>52.127659574468083</v>
      </c>
      <c r="M16" s="5" t="s">
        <v>69</v>
      </c>
      <c r="N16" s="10">
        <f>2 * (1 - _xlfn.NORM.S.DIST(ABS(N14), TRUE))</f>
        <v>0.74822765719965822</v>
      </c>
    </row>
    <row r="17" spans="1:15" ht="14.5">
      <c r="A17" s="7">
        <v>43892</v>
      </c>
      <c r="B17" s="7">
        <v>43903</v>
      </c>
      <c r="C17" s="10">
        <f t="shared" si="0"/>
        <v>11</v>
      </c>
      <c r="D17" s="9">
        <v>61.458333333333336</v>
      </c>
      <c r="E17" s="9">
        <v>38.541666666666664</v>
      </c>
      <c r="F17" s="9">
        <v>54.166666666666664</v>
      </c>
      <c r="G17" s="9">
        <v>45.833333333333336</v>
      </c>
      <c r="I17" s="50" t="s">
        <v>479</v>
      </c>
    </row>
    <row r="18" spans="1:15" ht="11.5" customHeight="1">
      <c r="A18" s="7">
        <v>43878</v>
      </c>
      <c r="B18" s="7">
        <v>43889</v>
      </c>
      <c r="C18" s="10">
        <f t="shared" si="0"/>
        <v>11</v>
      </c>
      <c r="D18" s="9">
        <v>58.762886597938142</v>
      </c>
      <c r="E18" s="9">
        <v>41.237113402061858</v>
      </c>
      <c r="F18" s="9">
        <v>52.04081632653061</v>
      </c>
      <c r="G18" s="9">
        <v>47.95918367346939</v>
      </c>
      <c r="N18" s="90" t="s">
        <v>477</v>
      </c>
      <c r="O18" s="91"/>
    </row>
    <row r="19" spans="1:15" ht="14.5" hidden="1">
      <c r="A19" s="7">
        <v>43864</v>
      </c>
      <c r="B19" s="7">
        <v>43877</v>
      </c>
      <c r="C19" s="10">
        <f t="shared" si="0"/>
        <v>13</v>
      </c>
      <c r="D19" s="9">
        <v>58.762886597938142</v>
      </c>
      <c r="E19" s="9">
        <v>41.237113402061858</v>
      </c>
      <c r="F19" s="9">
        <v>49.484536082474229</v>
      </c>
      <c r="G19" s="9">
        <v>50.515463917525771</v>
      </c>
      <c r="I19" s="92" t="s">
        <v>479</v>
      </c>
      <c r="J19" s="91"/>
    </row>
    <row r="20" spans="1:15" ht="15" customHeight="1">
      <c r="A20" s="7">
        <v>43846</v>
      </c>
      <c r="B20" s="7">
        <v>43859</v>
      </c>
      <c r="C20" s="10">
        <f t="shared" si="0"/>
        <v>13</v>
      </c>
      <c r="D20" s="9">
        <v>60.416666666666664</v>
      </c>
      <c r="E20" s="9">
        <v>39.583333333333336</v>
      </c>
      <c r="F20" s="9">
        <v>50.505050505050505</v>
      </c>
      <c r="G20" s="9">
        <v>49.494949494949495</v>
      </c>
      <c r="I20" s="5" t="s">
        <v>480</v>
      </c>
      <c r="J20" s="10">
        <f>COUNT(G2:G39)</f>
        <v>27</v>
      </c>
      <c r="M20" s="49" t="s">
        <v>518</v>
      </c>
      <c r="N20">
        <f>J6*41.02%</f>
        <v>29.124200000000002</v>
      </c>
    </row>
    <row r="21" spans="1:15" ht="14.5">
      <c r="A21" s="7">
        <v>43832</v>
      </c>
      <c r="B21" s="7">
        <v>43845</v>
      </c>
      <c r="C21" s="10">
        <f t="shared" si="0"/>
        <v>13</v>
      </c>
      <c r="D21" s="9">
        <v>62.10526315789474</v>
      </c>
      <c r="E21" s="9">
        <v>37.89473684210526</v>
      </c>
      <c r="F21" s="9">
        <v>54.639175257731956</v>
      </c>
      <c r="G21" s="9">
        <v>45.360824742268044</v>
      </c>
      <c r="I21" s="5" t="s">
        <v>60</v>
      </c>
      <c r="J21" s="26">
        <f>SUM(E2:E164)/(SUM(E2:E164) +SUM(D2:D164))</f>
        <v>0.41019534523854284</v>
      </c>
    </row>
    <row r="22" spans="1:15" ht="15" customHeight="1">
      <c r="A22" s="7">
        <v>43801</v>
      </c>
      <c r="B22" s="7">
        <v>43814</v>
      </c>
      <c r="C22" s="10">
        <f t="shared" si="0"/>
        <v>13</v>
      </c>
      <c r="D22" s="9">
        <v>60</v>
      </c>
      <c r="E22" s="9">
        <v>40</v>
      </c>
      <c r="F22" s="9">
        <v>53.125</v>
      </c>
      <c r="G22" s="9">
        <v>46.875</v>
      </c>
      <c r="I22" s="5" t="s">
        <v>481</v>
      </c>
      <c r="J22" s="9">
        <f>AVERAGE(G2:G39)</f>
        <v>44.599633714693063</v>
      </c>
      <c r="M22" s="51" t="s">
        <v>519</v>
      </c>
      <c r="N22" s="50" t="s">
        <v>479</v>
      </c>
    </row>
    <row r="23" spans="1:15" ht="21">
      <c r="A23" s="7">
        <v>43770</v>
      </c>
      <c r="B23" s="7">
        <v>43783</v>
      </c>
      <c r="C23" s="10">
        <f t="shared" si="0"/>
        <v>13</v>
      </c>
      <c r="D23" s="9">
        <v>61.05263157894737</v>
      </c>
      <c r="E23" s="9">
        <v>38.94736842105263</v>
      </c>
      <c r="F23" s="9">
        <v>55.670103092783506</v>
      </c>
      <c r="G23" s="9">
        <v>44.329896907216494</v>
      </c>
      <c r="I23" s="5" t="s">
        <v>482</v>
      </c>
      <c r="J23" s="10">
        <f>_xlfn.STDEV.S(G2:G39)</f>
        <v>4.0094758714996779</v>
      </c>
      <c r="M23" s="49" t="s">
        <v>518</v>
      </c>
      <c r="N23">
        <f>J20*55.82%</f>
        <v>15.071400000000001</v>
      </c>
    </row>
    <row r="24" spans="1:15" ht="14.5">
      <c r="A24" s="7">
        <v>43752</v>
      </c>
      <c r="B24" s="7">
        <v>43769</v>
      </c>
      <c r="C24" s="10">
        <f t="shared" si="0"/>
        <v>17</v>
      </c>
      <c r="D24" s="9">
        <v>58.51063829787234</v>
      </c>
      <c r="E24" s="9">
        <v>41.48936170212766</v>
      </c>
      <c r="F24" s="9">
        <v>58.163265306122447</v>
      </c>
      <c r="G24" s="9">
        <v>41.836734693877553</v>
      </c>
    </row>
    <row r="25" spans="1:15" ht="14.5">
      <c r="A25" s="7">
        <v>43739</v>
      </c>
      <c r="B25" s="7">
        <v>43751</v>
      </c>
      <c r="C25" s="10">
        <f t="shared" si="0"/>
        <v>12</v>
      </c>
      <c r="D25" s="9">
        <v>60.638297872340424</v>
      </c>
      <c r="E25" s="9">
        <v>39.361702127659576</v>
      </c>
      <c r="F25" s="9">
        <v>59.375</v>
      </c>
      <c r="G25" s="9">
        <v>40.625</v>
      </c>
    </row>
    <row r="26" spans="1:15" ht="14.5">
      <c r="A26" s="7">
        <v>43724</v>
      </c>
      <c r="B26" s="7">
        <v>43738</v>
      </c>
      <c r="C26" s="10">
        <f t="shared" si="0"/>
        <v>14</v>
      </c>
      <c r="D26" s="9">
        <v>63.157894736842103</v>
      </c>
      <c r="E26" s="9">
        <v>36.842105263157897</v>
      </c>
      <c r="F26" s="9">
        <v>58.333333333333336</v>
      </c>
      <c r="G26" s="9">
        <v>41.666666666666664</v>
      </c>
    </row>
    <row r="27" spans="1:15" ht="14.5">
      <c r="A27" s="7">
        <v>43711</v>
      </c>
      <c r="B27" s="7">
        <v>43723</v>
      </c>
      <c r="C27" s="10">
        <f t="shared" si="0"/>
        <v>12</v>
      </c>
      <c r="D27" s="9">
        <v>62.10526315789474</v>
      </c>
      <c r="E27" s="9">
        <v>37.89473684210526</v>
      </c>
      <c r="F27" s="9">
        <v>55.670103092783506</v>
      </c>
      <c r="G27" s="9">
        <v>44.329896907216494</v>
      </c>
    </row>
    <row r="28" spans="1:15" ht="14.5">
      <c r="A28" s="7">
        <v>43692</v>
      </c>
      <c r="B28" s="7">
        <v>43707</v>
      </c>
      <c r="C28" s="10">
        <f t="shared" si="0"/>
        <v>15</v>
      </c>
      <c r="D28" s="9">
        <v>62.765957446808514</v>
      </c>
      <c r="E28" s="9">
        <v>37.234042553191486</v>
      </c>
      <c r="F28" s="9">
        <v>59.375</v>
      </c>
      <c r="G28" s="9">
        <v>40.625</v>
      </c>
      <c r="I28" s="5" t="s">
        <v>483</v>
      </c>
      <c r="J28" s="26">
        <f>J7-J21</f>
        <v>3.5800991908387758E-2</v>
      </c>
    </row>
    <row r="29" spans="1:15" ht="14.5">
      <c r="A29" s="7">
        <v>43678</v>
      </c>
      <c r="B29" s="7">
        <v>43691</v>
      </c>
      <c r="C29" s="10">
        <f t="shared" si="0"/>
        <v>13</v>
      </c>
      <c r="D29" s="9">
        <v>60.215053763440864</v>
      </c>
      <c r="E29" s="9">
        <v>39.784946236559136</v>
      </c>
      <c r="F29" s="9"/>
      <c r="G29" s="9"/>
    </row>
    <row r="30" spans="1:15" ht="14.5">
      <c r="A30" s="7">
        <v>43661</v>
      </c>
      <c r="B30" s="7">
        <v>43677</v>
      </c>
      <c r="C30" s="10">
        <f t="shared" si="0"/>
        <v>16</v>
      </c>
      <c r="D30" s="9">
        <v>60</v>
      </c>
      <c r="E30" s="9">
        <v>40</v>
      </c>
      <c r="F30" s="9"/>
      <c r="G30" s="9"/>
    </row>
    <row r="31" spans="1:15" ht="14.5">
      <c r="A31" s="7">
        <v>43647</v>
      </c>
      <c r="B31" s="7">
        <v>43658</v>
      </c>
      <c r="C31" s="10">
        <f t="shared" si="0"/>
        <v>11</v>
      </c>
      <c r="D31" s="9">
        <v>59.574468085106382</v>
      </c>
      <c r="E31" s="9">
        <v>40.425531914893618</v>
      </c>
      <c r="F31" s="9"/>
      <c r="G31" s="9"/>
    </row>
    <row r="32" spans="1:15" thickBot="1">
      <c r="A32" s="7">
        <v>43635</v>
      </c>
      <c r="B32" s="7">
        <v>43646</v>
      </c>
      <c r="C32" s="10">
        <f t="shared" si="0"/>
        <v>11</v>
      </c>
      <c r="D32" s="9">
        <v>60.416666666666664</v>
      </c>
      <c r="E32" s="9">
        <v>39.583333333333336</v>
      </c>
      <c r="F32" s="9"/>
      <c r="G32" s="9"/>
    </row>
    <row r="33" spans="1:16" ht="14.5">
      <c r="A33" s="7">
        <v>43619</v>
      </c>
      <c r="B33" s="7">
        <v>43632</v>
      </c>
      <c r="C33" s="10">
        <f t="shared" si="0"/>
        <v>13</v>
      </c>
      <c r="D33" s="9">
        <v>63.157894736842103</v>
      </c>
      <c r="E33" s="9">
        <v>36.842105263157897</v>
      </c>
      <c r="F33" s="9"/>
      <c r="G33" s="9"/>
      <c r="N33" s="63"/>
      <c r="O33" s="63"/>
      <c r="P33" s="63"/>
    </row>
    <row r="34" spans="1:16" ht="14.5">
      <c r="A34" s="7">
        <v>43600</v>
      </c>
      <c r="B34" s="7">
        <v>43615</v>
      </c>
      <c r="C34" s="10">
        <f t="shared" si="0"/>
        <v>15</v>
      </c>
      <c r="D34" s="9">
        <v>61.702127659574465</v>
      </c>
      <c r="E34" s="9">
        <v>38.297872340425535</v>
      </c>
      <c r="F34" s="9"/>
      <c r="G34" s="9"/>
      <c r="N34" s="61"/>
      <c r="O34" s="61"/>
      <c r="P34" s="61"/>
    </row>
    <row r="35" spans="1:16" ht="14.5">
      <c r="A35" s="7">
        <v>43586</v>
      </c>
      <c r="B35" s="7">
        <v>43597</v>
      </c>
      <c r="C35" s="10">
        <f t="shared" si="0"/>
        <v>11</v>
      </c>
      <c r="D35" s="9">
        <v>60.638297872340424</v>
      </c>
      <c r="E35" s="9">
        <v>39.361702127659576</v>
      </c>
      <c r="F35" s="9"/>
      <c r="G35" s="9"/>
      <c r="N35" s="61"/>
      <c r="O35" s="61"/>
      <c r="P35" s="61"/>
    </row>
    <row r="36" spans="1:16" ht="14.5">
      <c r="A36" s="7">
        <v>43572</v>
      </c>
      <c r="B36" s="7">
        <v>43585</v>
      </c>
      <c r="C36" s="10">
        <f t="shared" si="0"/>
        <v>13</v>
      </c>
      <c r="D36" s="9">
        <v>59.574468085106382</v>
      </c>
      <c r="E36" s="9">
        <v>40.425531914893618</v>
      </c>
      <c r="F36" s="9"/>
      <c r="G36" s="9"/>
      <c r="I36" s="54"/>
      <c r="J36" s="59"/>
      <c r="K36" s="59"/>
      <c r="N36" s="61"/>
      <c r="O36" s="61"/>
      <c r="P36" s="61"/>
    </row>
    <row r="37" spans="1:16" ht="14.5">
      <c r="A37" s="7">
        <v>43556</v>
      </c>
      <c r="B37" s="7">
        <v>43564</v>
      </c>
      <c r="C37" s="10">
        <f t="shared" si="0"/>
        <v>8</v>
      </c>
      <c r="D37" s="9">
        <v>61.05263157894737</v>
      </c>
      <c r="E37" s="9">
        <v>38.94736842105263</v>
      </c>
      <c r="F37" s="9"/>
      <c r="G37" s="9"/>
      <c r="I37" s="54"/>
      <c r="J37" s="73"/>
      <c r="K37" s="73" t="s">
        <v>540</v>
      </c>
      <c r="N37" s="61"/>
      <c r="O37" s="61"/>
      <c r="P37" s="61"/>
    </row>
    <row r="38" spans="1:16" ht="14.5">
      <c r="A38" s="7">
        <v>43525</v>
      </c>
      <c r="B38" s="7">
        <v>43534</v>
      </c>
      <c r="C38" s="10">
        <f t="shared" si="0"/>
        <v>9</v>
      </c>
      <c r="D38" s="9">
        <v>59.13978494623656</v>
      </c>
      <c r="E38" s="9">
        <v>40.86021505376344</v>
      </c>
      <c r="F38" s="9"/>
      <c r="G38" s="9"/>
      <c r="I38" s="54"/>
      <c r="J38" s="59"/>
      <c r="K38" s="59"/>
      <c r="N38" s="61"/>
      <c r="O38" s="61"/>
      <c r="P38" s="61"/>
    </row>
    <row r="39" spans="1:16" ht="14.5">
      <c r="A39" s="7">
        <v>43508</v>
      </c>
      <c r="B39" s="7">
        <v>43524</v>
      </c>
      <c r="C39" s="10">
        <f t="shared" si="0"/>
        <v>16</v>
      </c>
      <c r="D39" s="9">
        <v>60</v>
      </c>
      <c r="E39" s="9">
        <v>40</v>
      </c>
      <c r="F39" s="9"/>
      <c r="G39" s="9"/>
      <c r="H39" s="74"/>
      <c r="I39" s="75" t="s">
        <v>554</v>
      </c>
      <c r="J39" s="58">
        <f>COUNT(G2:G28)</f>
        <v>27</v>
      </c>
      <c r="K39" s="54">
        <f>J39/J41</f>
        <v>0.27551020408163263</v>
      </c>
      <c r="N39" s="61"/>
      <c r="O39" s="61"/>
      <c r="P39" s="61"/>
    </row>
    <row r="40" spans="1:16" ht="14.5">
      <c r="A40" s="7">
        <v>43497</v>
      </c>
      <c r="B40" s="7">
        <v>43506</v>
      </c>
      <c r="C40" s="10">
        <f t="shared" si="0"/>
        <v>9</v>
      </c>
      <c r="D40" s="9">
        <v>60.638297872340424</v>
      </c>
      <c r="E40" s="9">
        <v>39.361702127659576</v>
      </c>
      <c r="F40" s="9"/>
      <c r="H40" s="74"/>
      <c r="I40" s="75" t="s">
        <v>553</v>
      </c>
      <c r="J40" s="59">
        <f>COUNT(E2:E72)</f>
        <v>71</v>
      </c>
      <c r="K40" s="54">
        <f>J40/J41</f>
        <v>0.72448979591836737</v>
      </c>
      <c r="N40" s="61"/>
      <c r="O40" s="61"/>
      <c r="P40" s="61"/>
    </row>
    <row r="41" spans="1:16" ht="14.5">
      <c r="A41" s="7">
        <v>43486</v>
      </c>
      <c r="B41" s="7">
        <v>43492</v>
      </c>
      <c r="C41" s="10">
        <f t="shared" si="0"/>
        <v>6</v>
      </c>
      <c r="D41" s="9">
        <v>62.10526315789474</v>
      </c>
      <c r="E41" s="9">
        <v>37.89473684210526</v>
      </c>
      <c r="F41" s="9"/>
      <c r="I41" s="76" t="s">
        <v>8</v>
      </c>
      <c r="J41" s="58">
        <f>J39+J40</f>
        <v>98</v>
      </c>
      <c r="K41" s="59">
        <f>J41/J41</f>
        <v>1</v>
      </c>
      <c r="N41" s="61"/>
      <c r="O41" s="61"/>
      <c r="P41" s="61"/>
    </row>
    <row r="42" spans="1:16" ht="14.5">
      <c r="A42" s="7">
        <v>43467</v>
      </c>
      <c r="B42" s="7">
        <v>43475</v>
      </c>
      <c r="C42" s="10">
        <f t="shared" si="0"/>
        <v>8</v>
      </c>
      <c r="D42" s="9">
        <v>63.157894736842103</v>
      </c>
      <c r="E42" s="9">
        <v>36.842105263157897</v>
      </c>
      <c r="F42" s="9"/>
      <c r="I42" s="54"/>
      <c r="J42" s="59"/>
      <c r="K42" s="59"/>
      <c r="N42" s="61"/>
      <c r="O42" s="61"/>
      <c r="P42" s="61"/>
    </row>
    <row r="43" spans="1:16" thickBot="1">
      <c r="A43" s="7">
        <v>43451</v>
      </c>
      <c r="B43" s="7">
        <v>43456</v>
      </c>
      <c r="C43" s="10">
        <f t="shared" si="0"/>
        <v>5</v>
      </c>
      <c r="D43" s="9">
        <v>61.05263157894737</v>
      </c>
      <c r="E43" s="9">
        <v>38.94736842105263</v>
      </c>
      <c r="F43" s="9"/>
      <c r="I43" s="54"/>
      <c r="J43" s="59"/>
      <c r="K43" s="59"/>
      <c r="N43" s="62"/>
      <c r="O43" s="62"/>
      <c r="P43" s="62"/>
    </row>
    <row r="44" spans="1:16" ht="14.5">
      <c r="A44" s="7">
        <v>43444</v>
      </c>
      <c r="B44" s="7">
        <v>43450</v>
      </c>
      <c r="C44" s="10">
        <f t="shared" si="0"/>
        <v>6</v>
      </c>
      <c r="D44" s="9">
        <v>61.702127659574465</v>
      </c>
      <c r="E44" s="9">
        <v>38.297872340425535</v>
      </c>
      <c r="F44" s="9"/>
      <c r="I44" s="77" t="s">
        <v>541</v>
      </c>
      <c r="J44" s="68">
        <f>K40-K39</f>
        <v>0.44897959183673475</v>
      </c>
      <c r="K44" s="59"/>
    </row>
    <row r="45" spans="1:16" ht="14.5">
      <c r="A45" s="7">
        <v>43437</v>
      </c>
      <c r="B45" s="7">
        <v>43443</v>
      </c>
      <c r="C45" s="10">
        <f t="shared" si="0"/>
        <v>6</v>
      </c>
      <c r="D45" s="9">
        <v>61.05263157894737</v>
      </c>
      <c r="E45" s="9">
        <v>38.94736842105263</v>
      </c>
      <c r="F45" s="9"/>
    </row>
    <row r="46" spans="1:16" ht="14.5">
      <c r="A46" s="7">
        <v>43430</v>
      </c>
      <c r="B46" s="7">
        <v>43436</v>
      </c>
      <c r="C46" s="10">
        <f t="shared" si="0"/>
        <v>6</v>
      </c>
      <c r="D46" s="9">
        <v>60</v>
      </c>
      <c r="E46" s="9">
        <v>40</v>
      </c>
      <c r="F46" s="9"/>
    </row>
    <row r="47" spans="1:16" ht="14.5">
      <c r="A47" s="7">
        <v>43423</v>
      </c>
      <c r="B47" s="7">
        <v>43429</v>
      </c>
      <c r="C47" s="10">
        <f t="shared" si="0"/>
        <v>6</v>
      </c>
      <c r="D47" s="9">
        <v>61.05263157894737</v>
      </c>
      <c r="E47" s="9">
        <v>38.94736842105263</v>
      </c>
      <c r="F47" s="9"/>
    </row>
    <row r="48" spans="1:16" ht="14.5">
      <c r="A48" s="7">
        <v>43416</v>
      </c>
      <c r="B48" s="7">
        <v>43422</v>
      </c>
      <c r="C48" s="10">
        <f t="shared" si="0"/>
        <v>6</v>
      </c>
      <c r="D48" s="9">
        <v>58.94736842105263</v>
      </c>
      <c r="E48" s="9">
        <v>41.05263157894737</v>
      </c>
      <c r="F48" s="9"/>
    </row>
    <row r="49" spans="1:6" ht="14.5">
      <c r="A49" s="7">
        <v>43409</v>
      </c>
      <c r="B49" s="7">
        <v>43415</v>
      </c>
      <c r="C49" s="10">
        <f t="shared" si="0"/>
        <v>6</v>
      </c>
      <c r="D49" s="9">
        <v>60</v>
      </c>
      <c r="E49" s="9">
        <v>40</v>
      </c>
      <c r="F49" s="9"/>
    </row>
    <row r="50" spans="1:6" ht="14.5">
      <c r="A50" s="7">
        <v>43402</v>
      </c>
      <c r="B50" s="7">
        <v>43408</v>
      </c>
      <c r="C50" s="10">
        <f t="shared" si="0"/>
        <v>6</v>
      </c>
      <c r="D50" s="9">
        <v>58.94736842105263</v>
      </c>
      <c r="E50" s="9">
        <v>41.05263157894737</v>
      </c>
      <c r="F50" s="9"/>
    </row>
    <row r="51" spans="1:6" ht="14.5">
      <c r="A51" s="7">
        <v>43395</v>
      </c>
      <c r="B51" s="7">
        <v>43401</v>
      </c>
      <c r="C51" s="10">
        <f t="shared" si="0"/>
        <v>6</v>
      </c>
      <c r="D51" s="9">
        <v>58.94736842105263</v>
      </c>
      <c r="E51" s="9">
        <v>41.05263157894737</v>
      </c>
      <c r="F51" s="9"/>
    </row>
    <row r="52" spans="1:6" ht="14.5">
      <c r="A52" s="7">
        <v>43388</v>
      </c>
      <c r="B52" s="7">
        <v>43394</v>
      </c>
      <c r="C52" s="10">
        <f t="shared" si="0"/>
        <v>6</v>
      </c>
      <c r="D52" s="9">
        <v>60</v>
      </c>
      <c r="E52" s="9">
        <v>40</v>
      </c>
      <c r="F52" s="9"/>
    </row>
    <row r="53" spans="1:6" ht="14.5">
      <c r="A53" s="7">
        <v>43381</v>
      </c>
      <c r="B53" s="7">
        <v>43387</v>
      </c>
      <c r="C53" s="10">
        <f t="shared" si="0"/>
        <v>6</v>
      </c>
      <c r="D53" s="9">
        <v>61.05263157894737</v>
      </c>
      <c r="E53" s="9">
        <v>38.94736842105263</v>
      </c>
      <c r="F53" s="9"/>
    </row>
    <row r="54" spans="1:6" ht="14.5">
      <c r="A54" s="7">
        <v>43374</v>
      </c>
      <c r="B54" s="7">
        <v>43380</v>
      </c>
      <c r="C54" s="10">
        <f t="shared" si="0"/>
        <v>6</v>
      </c>
      <c r="D54" s="9">
        <v>59.574468085106382</v>
      </c>
      <c r="E54" s="9">
        <v>40.425531914893618</v>
      </c>
      <c r="F54" s="9"/>
    </row>
    <row r="55" spans="1:6" ht="14.5">
      <c r="A55" s="7">
        <v>43367</v>
      </c>
      <c r="B55" s="7">
        <v>43373</v>
      </c>
      <c r="C55" s="10">
        <f t="shared" si="0"/>
        <v>6</v>
      </c>
      <c r="D55" s="9">
        <v>56.842105263157897</v>
      </c>
      <c r="E55" s="9">
        <v>43.157894736842103</v>
      </c>
      <c r="F55" s="9"/>
    </row>
    <row r="56" spans="1:6" ht="14.5">
      <c r="A56" s="7">
        <v>43360</v>
      </c>
      <c r="B56" s="7">
        <v>43366</v>
      </c>
      <c r="C56" s="10">
        <f t="shared" si="0"/>
        <v>6</v>
      </c>
      <c r="D56" s="9">
        <v>59.574468085106382</v>
      </c>
      <c r="E56" s="9">
        <v>40.425531914893618</v>
      </c>
      <c r="F56" s="9"/>
    </row>
    <row r="57" spans="1:6" ht="14.5">
      <c r="A57" s="7">
        <v>43353</v>
      </c>
      <c r="B57" s="7">
        <v>43359</v>
      </c>
      <c r="C57" s="10">
        <f t="shared" si="0"/>
        <v>6</v>
      </c>
      <c r="D57" s="9">
        <v>59.574468085106382</v>
      </c>
      <c r="E57" s="9">
        <v>40.425531914893618</v>
      </c>
      <c r="F57" s="9"/>
    </row>
    <row r="58" spans="1:6" ht="14.5">
      <c r="A58" s="7">
        <v>43346</v>
      </c>
      <c r="B58" s="7">
        <v>43352</v>
      </c>
      <c r="C58" s="10">
        <f t="shared" si="0"/>
        <v>6</v>
      </c>
      <c r="D58" s="9">
        <v>55.789473684210527</v>
      </c>
      <c r="E58" s="9">
        <v>44.210526315789473</v>
      </c>
      <c r="F58" s="9"/>
    </row>
    <row r="59" spans="1:6" ht="14.5">
      <c r="A59" s="7">
        <v>43339</v>
      </c>
      <c r="B59" s="7">
        <v>43345</v>
      </c>
      <c r="C59" s="10">
        <f t="shared" si="0"/>
        <v>6</v>
      </c>
      <c r="D59" s="9">
        <v>56.842105263157897</v>
      </c>
      <c r="E59" s="9">
        <v>43.157894736842103</v>
      </c>
      <c r="F59" s="9"/>
    </row>
    <row r="60" spans="1:6" ht="14.5">
      <c r="A60" s="7">
        <v>43332</v>
      </c>
      <c r="B60" s="7">
        <v>43338</v>
      </c>
      <c r="C60" s="10">
        <f t="shared" si="0"/>
        <v>6</v>
      </c>
      <c r="D60" s="9">
        <v>55.913978494623656</v>
      </c>
      <c r="E60" s="9">
        <v>44.086021505376344</v>
      </c>
      <c r="F60" s="9"/>
    </row>
    <row r="61" spans="1:6" ht="14.5">
      <c r="A61" s="7">
        <v>43325</v>
      </c>
      <c r="B61" s="7">
        <v>43331</v>
      </c>
      <c r="C61" s="10">
        <f t="shared" si="0"/>
        <v>6</v>
      </c>
      <c r="D61" s="9">
        <v>57.446808510638299</v>
      </c>
      <c r="E61" s="9">
        <v>42.553191489361701</v>
      </c>
      <c r="F61" s="9"/>
    </row>
    <row r="62" spans="1:6" ht="14.5">
      <c r="A62" s="7">
        <v>43318</v>
      </c>
      <c r="B62" s="7">
        <v>43324</v>
      </c>
      <c r="C62" s="10">
        <f t="shared" si="0"/>
        <v>6</v>
      </c>
      <c r="D62" s="9">
        <v>56.98924731182796</v>
      </c>
      <c r="E62" s="9">
        <v>43.01075268817204</v>
      </c>
      <c r="F62" s="9"/>
    </row>
    <row r="63" spans="1:6" ht="14.5">
      <c r="A63" s="7">
        <v>43311</v>
      </c>
      <c r="B63" s="7">
        <v>43317</v>
      </c>
      <c r="C63" s="10">
        <f t="shared" si="0"/>
        <v>6</v>
      </c>
      <c r="D63" s="9">
        <v>60</v>
      </c>
      <c r="E63" s="9">
        <v>40</v>
      </c>
      <c r="F63" s="9"/>
    </row>
    <row r="64" spans="1:6" ht="14.5">
      <c r="A64" s="7">
        <v>43304</v>
      </c>
      <c r="B64" s="7">
        <v>43310</v>
      </c>
      <c r="C64" s="10">
        <f t="shared" si="0"/>
        <v>6</v>
      </c>
      <c r="D64" s="9">
        <v>58.94736842105263</v>
      </c>
      <c r="E64" s="9">
        <v>41.05263157894737</v>
      </c>
      <c r="F64" s="9"/>
    </row>
    <row r="65" spans="1:6" ht="14.5">
      <c r="A65" s="7">
        <v>43297</v>
      </c>
      <c r="B65" s="7">
        <v>43303</v>
      </c>
      <c r="C65" s="10">
        <f t="shared" si="0"/>
        <v>6</v>
      </c>
      <c r="D65" s="9">
        <v>57.89473684210526</v>
      </c>
      <c r="E65" s="9">
        <v>42.10526315789474</v>
      </c>
      <c r="F65" s="9"/>
    </row>
    <row r="66" spans="1:6" ht="14.5">
      <c r="A66" s="7">
        <v>43290</v>
      </c>
      <c r="B66" s="7">
        <v>43296</v>
      </c>
      <c r="C66" s="10">
        <f t="shared" si="0"/>
        <v>6</v>
      </c>
      <c r="D66" s="9">
        <v>55.319148936170215</v>
      </c>
      <c r="E66" s="9">
        <v>44.680851063829785</v>
      </c>
      <c r="F66" s="9"/>
    </row>
    <row r="67" spans="1:6" ht="14.5">
      <c r="A67" s="7">
        <v>43283</v>
      </c>
      <c r="B67" s="7">
        <v>43289</v>
      </c>
      <c r="C67" s="10">
        <f t="shared" si="0"/>
        <v>6</v>
      </c>
      <c r="D67" s="9">
        <v>54.255319148936167</v>
      </c>
      <c r="E67" s="9">
        <v>45.744680851063833</v>
      </c>
      <c r="F67" s="9"/>
    </row>
    <row r="68" spans="1:6" ht="14.5">
      <c r="A68" s="7">
        <v>43276</v>
      </c>
      <c r="B68" s="7">
        <v>43282</v>
      </c>
      <c r="C68" s="10">
        <f t="shared" si="0"/>
        <v>6</v>
      </c>
      <c r="D68" s="9">
        <v>55.789473684210527</v>
      </c>
      <c r="E68" s="9">
        <v>44.210526315789473</v>
      </c>
      <c r="F68" s="9"/>
    </row>
    <row r="69" spans="1:6" ht="14.5">
      <c r="A69" s="7">
        <v>43269</v>
      </c>
      <c r="B69" s="7">
        <v>43275</v>
      </c>
      <c r="C69" s="10">
        <f t="shared" si="0"/>
        <v>6</v>
      </c>
      <c r="D69" s="9">
        <v>57.446808510638299</v>
      </c>
      <c r="E69" s="9">
        <v>42.553191489361701</v>
      </c>
      <c r="F69" s="9"/>
    </row>
    <row r="70" spans="1:6" ht="14.5">
      <c r="A70" s="7">
        <v>43262</v>
      </c>
      <c r="B70" s="7">
        <v>43268</v>
      </c>
      <c r="C70" s="10">
        <f t="shared" si="0"/>
        <v>6</v>
      </c>
      <c r="D70" s="9">
        <v>56.382978723404257</v>
      </c>
      <c r="E70" s="9">
        <v>43.617021276595743</v>
      </c>
      <c r="F70" s="9"/>
    </row>
    <row r="71" spans="1:6" ht="14.5">
      <c r="A71" s="7">
        <v>43255</v>
      </c>
      <c r="B71" s="7">
        <v>43261</v>
      </c>
      <c r="C71" s="10">
        <f t="shared" si="0"/>
        <v>6</v>
      </c>
      <c r="D71" s="9">
        <v>54.736842105263158</v>
      </c>
      <c r="E71" s="9">
        <v>45.263157894736842</v>
      </c>
      <c r="F71" s="9"/>
    </row>
    <row r="72" spans="1:6" ht="14.5">
      <c r="A72" s="7">
        <v>43248</v>
      </c>
      <c r="B72" s="7">
        <v>43254</v>
      </c>
      <c r="C72" s="10">
        <f t="shared" si="0"/>
        <v>6</v>
      </c>
      <c r="D72" s="9">
        <v>51.086956521739133</v>
      </c>
      <c r="E72" s="9">
        <v>48.913043478260867</v>
      </c>
      <c r="F72" s="9"/>
    </row>
    <row r="73" spans="1:6" ht="14.5">
      <c r="A73" s="7">
        <v>43241</v>
      </c>
      <c r="B73" s="7">
        <v>43247</v>
      </c>
      <c r="C73" s="10">
        <f t="shared" si="0"/>
        <v>6</v>
      </c>
      <c r="D73" s="9"/>
      <c r="E73" s="9"/>
      <c r="F73" s="9"/>
    </row>
    <row r="74" spans="1:6" ht="14.5">
      <c r="A74" s="7">
        <v>43234</v>
      </c>
      <c r="B74" s="7">
        <v>43240</v>
      </c>
      <c r="C74" s="10">
        <f t="shared" si="0"/>
        <v>6</v>
      </c>
      <c r="D74" s="9"/>
      <c r="E74" s="9"/>
      <c r="F74" s="9"/>
    </row>
    <row r="75" spans="1:6" ht="14.5">
      <c r="A75" s="7">
        <v>43227</v>
      </c>
      <c r="B75" s="7">
        <v>43233</v>
      </c>
      <c r="C75" s="10">
        <f t="shared" si="0"/>
        <v>6</v>
      </c>
      <c r="D75" s="9"/>
      <c r="E75" s="9"/>
      <c r="F75" s="9"/>
    </row>
    <row r="76" spans="1:6" ht="14.5">
      <c r="A76" s="7">
        <v>43220</v>
      </c>
      <c r="B76" s="7">
        <v>43226</v>
      </c>
      <c r="C76" s="10">
        <f t="shared" si="0"/>
        <v>6</v>
      </c>
      <c r="D76" s="9"/>
      <c r="E76" s="9"/>
      <c r="F76" s="9"/>
    </row>
    <row r="77" spans="1:6" ht="14.5">
      <c r="A77" s="7">
        <v>43213</v>
      </c>
      <c r="B77" s="7">
        <v>43219</v>
      </c>
      <c r="C77" s="10">
        <f t="shared" si="0"/>
        <v>6</v>
      </c>
      <c r="D77" s="9"/>
      <c r="E77" s="9"/>
      <c r="F77" s="9"/>
    </row>
    <row r="78" spans="1:6" ht="14.5">
      <c r="A78" s="7">
        <v>43206</v>
      </c>
      <c r="B78" s="7">
        <v>43212</v>
      </c>
      <c r="C78" s="10">
        <f t="shared" si="0"/>
        <v>6</v>
      </c>
      <c r="D78" s="9"/>
      <c r="E78" s="9"/>
      <c r="F78" s="9"/>
    </row>
    <row r="79" spans="1:6" ht="14.5">
      <c r="A79" s="7">
        <v>43199</v>
      </c>
      <c r="B79" s="7">
        <v>43205</v>
      </c>
      <c r="C79" s="10">
        <f t="shared" si="0"/>
        <v>6</v>
      </c>
      <c r="D79" s="9"/>
      <c r="E79" s="9"/>
      <c r="F79" s="9"/>
    </row>
    <row r="80" spans="1:6" ht="14.5">
      <c r="A80" s="7">
        <v>43192</v>
      </c>
      <c r="B80" s="7">
        <v>43198</v>
      </c>
      <c r="C80" s="10">
        <f t="shared" si="0"/>
        <v>6</v>
      </c>
      <c r="D80" s="9"/>
      <c r="E80" s="9"/>
      <c r="F80" s="9"/>
    </row>
    <row r="81" spans="1:6" ht="14.5">
      <c r="A81" s="7">
        <v>43185</v>
      </c>
      <c r="B81" s="7">
        <v>43191</v>
      </c>
      <c r="C81" s="10">
        <f t="shared" si="0"/>
        <v>6</v>
      </c>
      <c r="D81" s="9"/>
      <c r="E81" s="9"/>
      <c r="F81" s="9"/>
    </row>
    <row r="82" spans="1:6" ht="14.5">
      <c r="A82" s="7">
        <v>43178</v>
      </c>
      <c r="B82" s="7">
        <v>43184</v>
      </c>
      <c r="C82" s="10">
        <f t="shared" si="0"/>
        <v>6</v>
      </c>
      <c r="D82" s="9"/>
      <c r="E82" s="9"/>
      <c r="F82" s="9"/>
    </row>
    <row r="83" spans="1:6" ht="14.5">
      <c r="A83" s="7">
        <v>43171</v>
      </c>
      <c r="B83" s="7">
        <v>43177</v>
      </c>
      <c r="C83" s="10">
        <f t="shared" si="0"/>
        <v>6</v>
      </c>
      <c r="D83" s="9"/>
      <c r="E83" s="9"/>
      <c r="F83" s="9"/>
    </row>
    <row r="84" spans="1:6" ht="14.5">
      <c r="A84" s="7">
        <v>43164</v>
      </c>
      <c r="B84" s="7">
        <v>43170</v>
      </c>
      <c r="C84" s="10">
        <f t="shared" si="0"/>
        <v>6</v>
      </c>
    </row>
    <row r="85" spans="1:6" ht="14.5">
      <c r="A85" s="7">
        <v>43157</v>
      </c>
      <c r="B85" s="7">
        <v>43163</v>
      </c>
      <c r="C85" s="10">
        <f t="shared" si="0"/>
        <v>6</v>
      </c>
    </row>
    <row r="86" spans="1:6" ht="14.5">
      <c r="A86" s="7">
        <v>43150</v>
      </c>
      <c r="B86" s="7">
        <v>43156</v>
      </c>
      <c r="C86" s="10">
        <f t="shared" si="0"/>
        <v>6</v>
      </c>
    </row>
    <row r="87" spans="1:6" ht="14.5">
      <c r="A87" s="7">
        <v>43143</v>
      </c>
      <c r="B87" s="7">
        <v>43149</v>
      </c>
      <c r="C87" s="10">
        <f t="shared" si="0"/>
        <v>6</v>
      </c>
    </row>
    <row r="88" spans="1:6" ht="14.5">
      <c r="A88" s="7">
        <v>43136</v>
      </c>
      <c r="B88" s="7">
        <v>43142</v>
      </c>
      <c r="C88" s="10">
        <f t="shared" si="0"/>
        <v>6</v>
      </c>
    </row>
    <row r="89" spans="1:6" ht="14.5">
      <c r="A89" s="7">
        <v>43129</v>
      </c>
      <c r="B89" s="7">
        <v>43135</v>
      </c>
      <c r="C89" s="10">
        <f t="shared" si="0"/>
        <v>6</v>
      </c>
    </row>
    <row r="90" spans="1:6" ht="14.5">
      <c r="A90" s="7">
        <v>43121</v>
      </c>
      <c r="B90" s="7">
        <v>43128</v>
      </c>
      <c r="C90" s="10">
        <f t="shared" si="0"/>
        <v>7</v>
      </c>
    </row>
    <row r="91" spans="1:6" ht="14.5">
      <c r="A91" s="7">
        <v>43115</v>
      </c>
      <c r="B91" s="7">
        <v>43121</v>
      </c>
      <c r="C91" s="10">
        <f t="shared" si="0"/>
        <v>6</v>
      </c>
    </row>
    <row r="92" spans="1:6" ht="14.5">
      <c r="A92" s="7">
        <v>43108</v>
      </c>
      <c r="B92" s="7">
        <v>43114</v>
      </c>
      <c r="C92" s="10">
        <f t="shared" si="0"/>
        <v>6</v>
      </c>
    </row>
    <row r="93" spans="1:6" ht="14.5">
      <c r="A93" s="7">
        <v>43101</v>
      </c>
      <c r="B93" s="7">
        <v>43107</v>
      </c>
      <c r="C93" s="10">
        <f t="shared" si="0"/>
        <v>6</v>
      </c>
    </row>
    <row r="94" spans="1:6" ht="14.5">
      <c r="A94" s="7">
        <v>43094</v>
      </c>
      <c r="B94" s="7">
        <v>43100</v>
      </c>
      <c r="C94" s="10">
        <f t="shared" si="0"/>
        <v>6</v>
      </c>
    </row>
    <row r="95" spans="1:6" ht="14.5">
      <c r="A95" s="7">
        <v>43087</v>
      </c>
      <c r="B95" s="7">
        <v>43093</v>
      </c>
      <c r="C95" s="10">
        <f t="shared" si="0"/>
        <v>6</v>
      </c>
    </row>
    <row r="96" spans="1:6" ht="14.5">
      <c r="A96" s="7">
        <v>43080</v>
      </c>
      <c r="B96" s="7">
        <v>43086</v>
      </c>
      <c r="C96" s="10">
        <f t="shared" si="0"/>
        <v>6</v>
      </c>
    </row>
    <row r="97" spans="1:3" ht="14.5">
      <c r="A97" s="7">
        <v>43073</v>
      </c>
      <c r="B97" s="7">
        <v>43079</v>
      </c>
      <c r="C97" s="10">
        <f t="shared" si="0"/>
        <v>6</v>
      </c>
    </row>
    <row r="98" spans="1:3" ht="14.5">
      <c r="A98" s="7">
        <v>43066</v>
      </c>
      <c r="B98" s="7">
        <v>43072</v>
      </c>
      <c r="C98" s="10">
        <f t="shared" si="0"/>
        <v>6</v>
      </c>
    </row>
    <row r="99" spans="1:3" ht="14.5">
      <c r="A99" s="7">
        <v>43059</v>
      </c>
      <c r="B99" s="7">
        <v>43065</v>
      </c>
      <c r="C99" s="10">
        <f t="shared" si="0"/>
        <v>6</v>
      </c>
    </row>
    <row r="100" spans="1:3" ht="14.5">
      <c r="A100" s="7">
        <v>43052</v>
      </c>
      <c r="B100" s="7">
        <v>43058</v>
      </c>
      <c r="C100" s="10">
        <f t="shared" si="0"/>
        <v>6</v>
      </c>
    </row>
    <row r="101" spans="1:3" ht="14.5">
      <c r="A101" s="7">
        <v>43045</v>
      </c>
      <c r="B101" s="7">
        <v>43051</v>
      </c>
      <c r="C101" s="10">
        <f t="shared" si="0"/>
        <v>6</v>
      </c>
    </row>
    <row r="102" spans="1:3" ht="14.5">
      <c r="A102" s="7">
        <v>43038</v>
      </c>
      <c r="B102" s="7">
        <v>43044</v>
      </c>
      <c r="C102" s="10">
        <f t="shared" si="0"/>
        <v>6</v>
      </c>
    </row>
    <row r="103" spans="1:3" ht="14.5">
      <c r="A103" s="7">
        <v>43031</v>
      </c>
      <c r="B103" s="7">
        <v>43037</v>
      </c>
      <c r="C103" s="10">
        <f t="shared" si="0"/>
        <v>6</v>
      </c>
    </row>
    <row r="104" spans="1:3" ht="14.5">
      <c r="A104" s="7">
        <v>43024</v>
      </c>
      <c r="B104" s="7">
        <v>43030</v>
      </c>
      <c r="C104" s="10">
        <f t="shared" si="0"/>
        <v>6</v>
      </c>
    </row>
    <row r="105" spans="1:3" ht="14.5">
      <c r="A105" s="7">
        <v>43017</v>
      </c>
      <c r="B105" s="7">
        <v>43023</v>
      </c>
      <c r="C105" s="10">
        <f t="shared" si="0"/>
        <v>6</v>
      </c>
    </row>
    <row r="106" spans="1:3" ht="14.5">
      <c r="A106" s="7">
        <v>43010</v>
      </c>
      <c r="B106" s="7">
        <v>43016</v>
      </c>
      <c r="C106" s="10">
        <f t="shared" si="0"/>
        <v>6</v>
      </c>
    </row>
    <row r="107" spans="1:3" ht="14.5">
      <c r="A107" s="7">
        <v>43003</v>
      </c>
      <c r="B107" s="7">
        <v>43009</v>
      </c>
      <c r="C107" s="10">
        <f t="shared" si="0"/>
        <v>6</v>
      </c>
    </row>
    <row r="108" spans="1:3" ht="14.5">
      <c r="A108" s="7">
        <v>42996</v>
      </c>
      <c r="B108" s="7">
        <v>43002</v>
      </c>
      <c r="C108" s="10">
        <f t="shared" si="0"/>
        <v>6</v>
      </c>
    </row>
    <row r="109" spans="1:3" ht="14.5">
      <c r="A109" s="7">
        <v>42989</v>
      </c>
      <c r="B109" s="7">
        <v>42995</v>
      </c>
      <c r="C109" s="10">
        <f t="shared" si="0"/>
        <v>6</v>
      </c>
    </row>
    <row r="110" spans="1:3" ht="14.5">
      <c r="A110" s="7">
        <v>42982</v>
      </c>
      <c r="B110" s="7">
        <v>42988</v>
      </c>
      <c r="C110" s="10">
        <f t="shared" si="0"/>
        <v>6</v>
      </c>
    </row>
    <row r="111" spans="1:3" ht="14.5">
      <c r="A111" s="7">
        <v>42975</v>
      </c>
      <c r="B111" s="7">
        <v>42981</v>
      </c>
      <c r="C111" s="10">
        <f t="shared" si="0"/>
        <v>6</v>
      </c>
    </row>
    <row r="112" spans="1:3" ht="14.5">
      <c r="A112" s="7">
        <v>42968</v>
      </c>
      <c r="B112" s="7">
        <v>42974</v>
      </c>
      <c r="C112" s="10">
        <f t="shared" si="0"/>
        <v>6</v>
      </c>
    </row>
    <row r="113" spans="1:3" ht="14.5">
      <c r="A113" s="7">
        <v>42961</v>
      </c>
      <c r="B113" s="7">
        <v>42967</v>
      </c>
      <c r="C113" s="10">
        <f t="shared" si="0"/>
        <v>6</v>
      </c>
    </row>
    <row r="114" spans="1:3" ht="14.5">
      <c r="A114" s="7">
        <v>42954</v>
      </c>
      <c r="B114" s="7">
        <v>42960</v>
      </c>
      <c r="C114" s="10">
        <f t="shared" si="0"/>
        <v>6</v>
      </c>
    </row>
    <row r="115" spans="1:3" ht="14.5">
      <c r="A115" s="7">
        <v>42947</v>
      </c>
      <c r="B115" s="7">
        <v>42953</v>
      </c>
      <c r="C115" s="10">
        <f t="shared" si="0"/>
        <v>6</v>
      </c>
    </row>
    <row r="116" spans="1:3" ht="14.5">
      <c r="A116" s="7">
        <v>42940</v>
      </c>
      <c r="B116" s="7">
        <v>42946</v>
      </c>
      <c r="C116" s="10">
        <f t="shared" si="0"/>
        <v>6</v>
      </c>
    </row>
    <row r="117" spans="1:3" ht="14.5">
      <c r="A117" s="7">
        <v>42933</v>
      </c>
      <c r="B117" s="7">
        <v>42939</v>
      </c>
      <c r="C117" s="10">
        <f t="shared" si="0"/>
        <v>6</v>
      </c>
    </row>
    <row r="118" spans="1:3" ht="14.5">
      <c r="A118" s="7">
        <v>42926</v>
      </c>
      <c r="B118" s="7">
        <v>42932</v>
      </c>
      <c r="C118" s="10">
        <f t="shared" si="0"/>
        <v>6</v>
      </c>
    </row>
    <row r="119" spans="1:3" ht="14.5">
      <c r="A119" s="7">
        <v>42919</v>
      </c>
      <c r="B119" s="7">
        <v>42925</v>
      </c>
      <c r="C119" s="10">
        <f t="shared" si="0"/>
        <v>6</v>
      </c>
    </row>
    <row r="120" spans="1:3" ht="14.5">
      <c r="A120" s="7">
        <v>42912</v>
      </c>
      <c r="B120" s="7">
        <v>42918</v>
      </c>
      <c r="C120" s="10">
        <f t="shared" si="0"/>
        <v>6</v>
      </c>
    </row>
    <row r="121" spans="1:3" ht="14.5">
      <c r="A121" s="7">
        <v>42905</v>
      </c>
      <c r="B121" s="7">
        <v>42911</v>
      </c>
      <c r="C121" s="10">
        <f t="shared" si="0"/>
        <v>6</v>
      </c>
    </row>
    <row r="122" spans="1:3" ht="14.5">
      <c r="A122" s="7">
        <v>42898</v>
      </c>
      <c r="B122" s="7">
        <v>42904</v>
      </c>
      <c r="C122" s="10">
        <f t="shared" si="0"/>
        <v>6</v>
      </c>
    </row>
    <row r="123" spans="1:3" ht="14.5">
      <c r="A123" s="7">
        <v>42891</v>
      </c>
      <c r="B123" s="7">
        <v>42897</v>
      </c>
      <c r="C123" s="10">
        <f t="shared" si="0"/>
        <v>6</v>
      </c>
    </row>
    <row r="124" spans="1:3" ht="14.5">
      <c r="A124" s="7">
        <v>42884</v>
      </c>
      <c r="B124" s="7">
        <v>42890</v>
      </c>
      <c r="C124" s="10">
        <f t="shared" si="0"/>
        <v>6</v>
      </c>
    </row>
    <row r="125" spans="1:3" ht="14.5">
      <c r="A125" s="7">
        <v>42877</v>
      </c>
      <c r="B125" s="7">
        <v>42883</v>
      </c>
      <c r="C125" s="10">
        <f t="shared" si="0"/>
        <v>6</v>
      </c>
    </row>
    <row r="126" spans="1:3" ht="14.5">
      <c r="A126" s="7">
        <v>42870</v>
      </c>
      <c r="B126" s="7">
        <v>42876</v>
      </c>
      <c r="C126" s="10">
        <f t="shared" si="0"/>
        <v>6</v>
      </c>
    </row>
    <row r="127" spans="1:3" ht="14.5">
      <c r="A127" s="7">
        <v>42863</v>
      </c>
      <c r="B127" s="7">
        <v>42869</v>
      </c>
      <c r="C127" s="10">
        <f t="shared" si="0"/>
        <v>6</v>
      </c>
    </row>
    <row r="128" spans="1:3" ht="14.5">
      <c r="A128" s="7">
        <v>42856</v>
      </c>
      <c r="B128" s="7">
        <v>42862</v>
      </c>
      <c r="C128" s="10">
        <f t="shared" si="0"/>
        <v>6</v>
      </c>
    </row>
    <row r="129" spans="1:3" ht="14.5">
      <c r="A129" s="7">
        <v>42849</v>
      </c>
      <c r="B129" s="7">
        <v>42855</v>
      </c>
      <c r="C129" s="10">
        <f t="shared" si="0"/>
        <v>6</v>
      </c>
    </row>
    <row r="130" spans="1:3" ht="14.5">
      <c r="A130" s="7">
        <v>42842</v>
      </c>
      <c r="B130" s="7">
        <v>42848</v>
      </c>
      <c r="C130" s="10">
        <f t="shared" si="0"/>
        <v>6</v>
      </c>
    </row>
    <row r="131" spans="1:3" ht="14.5">
      <c r="A131" s="7">
        <v>42835</v>
      </c>
      <c r="B131" s="7">
        <v>42841</v>
      </c>
      <c r="C131" s="10">
        <f t="shared" si="0"/>
        <v>6</v>
      </c>
    </row>
    <row r="132" spans="1:3" ht="14.5">
      <c r="A132" s="7">
        <v>42828</v>
      </c>
      <c r="B132" s="7">
        <v>42834</v>
      </c>
      <c r="C132" s="10">
        <f t="shared" si="0"/>
        <v>6</v>
      </c>
    </row>
    <row r="133" spans="1:3" ht="14.5">
      <c r="A133" s="7">
        <v>42821</v>
      </c>
      <c r="B133" s="7">
        <v>42827</v>
      </c>
      <c r="C133" s="10">
        <f t="shared" si="0"/>
        <v>6</v>
      </c>
    </row>
    <row r="134" spans="1:3" ht="14.5">
      <c r="A134" s="7">
        <v>42814</v>
      </c>
      <c r="B134" s="7">
        <v>42820</v>
      </c>
      <c r="C134" s="10">
        <f t="shared" si="0"/>
        <v>6</v>
      </c>
    </row>
    <row r="135" spans="1:3" ht="14.5">
      <c r="A135" s="7">
        <v>42807</v>
      </c>
      <c r="B135" s="7">
        <v>42813</v>
      </c>
      <c r="C135" s="10">
        <f t="shared" si="0"/>
        <v>6</v>
      </c>
    </row>
    <row r="136" spans="1:3" ht="14.5">
      <c r="A136" s="7">
        <v>42800</v>
      </c>
      <c r="B136" s="7">
        <v>42806</v>
      </c>
      <c r="C136" s="10">
        <f t="shared" si="0"/>
        <v>6</v>
      </c>
    </row>
    <row r="137" spans="1:3" ht="14.5">
      <c r="A137" s="7">
        <v>42793</v>
      </c>
      <c r="B137" s="7">
        <v>42799</v>
      </c>
      <c r="C137" s="10">
        <f t="shared" si="0"/>
        <v>6</v>
      </c>
    </row>
    <row r="138" spans="1:3" ht="14.5">
      <c r="A138" s="7">
        <v>42786</v>
      </c>
      <c r="B138" s="7">
        <v>42792</v>
      </c>
      <c r="C138" s="10">
        <f t="shared" si="0"/>
        <v>6</v>
      </c>
    </row>
    <row r="139" spans="1:3" ht="14.5">
      <c r="A139" s="7">
        <v>42779</v>
      </c>
      <c r="B139" s="7">
        <v>42785</v>
      </c>
      <c r="C139" s="10">
        <f t="shared" si="0"/>
        <v>6</v>
      </c>
    </row>
    <row r="140" spans="1:3" ht="14.5">
      <c r="A140" s="7">
        <v>42772</v>
      </c>
      <c r="B140" s="7">
        <v>42778</v>
      </c>
      <c r="C140" s="10">
        <f t="shared" si="0"/>
        <v>6</v>
      </c>
    </row>
    <row r="141" spans="1:3" ht="14.5">
      <c r="A141" s="7">
        <v>42765</v>
      </c>
      <c r="B141" s="7">
        <v>42771</v>
      </c>
      <c r="C141" s="10">
        <f t="shared" si="0"/>
        <v>6</v>
      </c>
    </row>
    <row r="142" spans="1:3" ht="14.5">
      <c r="A142" s="7">
        <v>42755</v>
      </c>
      <c r="B142" s="7">
        <v>42764</v>
      </c>
      <c r="C142" s="10">
        <f t="shared" si="0"/>
        <v>9</v>
      </c>
    </row>
  </sheetData>
  <mergeCells count="3">
    <mergeCell ref="I4:J4"/>
    <mergeCell ref="I19:J19"/>
    <mergeCell ref="N18:O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Biden</vt:lpstr>
      <vt:lpstr>GWBush</vt:lpstr>
      <vt:lpstr>Trump</vt:lpstr>
      <vt:lpstr>Obama</vt:lpstr>
      <vt:lpstr>PEW</vt:lpstr>
      <vt:lpstr>Task 1</vt:lpstr>
      <vt:lpstr>Time series plot</vt:lpstr>
      <vt:lpstr>Task 2 hypothesis Obama</vt:lpstr>
      <vt:lpstr>Task 2 hypothesis president tru</vt:lpstr>
      <vt:lpstr>Descriptive Statistics</vt:lpstr>
      <vt:lpstr>Task 3A  Proportion Analyses </vt:lpstr>
      <vt:lpstr>Task 3B Education Level Across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TALIANO</dc:creator>
  <cp:lastModifiedBy>TALIANO</cp:lastModifiedBy>
  <dcterms:created xsi:type="dcterms:W3CDTF">2024-11-13T06:17:00Z</dcterms:created>
  <dcterms:modified xsi:type="dcterms:W3CDTF">2024-11-20T06:57:08Z</dcterms:modified>
</cp:coreProperties>
</file>