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8010"/>
  </bookViews>
  <sheets>
    <sheet name="RegresyonAnalizi" sheetId="4" r:id="rId1"/>
    <sheet name="Regresyon_Excel" sheetId="11" r:id="rId2"/>
    <sheet name="Korelasyon" sheetId="8" r:id="rId3"/>
    <sheet name="Temel_Ist" sheetId="9" r:id="rId4"/>
  </sheets>
  <calcPr calcId="145621"/>
</workbook>
</file>

<file path=xl/calcChain.xml><?xml version="1.0" encoding="utf-8"?>
<calcChain xmlns="http://schemas.openxmlformats.org/spreadsheetml/2006/main">
  <c r="B25" i="4" l="1"/>
  <c r="C20" i="4" l="1"/>
  <c r="B20" i="4"/>
  <c r="I7" i="4" l="1"/>
  <c r="K7" i="4" s="1"/>
  <c r="I11" i="4"/>
  <c r="K11" i="4" s="1"/>
  <c r="I15" i="4"/>
  <c r="K15" i="4" s="1"/>
  <c r="I10" i="4"/>
  <c r="K10" i="4" s="1"/>
  <c r="I14" i="4"/>
  <c r="K14" i="4" s="1"/>
  <c r="I18" i="4"/>
  <c r="K18" i="4" s="1"/>
  <c r="I9" i="4"/>
  <c r="K9" i="4" s="1"/>
  <c r="I13" i="4"/>
  <c r="K13" i="4" s="1"/>
  <c r="I17" i="4"/>
  <c r="K17" i="4" s="1"/>
  <c r="I8" i="4"/>
  <c r="K8" i="4" s="1"/>
  <c r="I12" i="4"/>
  <c r="K12" i="4" s="1"/>
  <c r="I16" i="4"/>
  <c r="K16" i="4" s="1"/>
  <c r="H18" i="4"/>
  <c r="H14" i="4"/>
  <c r="H10" i="4"/>
  <c r="H15" i="4"/>
  <c r="H11" i="4"/>
  <c r="H7" i="4"/>
  <c r="H16" i="4"/>
  <c r="H12" i="4"/>
  <c r="H8" i="4"/>
  <c r="H17" i="4"/>
  <c r="H13" i="4"/>
  <c r="H9" i="4"/>
  <c r="B24" i="4"/>
  <c r="B23" i="4"/>
  <c r="C19" i="4"/>
  <c r="B19" i="4"/>
  <c r="F8" i="4"/>
  <c r="F9" i="4"/>
  <c r="F10" i="4"/>
  <c r="F11" i="4"/>
  <c r="F12" i="4"/>
  <c r="F13" i="4"/>
  <c r="F14" i="4"/>
  <c r="F15" i="4"/>
  <c r="F16" i="4"/>
  <c r="F17" i="4"/>
  <c r="F18" i="4"/>
  <c r="F7" i="4"/>
  <c r="E7" i="4"/>
  <c r="E8" i="4"/>
  <c r="E9" i="4"/>
  <c r="E10" i="4"/>
  <c r="E11" i="4"/>
  <c r="E12" i="4"/>
  <c r="E13" i="4"/>
  <c r="E14" i="4"/>
  <c r="E15" i="4"/>
  <c r="E16" i="4"/>
  <c r="E17" i="4"/>
  <c r="E18" i="4"/>
  <c r="D8" i="4"/>
  <c r="D9" i="4"/>
  <c r="D10" i="4"/>
  <c r="D11" i="4"/>
  <c r="D12" i="4"/>
  <c r="D13" i="4"/>
  <c r="D14" i="4"/>
  <c r="D15" i="4"/>
  <c r="D16" i="4"/>
  <c r="D17" i="4"/>
  <c r="D18" i="4"/>
  <c r="D7" i="4"/>
  <c r="D19" i="4" l="1"/>
  <c r="L9" i="4"/>
  <c r="J9" i="4"/>
  <c r="J12" i="4"/>
  <c r="L12" i="4"/>
  <c r="J15" i="4"/>
  <c r="L15" i="4"/>
  <c r="L17" i="4"/>
  <c r="J17" i="4"/>
  <c r="L7" i="4"/>
  <c r="J7" i="4"/>
  <c r="J14" i="4"/>
  <c r="L14" i="4"/>
  <c r="L13" i="4"/>
  <c r="J13" i="4"/>
  <c r="J16" i="4"/>
  <c r="L16" i="4"/>
  <c r="J10" i="4"/>
  <c r="L10" i="4"/>
  <c r="E20" i="4"/>
  <c r="D20" i="4"/>
  <c r="F20" i="4"/>
  <c r="F19" i="4"/>
  <c r="I23" i="4" s="1"/>
  <c r="K19" i="4"/>
  <c r="C25" i="4" s="1"/>
  <c r="J8" i="4"/>
  <c r="L8" i="4"/>
  <c r="J11" i="4"/>
  <c r="L11" i="4"/>
  <c r="J18" i="4"/>
  <c r="L18" i="4"/>
  <c r="E19" i="4"/>
  <c r="I24" i="4" l="1"/>
  <c r="J19" i="4"/>
  <c r="C23" i="4" s="1"/>
  <c r="C24" i="4" s="1"/>
  <c r="G16" i="4" l="1"/>
  <c r="G15" i="4"/>
  <c r="G7" i="4"/>
  <c r="G11" i="4"/>
  <c r="G10" i="4"/>
  <c r="G13" i="4"/>
  <c r="G9" i="4"/>
  <c r="G12" i="4"/>
  <c r="G18" i="4"/>
  <c r="G8" i="4"/>
  <c r="G14" i="4"/>
  <c r="G17" i="4"/>
</calcChain>
</file>

<file path=xl/sharedStrings.xml><?xml version="1.0" encoding="utf-8"?>
<sst xmlns="http://schemas.openxmlformats.org/spreadsheetml/2006/main" count="249" uniqueCount="88">
  <si>
    <t>Toplam</t>
  </si>
  <si>
    <t>Ortalama</t>
  </si>
  <si>
    <r>
      <t>x</t>
    </r>
    <r>
      <rPr>
        <vertAlign val="superscript"/>
        <sz val="11"/>
        <color theme="1"/>
        <rFont val="Calibri"/>
        <family val="2"/>
        <charset val="162"/>
        <scheme val="minor"/>
      </rPr>
      <t>2</t>
    </r>
  </si>
  <si>
    <r>
      <t>y</t>
    </r>
    <r>
      <rPr>
        <vertAlign val="superscript"/>
        <sz val="11"/>
        <color theme="1"/>
        <rFont val="Calibri"/>
        <family val="2"/>
        <charset val="162"/>
        <scheme val="minor"/>
      </rPr>
      <t>2</t>
    </r>
  </si>
  <si>
    <t>xy</t>
  </si>
  <si>
    <t>Ağırlık (kg) x</t>
  </si>
  <si>
    <t>Zeka puanı y</t>
  </si>
  <si>
    <t>standart hata</t>
  </si>
  <si>
    <t>EXCEL FORMÜL</t>
  </si>
  <si>
    <t>SLAYT FORMÜL</t>
  </si>
  <si>
    <t>r_korelasyon katsayısı</t>
  </si>
  <si>
    <t>R_regresyon katsayısı</t>
  </si>
  <si>
    <t>b=(Txy-((Tx*Ty)/n))/(Tx2-((Tx)2/n))</t>
  </si>
  <si>
    <t>a=Yort-b*Xort</t>
  </si>
  <si>
    <t>Y'</t>
  </si>
  <si>
    <r>
      <t>X-</t>
    </r>
    <r>
      <rPr>
        <sz val="11"/>
        <color theme="1"/>
        <rFont val="Calibri"/>
        <family val="2"/>
        <charset val="162"/>
      </rPr>
      <t>Ẋ</t>
    </r>
  </si>
  <si>
    <t>Y-Ẏ</t>
  </si>
  <si>
    <r>
      <t>(X-Ẋ)</t>
    </r>
    <r>
      <rPr>
        <vertAlign val="superscript"/>
        <sz val="11"/>
        <color theme="1"/>
        <rFont val="Calibri"/>
        <family val="2"/>
        <charset val="162"/>
        <scheme val="minor"/>
      </rPr>
      <t>2</t>
    </r>
  </si>
  <si>
    <r>
      <t>(Y-Ẏ)</t>
    </r>
    <r>
      <rPr>
        <vertAlign val="superscript"/>
        <sz val="11"/>
        <color theme="1"/>
        <rFont val="Calibri"/>
        <family val="2"/>
        <charset val="162"/>
        <scheme val="minor"/>
      </rPr>
      <t>2</t>
    </r>
  </si>
  <si>
    <t>(X-Ẋ)*(Y-Ẏ)</t>
  </si>
  <si>
    <t>Y=a+b*X</t>
  </si>
  <si>
    <t>y'ler bulunur</t>
  </si>
  <si>
    <t>ÖZET ÇIKIŞI</t>
  </si>
  <si>
    <t>Regresyon İstatistikleri</t>
  </si>
  <si>
    <t>Çoklu R</t>
  </si>
  <si>
    <t>R Kare</t>
  </si>
  <si>
    <t>Ayarlı R Kare</t>
  </si>
  <si>
    <t>Standart Hata</t>
  </si>
  <si>
    <t>Gözlem</t>
  </si>
  <si>
    <t>ANOVA</t>
  </si>
  <si>
    <t>Regresyon</t>
  </si>
  <si>
    <t>Fark</t>
  </si>
  <si>
    <t>Kesişim</t>
  </si>
  <si>
    <t>df</t>
  </si>
  <si>
    <t>SS</t>
  </si>
  <si>
    <t>MS</t>
  </si>
  <si>
    <t>F</t>
  </si>
  <si>
    <t>Anlamlılık F</t>
  </si>
  <si>
    <t>Katsayılar</t>
  </si>
  <si>
    <t>t Stat</t>
  </si>
  <si>
    <t>P-değeri</t>
  </si>
  <si>
    <t>Düşük %95</t>
  </si>
  <si>
    <t>Yüksek %95</t>
  </si>
  <si>
    <t>Düşük 95,0%</t>
  </si>
  <si>
    <t>Yüksek 95,0%</t>
  </si>
  <si>
    <t>FARK ÇIKIŞI</t>
  </si>
  <si>
    <t>Farklar</t>
  </si>
  <si>
    <t>Standart Farklar</t>
  </si>
  <si>
    <t>OLASILIK ÇIKIŞI</t>
  </si>
  <si>
    <t>Yüzdebirlik</t>
  </si>
  <si>
    <t>Satır 1</t>
  </si>
  <si>
    <t>Satır 2</t>
  </si>
  <si>
    <t>Satır 3</t>
  </si>
  <si>
    <t>Satır 4</t>
  </si>
  <si>
    <t>Satır 5</t>
  </si>
  <si>
    <t>Satır 6</t>
  </si>
  <si>
    <t>Satır 7</t>
  </si>
  <si>
    <t>Satır 8</t>
  </si>
  <si>
    <t>Satır 9</t>
  </si>
  <si>
    <t>Satır 10</t>
  </si>
  <si>
    <t>Satır 11</t>
  </si>
  <si>
    <t>Satır 12</t>
  </si>
  <si>
    <t>Satır1</t>
  </si>
  <si>
    <t>Satır2</t>
  </si>
  <si>
    <t>Satır3</t>
  </si>
  <si>
    <t>Satır4</t>
  </si>
  <si>
    <t>Satır5</t>
  </si>
  <si>
    <t>Satır6</t>
  </si>
  <si>
    <t>Satır7</t>
  </si>
  <si>
    <t>Satır8</t>
  </si>
  <si>
    <t>Satır9</t>
  </si>
  <si>
    <t>Satır10</t>
  </si>
  <si>
    <t>Satır11</t>
  </si>
  <si>
    <t>Satır12</t>
  </si>
  <si>
    <t>Ortanca</t>
  </si>
  <si>
    <t>Kip</t>
  </si>
  <si>
    <t>Standart Sapma</t>
  </si>
  <si>
    <t>Örnek Varyans</t>
  </si>
  <si>
    <t>Basıklık</t>
  </si>
  <si>
    <t>Çarpıklık</t>
  </si>
  <si>
    <t>Aralık</t>
  </si>
  <si>
    <t>En Büyük</t>
  </si>
  <si>
    <t>En Küçük</t>
  </si>
  <si>
    <t>Say</t>
  </si>
  <si>
    <t>X Değişkeni 1</t>
  </si>
  <si>
    <t>Öngörülen Y</t>
  </si>
  <si>
    <t>Y</t>
  </si>
  <si>
    <t>***Korelasyon katsayısı 0'a yakın olduğundan regresyon analizi yapmaya gerek yoktur. Veriler arasındaki ilişki doğrusal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</si>
</sst>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i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8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0" fillId="0" borderId="12" xfId="0" applyFont="1" applyBorder="1" applyAlignment="1">
      <alignment horizontal="justify" vertical="center" wrapText="1"/>
    </xf>
    <xf numFmtId="0" fontId="0" fillId="0" borderId="0" xfId="0" applyFont="1" applyBorder="1" applyAlignment="1">
      <alignment vertical="top" wrapText="1"/>
    </xf>
    <xf numFmtId="0" fontId="0" fillId="0" borderId="1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4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4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0" xfId="0" applyFill="1" applyBorder="1" applyAlignment="1">
      <alignment horizontal="center"/>
    </xf>
    <xf numFmtId="0" fontId="0" fillId="0" borderId="7" xfId="0" applyFont="1" applyFill="1" applyBorder="1"/>
    <xf numFmtId="0" fontId="0" fillId="0" borderId="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0" fillId="0" borderId="0" xfId="0" applyFill="1" applyBorder="1" applyAlignment="1"/>
    <xf numFmtId="0" fontId="0" fillId="0" borderId="12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9" xfId="0" applyBorder="1"/>
    <xf numFmtId="0" fontId="4" fillId="0" borderId="0" xfId="0" applyFont="1"/>
    <xf numFmtId="0" fontId="0" fillId="0" borderId="4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0" fillId="0" borderId="4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Ağırlık/Zeka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RegresyonAnalizi!$B$7:$B$18</c:f>
              <c:numCache>
                <c:formatCode>General</c:formatCode>
                <c:ptCount val="12"/>
                <c:pt idx="0">
                  <c:v>42</c:v>
                </c:pt>
                <c:pt idx="1">
                  <c:v>45</c:v>
                </c:pt>
                <c:pt idx="2">
                  <c:v>44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46</c:v>
                </c:pt>
                <c:pt idx="8">
                  <c:v>39</c:v>
                </c:pt>
                <c:pt idx="9">
                  <c:v>47</c:v>
                </c:pt>
                <c:pt idx="10">
                  <c:v>45</c:v>
                </c:pt>
                <c:pt idx="11">
                  <c:v>37</c:v>
                </c:pt>
              </c:numCache>
            </c:numRef>
          </c:xVal>
          <c:yVal>
            <c:numRef>
              <c:f>RegresyonAnalizi!$C$7:$C$18</c:f>
              <c:numCache>
                <c:formatCode>General</c:formatCode>
                <c:ptCount val="12"/>
                <c:pt idx="0">
                  <c:v>10</c:v>
                </c:pt>
                <c:pt idx="1">
                  <c:v>105</c:v>
                </c:pt>
                <c:pt idx="2">
                  <c:v>98</c:v>
                </c:pt>
                <c:pt idx="3">
                  <c:v>107</c:v>
                </c:pt>
                <c:pt idx="4">
                  <c:v>97</c:v>
                </c:pt>
                <c:pt idx="5">
                  <c:v>102</c:v>
                </c:pt>
                <c:pt idx="6">
                  <c:v>100</c:v>
                </c:pt>
                <c:pt idx="7">
                  <c:v>90</c:v>
                </c:pt>
                <c:pt idx="8">
                  <c:v>93</c:v>
                </c:pt>
                <c:pt idx="9">
                  <c:v>97</c:v>
                </c:pt>
                <c:pt idx="10">
                  <c:v>92</c:v>
                </c:pt>
                <c:pt idx="11">
                  <c:v>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1280"/>
        <c:axId val="48841856"/>
      </c:scatterChart>
      <c:valAx>
        <c:axId val="48841280"/>
        <c:scaling>
          <c:orientation val="minMax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48841856"/>
        <c:crosses val="autoZero"/>
        <c:crossBetween val="midCat"/>
      </c:valAx>
      <c:valAx>
        <c:axId val="48841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84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Ağırlık/Zeka</a:t>
            </a:r>
            <a:r>
              <a:rPr lang="tr-TR"/>
              <a:t> Dağılım</a:t>
            </a:r>
            <a:r>
              <a:rPr lang="tr-TR" baseline="0"/>
              <a:t> </a:t>
            </a:r>
          </a:p>
        </c:rich>
      </c:tx>
      <c:layout>
        <c:manualLayout>
          <c:xMode val="edge"/>
          <c:yMode val="edge"/>
          <c:x val="0.20224210435234075"/>
          <c:y val="2.777777777777781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Ağırlık/Zeka</c:v>
          </c:tx>
          <c:spPr>
            <a:ln w="28575">
              <a:noFill/>
            </a:ln>
          </c:spP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RegresyonAnalizi!$B$7:$B$18</c:f>
              <c:numCache>
                <c:formatCode>General</c:formatCode>
                <c:ptCount val="12"/>
                <c:pt idx="0">
                  <c:v>42</c:v>
                </c:pt>
                <c:pt idx="1">
                  <c:v>45</c:v>
                </c:pt>
                <c:pt idx="2">
                  <c:v>44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46</c:v>
                </c:pt>
                <c:pt idx="8">
                  <c:v>39</c:v>
                </c:pt>
                <c:pt idx="9">
                  <c:v>47</c:v>
                </c:pt>
                <c:pt idx="10">
                  <c:v>45</c:v>
                </c:pt>
                <c:pt idx="11">
                  <c:v>37</c:v>
                </c:pt>
              </c:numCache>
            </c:numRef>
          </c:xVal>
          <c:yVal>
            <c:numRef>
              <c:f>RegresyonAnalizi!$C$7:$C$18</c:f>
              <c:numCache>
                <c:formatCode>General</c:formatCode>
                <c:ptCount val="12"/>
                <c:pt idx="0">
                  <c:v>10</c:v>
                </c:pt>
                <c:pt idx="1">
                  <c:v>105</c:v>
                </c:pt>
                <c:pt idx="2">
                  <c:v>98</c:v>
                </c:pt>
                <c:pt idx="3">
                  <c:v>107</c:v>
                </c:pt>
                <c:pt idx="4">
                  <c:v>97</c:v>
                </c:pt>
                <c:pt idx="5">
                  <c:v>102</c:v>
                </c:pt>
                <c:pt idx="6">
                  <c:v>100</c:v>
                </c:pt>
                <c:pt idx="7">
                  <c:v>90</c:v>
                </c:pt>
                <c:pt idx="8">
                  <c:v>93</c:v>
                </c:pt>
                <c:pt idx="9">
                  <c:v>97</c:v>
                </c:pt>
                <c:pt idx="10">
                  <c:v>92</c:v>
                </c:pt>
                <c:pt idx="11">
                  <c:v>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3584"/>
        <c:axId val="48844160"/>
      </c:scatterChart>
      <c:valAx>
        <c:axId val="48843584"/>
        <c:scaling>
          <c:orientation val="minMax"/>
          <c:min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48844160"/>
        <c:crosses val="autoZero"/>
        <c:crossBetween val="midCat"/>
      </c:valAx>
      <c:valAx>
        <c:axId val="4884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843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TAHMİN Y</c:v>
          </c:tx>
          <c:marker>
            <c:symbol val="none"/>
          </c:marker>
          <c:val>
            <c:numRef>
              <c:f>RegresyonAnalizi!$G$7:$G$18</c:f>
              <c:numCache>
                <c:formatCode>General</c:formatCode>
                <c:ptCount val="12"/>
                <c:pt idx="0">
                  <c:v>90.5</c:v>
                </c:pt>
                <c:pt idx="1">
                  <c:v>89.319672131147541</c:v>
                </c:pt>
                <c:pt idx="2">
                  <c:v>89.713114754098356</c:v>
                </c:pt>
                <c:pt idx="3">
                  <c:v>92.073770491803273</c:v>
                </c:pt>
                <c:pt idx="4">
                  <c:v>91.28688524590163</c:v>
                </c:pt>
                <c:pt idx="5">
                  <c:v>91.28688524590163</c:v>
                </c:pt>
                <c:pt idx="6">
                  <c:v>90.893442622950815</c:v>
                </c:pt>
                <c:pt idx="7">
                  <c:v>88.926229508196712</c:v>
                </c:pt>
                <c:pt idx="8">
                  <c:v>91.680327868852459</c:v>
                </c:pt>
                <c:pt idx="9">
                  <c:v>88.532786885245898</c:v>
                </c:pt>
                <c:pt idx="10">
                  <c:v>89.319672131147541</c:v>
                </c:pt>
                <c:pt idx="11">
                  <c:v>92.467213114754088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RegresyonAnalizi!$C$7:$C$18</c:f>
              <c:numCache>
                <c:formatCode>General</c:formatCode>
                <c:ptCount val="12"/>
                <c:pt idx="0">
                  <c:v>10</c:v>
                </c:pt>
                <c:pt idx="1">
                  <c:v>105</c:v>
                </c:pt>
                <c:pt idx="2">
                  <c:v>98</c:v>
                </c:pt>
                <c:pt idx="3">
                  <c:v>107</c:v>
                </c:pt>
                <c:pt idx="4">
                  <c:v>97</c:v>
                </c:pt>
                <c:pt idx="5">
                  <c:v>102</c:v>
                </c:pt>
                <c:pt idx="6">
                  <c:v>100</c:v>
                </c:pt>
                <c:pt idx="7">
                  <c:v>90</c:v>
                </c:pt>
                <c:pt idx="8">
                  <c:v>93</c:v>
                </c:pt>
                <c:pt idx="9">
                  <c:v>97</c:v>
                </c:pt>
                <c:pt idx="10">
                  <c:v>92</c:v>
                </c:pt>
                <c:pt idx="11">
                  <c:v>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07872"/>
        <c:axId val="48845888"/>
      </c:lineChart>
      <c:catAx>
        <c:axId val="9300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48845888"/>
        <c:crosses val="autoZero"/>
        <c:auto val="1"/>
        <c:lblAlgn val="ctr"/>
        <c:lblOffset val="100"/>
        <c:noMultiLvlLbl val="0"/>
      </c:catAx>
      <c:valAx>
        <c:axId val="4884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007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X Değişkeni 1 Fark Çizimi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RegresyonAnalizi!$B$7:$B$18</c:f>
              <c:numCache>
                <c:formatCode>General</c:formatCode>
                <c:ptCount val="12"/>
                <c:pt idx="0">
                  <c:v>42</c:v>
                </c:pt>
                <c:pt idx="1">
                  <c:v>45</c:v>
                </c:pt>
                <c:pt idx="2">
                  <c:v>44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46</c:v>
                </c:pt>
                <c:pt idx="8">
                  <c:v>39</c:v>
                </c:pt>
                <c:pt idx="9">
                  <c:v>47</c:v>
                </c:pt>
                <c:pt idx="10">
                  <c:v>45</c:v>
                </c:pt>
                <c:pt idx="11">
                  <c:v>37</c:v>
                </c:pt>
              </c:numCache>
            </c:numRef>
          </c:xVal>
          <c:yVal>
            <c:numRef>
              <c:f>Regresyon_Excel!$C$25:$C$36</c:f>
              <c:numCache>
                <c:formatCode>General</c:formatCode>
                <c:ptCount val="12"/>
                <c:pt idx="0">
                  <c:v>-80.5</c:v>
                </c:pt>
                <c:pt idx="1">
                  <c:v>15.680327868852459</c:v>
                </c:pt>
                <c:pt idx="2">
                  <c:v>8.2868852459016296</c:v>
                </c:pt>
                <c:pt idx="3">
                  <c:v>14.926229508196712</c:v>
                </c:pt>
                <c:pt idx="4">
                  <c:v>5.7131147540983562</c:v>
                </c:pt>
                <c:pt idx="5">
                  <c:v>10.713114754098356</c:v>
                </c:pt>
                <c:pt idx="6">
                  <c:v>9.106557377049171</c:v>
                </c:pt>
                <c:pt idx="7">
                  <c:v>1.0737704918032733</c:v>
                </c:pt>
                <c:pt idx="8">
                  <c:v>1.3196721311475414</c:v>
                </c:pt>
                <c:pt idx="9">
                  <c:v>8.4672131147540881</c:v>
                </c:pt>
                <c:pt idx="10">
                  <c:v>2.6803278688524586</c:v>
                </c:pt>
                <c:pt idx="11">
                  <c:v>2.5327868852458977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7616"/>
        <c:axId val="48848192"/>
      </c:scatterChart>
      <c:valAx>
        <c:axId val="4884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X Değişkeni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48192"/>
        <c:crosses val="autoZero"/>
        <c:crossBetween val="midCat"/>
      </c:valAx>
      <c:valAx>
        <c:axId val="48848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Farklar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47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X Değişkeni 1 Hat Uyumu Çizimi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RegresyonAnalizi!$B$7:$B$18</c:f>
              <c:numCache>
                <c:formatCode>General</c:formatCode>
                <c:ptCount val="12"/>
                <c:pt idx="0">
                  <c:v>42</c:v>
                </c:pt>
                <c:pt idx="1">
                  <c:v>45</c:v>
                </c:pt>
                <c:pt idx="2">
                  <c:v>44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46</c:v>
                </c:pt>
                <c:pt idx="8">
                  <c:v>39</c:v>
                </c:pt>
                <c:pt idx="9">
                  <c:v>47</c:v>
                </c:pt>
                <c:pt idx="10">
                  <c:v>45</c:v>
                </c:pt>
                <c:pt idx="11">
                  <c:v>37</c:v>
                </c:pt>
              </c:numCache>
            </c:numRef>
          </c:xVal>
          <c:yVal>
            <c:numRef>
              <c:f>RegresyonAnalizi!$C$7:$C$18</c:f>
              <c:numCache>
                <c:formatCode>General</c:formatCode>
                <c:ptCount val="12"/>
                <c:pt idx="0">
                  <c:v>10</c:v>
                </c:pt>
                <c:pt idx="1">
                  <c:v>105</c:v>
                </c:pt>
                <c:pt idx="2">
                  <c:v>98</c:v>
                </c:pt>
                <c:pt idx="3">
                  <c:v>107</c:v>
                </c:pt>
                <c:pt idx="4">
                  <c:v>97</c:v>
                </c:pt>
                <c:pt idx="5">
                  <c:v>102</c:v>
                </c:pt>
                <c:pt idx="6">
                  <c:v>100</c:v>
                </c:pt>
                <c:pt idx="7">
                  <c:v>90</c:v>
                </c:pt>
                <c:pt idx="8">
                  <c:v>93</c:v>
                </c:pt>
                <c:pt idx="9">
                  <c:v>97</c:v>
                </c:pt>
                <c:pt idx="10">
                  <c:v>92</c:v>
                </c:pt>
                <c:pt idx="11">
                  <c:v>95</c:v>
                </c:pt>
              </c:numCache>
            </c:numRef>
          </c:yVal>
          <c:smooth val="0"/>
        </c:ser>
        <c:ser>
          <c:idx val="1"/>
          <c:order val="1"/>
          <c:tx>
            <c:v>Öngörülen Y</c:v>
          </c:tx>
          <c:spPr>
            <a:ln w="28575">
              <a:noFill/>
            </a:ln>
          </c:spPr>
          <c:xVal>
            <c:numRef>
              <c:f>RegresyonAnalizi!$B$7:$B$18</c:f>
              <c:numCache>
                <c:formatCode>General</c:formatCode>
                <c:ptCount val="12"/>
                <c:pt idx="0">
                  <c:v>42</c:v>
                </c:pt>
                <c:pt idx="1">
                  <c:v>45</c:v>
                </c:pt>
                <c:pt idx="2">
                  <c:v>44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46</c:v>
                </c:pt>
                <c:pt idx="8">
                  <c:v>39</c:v>
                </c:pt>
                <c:pt idx="9">
                  <c:v>47</c:v>
                </c:pt>
                <c:pt idx="10">
                  <c:v>45</c:v>
                </c:pt>
                <c:pt idx="11">
                  <c:v>37</c:v>
                </c:pt>
              </c:numCache>
            </c:numRef>
          </c:xVal>
          <c:yVal>
            <c:numRef>
              <c:f>Regresyon_Excel!$B$25:$B$36</c:f>
              <c:numCache>
                <c:formatCode>General</c:formatCode>
                <c:ptCount val="12"/>
                <c:pt idx="0">
                  <c:v>90.5</c:v>
                </c:pt>
                <c:pt idx="1">
                  <c:v>89.319672131147541</c:v>
                </c:pt>
                <c:pt idx="2">
                  <c:v>89.71311475409837</c:v>
                </c:pt>
                <c:pt idx="3">
                  <c:v>92.073770491803288</c:v>
                </c:pt>
                <c:pt idx="4">
                  <c:v>91.286885245901644</c:v>
                </c:pt>
                <c:pt idx="5">
                  <c:v>91.286885245901644</c:v>
                </c:pt>
                <c:pt idx="6">
                  <c:v>90.893442622950829</c:v>
                </c:pt>
                <c:pt idx="7">
                  <c:v>88.926229508196727</c:v>
                </c:pt>
                <c:pt idx="8">
                  <c:v>91.680327868852459</c:v>
                </c:pt>
                <c:pt idx="9">
                  <c:v>88.532786885245912</c:v>
                </c:pt>
                <c:pt idx="10">
                  <c:v>89.319672131147541</c:v>
                </c:pt>
                <c:pt idx="11">
                  <c:v>92.467213114754102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50048"/>
        <c:axId val="48850624"/>
      </c:scatterChart>
      <c:valAx>
        <c:axId val="4885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X Değişkeni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50624"/>
        <c:crosses val="autoZero"/>
        <c:crossBetween val="midCat"/>
      </c:valAx>
      <c:valAx>
        <c:axId val="48850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50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Normal Olasılık Çizimi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Regresyon_Excel!$F$25:$F$36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Regresyon_Excel!$G$25:$G$36</c:f>
              <c:numCache>
                <c:formatCode>General</c:formatCode>
                <c:ptCount val="12"/>
                <c:pt idx="0">
                  <c:v>10</c:v>
                </c:pt>
                <c:pt idx="1">
                  <c:v>90</c:v>
                </c:pt>
                <c:pt idx="2">
                  <c:v>92</c:v>
                </c:pt>
                <c:pt idx="3">
                  <c:v>93</c:v>
                </c:pt>
                <c:pt idx="4">
                  <c:v>95</c:v>
                </c:pt>
                <c:pt idx="5">
                  <c:v>97</c:v>
                </c:pt>
                <c:pt idx="6">
                  <c:v>97</c:v>
                </c:pt>
                <c:pt idx="7">
                  <c:v>98</c:v>
                </c:pt>
                <c:pt idx="8">
                  <c:v>100</c:v>
                </c:pt>
                <c:pt idx="9">
                  <c:v>102</c:v>
                </c:pt>
                <c:pt idx="10">
                  <c:v>105</c:v>
                </c:pt>
                <c:pt idx="11">
                  <c:v>107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52352"/>
        <c:axId val="48852928"/>
      </c:scatterChart>
      <c:valAx>
        <c:axId val="4885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Örnek Yüzdebirlik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52928"/>
        <c:crosses val="autoZero"/>
        <c:crossBetween val="midCat"/>
      </c:valAx>
      <c:valAx>
        <c:axId val="4885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52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0</xdr:row>
      <xdr:rowOff>19051</xdr:rowOff>
    </xdr:from>
    <xdr:to>
      <xdr:col>12</xdr:col>
      <xdr:colOff>590550</xdr:colOff>
      <xdr:row>4</xdr:row>
      <xdr:rowOff>142875</xdr:rowOff>
    </xdr:to>
    <xdr:sp macro="" textlink="">
      <xdr:nvSpPr>
        <xdr:cNvPr id="3" name="Metin Kutusu 2"/>
        <xdr:cNvSpPr txBox="1">
          <a:spLocks noChangeArrowheads="1"/>
        </xdr:cNvSpPr>
      </xdr:nvSpPr>
      <xdr:spPr bwMode="auto">
        <a:xfrm>
          <a:off x="47624" y="19051"/>
          <a:ext cx="8543926" cy="8858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lnSpc>
              <a:spcPct val="115000"/>
            </a:lnSpc>
            <a:spcAft>
              <a:spcPts val="1000"/>
            </a:spcAft>
          </a:pPr>
          <a:r>
            <a:rPr lang="tr-TR" sz="1000">
              <a:effectLst/>
              <a:latin typeface="Comic Sans MS" panose="030F0702030302020204" pitchFamily="66" charset="0"/>
              <a:ea typeface="Calibri" panose="020F0502020204030204" pitchFamily="34" charset="0"/>
              <a:cs typeface="Times New Roman" panose="02020603050405020304" pitchFamily="18" charset="0"/>
            </a:rPr>
            <a:t>Vücut ağırlığı ve zeka düzeyleri arasındaki ilişkiyi araştırmak üzere yapılan bir araştırmada aşağıdaki bulgular elde edilmiştir. </a:t>
          </a:r>
          <a:endParaRPr lang="tr-T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 algn="just">
            <a:lnSpc>
              <a:spcPct val="115000"/>
            </a:lnSpc>
            <a:spcAft>
              <a:spcPts val="0"/>
            </a:spcAft>
            <a:buFont typeface="+mj-lt"/>
            <a:buAutoNum type="alphaLcParenR"/>
          </a:pPr>
          <a:r>
            <a:rPr lang="tr-TR" sz="1000">
              <a:effectLst/>
              <a:latin typeface="Comic Sans MS" panose="030F0702030302020204" pitchFamily="66" charset="0"/>
              <a:ea typeface="Calibri" panose="020F0502020204030204" pitchFamily="34" charset="0"/>
              <a:cs typeface="Times New Roman" panose="02020603050405020304" pitchFamily="18" charset="0"/>
            </a:rPr>
            <a:t>Buna göre vücut ağırlığı ve zeka düzeyi arasında ilişkinin yönü ve derecesi nedir?</a:t>
          </a:r>
          <a:endParaRPr lang="tr-T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15000"/>
            </a:lnSpc>
            <a:spcAft>
              <a:spcPts val="1000"/>
            </a:spcAft>
            <a:buFont typeface="+mj-lt"/>
            <a:buAutoNum type="alphaLcParenR"/>
          </a:pPr>
          <a:r>
            <a:rPr lang="tr-TR" sz="1000">
              <a:effectLst/>
              <a:latin typeface="Comic Sans MS" panose="030F0702030302020204" pitchFamily="66" charset="0"/>
              <a:ea typeface="Calibri" panose="020F0502020204030204" pitchFamily="34" charset="0"/>
              <a:cs typeface="Times New Roman" panose="02020603050405020304" pitchFamily="18" charset="0"/>
            </a:rPr>
            <a:t>a şıkkında elde ettiğiniz sonuca göre,  regresyon analizi yapmak gerekir mi? Cevabınız evet ise regresyon doğrusunu elde ediniz.</a:t>
          </a:r>
          <a:endParaRPr lang="tr-TR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6</xdr:col>
      <xdr:colOff>295275</xdr:colOff>
      <xdr:row>19</xdr:row>
      <xdr:rowOff>9525</xdr:rowOff>
    </xdr:from>
    <xdr:ext cx="836511" cy="172227"/>
    <xdr:sp macro="" textlink="">
      <xdr:nvSpPr>
        <xdr:cNvPr id="5" name="Metin kutusu 4"/>
        <xdr:cNvSpPr txBox="1"/>
      </xdr:nvSpPr>
      <xdr:spPr>
        <a:xfrm>
          <a:off x="4352925" y="4048125"/>
          <a:ext cx="83651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tr-TR" sz="1100" b="0" i="0">
              <a:latin typeface="Cambria Math" panose="02040503050406030204" pitchFamily="18" charset="0"/>
            </a:rPr>
            <a:t>𝑦=𝑎+𝑏∗𝑥</a:t>
          </a:r>
          <a:endParaRPr lang="tr-TR" sz="1100"/>
        </a:p>
      </xdr:txBody>
    </xdr:sp>
    <xdr:clientData/>
  </xdr:oneCellAnchor>
  <xdr:oneCellAnchor>
    <xdr:from>
      <xdr:col>6</xdr:col>
      <xdr:colOff>66675</xdr:colOff>
      <xdr:row>20</xdr:row>
      <xdr:rowOff>19050</xdr:rowOff>
    </xdr:from>
    <xdr:ext cx="1509452" cy="172227"/>
    <xdr:sp macro="" textlink="">
      <xdr:nvSpPr>
        <xdr:cNvPr id="6" name="Metin kutusu 5"/>
        <xdr:cNvSpPr txBox="1"/>
      </xdr:nvSpPr>
      <xdr:spPr>
        <a:xfrm>
          <a:off x="4124325" y="4257675"/>
          <a:ext cx="15094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tr-TR" sz="1100" b="0" i="0">
              <a:latin typeface="Cambria Math" panose="02040503050406030204" pitchFamily="18" charset="0"/>
            </a:rPr>
            <a:t>1086=12∗𝑎+504∗𝑏</a:t>
          </a:r>
          <a:endParaRPr lang="tr-TR" sz="1100"/>
        </a:p>
      </xdr:txBody>
    </xdr:sp>
    <xdr:clientData/>
  </xdr:oneCellAnchor>
  <xdr:oneCellAnchor>
    <xdr:from>
      <xdr:col>6</xdr:col>
      <xdr:colOff>57150</xdr:colOff>
      <xdr:row>21</xdr:row>
      <xdr:rowOff>38100</xdr:rowOff>
    </xdr:from>
    <xdr:ext cx="1821845" cy="172227"/>
    <xdr:sp macro="" textlink="">
      <xdr:nvSpPr>
        <xdr:cNvPr id="7" name="Metin kutusu 6"/>
        <xdr:cNvSpPr txBox="1"/>
      </xdr:nvSpPr>
      <xdr:spPr>
        <a:xfrm>
          <a:off x="4114800" y="4467225"/>
          <a:ext cx="182184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tr-TR" sz="1100" b="0" i="0">
              <a:latin typeface="Cambria Math" panose="02040503050406030204" pitchFamily="18" charset="0"/>
            </a:rPr>
            <a:t>45564=504∗𝑎+21290∗𝑏</a:t>
          </a:r>
          <a:endParaRPr lang="tr-TR" sz="1100"/>
        </a:p>
      </xdr:txBody>
    </xdr:sp>
    <xdr:clientData/>
  </xdr:oneCellAnchor>
  <xdr:twoCellAnchor>
    <xdr:from>
      <xdr:col>0</xdr:col>
      <xdr:colOff>123824</xdr:colOff>
      <xdr:row>29</xdr:row>
      <xdr:rowOff>19050</xdr:rowOff>
    </xdr:from>
    <xdr:to>
      <xdr:col>5</xdr:col>
      <xdr:colOff>285749</xdr:colOff>
      <xdr:row>43</xdr:row>
      <xdr:rowOff>133350</xdr:rowOff>
    </xdr:to>
    <xdr:graphicFrame macro="">
      <xdr:nvGraphicFramePr>
        <xdr:cNvPr id="8" name="7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29</xdr:row>
      <xdr:rowOff>19050</xdr:rowOff>
    </xdr:from>
    <xdr:to>
      <xdr:col>12</xdr:col>
      <xdr:colOff>581025</xdr:colOff>
      <xdr:row>43</xdr:row>
      <xdr:rowOff>95250</xdr:rowOff>
    </xdr:to>
    <xdr:graphicFrame macro="">
      <xdr:nvGraphicFramePr>
        <xdr:cNvPr id="9" name="8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219075</xdr:colOff>
      <xdr:row>44</xdr:row>
      <xdr:rowOff>47626</xdr:rowOff>
    </xdr:from>
    <xdr:to>
      <xdr:col>4</xdr:col>
      <xdr:colOff>266700</xdr:colOff>
      <xdr:row>57</xdr:row>
      <xdr:rowOff>47625</xdr:rowOff>
    </xdr:to>
    <xdr:graphicFrame macro="">
      <xdr:nvGraphicFramePr>
        <xdr:cNvPr id="10" name="9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361950</xdr:colOff>
      <xdr:row>41</xdr:row>
      <xdr:rowOff>0</xdr:rowOff>
    </xdr:from>
    <xdr:to>
      <xdr:col>12</xdr:col>
      <xdr:colOff>466725</xdr:colOff>
      <xdr:row>42</xdr:row>
      <xdr:rowOff>133350</xdr:rowOff>
    </xdr:to>
    <xdr:sp macro="" textlink="">
      <xdr:nvSpPr>
        <xdr:cNvPr id="11" name="10 Metin kutusu"/>
        <xdr:cNvSpPr txBox="1"/>
      </xdr:nvSpPr>
      <xdr:spPr>
        <a:xfrm>
          <a:off x="7658100" y="8667750"/>
          <a:ext cx="8096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100" b="1" i="1"/>
            <a:t>x (Ağırlık)</a:t>
          </a:r>
        </a:p>
      </xdr:txBody>
    </xdr:sp>
    <xdr:clientData/>
  </xdr:twoCellAnchor>
  <xdr:twoCellAnchor>
    <xdr:from>
      <xdr:col>5</xdr:col>
      <xdr:colOff>628650</xdr:colOff>
      <xdr:row>30</xdr:row>
      <xdr:rowOff>85725</xdr:rowOff>
    </xdr:from>
    <xdr:to>
      <xdr:col>6</xdr:col>
      <xdr:colOff>638175</xdr:colOff>
      <xdr:row>31</xdr:row>
      <xdr:rowOff>114300</xdr:rowOff>
    </xdr:to>
    <xdr:sp macro="" textlink="">
      <xdr:nvSpPr>
        <xdr:cNvPr id="12" name="11 Metin kutusu"/>
        <xdr:cNvSpPr txBox="1"/>
      </xdr:nvSpPr>
      <xdr:spPr>
        <a:xfrm>
          <a:off x="4810125" y="6657975"/>
          <a:ext cx="6858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100" b="1" i="1"/>
            <a:t>y (Zeka)</a:t>
          </a:r>
        </a:p>
      </xdr:txBody>
    </xdr:sp>
    <xdr:clientData/>
  </xdr:twoCellAnchor>
  <xdr:twoCellAnchor>
    <xdr:from>
      <xdr:col>3</xdr:col>
      <xdr:colOff>828675</xdr:colOff>
      <xdr:row>41</xdr:row>
      <xdr:rowOff>57150</xdr:rowOff>
    </xdr:from>
    <xdr:to>
      <xdr:col>5</xdr:col>
      <xdr:colOff>47625</xdr:colOff>
      <xdr:row>43</xdr:row>
      <xdr:rowOff>0</xdr:rowOff>
    </xdr:to>
    <xdr:sp macro="" textlink="">
      <xdr:nvSpPr>
        <xdr:cNvPr id="13" name="12 Metin kutusu"/>
        <xdr:cNvSpPr txBox="1"/>
      </xdr:nvSpPr>
      <xdr:spPr>
        <a:xfrm>
          <a:off x="3362325" y="8724900"/>
          <a:ext cx="8667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100" b="1" i="1"/>
            <a:t>x (Ağırlık)</a:t>
          </a:r>
        </a:p>
      </xdr:txBody>
    </xdr:sp>
    <xdr:clientData/>
  </xdr:twoCellAnchor>
  <xdr:twoCellAnchor>
    <xdr:from>
      <xdr:col>0</xdr:col>
      <xdr:colOff>190499</xdr:colOff>
      <xdr:row>30</xdr:row>
      <xdr:rowOff>9525</xdr:rowOff>
    </xdr:from>
    <xdr:to>
      <xdr:col>1</xdr:col>
      <xdr:colOff>95250</xdr:colOff>
      <xdr:row>31</xdr:row>
      <xdr:rowOff>95250</xdr:rowOff>
    </xdr:to>
    <xdr:sp macro="" textlink="">
      <xdr:nvSpPr>
        <xdr:cNvPr id="14" name="13 Metin kutusu"/>
        <xdr:cNvSpPr txBox="1"/>
      </xdr:nvSpPr>
      <xdr:spPr>
        <a:xfrm>
          <a:off x="190499" y="6581775"/>
          <a:ext cx="742951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100" b="1" i="1"/>
            <a:t>y (Zeka)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66676</xdr:rowOff>
    </xdr:from>
    <xdr:to>
      <xdr:col>11</xdr:col>
      <xdr:colOff>9525</xdr:colOff>
      <xdr:row>10</xdr:row>
      <xdr:rowOff>66676</xdr:rowOff>
    </xdr:to>
    <xdr:graphicFrame macro="">
      <xdr:nvGraphicFramePr>
        <xdr:cNvPr id="2" name="1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10</xdr:row>
      <xdr:rowOff>171450</xdr:rowOff>
    </xdr:from>
    <xdr:to>
      <xdr:col>15</xdr:col>
      <xdr:colOff>152400</xdr:colOff>
      <xdr:row>20</xdr:row>
      <xdr:rowOff>161925</xdr:rowOff>
    </xdr:to>
    <xdr:graphicFrame macro="">
      <xdr:nvGraphicFramePr>
        <xdr:cNvPr id="3" name="2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171450</xdr:colOff>
      <xdr:row>22</xdr:row>
      <xdr:rowOff>114301</xdr:rowOff>
    </xdr:from>
    <xdr:to>
      <xdr:col>15</xdr:col>
      <xdr:colOff>171450</xdr:colOff>
      <xdr:row>32</xdr:row>
      <xdr:rowOff>133351</xdr:rowOff>
    </xdr:to>
    <xdr:graphicFrame macro="">
      <xdr:nvGraphicFramePr>
        <xdr:cNvPr id="4" name="3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9"/>
  <sheetViews>
    <sheetView tabSelected="1" topLeftCell="A7" workbookViewId="0">
      <selection activeCell="L22" sqref="L22"/>
    </sheetView>
  </sheetViews>
  <sheetFormatPr defaultRowHeight="15" x14ac:dyDescent="0.25"/>
  <cols>
    <col min="1" max="1" width="12.5703125" style="4" customWidth="1"/>
    <col min="2" max="4" width="12.7109375" style="4" bestFit="1" customWidth="1"/>
    <col min="5" max="5" width="12" style="4" bestFit="1" customWidth="1"/>
    <col min="6" max="6" width="10.140625" style="4" bestFit="1" customWidth="1"/>
    <col min="7" max="7" width="12.7109375" style="4" bestFit="1" customWidth="1"/>
    <col min="8" max="8" width="4" style="4" bestFit="1" customWidth="1"/>
    <col min="9" max="9" width="5.7109375" style="4" bestFit="1" customWidth="1"/>
    <col min="10" max="10" width="6.140625" style="4" bestFit="1" customWidth="1"/>
    <col min="11" max="11" width="8" style="4" bestFit="1" customWidth="1"/>
    <col min="12" max="12" width="10.5703125" style="4" bestFit="1" customWidth="1"/>
    <col min="13" max="14" width="10.7109375" style="4" customWidth="1"/>
    <col min="15" max="15" width="20.28515625" style="4" customWidth="1"/>
    <col min="16" max="18" width="14.140625" style="4" bestFit="1" customWidth="1"/>
    <col min="19" max="16384" width="9.140625" style="4"/>
  </cols>
  <sheetData>
    <row r="5" spans="2:14" ht="15.75" thickBot="1" x14ac:dyDescent="0.3"/>
    <row r="6" spans="2:14" ht="18" thickBot="1" x14ac:dyDescent="0.3">
      <c r="B6" s="9" t="s">
        <v>5</v>
      </c>
      <c r="C6" s="10" t="s">
        <v>6</v>
      </c>
      <c r="D6" s="2" t="s">
        <v>2</v>
      </c>
      <c r="E6" s="5" t="s">
        <v>3</v>
      </c>
      <c r="F6" s="5" t="s">
        <v>4</v>
      </c>
      <c r="G6" s="2" t="s">
        <v>14</v>
      </c>
      <c r="H6" s="28" t="s">
        <v>15</v>
      </c>
      <c r="I6" s="29" t="s">
        <v>16</v>
      </c>
      <c r="J6" s="29" t="s">
        <v>17</v>
      </c>
      <c r="K6" s="29" t="s">
        <v>18</v>
      </c>
      <c r="L6" s="30" t="s">
        <v>19</v>
      </c>
      <c r="M6" s="26"/>
      <c r="N6" s="26"/>
    </row>
    <row r="7" spans="2:14" x14ac:dyDescent="0.25">
      <c r="B7" s="11">
        <v>42</v>
      </c>
      <c r="C7" s="12">
        <v>10</v>
      </c>
      <c r="D7" s="6">
        <f>POWER(B7,2)</f>
        <v>1764</v>
      </c>
      <c r="E7" s="6">
        <f>POWER(C7,2)</f>
        <v>100</v>
      </c>
      <c r="F7" s="6">
        <f>B7*C7</f>
        <v>420</v>
      </c>
      <c r="G7" s="6">
        <f>I24+(I23*B7)</f>
        <v>90.5</v>
      </c>
      <c r="H7" s="17">
        <f>B7-B20</f>
        <v>0</v>
      </c>
      <c r="I7" s="7">
        <f>C7-C20</f>
        <v>-80.5</v>
      </c>
      <c r="J7" s="7">
        <f>POWER(H7,2)</f>
        <v>0</v>
      </c>
      <c r="K7" s="7">
        <f>POWER(I7,2)</f>
        <v>6480.25</v>
      </c>
      <c r="L7" s="6">
        <f>H7*I7</f>
        <v>0</v>
      </c>
      <c r="M7" s="7"/>
      <c r="N7" s="7"/>
    </row>
    <row r="8" spans="2:14" x14ac:dyDescent="0.25">
      <c r="B8" s="11">
        <v>45</v>
      </c>
      <c r="C8" s="12">
        <v>105</v>
      </c>
      <c r="D8" s="6">
        <f t="shared" ref="D8:E18" si="0">POWER(B8,2)</f>
        <v>2025</v>
      </c>
      <c r="E8" s="6">
        <f t="shared" si="0"/>
        <v>11025</v>
      </c>
      <c r="F8" s="6">
        <f t="shared" ref="F8:F18" si="1">B8*C8</f>
        <v>4725</v>
      </c>
      <c r="G8" s="6">
        <f>I24+(I23*B8)</f>
        <v>89.319672131147541</v>
      </c>
      <c r="H8" s="1">
        <f>B8-B20</f>
        <v>3</v>
      </c>
      <c r="I8" s="3">
        <f>C8-C20</f>
        <v>14.5</v>
      </c>
      <c r="J8" s="7">
        <f t="shared" ref="J8:K18" si="2">POWER(H8,2)</f>
        <v>9</v>
      </c>
      <c r="K8" s="7">
        <f t="shared" si="2"/>
        <v>210.25</v>
      </c>
      <c r="L8" s="6">
        <f>H8*I8</f>
        <v>43.5</v>
      </c>
      <c r="M8" s="7"/>
      <c r="N8" s="3"/>
    </row>
    <row r="9" spans="2:14" x14ac:dyDescent="0.25">
      <c r="B9" s="11">
        <v>44</v>
      </c>
      <c r="C9" s="12">
        <v>98</v>
      </c>
      <c r="D9" s="6">
        <f t="shared" si="0"/>
        <v>1936</v>
      </c>
      <c r="E9" s="6">
        <f t="shared" si="0"/>
        <v>9604</v>
      </c>
      <c r="F9" s="6">
        <f t="shared" si="1"/>
        <v>4312</v>
      </c>
      <c r="G9" s="6">
        <f>I24+(I23*B9)</f>
        <v>89.713114754098356</v>
      </c>
      <c r="H9" s="17">
        <f>B9-B20</f>
        <v>2</v>
      </c>
      <c r="I9" s="7">
        <f>C9-C20</f>
        <v>7.5</v>
      </c>
      <c r="J9" s="7">
        <f t="shared" si="2"/>
        <v>4</v>
      </c>
      <c r="K9" s="7">
        <f t="shared" si="2"/>
        <v>56.25</v>
      </c>
      <c r="L9" s="6">
        <f t="shared" ref="L9:L18" si="3">H9*I9</f>
        <v>15</v>
      </c>
      <c r="M9" s="7"/>
      <c r="N9" s="7"/>
    </row>
    <row r="10" spans="2:14" x14ac:dyDescent="0.25">
      <c r="B10" s="11">
        <v>38</v>
      </c>
      <c r="C10" s="12">
        <v>107</v>
      </c>
      <c r="D10" s="6">
        <f t="shared" si="0"/>
        <v>1444</v>
      </c>
      <c r="E10" s="6">
        <f t="shared" si="0"/>
        <v>11449</v>
      </c>
      <c r="F10" s="6">
        <f t="shared" si="1"/>
        <v>4066</v>
      </c>
      <c r="G10" s="6">
        <f>I24+(I23*B10)</f>
        <v>92.073770491803273</v>
      </c>
      <c r="H10" s="17">
        <f>B10-B20</f>
        <v>-4</v>
      </c>
      <c r="I10" s="7">
        <f>C10-C20</f>
        <v>16.5</v>
      </c>
      <c r="J10" s="7">
        <f t="shared" si="2"/>
        <v>16</v>
      </c>
      <c r="K10" s="7">
        <f t="shared" si="2"/>
        <v>272.25</v>
      </c>
      <c r="L10" s="6">
        <f t="shared" si="3"/>
        <v>-66</v>
      </c>
      <c r="M10" s="7"/>
      <c r="N10" s="7"/>
    </row>
    <row r="11" spans="2:14" x14ac:dyDescent="0.25">
      <c r="B11" s="11">
        <v>40</v>
      </c>
      <c r="C11" s="12">
        <v>97</v>
      </c>
      <c r="D11" s="6">
        <f t="shared" si="0"/>
        <v>1600</v>
      </c>
      <c r="E11" s="6">
        <f t="shared" si="0"/>
        <v>9409</v>
      </c>
      <c r="F11" s="6">
        <f t="shared" si="1"/>
        <v>3880</v>
      </c>
      <c r="G11" s="6">
        <f>I24+(I23*B11)</f>
        <v>91.28688524590163</v>
      </c>
      <c r="H11" s="1">
        <f>B11-B20</f>
        <v>-2</v>
      </c>
      <c r="I11" s="3">
        <f>C11-C20</f>
        <v>6.5</v>
      </c>
      <c r="J11" s="7">
        <f t="shared" si="2"/>
        <v>4</v>
      </c>
      <c r="K11" s="7">
        <f t="shared" si="2"/>
        <v>42.25</v>
      </c>
      <c r="L11" s="6">
        <f t="shared" si="3"/>
        <v>-13</v>
      </c>
      <c r="M11" s="7"/>
      <c r="N11" s="3"/>
    </row>
    <row r="12" spans="2:14" x14ac:dyDescent="0.25">
      <c r="B12" s="11">
        <v>40</v>
      </c>
      <c r="C12" s="12">
        <v>102</v>
      </c>
      <c r="D12" s="6">
        <f t="shared" si="0"/>
        <v>1600</v>
      </c>
      <c r="E12" s="6">
        <f t="shared" si="0"/>
        <v>10404</v>
      </c>
      <c r="F12" s="6">
        <f t="shared" si="1"/>
        <v>4080</v>
      </c>
      <c r="G12" s="6">
        <f>I24+(I23*B12)</f>
        <v>91.28688524590163</v>
      </c>
      <c r="H12" s="17">
        <f>B12-B20</f>
        <v>-2</v>
      </c>
      <c r="I12" s="7">
        <f>C12-C20</f>
        <v>11.5</v>
      </c>
      <c r="J12" s="7">
        <f t="shared" si="2"/>
        <v>4</v>
      </c>
      <c r="K12" s="7">
        <f t="shared" si="2"/>
        <v>132.25</v>
      </c>
      <c r="L12" s="6">
        <f t="shared" si="3"/>
        <v>-23</v>
      </c>
      <c r="M12" s="7"/>
      <c r="N12" s="7"/>
    </row>
    <row r="13" spans="2:14" x14ac:dyDescent="0.25">
      <c r="B13" s="11">
        <v>41</v>
      </c>
      <c r="C13" s="12">
        <v>100</v>
      </c>
      <c r="D13" s="6">
        <f t="shared" si="0"/>
        <v>1681</v>
      </c>
      <c r="E13" s="6">
        <f t="shared" si="0"/>
        <v>10000</v>
      </c>
      <c r="F13" s="6">
        <f t="shared" si="1"/>
        <v>4100</v>
      </c>
      <c r="G13" s="6">
        <f>I24+(I23*B13)</f>
        <v>90.893442622950815</v>
      </c>
      <c r="H13" s="17">
        <f>B13-B20</f>
        <v>-1</v>
      </c>
      <c r="I13" s="7">
        <f>C13-C20</f>
        <v>9.5</v>
      </c>
      <c r="J13" s="7">
        <f t="shared" si="2"/>
        <v>1</v>
      </c>
      <c r="K13" s="7">
        <f t="shared" si="2"/>
        <v>90.25</v>
      </c>
      <c r="L13" s="6">
        <f t="shared" si="3"/>
        <v>-9.5</v>
      </c>
      <c r="M13" s="7"/>
      <c r="N13" s="7"/>
    </row>
    <row r="14" spans="2:14" x14ac:dyDescent="0.25">
      <c r="B14" s="11">
        <v>46</v>
      </c>
      <c r="C14" s="12">
        <v>90</v>
      </c>
      <c r="D14" s="6">
        <f t="shared" si="0"/>
        <v>2116</v>
      </c>
      <c r="E14" s="6">
        <f t="shared" si="0"/>
        <v>8100</v>
      </c>
      <c r="F14" s="6">
        <f t="shared" si="1"/>
        <v>4140</v>
      </c>
      <c r="G14" s="6">
        <f>I24+(I23*B14 )</f>
        <v>88.926229508196712</v>
      </c>
      <c r="H14" s="1">
        <f>B14-B20</f>
        <v>4</v>
      </c>
      <c r="I14" s="3">
        <f>C14-C20</f>
        <v>-0.5</v>
      </c>
      <c r="J14" s="7">
        <f t="shared" si="2"/>
        <v>16</v>
      </c>
      <c r="K14" s="7">
        <f t="shared" si="2"/>
        <v>0.25</v>
      </c>
      <c r="L14" s="6">
        <f t="shared" si="3"/>
        <v>-2</v>
      </c>
      <c r="M14" s="7"/>
      <c r="N14" s="3"/>
    </row>
    <row r="15" spans="2:14" x14ac:dyDescent="0.25">
      <c r="B15" s="11">
        <v>39</v>
      </c>
      <c r="C15" s="12">
        <v>93</v>
      </c>
      <c r="D15" s="6">
        <f t="shared" si="0"/>
        <v>1521</v>
      </c>
      <c r="E15" s="6">
        <f t="shared" si="0"/>
        <v>8649</v>
      </c>
      <c r="F15" s="6">
        <f t="shared" si="1"/>
        <v>3627</v>
      </c>
      <c r="G15" s="6">
        <f>I24+(I23*B15)</f>
        <v>91.680327868852459</v>
      </c>
      <c r="H15" s="17">
        <f>B15-B20</f>
        <v>-3</v>
      </c>
      <c r="I15" s="7">
        <f>C15-C20</f>
        <v>2.5</v>
      </c>
      <c r="J15" s="7">
        <f t="shared" si="2"/>
        <v>9</v>
      </c>
      <c r="K15" s="7">
        <f t="shared" si="2"/>
        <v>6.25</v>
      </c>
      <c r="L15" s="6">
        <f t="shared" si="3"/>
        <v>-7.5</v>
      </c>
      <c r="M15" s="7"/>
      <c r="N15" s="7"/>
    </row>
    <row r="16" spans="2:14" x14ac:dyDescent="0.25">
      <c r="B16" s="11">
        <v>47</v>
      </c>
      <c r="C16" s="12">
        <v>97</v>
      </c>
      <c r="D16" s="6">
        <f t="shared" si="0"/>
        <v>2209</v>
      </c>
      <c r="E16" s="6">
        <f t="shared" si="0"/>
        <v>9409</v>
      </c>
      <c r="F16" s="6">
        <f t="shared" si="1"/>
        <v>4559</v>
      </c>
      <c r="G16" s="6">
        <f>I24+(I23*B16)</f>
        <v>88.532786885245898</v>
      </c>
      <c r="H16" s="17">
        <f>B16-B20</f>
        <v>5</v>
      </c>
      <c r="I16" s="7">
        <f>C16-C20</f>
        <v>6.5</v>
      </c>
      <c r="J16" s="7">
        <f t="shared" si="2"/>
        <v>25</v>
      </c>
      <c r="K16" s="7">
        <f t="shared" si="2"/>
        <v>42.25</v>
      </c>
      <c r="L16" s="6">
        <f t="shared" si="3"/>
        <v>32.5</v>
      </c>
      <c r="M16" s="7"/>
      <c r="N16" s="7"/>
    </row>
    <row r="17" spans="1:14" x14ac:dyDescent="0.25">
      <c r="B17" s="11">
        <v>45</v>
      </c>
      <c r="C17" s="12">
        <v>92</v>
      </c>
      <c r="D17" s="6">
        <f t="shared" si="0"/>
        <v>2025</v>
      </c>
      <c r="E17" s="6">
        <f t="shared" si="0"/>
        <v>8464</v>
      </c>
      <c r="F17" s="6">
        <f t="shared" si="1"/>
        <v>4140</v>
      </c>
      <c r="G17" s="6">
        <f>I24+(I23*B17)</f>
        <v>89.319672131147541</v>
      </c>
      <c r="H17" s="1">
        <f>B17-B20</f>
        <v>3</v>
      </c>
      <c r="I17" s="3">
        <f>C17-C20</f>
        <v>1.5</v>
      </c>
      <c r="J17" s="7">
        <f t="shared" si="2"/>
        <v>9</v>
      </c>
      <c r="K17" s="7">
        <f t="shared" si="2"/>
        <v>2.25</v>
      </c>
      <c r="L17" s="6">
        <f t="shared" si="3"/>
        <v>4.5</v>
      </c>
      <c r="M17" s="7"/>
      <c r="N17" s="3"/>
    </row>
    <row r="18" spans="1:14" ht="15.75" thickBot="1" x14ac:dyDescent="0.3">
      <c r="B18" s="13">
        <v>37</v>
      </c>
      <c r="C18" s="14">
        <v>95</v>
      </c>
      <c r="D18" s="8">
        <f t="shared" si="0"/>
        <v>1369</v>
      </c>
      <c r="E18" s="8">
        <f t="shared" si="0"/>
        <v>9025</v>
      </c>
      <c r="F18" s="8">
        <f t="shared" si="1"/>
        <v>3515</v>
      </c>
      <c r="G18" s="8">
        <f>I24+(I23*B18)</f>
        <v>92.467213114754088</v>
      </c>
      <c r="H18" s="18">
        <f>B18-B20</f>
        <v>-5</v>
      </c>
      <c r="I18" s="16">
        <f>C18-C20</f>
        <v>4.5</v>
      </c>
      <c r="J18" s="16">
        <f t="shared" si="2"/>
        <v>25</v>
      </c>
      <c r="K18" s="16">
        <f t="shared" si="2"/>
        <v>20.25</v>
      </c>
      <c r="L18" s="8">
        <f t="shared" si="3"/>
        <v>-22.5</v>
      </c>
      <c r="M18" s="7"/>
      <c r="N18" s="7"/>
    </row>
    <row r="19" spans="1:14" ht="15.75" thickBot="1" x14ac:dyDescent="0.3">
      <c r="A19" s="19" t="s">
        <v>0</v>
      </c>
      <c r="B19" s="20">
        <f>SUM(B7:B18)</f>
        <v>504</v>
      </c>
      <c r="C19" s="21">
        <f>SUM(C7:C18)</f>
        <v>1086</v>
      </c>
      <c r="D19" s="21">
        <f>SUM(D7:D18)</f>
        <v>21290</v>
      </c>
      <c r="E19" s="21">
        <f>SUM(E7:E18)</f>
        <v>105638</v>
      </c>
      <c r="F19" s="22">
        <f>SUM(F7:F18)</f>
        <v>45564</v>
      </c>
      <c r="G19" s="15"/>
      <c r="H19" s="15"/>
      <c r="J19" s="27">
        <f>SUM(J7:J18)</f>
        <v>122</v>
      </c>
      <c r="K19" s="27">
        <f>SUM(K7:K18)</f>
        <v>7355</v>
      </c>
    </row>
    <row r="20" spans="1:14" ht="15.75" thickBot="1" x14ac:dyDescent="0.3">
      <c r="A20" s="8" t="s">
        <v>1</v>
      </c>
      <c r="B20" s="23">
        <f>AVERAGE(B7:B18)</f>
        <v>42</v>
      </c>
      <c r="C20" s="24">
        <f>AVERAGE(C7:C18)</f>
        <v>90.5</v>
      </c>
      <c r="D20" s="24">
        <f t="shared" ref="D20:E20" si="4">AVERAGE(D7:D18)</f>
        <v>1774.1666666666667</v>
      </c>
      <c r="E20" s="24">
        <f t="shared" si="4"/>
        <v>8803.1666666666661</v>
      </c>
      <c r="F20" s="25">
        <f>AVERAGE(F7:F18)</f>
        <v>3797</v>
      </c>
    </row>
    <row r="21" spans="1:14" ht="15.75" thickBot="1" x14ac:dyDescent="0.3"/>
    <row r="22" spans="1:14" ht="30.75" thickBot="1" x14ac:dyDescent="0.3">
      <c r="B22" s="31" t="s">
        <v>8</v>
      </c>
      <c r="C22" s="31" t="s">
        <v>9</v>
      </c>
    </row>
    <row r="23" spans="1:14" ht="30.75" customHeight="1" thickBot="1" x14ac:dyDescent="0.3">
      <c r="A23" s="37" t="s">
        <v>10</v>
      </c>
      <c r="B23" s="19">
        <f>CORREL(B7:B18,C7:C18)</f>
        <v>-5.0672226058904271E-2</v>
      </c>
      <c r="C23" s="19">
        <f>SUM(L7:L18)/(SQRT(J19*K19))</f>
        <v>-5.0672226058904264E-2</v>
      </c>
      <c r="E23" s="45" t="s">
        <v>12</v>
      </c>
      <c r="F23" s="46"/>
      <c r="G23" s="46"/>
      <c r="H23" s="47"/>
      <c r="I23" s="40">
        <f>(F19-((B19*C19)/12))/(D19-(POWER(B19,2)/12))</f>
        <v>-0.39344262295081966</v>
      </c>
      <c r="J23" s="41"/>
    </row>
    <row r="24" spans="1:14" ht="30.75" thickBot="1" x14ac:dyDescent="0.3">
      <c r="A24" s="37" t="s">
        <v>11</v>
      </c>
      <c r="B24" s="19">
        <f>RSQ(C7:C18,B7:B18)</f>
        <v>2.5676744937646965E-3</v>
      </c>
      <c r="C24" s="19">
        <f>POWER(C23,2)</f>
        <v>2.5676744937646965E-3</v>
      </c>
      <c r="E24" s="45" t="s">
        <v>13</v>
      </c>
      <c r="F24" s="46"/>
      <c r="G24" s="46"/>
      <c r="H24" s="47"/>
      <c r="I24" s="42">
        <f>C20-(I23*B20)</f>
        <v>107.02459016393442</v>
      </c>
      <c r="J24" s="43"/>
    </row>
    <row r="25" spans="1:14" ht="15.75" thickBot="1" x14ac:dyDescent="0.3">
      <c r="A25" s="36" t="s">
        <v>7</v>
      </c>
      <c r="B25" s="8">
        <f>STEYX(C7:C18,B7:B18)</f>
        <v>27.085263067022922</v>
      </c>
      <c r="C25" s="8">
        <f>SQRT(K19/12)</f>
        <v>24.757153848265084</v>
      </c>
      <c r="E25" s="37" t="s">
        <v>20</v>
      </c>
      <c r="F25" s="38" t="s">
        <v>21</v>
      </c>
      <c r="G25" s="24"/>
      <c r="H25" s="24"/>
      <c r="I25" s="24"/>
      <c r="J25" s="25"/>
    </row>
    <row r="27" spans="1:14" ht="15" customHeight="1" x14ac:dyDescent="0.25">
      <c r="A27" s="44" t="s">
        <v>87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</row>
    <row r="28" spans="1:14" x14ac:dyDescent="0.25">
      <c r="A28" s="39"/>
    </row>
    <row r="29" spans="1:14" x14ac:dyDescent="0.25">
      <c r="C29" s="7"/>
    </row>
  </sheetData>
  <mergeCells count="5">
    <mergeCell ref="I23:J23"/>
    <mergeCell ref="I24:J24"/>
    <mergeCell ref="A27:M27"/>
    <mergeCell ref="E23:H23"/>
    <mergeCell ref="E24:H2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4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4.140625" bestFit="1" customWidth="1"/>
    <col min="4" max="4" width="16" bestFit="1" customWidth="1"/>
    <col min="5" max="5" width="12" bestFit="1" customWidth="1"/>
    <col min="6" max="6" width="14.28515625" bestFit="1" customWidth="1"/>
    <col min="7" max="7" width="12" bestFit="1" customWidth="1"/>
    <col min="8" max="8" width="12.7109375" bestFit="1" customWidth="1"/>
    <col min="9" max="9" width="13.140625" bestFit="1" customWidth="1"/>
  </cols>
  <sheetData>
    <row r="1" spans="1:9" x14ac:dyDescent="0.25">
      <c r="A1" t="s">
        <v>22</v>
      </c>
    </row>
    <row r="2" spans="1:9" ht="15.75" thickBot="1" x14ac:dyDescent="0.3"/>
    <row r="3" spans="1:9" x14ac:dyDescent="0.25">
      <c r="A3" s="35" t="s">
        <v>23</v>
      </c>
      <c r="B3" s="35"/>
    </row>
    <row r="4" spans="1:9" x14ac:dyDescent="0.25">
      <c r="A4" s="32" t="s">
        <v>24</v>
      </c>
      <c r="B4" s="32">
        <v>5.0672226058902425E-2</v>
      </c>
    </row>
    <row r="5" spans="1:9" x14ac:dyDescent="0.25">
      <c r="A5" s="32" t="s">
        <v>25</v>
      </c>
      <c r="B5" s="32">
        <v>2.56767449376451E-3</v>
      </c>
    </row>
    <row r="6" spans="1:9" x14ac:dyDescent="0.25">
      <c r="A6" s="32" t="s">
        <v>26</v>
      </c>
      <c r="B6" s="32">
        <v>-9.717555805685904E-2</v>
      </c>
    </row>
    <row r="7" spans="1:9" x14ac:dyDescent="0.25">
      <c r="A7" s="32" t="s">
        <v>27</v>
      </c>
      <c r="B7" s="32">
        <v>27.085263067022925</v>
      </c>
    </row>
    <row r="8" spans="1:9" ht="15.75" thickBot="1" x14ac:dyDescent="0.3">
      <c r="A8" s="33" t="s">
        <v>28</v>
      </c>
      <c r="B8" s="33">
        <v>12</v>
      </c>
    </row>
    <row r="10" spans="1:9" ht="15.75" thickBot="1" x14ac:dyDescent="0.3">
      <c r="A10" t="s">
        <v>29</v>
      </c>
    </row>
    <row r="11" spans="1:9" x14ac:dyDescent="0.25">
      <c r="A11" s="34"/>
      <c r="B11" s="34" t="s">
        <v>33</v>
      </c>
      <c r="C11" s="34" t="s">
        <v>34</v>
      </c>
      <c r="D11" s="34" t="s">
        <v>35</v>
      </c>
      <c r="E11" s="34" t="s">
        <v>36</v>
      </c>
      <c r="F11" s="34" t="s">
        <v>37</v>
      </c>
    </row>
    <row r="12" spans="1:9" x14ac:dyDescent="0.25">
      <c r="A12" s="32" t="s">
        <v>30</v>
      </c>
      <c r="B12" s="32">
        <v>1</v>
      </c>
      <c r="C12" s="32">
        <v>18.885245901637973</v>
      </c>
      <c r="D12" s="32">
        <v>18.885245901637973</v>
      </c>
      <c r="E12" s="32">
        <v>2.5742844182048301E-2</v>
      </c>
      <c r="F12" s="32">
        <v>0.87572475604263056</v>
      </c>
    </row>
    <row r="13" spans="1:9" x14ac:dyDescent="0.25">
      <c r="A13" s="32" t="s">
        <v>31</v>
      </c>
      <c r="B13" s="32">
        <v>10</v>
      </c>
      <c r="C13" s="32">
        <v>7336.114754098362</v>
      </c>
      <c r="D13" s="32">
        <v>733.6114754098362</v>
      </c>
      <c r="E13" s="32"/>
      <c r="F13" s="32"/>
    </row>
    <row r="14" spans="1:9" ht="15.75" thickBot="1" x14ac:dyDescent="0.3">
      <c r="A14" s="33" t="s">
        <v>0</v>
      </c>
      <c r="B14" s="33">
        <v>11</v>
      </c>
      <c r="C14" s="33">
        <v>7355</v>
      </c>
      <c r="D14" s="33"/>
      <c r="E14" s="33"/>
      <c r="F14" s="33"/>
    </row>
    <row r="15" spans="1:9" ht="15.75" thickBot="1" x14ac:dyDescent="0.3"/>
    <row r="16" spans="1:9" x14ac:dyDescent="0.25">
      <c r="A16" s="34"/>
      <c r="B16" s="34" t="s">
        <v>38</v>
      </c>
      <c r="C16" s="34" t="s">
        <v>27</v>
      </c>
      <c r="D16" s="34" t="s">
        <v>39</v>
      </c>
      <c r="E16" s="34" t="s">
        <v>40</v>
      </c>
      <c r="F16" s="34" t="s">
        <v>41</v>
      </c>
      <c r="G16" s="34" t="s">
        <v>42</v>
      </c>
      <c r="H16" s="34" t="s">
        <v>43</v>
      </c>
      <c r="I16" s="34" t="s">
        <v>44</v>
      </c>
    </row>
    <row r="17" spans="1:9" x14ac:dyDescent="0.25">
      <c r="A17" s="32" t="s">
        <v>32</v>
      </c>
      <c r="B17" s="32">
        <v>107.02459016393442</v>
      </c>
      <c r="C17" s="32">
        <v>103.28811470341562</v>
      </c>
      <c r="D17" s="32">
        <v>1.0361752702258902</v>
      </c>
      <c r="E17" s="32">
        <v>0.32452705761623779</v>
      </c>
      <c r="F17" s="32">
        <v>-123.11567016768433</v>
      </c>
      <c r="G17" s="32">
        <v>337.1648504955532</v>
      </c>
      <c r="H17" s="32">
        <v>-123.11567016768433</v>
      </c>
      <c r="I17" s="32">
        <v>337.1648504955532</v>
      </c>
    </row>
    <row r="18" spans="1:9" ht="15.75" thickBot="1" x14ac:dyDescent="0.3">
      <c r="A18" s="33" t="s">
        <v>84</v>
      </c>
      <c r="B18" s="33">
        <v>-0.39344262295081933</v>
      </c>
      <c r="C18" s="33">
        <v>2.4521844985307943</v>
      </c>
      <c r="D18" s="33">
        <v>-0.16044576710543076</v>
      </c>
      <c r="E18" s="33">
        <v>0.87572475604262789</v>
      </c>
      <c r="F18" s="33">
        <v>-5.857250152921881</v>
      </c>
      <c r="G18" s="33">
        <v>5.0703649070202426</v>
      </c>
      <c r="H18" s="33">
        <v>-5.857250152921881</v>
      </c>
      <c r="I18" s="33">
        <v>5.0703649070202426</v>
      </c>
    </row>
    <row r="22" spans="1:9" x14ac:dyDescent="0.25">
      <c r="A22" t="s">
        <v>45</v>
      </c>
      <c r="F22" t="s">
        <v>48</v>
      </c>
    </row>
    <row r="23" spans="1:9" ht="15.75" thickBot="1" x14ac:dyDescent="0.3"/>
    <row r="24" spans="1:9" x14ac:dyDescent="0.25">
      <c r="A24" s="34" t="s">
        <v>28</v>
      </c>
      <c r="B24" s="34" t="s">
        <v>85</v>
      </c>
      <c r="C24" s="34" t="s">
        <v>46</v>
      </c>
      <c r="D24" s="34" t="s">
        <v>47</v>
      </c>
      <c r="F24" s="34" t="s">
        <v>49</v>
      </c>
      <c r="G24" s="34" t="s">
        <v>86</v>
      </c>
    </row>
    <row r="25" spans="1:9" x14ac:dyDescent="0.25">
      <c r="A25" s="32">
        <v>1</v>
      </c>
      <c r="B25" s="32">
        <v>90.5</v>
      </c>
      <c r="C25" s="32">
        <v>-80.5</v>
      </c>
      <c r="D25" s="32">
        <v>-3.1171605041743913</v>
      </c>
      <c r="F25" s="32">
        <v>4.166666666666667</v>
      </c>
      <c r="G25" s="32">
        <v>10</v>
      </c>
    </row>
    <row r="26" spans="1:9" x14ac:dyDescent="0.25">
      <c r="A26" s="32">
        <v>2</v>
      </c>
      <c r="B26" s="32">
        <v>89.319672131147541</v>
      </c>
      <c r="C26" s="32">
        <v>15.680327868852459</v>
      </c>
      <c r="D26" s="32">
        <v>0.60718135062474399</v>
      </c>
      <c r="F26" s="32">
        <v>12.5</v>
      </c>
      <c r="G26" s="32">
        <v>90</v>
      </c>
    </row>
    <row r="27" spans="1:9" x14ac:dyDescent="0.25">
      <c r="A27" s="32">
        <v>3</v>
      </c>
      <c r="B27" s="32">
        <v>89.71311475409837</v>
      </c>
      <c r="C27" s="32">
        <v>8.2868852459016296</v>
      </c>
      <c r="D27" s="32">
        <v>0.32088883715714345</v>
      </c>
      <c r="F27" s="32">
        <v>20.833333333333336</v>
      </c>
      <c r="G27" s="32">
        <v>92</v>
      </c>
    </row>
    <row r="28" spans="1:9" x14ac:dyDescent="0.25">
      <c r="A28" s="32">
        <v>4</v>
      </c>
      <c r="B28" s="32">
        <v>92.073770491803288</v>
      </c>
      <c r="C28" s="32">
        <v>14.926229508196712</v>
      </c>
      <c r="D28" s="32">
        <v>0.57798078384090856</v>
      </c>
      <c r="F28" s="32">
        <v>29.166666666666668</v>
      </c>
      <c r="G28" s="32">
        <v>93</v>
      </c>
    </row>
    <row r="29" spans="1:9" x14ac:dyDescent="0.25">
      <c r="A29" s="32">
        <v>5</v>
      </c>
      <c r="B29" s="32">
        <v>91.286885245901644</v>
      </c>
      <c r="C29" s="32">
        <v>5.7131147540983562</v>
      </c>
      <c r="D29" s="32">
        <v>0.22122603313405448</v>
      </c>
      <c r="F29" s="32">
        <v>37.5</v>
      </c>
      <c r="G29" s="32">
        <v>95</v>
      </c>
    </row>
    <row r="30" spans="1:9" x14ac:dyDescent="0.25">
      <c r="A30" s="32">
        <v>6</v>
      </c>
      <c r="B30" s="32">
        <v>91.286885245901644</v>
      </c>
      <c r="C30" s="32">
        <v>10.713114754098356</v>
      </c>
      <c r="D30" s="32">
        <v>0.41483848680948249</v>
      </c>
      <c r="F30" s="32">
        <v>45.833333333333336</v>
      </c>
      <c r="G30" s="32">
        <v>97</v>
      </c>
    </row>
    <row r="31" spans="1:9" x14ac:dyDescent="0.25">
      <c r="A31" s="32">
        <v>7</v>
      </c>
      <c r="B31" s="32">
        <v>90.893442622950829</v>
      </c>
      <c r="C31" s="32">
        <v>9.106557377049171</v>
      </c>
      <c r="D31" s="32">
        <v>0.352628583661312</v>
      </c>
      <c r="F31" s="32">
        <v>54.166666666666664</v>
      </c>
      <c r="G31" s="32">
        <v>97</v>
      </c>
    </row>
    <row r="32" spans="1:9" x14ac:dyDescent="0.25">
      <c r="A32" s="32">
        <v>8</v>
      </c>
      <c r="B32" s="32">
        <v>88.926229508196727</v>
      </c>
      <c r="C32" s="32">
        <v>1.0737704918032733</v>
      </c>
      <c r="D32" s="32">
        <v>4.1579067920460566E-2</v>
      </c>
      <c r="F32" s="32">
        <v>62.5</v>
      </c>
      <c r="G32" s="32">
        <v>98</v>
      </c>
    </row>
    <row r="33" spans="1:7" x14ac:dyDescent="0.25">
      <c r="A33" s="32">
        <v>9</v>
      </c>
      <c r="B33" s="32">
        <v>91.680327868852459</v>
      </c>
      <c r="C33" s="32">
        <v>1.3196721311475414</v>
      </c>
      <c r="D33" s="32">
        <v>5.1100991871711354E-2</v>
      </c>
      <c r="F33" s="32">
        <v>70.833333333333343</v>
      </c>
      <c r="G33" s="32">
        <v>100</v>
      </c>
    </row>
    <row r="34" spans="1:7" x14ac:dyDescent="0.25">
      <c r="A34" s="32">
        <v>10</v>
      </c>
      <c r="B34" s="32">
        <v>88.532786885245912</v>
      </c>
      <c r="C34" s="32">
        <v>8.4672131147540881</v>
      </c>
      <c r="D34" s="32">
        <v>0.3278715813880605</v>
      </c>
      <c r="F34" s="32">
        <v>79.166666666666671</v>
      </c>
      <c r="G34" s="32">
        <v>102</v>
      </c>
    </row>
    <row r="35" spans="1:7" x14ac:dyDescent="0.25">
      <c r="A35" s="32">
        <v>11</v>
      </c>
      <c r="B35" s="32">
        <v>89.319672131147541</v>
      </c>
      <c r="C35" s="32">
        <v>2.6803278688524586</v>
      </c>
      <c r="D35" s="32">
        <v>0.10378897106863108</v>
      </c>
      <c r="F35" s="32">
        <v>87.500000000000014</v>
      </c>
      <c r="G35" s="32">
        <v>105</v>
      </c>
    </row>
    <row r="36" spans="1:7" ht="15.75" thickBot="1" x14ac:dyDescent="0.3">
      <c r="A36" s="33">
        <v>12</v>
      </c>
      <c r="B36" s="33">
        <v>92.467213114754102</v>
      </c>
      <c r="C36" s="33">
        <v>2.5327868852458977</v>
      </c>
      <c r="D36" s="33">
        <v>9.8075816697880597E-2</v>
      </c>
      <c r="F36" s="33">
        <v>95.833333333333343</v>
      </c>
      <c r="G36" s="33">
        <v>107</v>
      </c>
    </row>
  </sheetData>
  <sortState ref="G25:G36">
    <sortCondition ref="G25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A1" s="34"/>
      <c r="B1" s="34" t="s">
        <v>50</v>
      </c>
      <c r="C1" s="34" t="s">
        <v>51</v>
      </c>
      <c r="D1" s="34" t="s">
        <v>52</v>
      </c>
      <c r="E1" s="34" t="s">
        <v>53</v>
      </c>
      <c r="F1" s="34" t="s">
        <v>54</v>
      </c>
      <c r="G1" s="34" t="s">
        <v>55</v>
      </c>
      <c r="H1" s="34" t="s">
        <v>56</v>
      </c>
      <c r="I1" s="34" t="s">
        <v>57</v>
      </c>
      <c r="J1" s="34" t="s">
        <v>58</v>
      </c>
      <c r="K1" s="34" t="s">
        <v>59</v>
      </c>
      <c r="L1" s="34" t="s">
        <v>60</v>
      </c>
      <c r="M1" s="34" t="s">
        <v>61</v>
      </c>
    </row>
    <row r="2" spans="1:13" x14ac:dyDescent="0.25">
      <c r="A2" s="32" t="s">
        <v>50</v>
      </c>
      <c r="B2" s="32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x14ac:dyDescent="0.25">
      <c r="A3" s="32" t="s">
        <v>51</v>
      </c>
      <c r="B3" s="32">
        <v>-1</v>
      </c>
      <c r="C3" s="32">
        <v>1</v>
      </c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x14ac:dyDescent="0.25">
      <c r="A4" s="32" t="s">
        <v>52</v>
      </c>
      <c r="B4" s="32">
        <v>-1</v>
      </c>
      <c r="C4" s="32">
        <v>1</v>
      </c>
      <c r="D4" s="32">
        <v>1</v>
      </c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A5" s="32" t="s">
        <v>53</v>
      </c>
      <c r="B5" s="32">
        <v>-1</v>
      </c>
      <c r="C5" s="32">
        <v>1</v>
      </c>
      <c r="D5" s="32">
        <v>1</v>
      </c>
      <c r="E5" s="32">
        <v>1</v>
      </c>
      <c r="F5" s="32"/>
      <c r="G5" s="32"/>
      <c r="H5" s="32"/>
      <c r="I5" s="32"/>
      <c r="J5" s="32"/>
      <c r="K5" s="32"/>
      <c r="L5" s="32"/>
      <c r="M5" s="32"/>
    </row>
    <row r="6" spans="1:13" x14ac:dyDescent="0.25">
      <c r="A6" s="32" t="s">
        <v>54</v>
      </c>
      <c r="B6" s="32">
        <v>-1</v>
      </c>
      <c r="C6" s="32">
        <v>1</v>
      </c>
      <c r="D6" s="32">
        <v>1</v>
      </c>
      <c r="E6" s="32">
        <v>1</v>
      </c>
      <c r="F6" s="32">
        <v>1</v>
      </c>
      <c r="G6" s="32"/>
      <c r="H6" s="32"/>
      <c r="I6" s="32"/>
      <c r="J6" s="32"/>
      <c r="K6" s="32"/>
      <c r="L6" s="32"/>
      <c r="M6" s="32"/>
    </row>
    <row r="7" spans="1:13" x14ac:dyDescent="0.25">
      <c r="A7" s="32" t="s">
        <v>55</v>
      </c>
      <c r="B7" s="32">
        <v>-1</v>
      </c>
      <c r="C7" s="32">
        <v>1</v>
      </c>
      <c r="D7" s="32">
        <v>1</v>
      </c>
      <c r="E7" s="32">
        <v>1</v>
      </c>
      <c r="F7" s="32">
        <v>1</v>
      </c>
      <c r="G7" s="32">
        <v>1</v>
      </c>
      <c r="H7" s="32"/>
      <c r="I7" s="32"/>
      <c r="J7" s="32"/>
      <c r="K7" s="32"/>
      <c r="L7" s="32"/>
      <c r="M7" s="32"/>
    </row>
    <row r="8" spans="1:13" x14ac:dyDescent="0.25">
      <c r="A8" s="32" t="s">
        <v>56</v>
      </c>
      <c r="B8" s="32">
        <v>-1</v>
      </c>
      <c r="C8" s="32">
        <v>1</v>
      </c>
      <c r="D8" s="32">
        <v>1</v>
      </c>
      <c r="E8" s="32">
        <v>1</v>
      </c>
      <c r="F8" s="32">
        <v>1</v>
      </c>
      <c r="G8" s="32">
        <v>1</v>
      </c>
      <c r="H8" s="32">
        <v>1</v>
      </c>
      <c r="I8" s="32"/>
      <c r="J8" s="32"/>
      <c r="K8" s="32"/>
      <c r="L8" s="32"/>
      <c r="M8" s="32"/>
    </row>
    <row r="9" spans="1:13" x14ac:dyDescent="0.25">
      <c r="A9" s="32" t="s">
        <v>57</v>
      </c>
      <c r="B9" s="32">
        <v>-1</v>
      </c>
      <c r="C9" s="32">
        <v>1</v>
      </c>
      <c r="D9" s="32">
        <v>1</v>
      </c>
      <c r="E9" s="32">
        <v>1</v>
      </c>
      <c r="F9" s="32">
        <v>1</v>
      </c>
      <c r="G9" s="32">
        <v>1</v>
      </c>
      <c r="H9" s="32">
        <v>1</v>
      </c>
      <c r="I9" s="32">
        <v>1</v>
      </c>
      <c r="J9" s="32"/>
      <c r="K9" s="32"/>
      <c r="L9" s="32"/>
      <c r="M9" s="32"/>
    </row>
    <row r="10" spans="1:13" x14ac:dyDescent="0.25">
      <c r="A10" s="32" t="s">
        <v>58</v>
      </c>
      <c r="B10" s="32">
        <v>-1</v>
      </c>
      <c r="C10" s="32">
        <v>1</v>
      </c>
      <c r="D10" s="32">
        <v>1</v>
      </c>
      <c r="E10" s="32">
        <v>1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/>
      <c r="L10" s="32"/>
      <c r="M10" s="32"/>
    </row>
    <row r="11" spans="1:13" x14ac:dyDescent="0.25">
      <c r="A11" s="32" t="s">
        <v>59</v>
      </c>
      <c r="B11" s="32">
        <v>-1</v>
      </c>
      <c r="C11" s="32">
        <v>1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1</v>
      </c>
      <c r="K11" s="32">
        <v>1</v>
      </c>
      <c r="L11" s="32"/>
      <c r="M11" s="32"/>
    </row>
    <row r="12" spans="1:13" x14ac:dyDescent="0.25">
      <c r="A12" s="32" t="s">
        <v>60</v>
      </c>
      <c r="B12" s="32">
        <v>-1</v>
      </c>
      <c r="C12" s="32">
        <v>1</v>
      </c>
      <c r="D12" s="32">
        <v>1</v>
      </c>
      <c r="E12" s="32">
        <v>1</v>
      </c>
      <c r="F12" s="32">
        <v>1</v>
      </c>
      <c r="G12" s="32">
        <v>1</v>
      </c>
      <c r="H12" s="32">
        <v>1</v>
      </c>
      <c r="I12" s="32">
        <v>1</v>
      </c>
      <c r="J12" s="32">
        <v>1</v>
      </c>
      <c r="K12" s="32">
        <v>1</v>
      </c>
      <c r="L12" s="32">
        <v>1</v>
      </c>
      <c r="M12" s="32"/>
    </row>
    <row r="13" spans="1:13" ht="15.75" thickBot="1" x14ac:dyDescent="0.3">
      <c r="A13" s="33" t="s">
        <v>61</v>
      </c>
      <c r="B13" s="33">
        <v>-1</v>
      </c>
      <c r="C13" s="33">
        <v>1</v>
      </c>
      <c r="D13" s="33">
        <v>1</v>
      </c>
      <c r="E13" s="33">
        <v>1</v>
      </c>
      <c r="F13" s="33">
        <v>1</v>
      </c>
      <c r="G13" s="33">
        <v>1</v>
      </c>
      <c r="H13" s="33">
        <v>1</v>
      </c>
      <c r="I13" s="33">
        <v>1</v>
      </c>
      <c r="J13" s="33">
        <v>1</v>
      </c>
      <c r="K13" s="33">
        <v>1</v>
      </c>
      <c r="L13" s="33">
        <v>1</v>
      </c>
      <c r="M13" s="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sqref="A1:X15"/>
    </sheetView>
  </sheetViews>
  <sheetFormatPr defaultRowHeight="15" x14ac:dyDescent="0.25"/>
  <sheetData>
    <row r="1" spans="1:24" x14ac:dyDescent="0.25">
      <c r="A1" s="34" t="s">
        <v>62</v>
      </c>
      <c r="B1" s="34"/>
      <c r="C1" s="34" t="s">
        <v>63</v>
      </c>
      <c r="D1" s="34"/>
      <c r="E1" s="34" t="s">
        <v>64</v>
      </c>
      <c r="F1" s="34"/>
      <c r="G1" s="34" t="s">
        <v>65</v>
      </c>
      <c r="H1" s="34"/>
      <c r="I1" s="34" t="s">
        <v>66</v>
      </c>
      <c r="J1" s="34"/>
      <c r="K1" s="34" t="s">
        <v>67</v>
      </c>
      <c r="L1" s="34"/>
      <c r="M1" s="34" t="s">
        <v>68</v>
      </c>
      <c r="N1" s="34"/>
      <c r="O1" s="34" t="s">
        <v>69</v>
      </c>
      <c r="P1" s="34"/>
      <c r="Q1" s="34" t="s">
        <v>70</v>
      </c>
      <c r="R1" s="34"/>
      <c r="S1" s="34" t="s">
        <v>71</v>
      </c>
      <c r="T1" s="34"/>
      <c r="U1" s="34" t="s">
        <v>72</v>
      </c>
      <c r="V1" s="34"/>
      <c r="W1" s="34" t="s">
        <v>73</v>
      </c>
      <c r="X1" s="34"/>
    </row>
    <row r="2" spans="1:24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x14ac:dyDescent="0.25">
      <c r="A3" s="32" t="s">
        <v>1</v>
      </c>
      <c r="B3" s="32">
        <v>26</v>
      </c>
      <c r="C3" s="32" t="s">
        <v>1</v>
      </c>
      <c r="D3" s="32">
        <v>75</v>
      </c>
      <c r="E3" s="32" t="s">
        <v>1</v>
      </c>
      <c r="F3" s="32">
        <v>71</v>
      </c>
      <c r="G3" s="32" t="s">
        <v>1</v>
      </c>
      <c r="H3" s="32">
        <v>72.5</v>
      </c>
      <c r="I3" s="32" t="s">
        <v>1</v>
      </c>
      <c r="J3" s="32">
        <v>68.5</v>
      </c>
      <c r="K3" s="32" t="s">
        <v>1</v>
      </c>
      <c r="L3" s="32">
        <v>71</v>
      </c>
      <c r="M3" s="32" t="s">
        <v>1</v>
      </c>
      <c r="N3" s="32">
        <v>70.5</v>
      </c>
      <c r="O3" s="32" t="s">
        <v>1</v>
      </c>
      <c r="P3" s="32">
        <v>68</v>
      </c>
      <c r="Q3" s="32" t="s">
        <v>1</v>
      </c>
      <c r="R3" s="32">
        <v>66</v>
      </c>
      <c r="S3" s="32" t="s">
        <v>1</v>
      </c>
      <c r="T3" s="32">
        <v>72</v>
      </c>
      <c r="U3" s="32" t="s">
        <v>1</v>
      </c>
      <c r="V3" s="32">
        <v>68.5</v>
      </c>
      <c r="W3" s="32" t="s">
        <v>1</v>
      </c>
      <c r="X3" s="32">
        <v>66</v>
      </c>
    </row>
    <row r="4" spans="1:24" x14ac:dyDescent="0.25">
      <c r="A4" s="32" t="s">
        <v>27</v>
      </c>
      <c r="B4" s="32">
        <v>16</v>
      </c>
      <c r="C4" s="32" t="s">
        <v>27</v>
      </c>
      <c r="D4" s="32">
        <v>30</v>
      </c>
      <c r="E4" s="32" t="s">
        <v>27</v>
      </c>
      <c r="F4" s="32">
        <v>27</v>
      </c>
      <c r="G4" s="32" t="s">
        <v>27</v>
      </c>
      <c r="H4" s="32">
        <v>34.5</v>
      </c>
      <c r="I4" s="32" t="s">
        <v>27</v>
      </c>
      <c r="J4" s="32">
        <v>28.499999999999996</v>
      </c>
      <c r="K4" s="32" t="s">
        <v>27</v>
      </c>
      <c r="L4" s="32">
        <v>30.999999999999996</v>
      </c>
      <c r="M4" s="32" t="s">
        <v>27</v>
      </c>
      <c r="N4" s="32">
        <v>29.5</v>
      </c>
      <c r="O4" s="32" t="s">
        <v>27</v>
      </c>
      <c r="P4" s="32">
        <v>21.999999999999996</v>
      </c>
      <c r="Q4" s="32" t="s">
        <v>27</v>
      </c>
      <c r="R4" s="32">
        <v>27</v>
      </c>
      <c r="S4" s="32" t="s">
        <v>27</v>
      </c>
      <c r="T4" s="32">
        <v>25</v>
      </c>
      <c r="U4" s="32" t="s">
        <v>27</v>
      </c>
      <c r="V4" s="32">
        <v>23.499999999999996</v>
      </c>
      <c r="W4" s="32" t="s">
        <v>27</v>
      </c>
      <c r="X4" s="32">
        <v>28.999999999999996</v>
      </c>
    </row>
    <row r="5" spans="1:24" x14ac:dyDescent="0.25">
      <c r="A5" s="32" t="s">
        <v>74</v>
      </c>
      <c r="B5" s="32">
        <v>26</v>
      </c>
      <c r="C5" s="32" t="s">
        <v>74</v>
      </c>
      <c r="D5" s="32">
        <v>75</v>
      </c>
      <c r="E5" s="32" t="s">
        <v>74</v>
      </c>
      <c r="F5" s="32">
        <v>71</v>
      </c>
      <c r="G5" s="32" t="s">
        <v>74</v>
      </c>
      <c r="H5" s="32">
        <v>72.5</v>
      </c>
      <c r="I5" s="32" t="s">
        <v>74</v>
      </c>
      <c r="J5" s="32">
        <v>68.5</v>
      </c>
      <c r="K5" s="32" t="s">
        <v>74</v>
      </c>
      <c r="L5" s="32">
        <v>71</v>
      </c>
      <c r="M5" s="32" t="s">
        <v>74</v>
      </c>
      <c r="N5" s="32">
        <v>70.5</v>
      </c>
      <c r="O5" s="32" t="s">
        <v>74</v>
      </c>
      <c r="P5" s="32">
        <v>68</v>
      </c>
      <c r="Q5" s="32" t="s">
        <v>74</v>
      </c>
      <c r="R5" s="32">
        <v>66</v>
      </c>
      <c r="S5" s="32" t="s">
        <v>74</v>
      </c>
      <c r="T5" s="32">
        <v>72</v>
      </c>
      <c r="U5" s="32" t="s">
        <v>74</v>
      </c>
      <c r="V5" s="32">
        <v>68.5</v>
      </c>
      <c r="W5" s="32" t="s">
        <v>74</v>
      </c>
      <c r="X5" s="32">
        <v>66</v>
      </c>
    </row>
    <row r="6" spans="1:24" x14ac:dyDescent="0.25">
      <c r="A6" s="32" t="s">
        <v>75</v>
      </c>
      <c r="B6" s="32" t="e">
        <v>#N/A</v>
      </c>
      <c r="C6" s="32" t="s">
        <v>75</v>
      </c>
      <c r="D6" s="32" t="e">
        <v>#N/A</v>
      </c>
      <c r="E6" s="32" t="s">
        <v>75</v>
      </c>
      <c r="F6" s="32" t="e">
        <v>#N/A</v>
      </c>
      <c r="G6" s="32" t="s">
        <v>75</v>
      </c>
      <c r="H6" s="32" t="e">
        <v>#N/A</v>
      </c>
      <c r="I6" s="32" t="s">
        <v>75</v>
      </c>
      <c r="J6" s="32" t="e">
        <v>#N/A</v>
      </c>
      <c r="K6" s="32" t="s">
        <v>75</v>
      </c>
      <c r="L6" s="32" t="e">
        <v>#N/A</v>
      </c>
      <c r="M6" s="32" t="s">
        <v>75</v>
      </c>
      <c r="N6" s="32" t="e">
        <v>#N/A</v>
      </c>
      <c r="O6" s="32" t="s">
        <v>75</v>
      </c>
      <c r="P6" s="32" t="e">
        <v>#N/A</v>
      </c>
      <c r="Q6" s="32" t="s">
        <v>75</v>
      </c>
      <c r="R6" s="32" t="e">
        <v>#N/A</v>
      </c>
      <c r="S6" s="32" t="s">
        <v>75</v>
      </c>
      <c r="T6" s="32" t="e">
        <v>#N/A</v>
      </c>
      <c r="U6" s="32" t="s">
        <v>75</v>
      </c>
      <c r="V6" s="32" t="e">
        <v>#N/A</v>
      </c>
      <c r="W6" s="32" t="s">
        <v>75</v>
      </c>
      <c r="X6" s="32" t="e">
        <v>#N/A</v>
      </c>
    </row>
    <row r="7" spans="1:24" x14ac:dyDescent="0.25">
      <c r="A7" s="32" t="s">
        <v>76</v>
      </c>
      <c r="B7" s="32">
        <v>22.627416997969522</v>
      </c>
      <c r="C7" s="32" t="s">
        <v>76</v>
      </c>
      <c r="D7" s="32">
        <v>42.426406871192853</v>
      </c>
      <c r="E7" s="32" t="s">
        <v>76</v>
      </c>
      <c r="F7" s="32">
        <v>38.183766184073569</v>
      </c>
      <c r="G7" s="32" t="s">
        <v>76</v>
      </c>
      <c r="H7" s="32">
        <v>48.790367901871782</v>
      </c>
      <c r="I7" s="32" t="s">
        <v>76</v>
      </c>
      <c r="J7" s="32">
        <v>40.305086527633208</v>
      </c>
      <c r="K7" s="32" t="s">
        <v>76</v>
      </c>
      <c r="L7" s="32">
        <v>43.840620433565945</v>
      </c>
      <c r="M7" s="32" t="s">
        <v>76</v>
      </c>
      <c r="N7" s="32">
        <v>41.719300090006307</v>
      </c>
      <c r="O7" s="32" t="s">
        <v>76</v>
      </c>
      <c r="P7" s="32">
        <v>31.11269837220809</v>
      </c>
      <c r="Q7" s="32" t="s">
        <v>76</v>
      </c>
      <c r="R7" s="32">
        <v>38.183766184073569</v>
      </c>
      <c r="S7" s="32" t="s">
        <v>76</v>
      </c>
      <c r="T7" s="32">
        <v>35.355339059327378</v>
      </c>
      <c r="U7" s="32" t="s">
        <v>76</v>
      </c>
      <c r="V7" s="32">
        <v>33.234018715767732</v>
      </c>
      <c r="W7" s="32" t="s">
        <v>76</v>
      </c>
      <c r="X7" s="32">
        <v>41.012193308819754</v>
      </c>
    </row>
    <row r="8" spans="1:24" x14ac:dyDescent="0.25">
      <c r="A8" s="32" t="s">
        <v>77</v>
      </c>
      <c r="B8" s="32">
        <v>512</v>
      </c>
      <c r="C8" s="32" t="s">
        <v>77</v>
      </c>
      <c r="D8" s="32">
        <v>1800</v>
      </c>
      <c r="E8" s="32" t="s">
        <v>77</v>
      </c>
      <c r="F8" s="32">
        <v>1458</v>
      </c>
      <c r="G8" s="32" t="s">
        <v>77</v>
      </c>
      <c r="H8" s="32">
        <v>2380.5</v>
      </c>
      <c r="I8" s="32" t="s">
        <v>77</v>
      </c>
      <c r="J8" s="32">
        <v>1624.5</v>
      </c>
      <c r="K8" s="32" t="s">
        <v>77</v>
      </c>
      <c r="L8" s="32">
        <v>1922</v>
      </c>
      <c r="M8" s="32" t="s">
        <v>77</v>
      </c>
      <c r="N8" s="32">
        <v>1740.5</v>
      </c>
      <c r="O8" s="32" t="s">
        <v>77</v>
      </c>
      <c r="P8" s="32">
        <v>968</v>
      </c>
      <c r="Q8" s="32" t="s">
        <v>77</v>
      </c>
      <c r="R8" s="32">
        <v>1458</v>
      </c>
      <c r="S8" s="32" t="s">
        <v>77</v>
      </c>
      <c r="T8" s="32">
        <v>1250</v>
      </c>
      <c r="U8" s="32" t="s">
        <v>77</v>
      </c>
      <c r="V8" s="32">
        <v>1104.5</v>
      </c>
      <c r="W8" s="32" t="s">
        <v>77</v>
      </c>
      <c r="X8" s="32">
        <v>1682</v>
      </c>
    </row>
    <row r="9" spans="1:24" x14ac:dyDescent="0.25">
      <c r="A9" s="32" t="s">
        <v>78</v>
      </c>
      <c r="B9" s="32" t="e">
        <v>#DIV/0!</v>
      </c>
      <c r="C9" s="32" t="s">
        <v>78</v>
      </c>
      <c r="D9" s="32" t="e">
        <v>#DIV/0!</v>
      </c>
      <c r="E9" s="32" t="s">
        <v>78</v>
      </c>
      <c r="F9" s="32" t="e">
        <v>#DIV/0!</v>
      </c>
      <c r="G9" s="32" t="s">
        <v>78</v>
      </c>
      <c r="H9" s="32" t="e">
        <v>#DIV/0!</v>
      </c>
      <c r="I9" s="32" t="s">
        <v>78</v>
      </c>
      <c r="J9" s="32" t="e">
        <v>#DIV/0!</v>
      </c>
      <c r="K9" s="32" t="s">
        <v>78</v>
      </c>
      <c r="L9" s="32" t="e">
        <v>#DIV/0!</v>
      </c>
      <c r="M9" s="32" t="s">
        <v>78</v>
      </c>
      <c r="N9" s="32" t="e">
        <v>#DIV/0!</v>
      </c>
      <c r="O9" s="32" t="s">
        <v>78</v>
      </c>
      <c r="P9" s="32" t="e">
        <v>#DIV/0!</v>
      </c>
      <c r="Q9" s="32" t="s">
        <v>78</v>
      </c>
      <c r="R9" s="32" t="e">
        <v>#DIV/0!</v>
      </c>
      <c r="S9" s="32" t="s">
        <v>78</v>
      </c>
      <c r="T9" s="32" t="e">
        <v>#DIV/0!</v>
      </c>
      <c r="U9" s="32" t="s">
        <v>78</v>
      </c>
      <c r="V9" s="32" t="e">
        <v>#DIV/0!</v>
      </c>
      <c r="W9" s="32" t="s">
        <v>78</v>
      </c>
      <c r="X9" s="32" t="e">
        <v>#DIV/0!</v>
      </c>
    </row>
    <row r="10" spans="1:24" x14ac:dyDescent="0.25">
      <c r="A10" s="32" t="s">
        <v>79</v>
      </c>
      <c r="B10" s="32" t="e">
        <v>#DIV/0!</v>
      </c>
      <c r="C10" s="32" t="s">
        <v>79</v>
      </c>
      <c r="D10" s="32" t="e">
        <v>#DIV/0!</v>
      </c>
      <c r="E10" s="32" t="s">
        <v>79</v>
      </c>
      <c r="F10" s="32" t="e">
        <v>#DIV/0!</v>
      </c>
      <c r="G10" s="32" t="s">
        <v>79</v>
      </c>
      <c r="H10" s="32" t="e">
        <v>#DIV/0!</v>
      </c>
      <c r="I10" s="32" t="s">
        <v>79</v>
      </c>
      <c r="J10" s="32" t="e">
        <v>#DIV/0!</v>
      </c>
      <c r="K10" s="32" t="s">
        <v>79</v>
      </c>
      <c r="L10" s="32" t="e">
        <v>#DIV/0!</v>
      </c>
      <c r="M10" s="32" t="s">
        <v>79</v>
      </c>
      <c r="N10" s="32" t="e">
        <v>#DIV/0!</v>
      </c>
      <c r="O10" s="32" t="s">
        <v>79</v>
      </c>
      <c r="P10" s="32" t="e">
        <v>#DIV/0!</v>
      </c>
      <c r="Q10" s="32" t="s">
        <v>79</v>
      </c>
      <c r="R10" s="32" t="e">
        <v>#DIV/0!</v>
      </c>
      <c r="S10" s="32" t="s">
        <v>79</v>
      </c>
      <c r="T10" s="32" t="e">
        <v>#DIV/0!</v>
      </c>
      <c r="U10" s="32" t="s">
        <v>79</v>
      </c>
      <c r="V10" s="32" t="e">
        <v>#DIV/0!</v>
      </c>
      <c r="W10" s="32" t="s">
        <v>79</v>
      </c>
      <c r="X10" s="32" t="e">
        <v>#DIV/0!</v>
      </c>
    </row>
    <row r="11" spans="1:24" x14ac:dyDescent="0.25">
      <c r="A11" s="32" t="s">
        <v>80</v>
      </c>
      <c r="B11" s="32">
        <v>32</v>
      </c>
      <c r="C11" s="32" t="s">
        <v>80</v>
      </c>
      <c r="D11" s="32">
        <v>60</v>
      </c>
      <c r="E11" s="32" t="s">
        <v>80</v>
      </c>
      <c r="F11" s="32">
        <v>54</v>
      </c>
      <c r="G11" s="32" t="s">
        <v>80</v>
      </c>
      <c r="H11" s="32">
        <v>69</v>
      </c>
      <c r="I11" s="32" t="s">
        <v>80</v>
      </c>
      <c r="J11" s="32">
        <v>57</v>
      </c>
      <c r="K11" s="32" t="s">
        <v>80</v>
      </c>
      <c r="L11" s="32">
        <v>62</v>
      </c>
      <c r="M11" s="32" t="s">
        <v>80</v>
      </c>
      <c r="N11" s="32">
        <v>59</v>
      </c>
      <c r="O11" s="32" t="s">
        <v>80</v>
      </c>
      <c r="P11" s="32">
        <v>44</v>
      </c>
      <c r="Q11" s="32" t="s">
        <v>80</v>
      </c>
      <c r="R11" s="32">
        <v>54</v>
      </c>
      <c r="S11" s="32" t="s">
        <v>80</v>
      </c>
      <c r="T11" s="32">
        <v>50</v>
      </c>
      <c r="U11" s="32" t="s">
        <v>80</v>
      </c>
      <c r="V11" s="32">
        <v>47</v>
      </c>
      <c r="W11" s="32" t="s">
        <v>80</v>
      </c>
      <c r="X11" s="32">
        <v>58</v>
      </c>
    </row>
    <row r="12" spans="1:24" x14ac:dyDescent="0.25">
      <c r="A12" s="32" t="s">
        <v>81</v>
      </c>
      <c r="B12" s="32">
        <v>10</v>
      </c>
      <c r="C12" s="32" t="s">
        <v>81</v>
      </c>
      <c r="D12" s="32">
        <v>45</v>
      </c>
      <c r="E12" s="32" t="s">
        <v>81</v>
      </c>
      <c r="F12" s="32">
        <v>44</v>
      </c>
      <c r="G12" s="32" t="s">
        <v>81</v>
      </c>
      <c r="H12" s="32">
        <v>38</v>
      </c>
      <c r="I12" s="32" t="s">
        <v>81</v>
      </c>
      <c r="J12" s="32">
        <v>40</v>
      </c>
      <c r="K12" s="32" t="s">
        <v>81</v>
      </c>
      <c r="L12" s="32">
        <v>40</v>
      </c>
      <c r="M12" s="32" t="s">
        <v>81</v>
      </c>
      <c r="N12" s="32">
        <v>41</v>
      </c>
      <c r="O12" s="32" t="s">
        <v>81</v>
      </c>
      <c r="P12" s="32">
        <v>46</v>
      </c>
      <c r="Q12" s="32" t="s">
        <v>81</v>
      </c>
      <c r="R12" s="32">
        <v>39</v>
      </c>
      <c r="S12" s="32" t="s">
        <v>81</v>
      </c>
      <c r="T12" s="32">
        <v>47</v>
      </c>
      <c r="U12" s="32" t="s">
        <v>81</v>
      </c>
      <c r="V12" s="32">
        <v>45</v>
      </c>
      <c r="W12" s="32" t="s">
        <v>81</v>
      </c>
      <c r="X12" s="32">
        <v>37</v>
      </c>
    </row>
    <row r="13" spans="1:24" x14ac:dyDescent="0.25">
      <c r="A13" s="32" t="s">
        <v>82</v>
      </c>
      <c r="B13" s="32">
        <v>42</v>
      </c>
      <c r="C13" s="32" t="s">
        <v>82</v>
      </c>
      <c r="D13" s="32">
        <v>105</v>
      </c>
      <c r="E13" s="32" t="s">
        <v>82</v>
      </c>
      <c r="F13" s="32">
        <v>98</v>
      </c>
      <c r="G13" s="32" t="s">
        <v>82</v>
      </c>
      <c r="H13" s="32">
        <v>107</v>
      </c>
      <c r="I13" s="32" t="s">
        <v>82</v>
      </c>
      <c r="J13" s="32">
        <v>97</v>
      </c>
      <c r="K13" s="32" t="s">
        <v>82</v>
      </c>
      <c r="L13" s="32">
        <v>102</v>
      </c>
      <c r="M13" s="32" t="s">
        <v>82</v>
      </c>
      <c r="N13" s="32">
        <v>100</v>
      </c>
      <c r="O13" s="32" t="s">
        <v>82</v>
      </c>
      <c r="P13" s="32">
        <v>90</v>
      </c>
      <c r="Q13" s="32" t="s">
        <v>82</v>
      </c>
      <c r="R13" s="32">
        <v>93</v>
      </c>
      <c r="S13" s="32" t="s">
        <v>82</v>
      </c>
      <c r="T13" s="32">
        <v>97</v>
      </c>
      <c r="U13" s="32" t="s">
        <v>82</v>
      </c>
      <c r="V13" s="32">
        <v>92</v>
      </c>
      <c r="W13" s="32" t="s">
        <v>82</v>
      </c>
      <c r="X13" s="32">
        <v>95</v>
      </c>
    </row>
    <row r="14" spans="1:24" x14ac:dyDescent="0.25">
      <c r="A14" s="32" t="s">
        <v>0</v>
      </c>
      <c r="B14" s="32">
        <v>52</v>
      </c>
      <c r="C14" s="32" t="s">
        <v>0</v>
      </c>
      <c r="D14" s="32">
        <v>150</v>
      </c>
      <c r="E14" s="32" t="s">
        <v>0</v>
      </c>
      <c r="F14" s="32">
        <v>142</v>
      </c>
      <c r="G14" s="32" t="s">
        <v>0</v>
      </c>
      <c r="H14" s="32">
        <v>145</v>
      </c>
      <c r="I14" s="32" t="s">
        <v>0</v>
      </c>
      <c r="J14" s="32">
        <v>137</v>
      </c>
      <c r="K14" s="32" t="s">
        <v>0</v>
      </c>
      <c r="L14" s="32">
        <v>142</v>
      </c>
      <c r="M14" s="32" t="s">
        <v>0</v>
      </c>
      <c r="N14" s="32">
        <v>141</v>
      </c>
      <c r="O14" s="32" t="s">
        <v>0</v>
      </c>
      <c r="P14" s="32">
        <v>136</v>
      </c>
      <c r="Q14" s="32" t="s">
        <v>0</v>
      </c>
      <c r="R14" s="32">
        <v>132</v>
      </c>
      <c r="S14" s="32" t="s">
        <v>0</v>
      </c>
      <c r="T14" s="32">
        <v>144</v>
      </c>
      <c r="U14" s="32" t="s">
        <v>0</v>
      </c>
      <c r="V14" s="32">
        <v>137</v>
      </c>
      <c r="W14" s="32" t="s">
        <v>0</v>
      </c>
      <c r="X14" s="32">
        <v>132</v>
      </c>
    </row>
    <row r="15" spans="1:24" ht="15.75" thickBot="1" x14ac:dyDescent="0.3">
      <c r="A15" s="33" t="s">
        <v>83</v>
      </c>
      <c r="B15" s="33">
        <v>2</v>
      </c>
      <c r="C15" s="33" t="s">
        <v>83</v>
      </c>
      <c r="D15" s="33">
        <v>2</v>
      </c>
      <c r="E15" s="33" t="s">
        <v>83</v>
      </c>
      <c r="F15" s="33">
        <v>2</v>
      </c>
      <c r="G15" s="33" t="s">
        <v>83</v>
      </c>
      <c r="H15" s="33">
        <v>2</v>
      </c>
      <c r="I15" s="33" t="s">
        <v>83</v>
      </c>
      <c r="J15" s="33">
        <v>2</v>
      </c>
      <c r="K15" s="33" t="s">
        <v>83</v>
      </c>
      <c r="L15" s="33">
        <v>2</v>
      </c>
      <c r="M15" s="33" t="s">
        <v>83</v>
      </c>
      <c r="N15" s="33">
        <v>2</v>
      </c>
      <c r="O15" s="33" t="s">
        <v>83</v>
      </c>
      <c r="P15" s="33">
        <v>2</v>
      </c>
      <c r="Q15" s="33" t="s">
        <v>83</v>
      </c>
      <c r="R15" s="33">
        <v>2</v>
      </c>
      <c r="S15" s="33" t="s">
        <v>83</v>
      </c>
      <c r="T15" s="33">
        <v>2</v>
      </c>
      <c r="U15" s="33" t="s">
        <v>83</v>
      </c>
      <c r="V15" s="33">
        <v>2</v>
      </c>
      <c r="W15" s="33" t="s">
        <v>83</v>
      </c>
      <c r="X15" s="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RegresyonAnalizi</vt:lpstr>
      <vt:lpstr>Regresyon_Excel</vt:lpstr>
      <vt:lpstr>Korelasyon</vt:lpstr>
      <vt:lpstr>Temel_Ist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2015-10-22T06:17:02Z</dcterms:modified>
</cp:coreProperties>
</file>