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APP" sheetId="1" r:id="rId1"/>
    <sheet name="Plan2" sheetId="2" r:id="rId2"/>
    <sheet name="Plan3" sheetId="3" r:id="rId3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ugestao_investimento">APP!$D$12</definedName>
    <definedName name="tx_mensal">APP!$D$17</definedName>
  </definedNames>
  <calcPr calcId="144525"/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12" i="1"/>
  <c r="D15" i="1" s="1"/>
  <c r="D18" i="1" s="1"/>
  <c r="D19" i="1" s="1"/>
  <c r="C29" i="1" l="1"/>
  <c r="D33" i="1"/>
  <c r="D37" i="1"/>
  <c r="D34" i="1"/>
  <c r="D35" i="1"/>
  <c r="D32" i="1"/>
  <c r="D36" i="1"/>
  <c r="C22" i="1"/>
  <c r="D22" i="1" s="1"/>
  <c r="C24" i="1"/>
  <c r="D24" i="1" s="1"/>
  <c r="C26" i="1"/>
  <c r="D26" i="1" s="1"/>
  <c r="C23" i="1"/>
  <c r="D23" i="1" s="1"/>
  <c r="C25" i="1"/>
  <c r="D25" i="1" s="1"/>
  <c r="D38" i="1" l="1"/>
</calcChain>
</file>

<file path=xl/sharedStrings.xml><?xml version="1.0" encoding="utf-8"?>
<sst xmlns="http://schemas.openxmlformats.org/spreadsheetml/2006/main" count="70" uniqueCount="34">
  <si>
    <t>CONFIGURAÇÕES</t>
  </si>
  <si>
    <t>Salário</t>
  </si>
  <si>
    <t>Rendimento Carteira</t>
  </si>
  <si>
    <t>Sugestão de investimento</t>
  </si>
  <si>
    <t>INVESTIMENTO MENSAL</t>
  </si>
  <si>
    <t>Quanto investir por mês?</t>
  </si>
  <si>
    <t>Por quantos anos?</t>
  </si>
  <si>
    <t>Taxa de rendimento mensal</t>
  </si>
  <si>
    <t>Patricimonio acumulado</t>
  </si>
  <si>
    <t>Dividendos mensais</t>
  </si>
  <si>
    <t>CENÁRIOS</t>
  </si>
  <si>
    <t>Dividendos</t>
  </si>
  <si>
    <t>Quanto em 2 anos</t>
  </si>
  <si>
    <t>Quanto em 5 anos</t>
  </si>
  <si>
    <t>Quanto em 10 anos</t>
  </si>
  <si>
    <t>Quanto em 20 anos</t>
  </si>
  <si>
    <t>Quanto em 30 anos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</si>
  <si>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</si>
  <si>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</si>
  <si>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</si>
  <si>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</si>
  <si>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</si>
  <si>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</si>
  <si>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</si>
  <si>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</si>
  <si>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HIBRÍDOS</t>
  </si>
  <si>
    <t>FOFs</t>
  </si>
  <si>
    <t>DESENVOLVIMENTO</t>
  </si>
  <si>
    <t>HOTELARIAS</t>
  </si>
  <si>
    <t>TOTAL INVESTIDO POR MÊS</t>
  </si>
  <si>
    <t>CHAVE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</si>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</sst>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164" formatCode="&quot;R$&quot;\ #,##0.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Segoe UI Semibold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69">
    <xf numFmtId="0" fontId="0" fillId="0" borderId="0" xfId="0"/>
    <xf numFmtId="164" fontId="6" fillId="5" borderId="6" xfId="0" applyNumberFormat="1" applyFont="1" applyFill="1" applyBorder="1" applyAlignment="1">
      <alignment horizontal="center"/>
    </xf>
    <xf numFmtId="10" fontId="6" fillId="5" borderId="9" xfId="1" applyNumberFormat="1" applyFont="1" applyFill="1" applyBorder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8" fontId="7" fillId="4" borderId="14" xfId="0" applyNumberFormat="1" applyFont="1" applyFill="1" applyBorder="1" applyAlignment="1">
      <alignment horizontal="center"/>
    </xf>
    <xf numFmtId="8" fontId="7" fillId="4" borderId="15" xfId="0" applyNumberFormat="1" applyFont="1" applyFill="1" applyBorder="1" applyAlignment="1">
      <alignment horizontal="center"/>
    </xf>
    <xf numFmtId="0" fontId="0" fillId="0" borderId="0" xfId="0" applyBorder="1"/>
    <xf numFmtId="0" fontId="8" fillId="6" borderId="3" xfId="0" applyFont="1" applyFill="1" applyBorder="1" applyAlignment="1"/>
    <xf numFmtId="0" fontId="4" fillId="0" borderId="0" xfId="0" applyFont="1"/>
    <xf numFmtId="0" fontId="6" fillId="4" borderId="16" xfId="0" applyFont="1" applyFill="1" applyBorder="1" applyAlignment="1">
      <alignment horizontal="left" indent="3"/>
    </xf>
    <xf numFmtId="164" fontId="6" fillId="4" borderId="17" xfId="0" applyNumberFormat="1" applyFont="1" applyFill="1" applyBorder="1" applyAlignment="1">
      <alignment horizontal="center"/>
    </xf>
    <xf numFmtId="164" fontId="6" fillId="4" borderId="18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left" indent="3"/>
    </xf>
    <xf numFmtId="164" fontId="6" fillId="4" borderId="5" xfId="0" applyNumberFormat="1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left" indent="3"/>
    </xf>
    <xf numFmtId="164" fontId="6" fillId="4" borderId="8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left" indent="3"/>
    </xf>
    <xf numFmtId="164" fontId="6" fillId="4" borderId="19" xfId="0" applyNumberFormat="1" applyFont="1" applyFill="1" applyBorder="1" applyAlignment="1">
      <alignment horizontal="center"/>
    </xf>
    <xf numFmtId="164" fontId="6" fillId="4" borderId="15" xfId="0" applyNumberFormat="1" applyFont="1" applyFill="1" applyBorder="1" applyAlignment="1">
      <alignment horizontal="center"/>
    </xf>
    <xf numFmtId="0" fontId="2" fillId="2" borderId="20" xfId="2" applyBorder="1" applyAlignment="1">
      <alignment horizontal="left" indent="3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left" indent="3"/>
    </xf>
    <xf numFmtId="9" fontId="6" fillId="4" borderId="5" xfId="0" applyNumberFormat="1" applyFont="1" applyFill="1" applyBorder="1" applyAlignment="1">
      <alignment horizontal="center"/>
    </xf>
    <xf numFmtId="164" fontId="6" fillId="4" borderId="25" xfId="0" applyNumberFormat="1" applyFont="1" applyFill="1" applyBorder="1" applyAlignment="1">
      <alignment horizontal="center"/>
    </xf>
    <xf numFmtId="164" fontId="6" fillId="4" borderId="14" xfId="0" applyNumberFormat="1" applyFont="1" applyFill="1" applyBorder="1" applyAlignment="1">
      <alignment horizontal="center"/>
    </xf>
    <xf numFmtId="0" fontId="6" fillId="4" borderId="26" xfId="0" applyFont="1" applyFill="1" applyBorder="1" applyAlignment="1">
      <alignment horizontal="left" indent="3"/>
    </xf>
    <xf numFmtId="0" fontId="6" fillId="4" borderId="27" xfId="0" applyFont="1" applyFill="1" applyBorder="1" applyAlignment="1">
      <alignment horizontal="left" indent="3"/>
    </xf>
    <xf numFmtId="0" fontId="6" fillId="7" borderId="28" xfId="0" applyFont="1" applyFill="1" applyBorder="1" applyAlignment="1">
      <alignment horizontal="left" indent="3"/>
    </xf>
    <xf numFmtId="0" fontId="6" fillId="7" borderId="29" xfId="0" applyFont="1" applyFill="1" applyBorder="1"/>
    <xf numFmtId="164" fontId="6" fillId="7" borderId="3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6" fillId="0" borderId="29" xfId="0" applyFon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6" fillId="4" borderId="4" xfId="0" applyFont="1" applyFill="1" applyBorder="1" applyAlignment="1">
      <alignment horizontal="left" indent="3"/>
    </xf>
    <xf numFmtId="0" fontId="6" fillId="4" borderId="5" xfId="0" applyFont="1" applyFill="1" applyBorder="1" applyAlignment="1">
      <alignment horizontal="left" indent="3"/>
    </xf>
    <xf numFmtId="0" fontId="5" fillId="3" borderId="1" xfId="3" applyFont="1" applyBorder="1" applyAlignment="1">
      <alignment horizontal="center"/>
    </xf>
    <xf numFmtId="0" fontId="5" fillId="3" borderId="2" xfId="3" applyFont="1" applyBorder="1" applyAlignment="1">
      <alignment horizontal="center"/>
    </xf>
    <xf numFmtId="0" fontId="5" fillId="3" borderId="3" xfId="3" applyFont="1" applyBorder="1" applyAlignment="1">
      <alignment horizontal="center"/>
    </xf>
    <xf numFmtId="0" fontId="6" fillId="4" borderId="7" xfId="0" applyFont="1" applyFill="1" applyBorder="1" applyAlignment="1">
      <alignment horizontal="left" indent="3"/>
    </xf>
    <xf numFmtId="0" fontId="6" fillId="4" borderId="8" xfId="0" applyFont="1" applyFill="1" applyBorder="1" applyAlignment="1">
      <alignment horizontal="left" indent="3"/>
    </xf>
    <xf numFmtId="0" fontId="6" fillId="4" borderId="10" xfId="0" applyFont="1" applyFill="1" applyBorder="1" applyAlignment="1">
      <alignment horizontal="left" indent="3"/>
    </xf>
    <xf numFmtId="0" fontId="6" fillId="4" borderId="11" xfId="0" applyFont="1" applyFill="1" applyBorder="1" applyAlignment="1">
      <alignment horizontal="left" indent="3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64" fontId="6" fillId="4" borderId="23" xfId="0" applyNumberFormat="1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7" fillId="4" borderId="10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5" fillId="6" borderId="1" xfId="0" applyFont="1" applyFill="1" applyBorder="1" applyAlignment="1">
      <alignment horizontal="left" indent="28"/>
    </xf>
    <xf numFmtId="0" fontId="5" fillId="6" borderId="2" xfId="0" applyFont="1" applyFill="1" applyBorder="1" applyAlignment="1">
      <alignment horizontal="left" indent="28"/>
    </xf>
  </cellXfs>
  <cellStyles count="4">
    <cellStyle name="Ênfase6" xfId="3" builtinId="49"/>
    <cellStyle name="Neutra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APP!$C$31</c:f>
              <c:strCache>
                <c:ptCount val="1"/>
                <c:pt idx="0">
                  <c:v>Percentual Sugerido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1288854</xdr:colOff>
      <xdr:row>38</xdr:row>
      <xdr:rowOff>80964</xdr:rowOff>
    </xdr:from>
    <xdr:to>
      <xdr:col>3</xdr:col>
      <xdr:colOff>404813</xdr:colOff>
      <xdr:row>48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684611</xdr:colOff>
      <xdr:row>27</xdr:row>
      <xdr:rowOff>11906</xdr:rowOff>
    </xdr:from>
    <xdr:to>
      <xdr:col>3</xdr:col>
      <xdr:colOff>846432</xdr:colOff>
      <xdr:row>27</xdr:row>
      <xdr:rowOff>173727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658" y="5667375"/>
          <a:ext cx="161821" cy="161821"/>
        </a:xfrm>
        <a:prstGeom prst="rect">
          <a:avLst/>
        </a:prstGeom>
      </xdr:spPr>
    </xdr:pic>
    <xdr:clientData/>
  </xdr:twoCellAnchor>
  <xdr:twoCellAnchor editAs="absolute">
    <xdr:from>
      <xdr:col>1</xdr:col>
      <xdr:colOff>5953</xdr:colOff>
      <xdr:row>0</xdr:row>
      <xdr:rowOff>5953</xdr:rowOff>
    </xdr:from>
    <xdr:to>
      <xdr:col>3</xdr:col>
      <xdr:colOff>851297</xdr:colOff>
      <xdr:row>7</xdr:row>
      <xdr:rowOff>11906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08359" y="5953"/>
          <a:ext cx="5589985" cy="1339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abSelected="1" zoomScale="160" zoomScaleNormal="160" workbookViewId="0">
      <selection activeCell="B21" sqref="B21:C21"/>
    </sheetView>
  </sheetViews>
  <sheetFormatPr defaultColWidth="0" defaultRowHeight="15" customHeight="1" zeroHeight="1" x14ac:dyDescent="0.25"/>
  <cols>
    <col min="1" max="1" width="3" customWidth="1"/>
    <col min="2" max="2" width="43.85546875" customWidth="1"/>
    <col min="3" max="3" width="27.28515625" bestFit="1" customWidth="1"/>
    <col min="4" max="4" width="12.85546875" bestFit="1" customWidth="1"/>
    <col min="5" max="5" width="3.42578125" customWidth="1"/>
    <col min="6" max="6" width="3.140625" hidden="1" customWidth="1"/>
    <col min="7" max="7" width="2.28515625" hidden="1" customWidth="1"/>
    <col min="8" max="8" width="22" hidden="1" customWidth="1"/>
    <col min="9" max="11" width="9.140625" hidden="1" customWidth="1"/>
    <col min="12" max="12" width="0" hidden="1" customWidth="1"/>
    <col min="13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ht="15.75" thickBot="1" x14ac:dyDescent="0.3"/>
    <row r="9" spans="2:4" ht="26.25" thickBot="1" x14ac:dyDescent="0.55000000000000004">
      <c r="B9" s="49" t="s">
        <v>0</v>
      </c>
      <c r="C9" s="50"/>
      <c r="D9" s="51"/>
    </row>
    <row r="10" spans="2:4" x14ac:dyDescent="0.25">
      <c r="B10" s="47" t="s">
        <v>1</v>
      </c>
      <c r="C10" s="48"/>
      <c r="D10" s="1">
        <v>7000</v>
      </c>
    </row>
    <row r="11" spans="2:4" x14ac:dyDescent="0.25">
      <c r="B11" s="52" t="s">
        <v>2</v>
      </c>
      <c r="C11" s="53"/>
      <c r="D11" s="2">
        <v>7.9000000000000008E-3</v>
      </c>
    </row>
    <row r="12" spans="2:4" ht="15.75" thickBot="1" x14ac:dyDescent="0.3">
      <c r="B12" s="54" t="s">
        <v>3</v>
      </c>
      <c r="C12" s="55"/>
      <c r="D12" s="3">
        <f>D10*30%</f>
        <v>2100</v>
      </c>
    </row>
    <row r="13" spans="2:4" ht="15.75" thickBot="1" x14ac:dyDescent="0.3"/>
    <row r="14" spans="2:4" ht="26.25" thickBot="1" x14ac:dyDescent="0.55000000000000004">
      <c r="B14" s="56" t="s">
        <v>4</v>
      </c>
      <c r="C14" s="57"/>
      <c r="D14" s="58"/>
    </row>
    <row r="15" spans="2:4" x14ac:dyDescent="0.25">
      <c r="B15" s="47" t="s">
        <v>5</v>
      </c>
      <c r="C15" s="48"/>
      <c r="D15" s="4">
        <f>Sugestao_investimento</f>
        <v>2100</v>
      </c>
    </row>
    <row r="16" spans="2:4" x14ac:dyDescent="0.25">
      <c r="B16" s="52" t="s">
        <v>6</v>
      </c>
      <c r="C16" s="53"/>
      <c r="D16" s="5">
        <v>10</v>
      </c>
    </row>
    <row r="17" spans="1:6" x14ac:dyDescent="0.25">
      <c r="B17" s="52" t="s">
        <v>7</v>
      </c>
      <c r="C17" s="53"/>
      <c r="D17" s="6">
        <v>1.0789999999999999E-2</v>
      </c>
    </row>
    <row r="18" spans="1:6" x14ac:dyDescent="0.25">
      <c r="B18" s="61" t="s">
        <v>8</v>
      </c>
      <c r="C18" s="62"/>
      <c r="D18" s="7">
        <f>FV(tx_mensal,qtd_anos*12,Aporte*-1)</f>
        <v>510896.8463133616</v>
      </c>
    </row>
    <row r="19" spans="1:6" ht="15.75" thickBot="1" x14ac:dyDescent="0.3">
      <c r="B19" s="63" t="s">
        <v>9</v>
      </c>
      <c r="C19" s="64"/>
      <c r="D19" s="8">
        <f>Patrimonio*Rendimento_carteira</f>
        <v>4036.0850858755571</v>
      </c>
    </row>
    <row r="20" spans="1:6" ht="15.75" thickBot="1" x14ac:dyDescent="0.3">
      <c r="D20" s="9"/>
    </row>
    <row r="21" spans="1:6" ht="26.25" thickBot="1" x14ac:dyDescent="0.55000000000000004">
      <c r="B21" s="67" t="s">
        <v>10</v>
      </c>
      <c r="C21" s="68"/>
      <c r="D21" s="10" t="s">
        <v>11</v>
      </c>
    </row>
    <row r="22" spans="1:6" x14ac:dyDescent="0.25">
      <c r="A22" s="11">
        <v>2</v>
      </c>
      <c r="B22" s="12" t="s">
        <v>12</v>
      </c>
      <c r="C22" s="13">
        <f>FV($D$17,$A22*12,$D$15*-1)</f>
        <v>57178.017325054956</v>
      </c>
      <c r="D22" s="14">
        <f>C22*Rendimento_carteira</f>
        <v>451.70633686793417</v>
      </c>
    </row>
    <row r="23" spans="1:6" x14ac:dyDescent="0.25">
      <c r="A23" s="11">
        <v>5</v>
      </c>
      <c r="B23" s="15" t="s">
        <v>13</v>
      </c>
      <c r="C23" s="16">
        <f>FV($D$17,$A23*12,$D$15*-1)</f>
        <v>175931.51939682406</v>
      </c>
      <c r="D23" s="17">
        <f>C23*Rendimento_carteira</f>
        <v>1389.8590032349102</v>
      </c>
    </row>
    <row r="24" spans="1:6" x14ac:dyDescent="0.25">
      <c r="A24" s="11">
        <v>10</v>
      </c>
      <c r="B24" s="18" t="s">
        <v>14</v>
      </c>
      <c r="C24" s="19">
        <f>FV($D$17,$A24*12,$D$15*-1)</f>
        <v>510896.8463133616</v>
      </c>
      <c r="D24" s="20">
        <f>C24*Rendimento_carteira</f>
        <v>4036.0850858755571</v>
      </c>
    </row>
    <row r="25" spans="1:6" x14ac:dyDescent="0.25">
      <c r="A25" s="11">
        <v>20</v>
      </c>
      <c r="B25" s="18" t="s">
        <v>15</v>
      </c>
      <c r="C25" s="19">
        <f>FV($D$17,$A25*12,$D$15*-1)</f>
        <v>2362916.6402038694</v>
      </c>
      <c r="D25" s="20">
        <f>C25*Rendimento_carteira</f>
        <v>18667.041457610569</v>
      </c>
      <c r="E25" s="9"/>
      <c r="F25" s="9"/>
    </row>
    <row r="26" spans="1:6" ht="15.75" thickBot="1" x14ac:dyDescent="0.3">
      <c r="A26" s="11">
        <v>30</v>
      </c>
      <c r="B26" s="21" t="s">
        <v>16</v>
      </c>
      <c r="C26" s="22">
        <f>FV($D$17,$A26*12,$D$15*-1)</f>
        <v>9076556.2755099013</v>
      </c>
      <c r="D26" s="23">
        <f>C26*Rendimento_carteira</f>
        <v>71704.794576528235</v>
      </c>
      <c r="E26" s="9"/>
    </row>
    <row r="27" spans="1:6" ht="15.75" thickBot="1" x14ac:dyDescent="0.3"/>
    <row r="28" spans="1:6" x14ac:dyDescent="0.25">
      <c r="B28" s="24" t="s">
        <v>17</v>
      </c>
      <c r="C28" s="65" t="s">
        <v>32</v>
      </c>
      <c r="D28" s="66"/>
    </row>
    <row r="29" spans="1:6" ht="15.75" thickBot="1" x14ac:dyDescent="0.3">
      <c r="B29" s="21" t="s">
        <v>19</v>
      </c>
      <c r="C29" s="59">
        <f>Aporte</f>
        <v>2100</v>
      </c>
      <c r="D29" s="60"/>
    </row>
    <row r="30" spans="1:6" ht="15.75" thickBot="1" x14ac:dyDescent="0.3"/>
    <row r="31" spans="1:6" ht="15.75" thickBot="1" x14ac:dyDescent="0.3">
      <c r="B31" s="25" t="s">
        <v>20</v>
      </c>
      <c r="C31" s="26" t="s">
        <v>21</v>
      </c>
      <c r="D31" s="27" t="s">
        <v>22</v>
      </c>
    </row>
    <row r="32" spans="1:6" x14ac:dyDescent="0.25">
      <c r="B32" s="28" t="s">
        <v>23</v>
      </c>
      <c r="C32" s="29">
        <f>VLOOKUP($C$28&amp;"-"&amp;$B$32,Plan2!A:D,4,FALSE)</f>
        <v>0.3</v>
      </c>
      <c r="D32" s="30">
        <f t="shared" ref="D32:D37" si="0">C32*$C$29</f>
        <v>630</v>
      </c>
    </row>
    <row r="33" spans="2:4" x14ac:dyDescent="0.25">
      <c r="B33" s="18" t="s">
        <v>24</v>
      </c>
      <c r="C33" s="29">
        <f>VLOOKUP($C$28&amp;"-"&amp;$B$33,Plan2!A:D,4,FALSE)</f>
        <v>0.5</v>
      </c>
      <c r="D33" s="31">
        <f t="shared" si="0"/>
        <v>1050</v>
      </c>
    </row>
    <row r="34" spans="2:4" x14ac:dyDescent="0.25">
      <c r="B34" s="18" t="s">
        <v>25</v>
      </c>
      <c r="C34" s="29">
        <f>VLOOKUP($C$28&amp;"-"&amp;$B$34,Plan2!A:D,4,FALSE)</f>
        <v>0.1</v>
      </c>
      <c r="D34" s="20">
        <f t="shared" si="0"/>
        <v>210</v>
      </c>
    </row>
    <row r="35" spans="2:4" x14ac:dyDescent="0.25">
      <c r="B35" s="32" t="s">
        <v>26</v>
      </c>
      <c r="C35" s="29">
        <f>VLOOKUP($C$28&amp;"-"&amp;$B$35,Plan2!A:D,4,FALSE)</f>
        <v>0.1</v>
      </c>
      <c r="D35" s="30">
        <f t="shared" si="0"/>
        <v>210</v>
      </c>
    </row>
    <row r="36" spans="2:4" x14ac:dyDescent="0.25">
      <c r="B36" s="33" t="s">
        <v>27</v>
      </c>
      <c r="C36" s="29">
        <f>VLOOKUP($C$28&amp;"-"&amp;$B$36,Plan2!A:D,4,FALSE)</f>
        <v>0</v>
      </c>
      <c r="D36" s="20">
        <f t="shared" si="0"/>
        <v>0</v>
      </c>
    </row>
    <row r="37" spans="2:4" x14ac:dyDescent="0.25">
      <c r="B37" s="18" t="s">
        <v>28</v>
      </c>
      <c r="C37" s="29">
        <f>VLOOKUP($C$28&amp;"-"&amp;$B$37,Plan2!A:D,4,FALSE)</f>
        <v>0</v>
      </c>
      <c r="D37" s="17">
        <f t="shared" si="0"/>
        <v>0</v>
      </c>
    </row>
    <row r="38" spans="2:4" ht="15.75" thickBot="1" x14ac:dyDescent="0.3">
      <c r="B38" s="34" t="s">
        <v>29</v>
      </c>
      <c r="C38" s="35"/>
      <c r="D38" s="36">
        <f>SUM(D32:D37)</f>
        <v>2100</v>
      </c>
    </row>
    <row r="39" spans="2:4" x14ac:dyDescent="0.25">
      <c r="B39" s="9"/>
      <c r="C39" s="9"/>
    </row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</sheetData>
  <mergeCells count="13">
    <mergeCell ref="C29:D29"/>
    <mergeCell ref="B16:C16"/>
    <mergeCell ref="B17:C17"/>
    <mergeCell ref="B18:C18"/>
    <mergeCell ref="B19:C19"/>
    <mergeCell ref="B21:C21"/>
    <mergeCell ref="C28:D28"/>
    <mergeCell ref="B15:C15"/>
    <mergeCell ref="B9:D9"/>
    <mergeCell ref="B10:C10"/>
    <mergeCell ref="B11:C11"/>
    <mergeCell ref="B12:C12"/>
    <mergeCell ref="B14:D14"/>
  </mergeCells>
  <dataValidations count="1">
    <dataValidation type="list" allowBlank="1" showInputMessage="1" showErrorMessage="1" sqref="C28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" sqref="A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6.28515625" bestFit="1" customWidth="1"/>
    <col min="4" max="4" width="4.5703125" bestFit="1" customWidth="1"/>
  </cols>
  <sheetData>
    <row r="1" spans="1:4" x14ac:dyDescent="0.25">
      <c r="D1" s="37"/>
    </row>
    <row r="2" spans="1:4" x14ac:dyDescent="0.25">
      <c r="A2" s="38" t="s">
        <v>30</v>
      </c>
      <c r="B2" s="39" t="s">
        <v>17</v>
      </c>
      <c r="C2" s="39" t="s">
        <v>20</v>
      </c>
      <c r="D2" s="39" t="s">
        <v>31</v>
      </c>
    </row>
    <row r="3" spans="1:4" x14ac:dyDescent="0.25">
      <c r="A3" t="str">
        <f>B3&amp;"-"&amp;C3</f>
        <v>Conservador-PAPEL</v>
      </c>
      <c r="B3" s="37" t="s">
        <v>32</v>
      </c>
      <c r="C3" s="40" t="s">
        <v>23</v>
      </c>
      <c r="D3" s="41">
        <v>0.3</v>
      </c>
    </row>
    <row r="4" spans="1:4" x14ac:dyDescent="0.25">
      <c r="A4" t="str">
        <f t="shared" ref="A4:A20" si="0">B4&amp;"-"&amp;C4</f>
        <v>Conservador-TIJOLO</v>
      </c>
      <c r="B4" s="37" t="s">
        <v>32</v>
      </c>
      <c r="C4" s="40" t="s">
        <v>24</v>
      </c>
      <c r="D4" s="41">
        <v>0.5</v>
      </c>
    </row>
    <row r="5" spans="1:4" x14ac:dyDescent="0.25">
      <c r="A5" t="str">
        <f t="shared" si="0"/>
        <v>Conservador-HIBRÍDOS</v>
      </c>
      <c r="B5" s="37" t="s">
        <v>32</v>
      </c>
      <c r="C5" s="40" t="s">
        <v>25</v>
      </c>
      <c r="D5" s="42">
        <v>0.1</v>
      </c>
    </row>
    <row r="6" spans="1:4" x14ac:dyDescent="0.25">
      <c r="A6" t="str">
        <f t="shared" si="0"/>
        <v>Conservador-FOFs</v>
      </c>
      <c r="B6" s="37" t="s">
        <v>32</v>
      </c>
      <c r="C6" s="40" t="s">
        <v>26</v>
      </c>
      <c r="D6" s="42">
        <v>0.1</v>
      </c>
    </row>
    <row r="7" spans="1:4" x14ac:dyDescent="0.25">
      <c r="A7" t="str">
        <f t="shared" si="0"/>
        <v>Conservador-DESENVOLVIMENTO</v>
      </c>
      <c r="B7" s="37" t="s">
        <v>32</v>
      </c>
      <c r="C7" s="40" t="s">
        <v>27</v>
      </c>
      <c r="D7" s="42">
        <v>0</v>
      </c>
    </row>
    <row r="8" spans="1:4" ht="15.75" thickBot="1" x14ac:dyDescent="0.3">
      <c r="A8" s="43" t="str">
        <f t="shared" si="0"/>
        <v>Conservador-HOTELARIAS</v>
      </c>
      <c r="B8" s="44" t="s">
        <v>32</v>
      </c>
      <c r="C8" s="45" t="s">
        <v>28</v>
      </c>
      <c r="D8" s="46">
        <v>0</v>
      </c>
    </row>
    <row r="9" spans="1:4" x14ac:dyDescent="0.25">
      <c r="A9" t="str">
        <f t="shared" si="0"/>
        <v>Moderado-PAPEL</v>
      </c>
      <c r="B9" s="37" t="s">
        <v>18</v>
      </c>
      <c r="C9" s="40" t="s">
        <v>23</v>
      </c>
      <c r="D9" s="42">
        <v>0.32</v>
      </c>
    </row>
    <row r="10" spans="1:4" x14ac:dyDescent="0.25">
      <c r="A10" t="str">
        <f t="shared" si="0"/>
        <v>Moderado-TIJOLO</v>
      </c>
      <c r="B10" s="37" t="s">
        <v>18</v>
      </c>
      <c r="C10" s="40" t="s">
        <v>24</v>
      </c>
      <c r="D10" s="42">
        <v>0.35</v>
      </c>
    </row>
    <row r="11" spans="1:4" x14ac:dyDescent="0.25">
      <c r="A11" t="str">
        <f t="shared" si="0"/>
        <v>Moderado-HIBRÍDOS</v>
      </c>
      <c r="B11" s="37" t="s">
        <v>18</v>
      </c>
      <c r="C11" s="40" t="s">
        <v>25</v>
      </c>
      <c r="D11" s="42">
        <v>0.08</v>
      </c>
    </row>
    <row r="12" spans="1:4" x14ac:dyDescent="0.25">
      <c r="A12" t="str">
        <f t="shared" si="0"/>
        <v>Moderado-FOFs</v>
      </c>
      <c r="B12" s="37" t="s">
        <v>18</v>
      </c>
      <c r="C12" s="40" t="s">
        <v>26</v>
      </c>
      <c r="D12" s="42">
        <v>0.1</v>
      </c>
    </row>
    <row r="13" spans="1:4" x14ac:dyDescent="0.25">
      <c r="A13" t="str">
        <f t="shared" si="0"/>
        <v>Moderado-DESENVOLVIMENTO</v>
      </c>
      <c r="B13" s="37" t="s">
        <v>18</v>
      </c>
      <c r="C13" s="40" t="s">
        <v>27</v>
      </c>
      <c r="D13" s="42">
        <v>0.1</v>
      </c>
    </row>
    <row r="14" spans="1:4" ht="15.75" thickBot="1" x14ac:dyDescent="0.3">
      <c r="A14" s="43" t="str">
        <f t="shared" si="0"/>
        <v>Moderado-HOTELARIAS</v>
      </c>
      <c r="B14" s="44" t="s">
        <v>18</v>
      </c>
      <c r="C14" s="45" t="s">
        <v>28</v>
      </c>
      <c r="D14" s="46">
        <v>0.05</v>
      </c>
    </row>
    <row r="15" spans="1:4" x14ac:dyDescent="0.25">
      <c r="A15" t="str">
        <f t="shared" si="0"/>
        <v>Agressivo-PAPEL</v>
      </c>
      <c r="B15" s="37" t="s">
        <v>33</v>
      </c>
      <c r="C15" s="40" t="s">
        <v>23</v>
      </c>
      <c r="D15" s="42">
        <v>0.5</v>
      </c>
    </row>
    <row r="16" spans="1:4" x14ac:dyDescent="0.25">
      <c r="A16" t="str">
        <f t="shared" si="0"/>
        <v>Agressivo-TIJOLO</v>
      </c>
      <c r="B16" s="37" t="s">
        <v>33</v>
      </c>
      <c r="C16" s="40" t="s">
        <v>24</v>
      </c>
      <c r="D16" s="42">
        <v>0.1</v>
      </c>
    </row>
    <row r="17" spans="1:4" x14ac:dyDescent="0.25">
      <c r="A17" t="str">
        <f t="shared" si="0"/>
        <v>Agressivo-HIBRÍDOS</v>
      </c>
      <c r="B17" s="37" t="s">
        <v>33</v>
      </c>
      <c r="C17" s="40" t="s">
        <v>25</v>
      </c>
      <c r="D17" s="42">
        <v>0.05</v>
      </c>
    </row>
    <row r="18" spans="1:4" x14ac:dyDescent="0.25">
      <c r="A18" t="str">
        <f t="shared" si="0"/>
        <v>Agressivo-FOFs</v>
      </c>
      <c r="B18" s="37" t="s">
        <v>33</v>
      </c>
      <c r="C18" s="40" t="s">
        <v>26</v>
      </c>
      <c r="D18" s="42">
        <v>0.05</v>
      </c>
    </row>
    <row r="19" spans="1:4" x14ac:dyDescent="0.25">
      <c r="A19" t="str">
        <f t="shared" si="0"/>
        <v>Agressivo-DESENVOLVIMENTO</v>
      </c>
      <c r="B19" s="37" t="s">
        <v>33</v>
      </c>
      <c r="C19" s="40" t="s">
        <v>27</v>
      </c>
      <c r="D19" s="42">
        <v>0.2</v>
      </c>
    </row>
    <row r="20" spans="1:4" x14ac:dyDescent="0.25">
      <c r="A20" t="str">
        <f t="shared" si="0"/>
        <v>Agressivo-HOTELARIAS</v>
      </c>
      <c r="B20" s="37" t="s">
        <v>33</v>
      </c>
      <c r="C20" s="40" t="s">
        <v>28</v>
      </c>
      <c r="D20" s="42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APP</vt:lpstr>
      <vt:lpstr>Plan2</vt:lpstr>
      <vt:lpstr>Plan3</vt:lpstr>
      <vt:lpstr>Aporte</vt:lpstr>
      <vt:lpstr>Patrimonio</vt:lpstr>
      <vt:lpstr>qtd_anos</vt:lpstr>
      <vt:lpstr>Rendimento_carteira</vt:lpstr>
      <vt:lpstr>Sugestao_investimento</vt:lpstr>
      <vt:lpstr>tx_mensal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CRC</dc:creator>
  <cp:lastModifiedBy>CRC</cp:lastModifiedBy>
  <dcterms:created xsi:type="dcterms:W3CDTF">2025-05-21T16:12:25Z</dcterms:created>
  <dcterms:modified xsi:type="dcterms:W3CDTF">2025-05-21T16:34:48Z</dcterms:modified>
</cp:coreProperties>
</file>