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0" yWindow="900" windowWidth="24040" windowHeight="12840" tabRatio="500" activeTab="1"/>
  </bookViews>
  <sheets>
    <sheet name="Sheet4" sheetId="4" r:id="rId1"/>
    <sheet name="Sheet1" sheetId="1" r:id="rId2"/>
    <sheet name="plate maps" sheetId="2" r:id="rId3"/>
  </sheets>
  <calcPr calcId="140000" concurrentCalc="0"/>
  <pivotCaches>
    <pivotCache cacheId="3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3" i="1" l="1"/>
  <c r="R75" i="1"/>
  <c r="R110" i="1"/>
  <c r="Q110" i="1"/>
  <c r="Q101" i="1"/>
  <c r="Q91" i="1"/>
  <c r="Q81" i="1"/>
  <c r="Q71" i="1"/>
  <c r="Q61" i="1"/>
  <c r="Q51" i="1"/>
  <c r="Q41" i="1"/>
  <c r="Q31" i="1"/>
  <c r="Q21" i="1"/>
  <c r="Q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2" i="1"/>
  <c r="O103" i="1"/>
  <c r="O104" i="1"/>
  <c r="O105" i="1"/>
  <c r="O106" i="1"/>
  <c r="O107" i="1"/>
  <c r="O108" i="1"/>
  <c r="O109" i="1"/>
  <c r="O110" i="1"/>
  <c r="O102" i="1"/>
  <c r="O101" i="1"/>
  <c r="O7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M22" i="1"/>
  <c r="M32" i="1"/>
  <c r="M42" i="1"/>
  <c r="M52" i="1"/>
  <c r="M62" i="1"/>
  <c r="M72" i="1"/>
  <c r="M82" i="1"/>
  <c r="M92" i="1"/>
  <c r="M102" i="1"/>
  <c r="M3" i="1"/>
  <c r="M13" i="1"/>
  <c r="M23" i="1"/>
  <c r="M33" i="1"/>
  <c r="M43" i="1"/>
  <c r="M53" i="1"/>
  <c r="M63" i="1"/>
  <c r="M73" i="1"/>
  <c r="M83" i="1"/>
  <c r="M93" i="1"/>
  <c r="M103" i="1"/>
  <c r="M4" i="1"/>
  <c r="M14" i="1"/>
  <c r="M24" i="1"/>
  <c r="M34" i="1"/>
  <c r="M44" i="1"/>
  <c r="M54" i="1"/>
  <c r="M64" i="1"/>
  <c r="M74" i="1"/>
  <c r="M84" i="1"/>
  <c r="M94" i="1"/>
  <c r="M104" i="1"/>
  <c r="M5" i="1"/>
  <c r="M15" i="1"/>
  <c r="M25" i="1"/>
  <c r="M35" i="1"/>
  <c r="M45" i="1"/>
  <c r="M55" i="1"/>
  <c r="M65" i="1"/>
  <c r="M85" i="1"/>
  <c r="M95" i="1"/>
  <c r="M105" i="1"/>
  <c r="M6" i="1"/>
  <c r="M16" i="1"/>
  <c r="M26" i="1"/>
  <c r="M36" i="1"/>
  <c r="M46" i="1"/>
  <c r="M56" i="1"/>
  <c r="M66" i="1"/>
  <c r="M76" i="1"/>
  <c r="M86" i="1"/>
  <c r="M96" i="1"/>
  <c r="M106" i="1"/>
  <c r="M7" i="1"/>
  <c r="M17" i="1"/>
  <c r="M27" i="1"/>
  <c r="M37" i="1"/>
  <c r="M47" i="1"/>
  <c r="M57" i="1"/>
  <c r="M67" i="1"/>
  <c r="M77" i="1"/>
  <c r="M87" i="1"/>
  <c r="M97" i="1"/>
  <c r="M107" i="1"/>
  <c r="M8" i="1"/>
  <c r="M18" i="1"/>
  <c r="M28" i="1"/>
  <c r="M38" i="1"/>
  <c r="M48" i="1"/>
  <c r="M58" i="1"/>
  <c r="M68" i="1"/>
  <c r="M78" i="1"/>
  <c r="M88" i="1"/>
  <c r="M98" i="1"/>
  <c r="M108" i="1"/>
  <c r="M9" i="1"/>
  <c r="M19" i="1"/>
  <c r="M29" i="1"/>
  <c r="M39" i="1"/>
  <c r="M49" i="1"/>
  <c r="M59" i="1"/>
  <c r="M69" i="1"/>
  <c r="M79" i="1"/>
  <c r="M89" i="1"/>
  <c r="M99" i="1"/>
  <c r="M109" i="1"/>
  <c r="M10" i="1"/>
  <c r="M20" i="1"/>
  <c r="M30" i="1"/>
  <c r="M40" i="1"/>
  <c r="M50" i="1"/>
  <c r="M60" i="1"/>
  <c r="M70" i="1"/>
  <c r="M80" i="1"/>
  <c r="M90" i="1"/>
  <c r="M100" i="1"/>
  <c r="M110" i="1"/>
  <c r="M11" i="1"/>
  <c r="M21" i="1"/>
  <c r="M31" i="1"/>
  <c r="M41" i="1"/>
  <c r="M51" i="1"/>
  <c r="M61" i="1"/>
  <c r="M71" i="1"/>
  <c r="M81" i="1"/>
  <c r="M91" i="1"/>
  <c r="M101" i="1"/>
  <c r="M12" i="1"/>
  <c r="M2" i="1"/>
</calcChain>
</file>

<file path=xl/sharedStrings.xml><?xml version="1.0" encoding="utf-8"?>
<sst xmlns="http://schemas.openxmlformats.org/spreadsheetml/2006/main" count="1361" uniqueCount="310">
  <si>
    <t>Habitat</t>
  </si>
  <si>
    <t>Fraction</t>
  </si>
  <si>
    <t>#</t>
  </si>
  <si>
    <t>DNA ID</t>
  </si>
  <si>
    <t>primer_index_name</t>
  </si>
  <si>
    <t>primer_index_seq</t>
  </si>
  <si>
    <t>lib_index_name</t>
  </si>
  <si>
    <t>lib_index_seq</t>
  </si>
  <si>
    <t>mlCOI/jgHCO [PCR] cleaned undiluted</t>
  </si>
  <si>
    <t>H2O to add to 20 ul cleaned PCR to dilute to 20 ng/ul</t>
  </si>
  <si>
    <t>Final [PCR]</t>
  </si>
  <si>
    <t>Volume to pool</t>
  </si>
  <si>
    <t>Amount (ng) pooled</t>
  </si>
  <si>
    <t>H2O to add for total volume of 60ul</t>
  </si>
  <si>
    <t>Seagrass</t>
  </si>
  <si>
    <t>100 microns</t>
  </si>
  <si>
    <t>500 microns</t>
  </si>
  <si>
    <t>1L water</t>
  </si>
  <si>
    <t>0.45 microns</t>
  </si>
  <si>
    <t>1L mangrove water</t>
  </si>
  <si>
    <t>1L reef water</t>
  </si>
  <si>
    <t>ML1674</t>
  </si>
  <si>
    <t>ML1694</t>
  </si>
  <si>
    <t>ML1726</t>
  </si>
  <si>
    <t>ML1727</t>
  </si>
  <si>
    <t>ML1738</t>
  </si>
  <si>
    <t>ML1747</t>
  </si>
  <si>
    <t>ML1752</t>
  </si>
  <si>
    <t>ML1758</t>
  </si>
  <si>
    <t>ML1129</t>
  </si>
  <si>
    <t>ML1168</t>
  </si>
  <si>
    <t>ML1181</t>
  </si>
  <si>
    <t>ML1189</t>
  </si>
  <si>
    <t>ML1192</t>
  </si>
  <si>
    <t>ML1200</t>
  </si>
  <si>
    <t>ML1234</t>
  </si>
  <si>
    <t>ML1248</t>
  </si>
  <si>
    <t>ML1290</t>
  </si>
  <si>
    <t>ML1295</t>
  </si>
  <si>
    <t>ML1329</t>
  </si>
  <si>
    <t>ML1403</t>
  </si>
  <si>
    <t>ML1206</t>
  </si>
  <si>
    <t>ML1660</t>
  </si>
  <si>
    <t>ML1661</t>
  </si>
  <si>
    <t>ML1662</t>
  </si>
  <si>
    <t>ML1663</t>
  </si>
  <si>
    <t>ML1772</t>
  </si>
  <si>
    <t>ML1773</t>
  </si>
  <si>
    <t>ML1774</t>
  </si>
  <si>
    <t>ML1775</t>
  </si>
  <si>
    <t>ML1776</t>
  </si>
  <si>
    <t>ML1777</t>
  </si>
  <si>
    <t>ML1778</t>
  </si>
  <si>
    <t>ML1779</t>
  </si>
  <si>
    <t>ML1780</t>
  </si>
  <si>
    <t>ML1781</t>
  </si>
  <si>
    <t>ML1782</t>
  </si>
  <si>
    <t>ML1783</t>
  </si>
  <si>
    <t>ML1784</t>
  </si>
  <si>
    <t>ML1785</t>
  </si>
  <si>
    <t>ML1786</t>
  </si>
  <si>
    <t>ML1787</t>
  </si>
  <si>
    <t>ML1788</t>
  </si>
  <si>
    <t>ML1789</t>
  </si>
  <si>
    <t>ML1790</t>
  </si>
  <si>
    <t>ML1791</t>
  </si>
  <si>
    <t>ML1792</t>
  </si>
  <si>
    <t>ML1793</t>
  </si>
  <si>
    <t>ML1794</t>
  </si>
  <si>
    <t>ML1795</t>
  </si>
  <si>
    <t>ML1796</t>
  </si>
  <si>
    <t>ML1797</t>
  </si>
  <si>
    <t>ML1798</t>
  </si>
  <si>
    <t>ML1799</t>
  </si>
  <si>
    <t>ML1800</t>
  </si>
  <si>
    <t>ML1801</t>
  </si>
  <si>
    <t>ML1802</t>
  </si>
  <si>
    <t>ML1803</t>
  </si>
  <si>
    <t>ML1804</t>
  </si>
  <si>
    <t>ML1805</t>
  </si>
  <si>
    <t>ML1806</t>
  </si>
  <si>
    <t>ML1807</t>
  </si>
  <si>
    <t>ML1808</t>
  </si>
  <si>
    <t>ML1809</t>
  </si>
  <si>
    <t>ML1810</t>
  </si>
  <si>
    <t>ML1811</t>
  </si>
  <si>
    <t>ML1812</t>
  </si>
  <si>
    <t>ML1813</t>
  </si>
  <si>
    <t>ML1814</t>
  </si>
  <si>
    <t>ML1815</t>
  </si>
  <si>
    <t>ML1816</t>
  </si>
  <si>
    <t>ML1817</t>
  </si>
  <si>
    <t>ML1818</t>
  </si>
  <si>
    <t>ML1819</t>
  </si>
  <si>
    <t>ML1820</t>
  </si>
  <si>
    <t>ML1821</t>
  </si>
  <si>
    <t>ML1822</t>
  </si>
  <si>
    <t>ML1823</t>
  </si>
  <si>
    <t>ML1824</t>
  </si>
  <si>
    <t>ML1825</t>
  </si>
  <si>
    <t>ML1826</t>
  </si>
  <si>
    <t>ML1827</t>
  </si>
  <si>
    <t>ML1828</t>
  </si>
  <si>
    <t>ML1829</t>
  </si>
  <si>
    <t>ML1830</t>
  </si>
  <si>
    <t>ML1831</t>
  </si>
  <si>
    <t>ML1832</t>
  </si>
  <si>
    <t>ML1833</t>
  </si>
  <si>
    <t>ML1834</t>
  </si>
  <si>
    <t>ML1835</t>
  </si>
  <si>
    <t>ML1836</t>
  </si>
  <si>
    <t>ML1837</t>
  </si>
  <si>
    <t>ML1838</t>
  </si>
  <si>
    <t>ML1839</t>
  </si>
  <si>
    <t>ML1840</t>
  </si>
  <si>
    <t>ML1841</t>
  </si>
  <si>
    <t>ML1842</t>
  </si>
  <si>
    <t>ML1843</t>
  </si>
  <si>
    <t>ML1844</t>
  </si>
  <si>
    <t>ML1845</t>
  </si>
  <si>
    <t>ML1846</t>
  </si>
  <si>
    <t>ML1847</t>
  </si>
  <si>
    <t>ML1848</t>
  </si>
  <si>
    <t>ML1849</t>
  </si>
  <si>
    <t>ML1850</t>
  </si>
  <si>
    <t>ML1851</t>
  </si>
  <si>
    <t>Tag_01</t>
  </si>
  <si>
    <t>AGACGC</t>
  </si>
  <si>
    <t>AR002</t>
  </si>
  <si>
    <t>CGATGT</t>
  </si>
  <si>
    <t>Tag_02</t>
  </si>
  <si>
    <t>AGTGTA</t>
  </si>
  <si>
    <t>Tag_03</t>
  </si>
  <si>
    <t>ACTAGC</t>
  </si>
  <si>
    <t>Tag_04</t>
  </si>
  <si>
    <t>ACAGTC</t>
  </si>
  <si>
    <t>Tag_05</t>
  </si>
  <si>
    <t>ATCGAC</t>
  </si>
  <si>
    <t>Tag_06</t>
  </si>
  <si>
    <t>ATGTCG</t>
  </si>
  <si>
    <t>Tag_07</t>
  </si>
  <si>
    <t>ATAGCA</t>
  </si>
  <si>
    <t>Tag_08</t>
  </si>
  <si>
    <t>AGCTAG</t>
  </si>
  <si>
    <t>Tag_09</t>
  </si>
  <si>
    <t>ACGTAT</t>
  </si>
  <si>
    <t>Tag_10</t>
  </si>
  <si>
    <t>AGTCAT</t>
  </si>
  <si>
    <t>AR004</t>
  </si>
  <si>
    <t>TGACCA</t>
  </si>
  <si>
    <t>AR005</t>
  </si>
  <si>
    <t>ACAGTG</t>
  </si>
  <si>
    <t>AR006</t>
  </si>
  <si>
    <t>GCCAAT</t>
  </si>
  <si>
    <t>AR007</t>
  </si>
  <si>
    <t>CAGATC</t>
  </si>
  <si>
    <t>AR012</t>
  </si>
  <si>
    <t>CTTGTA</t>
  </si>
  <si>
    <t>AR013</t>
  </si>
  <si>
    <t>AGTCAA</t>
  </si>
  <si>
    <t>AR014</t>
  </si>
  <si>
    <t>AGTTCC</t>
  </si>
  <si>
    <t>AR015</t>
  </si>
  <si>
    <t>ATGTCA</t>
  </si>
  <si>
    <t>AR016</t>
  </si>
  <si>
    <t>CCGTCC</t>
  </si>
  <si>
    <t>AR018</t>
  </si>
  <si>
    <t>GTCCGC</t>
  </si>
  <si>
    <t>A</t>
  </si>
  <si>
    <t>B</t>
  </si>
  <si>
    <t>C</t>
  </si>
  <si>
    <t>D</t>
  </si>
  <si>
    <t>E</t>
  </si>
  <si>
    <t>F</t>
  </si>
  <si>
    <t>G</t>
  </si>
  <si>
    <t>H</t>
  </si>
  <si>
    <t>Locality</t>
  </si>
  <si>
    <t>Site</t>
  </si>
  <si>
    <t>Plot/Sample</t>
  </si>
  <si>
    <t>Bocas del Toro</t>
  </si>
  <si>
    <t>SCR</t>
  </si>
  <si>
    <t>GA</t>
  </si>
  <si>
    <t>MAR</t>
  </si>
  <si>
    <t>IPI</t>
  </si>
  <si>
    <t>GC</t>
  </si>
  <si>
    <t>GB</t>
  </si>
  <si>
    <t>PPR</t>
  </si>
  <si>
    <t>SGN</t>
  </si>
  <si>
    <t>PST</t>
  </si>
  <si>
    <t>D2</t>
  </si>
  <si>
    <t>ROL</t>
  </si>
  <si>
    <t>M1</t>
  </si>
  <si>
    <t>Sa1</t>
  </si>
  <si>
    <t>C3</t>
  </si>
  <si>
    <t>CCR</t>
  </si>
  <si>
    <t>PJN</t>
  </si>
  <si>
    <t>S1</t>
  </si>
  <si>
    <t>M3</t>
  </si>
  <si>
    <t>M2</t>
  </si>
  <si>
    <t>SIS</t>
  </si>
  <si>
    <t>Coiba National Park</t>
  </si>
  <si>
    <t>Boca Grande</t>
  </si>
  <si>
    <t>14A2-1</t>
  </si>
  <si>
    <t>14A2-2</t>
  </si>
  <si>
    <t>14A2-3</t>
  </si>
  <si>
    <t>Uva</t>
  </si>
  <si>
    <t>14B</t>
  </si>
  <si>
    <t>14B-2</t>
  </si>
  <si>
    <t>Machete</t>
  </si>
  <si>
    <t>14E-2</t>
  </si>
  <si>
    <t>14C-2</t>
  </si>
  <si>
    <t>14B-3</t>
  </si>
  <si>
    <t>14A1-1</t>
  </si>
  <si>
    <t>14C-1</t>
  </si>
  <si>
    <t>Afuera</t>
  </si>
  <si>
    <t>15B-1</t>
  </si>
  <si>
    <t>14E-3</t>
  </si>
  <si>
    <t>15B-3</t>
  </si>
  <si>
    <t>14A3-2</t>
  </si>
  <si>
    <t>14A4-2</t>
  </si>
  <si>
    <t>14C-3</t>
  </si>
  <si>
    <t>14A1-3</t>
  </si>
  <si>
    <t>14A4-3</t>
  </si>
  <si>
    <t>14A4-1</t>
  </si>
  <si>
    <t>14A3-3</t>
  </si>
  <si>
    <t>14E-1</t>
  </si>
  <si>
    <t>15B-2</t>
  </si>
  <si>
    <t>14A3-1</t>
  </si>
  <si>
    <t>Bahia Damas</t>
  </si>
  <si>
    <t>13C-1</t>
  </si>
  <si>
    <t>Santa Cruz</t>
  </si>
  <si>
    <t>12A4-2</t>
  </si>
  <si>
    <t>12A4-3</t>
  </si>
  <si>
    <t>12A2-2</t>
  </si>
  <si>
    <t>San Juan</t>
  </si>
  <si>
    <t>13A4-1</t>
  </si>
  <si>
    <t>13A4-3</t>
  </si>
  <si>
    <t>Frijolito</t>
  </si>
  <si>
    <t>15A-1</t>
  </si>
  <si>
    <t>15A-2</t>
  </si>
  <si>
    <t>13A1-3</t>
  </si>
  <si>
    <t>13A1-1</t>
  </si>
  <si>
    <t>13C-3</t>
  </si>
  <si>
    <t>Granito</t>
  </si>
  <si>
    <t>10B-1</t>
  </si>
  <si>
    <t>12A3-1</t>
  </si>
  <si>
    <t>12A4-1</t>
  </si>
  <si>
    <t>12A2-1</t>
  </si>
  <si>
    <t>12A1-1</t>
  </si>
  <si>
    <t>15A-3</t>
  </si>
  <si>
    <t>13A4-2</t>
  </si>
  <si>
    <t>13A1-2</t>
  </si>
  <si>
    <t>13C-2</t>
  </si>
  <si>
    <t>Secas</t>
  </si>
  <si>
    <t>10A-1</t>
  </si>
  <si>
    <t>10B-2</t>
  </si>
  <si>
    <t>11C-1</t>
  </si>
  <si>
    <t>8A-3</t>
  </si>
  <si>
    <t>11A-1</t>
  </si>
  <si>
    <t>11B-1</t>
  </si>
  <si>
    <t>12A1-2</t>
  </si>
  <si>
    <t>12A3-2</t>
  </si>
  <si>
    <t>12A2-3</t>
  </si>
  <si>
    <t>12A1-3</t>
  </si>
  <si>
    <t>12A3-3</t>
  </si>
  <si>
    <t>11B-3</t>
  </si>
  <si>
    <t>10A-2</t>
  </si>
  <si>
    <t>10B-3</t>
  </si>
  <si>
    <t>11C-2</t>
  </si>
  <si>
    <t>11A-3</t>
  </si>
  <si>
    <t>11A-2</t>
  </si>
  <si>
    <t>11B-2</t>
  </si>
  <si>
    <t>10A-3</t>
  </si>
  <si>
    <t>11C-3</t>
  </si>
  <si>
    <t>9B-1</t>
  </si>
  <si>
    <t>13A3-1</t>
  </si>
  <si>
    <t>8B-1</t>
  </si>
  <si>
    <t>8A-2</t>
  </si>
  <si>
    <t>9A-1</t>
  </si>
  <si>
    <t>13A2-1</t>
  </si>
  <si>
    <t>13B-2</t>
  </si>
  <si>
    <t>9B-2</t>
  </si>
  <si>
    <t>13A3-3</t>
  </si>
  <si>
    <t>9B-3</t>
  </si>
  <si>
    <t>13A3-2</t>
  </si>
  <si>
    <t>8B-2</t>
  </si>
  <si>
    <t>8B-3</t>
  </si>
  <si>
    <t>9A-2</t>
  </si>
  <si>
    <t>9A-3</t>
  </si>
  <si>
    <t>13A2-2</t>
  </si>
  <si>
    <t>13A2-3</t>
  </si>
  <si>
    <t>13B-3</t>
  </si>
  <si>
    <t>13B-1</t>
  </si>
  <si>
    <t>Row Labels</t>
  </si>
  <si>
    <t>Grand Total</t>
  </si>
  <si>
    <t>Count of Plot/Sample</t>
  </si>
  <si>
    <t>Total</t>
  </si>
  <si>
    <t>14B-1</t>
  </si>
  <si>
    <t>BCS12_plate1</t>
  </si>
  <si>
    <t>primer tag 1</t>
  </si>
  <si>
    <t>primer tag 2</t>
  </si>
  <si>
    <t>primer tag 3</t>
  </si>
  <si>
    <t>primer tag 4</t>
  </si>
  <si>
    <t>primer tag 5</t>
  </si>
  <si>
    <t>primer tag 6</t>
  </si>
  <si>
    <t>primer tag 7</t>
  </si>
  <si>
    <t>primer tag 8</t>
  </si>
  <si>
    <t>primer tag 9</t>
  </si>
  <si>
    <t>primer tag 10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</si>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</sst>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name val="Calibri"/>
      <scheme val="minor"/>
    </font>
    <font>
      <sz val="12"/>
      <name val="Calibri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3" xfId="0" applyFont="1" applyBorder="1" applyAlignment="1"/>
    <xf numFmtId="0" fontId="0" fillId="0" borderId="0" xfId="0" applyFont="1" applyBorder="1" applyAlignment="1"/>
    <xf numFmtId="0" fontId="2" fillId="0" borderId="2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3" xfId="0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 applyAlignment="1"/>
    <xf numFmtId="0" fontId="6" fillId="2" borderId="0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4" borderId="0" xfId="0" applyFill="1"/>
    <xf numFmtId="0" fontId="6" fillId="4" borderId="0" xfId="0" applyFont="1" applyFill="1" applyBorder="1" applyAlignment="1">
      <alignment horizontal="center"/>
    </xf>
    <xf numFmtId="0" fontId="0" fillId="5" borderId="0" xfId="0" applyFill="1"/>
    <xf numFmtId="0" fontId="6" fillId="5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6" borderId="0" xfId="0" applyFill="1"/>
    <xf numFmtId="0" fontId="6" fillId="7" borderId="0" xfId="0" applyFont="1" applyFill="1" applyBorder="1" applyAlignment="1">
      <alignment horizontal="center"/>
    </xf>
    <xf numFmtId="0" fontId="0" fillId="7" borderId="0" xfId="0" applyFill="1"/>
    <xf numFmtId="0" fontId="6" fillId="2" borderId="4" xfId="0" applyFont="1" applyFill="1" applyBorder="1" applyAlignment="1">
      <alignment horizontal="center"/>
    </xf>
    <xf numFmtId="0" fontId="0" fillId="2" borderId="4" xfId="0" applyFill="1" applyBorder="1"/>
    <xf numFmtId="0" fontId="6" fillId="2" borderId="4" xfId="0" applyFont="1" applyFill="1" applyBorder="1" applyAlignment="1"/>
    <xf numFmtId="0" fontId="6" fillId="3" borderId="4" xfId="0" applyFont="1" applyFill="1" applyBorder="1" applyAlignment="1">
      <alignment horizontal="center"/>
    </xf>
    <xf numFmtId="0" fontId="0" fillId="3" borderId="4" xfId="0" applyFill="1" applyBorder="1"/>
    <xf numFmtId="0" fontId="6" fillId="3" borderId="4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0" fillId="4" borderId="4" xfId="0" applyFill="1" applyBorder="1"/>
    <xf numFmtId="0" fontId="6" fillId="4" borderId="4" xfId="0" applyFont="1" applyFill="1" applyBorder="1" applyAlignment="1"/>
    <xf numFmtId="0" fontId="6" fillId="5" borderId="4" xfId="0" applyFont="1" applyFill="1" applyBorder="1" applyAlignment="1">
      <alignment horizontal="center"/>
    </xf>
    <xf numFmtId="0" fontId="0" fillId="5" borderId="4" xfId="0" applyFill="1" applyBorder="1"/>
    <xf numFmtId="0" fontId="6" fillId="5" borderId="4" xfId="0" applyFont="1" applyFill="1" applyBorder="1" applyAlignment="1"/>
    <xf numFmtId="0" fontId="6" fillId="6" borderId="4" xfId="0" applyFont="1" applyFill="1" applyBorder="1" applyAlignment="1">
      <alignment horizontal="center"/>
    </xf>
    <xf numFmtId="0" fontId="0" fillId="6" borderId="4" xfId="0" applyFill="1" applyBorder="1"/>
    <xf numFmtId="0" fontId="6" fillId="6" borderId="4" xfId="0" applyFont="1" applyFill="1" applyBorder="1" applyAlignment="1"/>
    <xf numFmtId="0" fontId="6" fillId="7" borderId="4" xfId="0" applyFont="1" applyFill="1" applyBorder="1" applyAlignment="1">
      <alignment horizontal="center"/>
    </xf>
    <xf numFmtId="0" fontId="0" fillId="7" borderId="4" xfId="0" applyFill="1" applyBorder="1"/>
    <xf numFmtId="0" fontId="6" fillId="7" borderId="4" xfId="0" applyFont="1" applyFill="1" applyBorder="1" applyAlignment="1"/>
    <xf numFmtId="0" fontId="5" fillId="7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5" fillId="4" borderId="0" xfId="0" applyNumberFormat="1" applyFont="1" applyFill="1" applyBorder="1" applyAlignment="1">
      <alignment horizontal="center"/>
    </xf>
    <xf numFmtId="49" fontId="5" fillId="5" borderId="0" xfId="0" applyNumberFormat="1" applyFont="1" applyFill="1" applyBorder="1" applyAlignment="1">
      <alignment horizontal="center"/>
    </xf>
    <xf numFmtId="49" fontId="5" fillId="6" borderId="0" xfId="0" applyNumberFormat="1" applyFont="1" applyFill="1" applyBorder="1" applyAlignment="1">
      <alignment horizontal="center"/>
    </xf>
    <xf numFmtId="0" fontId="0" fillId="7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6" fillId="7" borderId="0" xfId="0" applyFont="1" applyFill="1" applyBorder="1" applyAlignment="1"/>
    <xf numFmtId="0" fontId="6" fillId="4" borderId="0" xfId="0" applyFont="1" applyFill="1" applyBorder="1" applyAlignment="1"/>
    <xf numFmtId="0" fontId="6" fillId="2" borderId="0" xfId="0" applyFont="1" applyFill="1" applyBorder="1" applyAlignment="1"/>
    <xf numFmtId="0" fontId="6" fillId="3" borderId="0" xfId="0" applyFont="1" applyFill="1" applyBorder="1" applyAlignment="1"/>
    <xf numFmtId="0" fontId="6" fillId="5" borderId="0" xfId="0" applyFont="1" applyFill="1" applyBorder="1" applyAlignment="1"/>
    <xf numFmtId="0" fontId="6" fillId="6" borderId="0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6" fillId="3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/>
    <xf numFmtId="0" fontId="6" fillId="5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6" borderId="1" xfId="0" applyFill="1" applyBorder="1"/>
    <xf numFmtId="0" fontId="6" fillId="6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/>
    <xf numFmtId="0" fontId="6" fillId="7" borderId="1" xfId="0" applyFont="1" applyFill="1" applyBorder="1" applyAlignment="1"/>
    <xf numFmtId="164" fontId="0" fillId="3" borderId="4" xfId="0" applyNumberFormat="1" applyFill="1" applyBorder="1"/>
    <xf numFmtId="164" fontId="0" fillId="3" borderId="1" xfId="0" applyNumberFormat="1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ieu Leray" refreshedDate="43149.736615624999" createdVersion="4" refreshedVersion="4" minRefreshableVersion="3" recordCount="105">
  <cacheSource type="worksheet">
    <worksheetSource ref="A1:E106" sheet="Sheet1"/>
  </cacheSource>
  <cacheFields count="5">
    <cacheField name="Locality" numFmtId="0">
      <sharedItems count="2">
        <s v="Bocas del Toro"/>
        <s v="Coiba National Park"/>
      </sharedItems>
    </cacheField>
    <cacheField name="Site" numFmtId="0">
      <sharedItems count="20">
        <s v="SCR"/>
        <s v="MAR"/>
        <s v="IPI"/>
        <s v="PPR"/>
        <s v="SGN"/>
        <s v="PST"/>
        <s v="ROL"/>
        <s v="CCR"/>
        <s v="PJN"/>
        <s v="SIS"/>
        <s v="Boca Grande"/>
        <s v="Uva"/>
        <s v="Machete"/>
        <s v="Afuera"/>
        <s v="Bahia Damas"/>
        <s v="Santa Cruz"/>
        <s v="San Juan"/>
        <s v="Frijolito"/>
        <s v="Granito"/>
        <s v="Secas"/>
      </sharedItems>
    </cacheField>
    <cacheField name="Plot/Sample" numFmtId="0">
      <sharedItems count="92">
        <s v="GA"/>
        <s v="GC"/>
        <s v="GB"/>
        <s v="D2"/>
        <s v="M1"/>
        <s v="Sa1"/>
        <s v="C3"/>
        <s v="S1"/>
        <s v="M3"/>
        <s v="M2"/>
        <s v="14A2-1"/>
        <s v="14A2-2"/>
        <s v="14A2-3"/>
        <s v="14B"/>
        <s v="14B-2"/>
        <s v="14E-2"/>
        <s v="14C-2"/>
        <s v="14B-3"/>
        <s v="14A1-1"/>
        <s v="14C-1"/>
        <s v="15B-1"/>
        <s v="14E-3"/>
        <s v="15B-3"/>
        <s v="14A3-2"/>
        <s v="14A4-2"/>
        <s v="14C-3"/>
        <s v="14A1-3"/>
        <s v="14A4-3"/>
        <s v="14A4-1"/>
        <s v="14A3-3"/>
        <s v="14E-1"/>
        <s v="15B-2"/>
        <s v="14A3-1"/>
        <s v="13C-1"/>
        <s v="12A4-2"/>
        <s v="12A4-3"/>
        <s v="12A2-2"/>
        <s v="13A4-1"/>
        <s v="13A4-3"/>
        <s v="15A-1"/>
        <s v="15A-2"/>
        <s v="13A1-3"/>
        <s v="13A1-1"/>
        <s v="13C-3"/>
        <s v="10B-1"/>
        <s v="12A3-1"/>
        <s v="12A4-1"/>
        <s v="12A2-1"/>
        <s v="12A1-1"/>
        <s v="15A-3"/>
        <s v="13A4-2"/>
        <s v="13A1-2"/>
        <s v="13C-2"/>
        <s v="10A-1"/>
        <s v="10B-2"/>
        <s v="11C-1"/>
        <s v="8A-3"/>
        <s v="11A-1"/>
        <s v="11B-1"/>
        <s v="12A1-2"/>
        <s v="12A3-2"/>
        <s v="12A2-3"/>
        <s v="12A1-3"/>
        <s v="12A3-3"/>
        <s v="11B-3"/>
        <s v="10A-2"/>
        <s v="10B-3"/>
        <s v="11C-2"/>
        <s v="11A-3"/>
        <s v="11A-2"/>
        <s v="11B-2"/>
        <s v="10A-3"/>
        <s v="11C-3"/>
        <s v="9B-1"/>
        <s v="13A3-1"/>
        <s v="8B-1"/>
        <s v="8A-2"/>
        <s v="9A-1"/>
        <s v="13A2-1"/>
        <s v="13B-2"/>
        <s v="9B-2"/>
        <s v="13A3-3"/>
        <s v="9B-3"/>
        <s v="13A3-2"/>
        <s v="8B-2"/>
        <s v="8B-3"/>
        <s v="9A-2"/>
        <s v="9A-3"/>
        <s v="13A2-2"/>
        <s v="13A2-3"/>
        <s v="13B-3"/>
        <s v="13B-1"/>
      </sharedItems>
    </cacheField>
    <cacheField name="Habitat" numFmtId="0">
      <sharedItems/>
    </cacheField>
    <cacheField name="Fr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x v="0"/>
    <s v="Seagrass"/>
    <s v="100 microns"/>
  </r>
  <r>
    <x v="0"/>
    <x v="1"/>
    <x v="0"/>
    <s v="Seagrass"/>
    <s v="500 microns"/>
  </r>
  <r>
    <x v="0"/>
    <x v="2"/>
    <x v="1"/>
    <s v="Seagrass"/>
    <s v="500 microns"/>
  </r>
  <r>
    <x v="0"/>
    <x v="2"/>
    <x v="2"/>
    <s v="Seagrass"/>
    <s v="500 microns"/>
  </r>
  <r>
    <x v="0"/>
    <x v="3"/>
    <x v="2"/>
    <s v="Seagrass"/>
    <s v="100 microns"/>
  </r>
  <r>
    <x v="0"/>
    <x v="4"/>
    <x v="1"/>
    <s v="Seagrass"/>
    <s v="100 microns"/>
  </r>
  <r>
    <x v="0"/>
    <x v="0"/>
    <x v="1"/>
    <s v="Seagrass"/>
    <s v="500 microns"/>
  </r>
  <r>
    <x v="0"/>
    <x v="0"/>
    <x v="1"/>
    <s v="Seagrass"/>
    <s v="100 microns"/>
  </r>
  <r>
    <x v="0"/>
    <x v="5"/>
    <x v="3"/>
    <s v="1L water"/>
    <s v="0.45 microns"/>
  </r>
  <r>
    <x v="0"/>
    <x v="6"/>
    <x v="4"/>
    <s v="1L water"/>
    <s v="0.45 microns"/>
  </r>
  <r>
    <x v="0"/>
    <x v="3"/>
    <x v="5"/>
    <s v="1L water"/>
    <s v="0.45 microns"/>
  </r>
  <r>
    <x v="0"/>
    <x v="3"/>
    <x v="6"/>
    <s v="1L water"/>
    <s v="0.45 microns"/>
  </r>
  <r>
    <x v="0"/>
    <x v="7"/>
    <x v="6"/>
    <s v="1L water"/>
    <s v="0.45 microns"/>
  </r>
  <r>
    <x v="0"/>
    <x v="8"/>
    <x v="7"/>
    <s v="1L water"/>
    <s v="0.45 microns"/>
  </r>
  <r>
    <x v="0"/>
    <x v="5"/>
    <x v="5"/>
    <s v="1L water"/>
    <s v="0.45 microns"/>
  </r>
  <r>
    <x v="0"/>
    <x v="1"/>
    <x v="8"/>
    <s v="1L water"/>
    <s v="0.45 microns"/>
  </r>
  <r>
    <x v="0"/>
    <x v="0"/>
    <x v="6"/>
    <s v="1L water"/>
    <s v="0.45 microns"/>
  </r>
  <r>
    <x v="0"/>
    <x v="5"/>
    <x v="9"/>
    <s v="1L water"/>
    <s v="0.45 microns"/>
  </r>
  <r>
    <x v="0"/>
    <x v="4"/>
    <x v="7"/>
    <s v="1L water"/>
    <s v="0.45 microns"/>
  </r>
  <r>
    <x v="0"/>
    <x v="9"/>
    <x v="8"/>
    <s v="1L water"/>
    <s v="0.45 microns"/>
  </r>
  <r>
    <x v="0"/>
    <x v="8"/>
    <x v="5"/>
    <s v="1L water"/>
    <s v="0.45 microns"/>
  </r>
  <r>
    <x v="1"/>
    <x v="10"/>
    <x v="10"/>
    <s v="1L mangrove water"/>
    <s v="0.45 microns"/>
  </r>
  <r>
    <x v="1"/>
    <x v="10"/>
    <x v="11"/>
    <s v="1L mangrove water"/>
    <s v="0.45 microns"/>
  </r>
  <r>
    <x v="1"/>
    <x v="10"/>
    <x v="12"/>
    <s v="1L mangrove water"/>
    <s v="0.45 microns"/>
  </r>
  <r>
    <x v="1"/>
    <x v="11"/>
    <x v="13"/>
    <s v="1L reef water"/>
    <s v="0.45 microns"/>
  </r>
  <r>
    <x v="1"/>
    <x v="11"/>
    <x v="14"/>
    <s v="1L reef water"/>
    <s v="0.45 microns"/>
  </r>
  <r>
    <x v="1"/>
    <x v="12"/>
    <x v="15"/>
    <s v="1L reef water"/>
    <s v="0.45 microns"/>
  </r>
  <r>
    <x v="1"/>
    <x v="11"/>
    <x v="16"/>
    <s v="1L reef water"/>
    <s v="0.45 microns"/>
  </r>
  <r>
    <x v="1"/>
    <x v="11"/>
    <x v="17"/>
    <s v="1L reef water"/>
    <s v="0.45 microns"/>
  </r>
  <r>
    <x v="1"/>
    <x v="10"/>
    <x v="18"/>
    <s v="1L mangrove water"/>
    <s v="0.45 microns"/>
  </r>
  <r>
    <x v="1"/>
    <x v="11"/>
    <x v="19"/>
    <s v="1L reef water"/>
    <s v="0.45 microns"/>
  </r>
  <r>
    <x v="1"/>
    <x v="13"/>
    <x v="20"/>
    <s v="1L reef water"/>
    <s v="0.45 microns"/>
  </r>
  <r>
    <x v="1"/>
    <x v="12"/>
    <x v="21"/>
    <s v="1L reef water"/>
    <s v="0.45 microns"/>
  </r>
  <r>
    <x v="1"/>
    <x v="13"/>
    <x v="22"/>
    <s v="1L reef water"/>
    <s v="0.45 microns"/>
  </r>
  <r>
    <x v="1"/>
    <x v="10"/>
    <x v="23"/>
    <s v="1L mangrove water"/>
    <s v="0.45 microns"/>
  </r>
  <r>
    <x v="1"/>
    <x v="10"/>
    <x v="24"/>
    <s v="1L mangrove water"/>
    <s v="0.45 microns"/>
  </r>
  <r>
    <x v="1"/>
    <x v="11"/>
    <x v="25"/>
    <s v="1L reef water"/>
    <s v="0.45 microns"/>
  </r>
  <r>
    <x v="1"/>
    <x v="10"/>
    <x v="26"/>
    <s v="1L mangrove water"/>
    <s v="0.45 microns"/>
  </r>
  <r>
    <x v="1"/>
    <x v="10"/>
    <x v="27"/>
    <s v="1L mangrove water"/>
    <s v="0.45 microns"/>
  </r>
  <r>
    <x v="1"/>
    <x v="10"/>
    <x v="28"/>
    <s v="1L mangrove water"/>
    <s v="0.45 microns"/>
  </r>
  <r>
    <x v="1"/>
    <x v="10"/>
    <x v="18"/>
    <s v="1L mangrove water"/>
    <s v="0.45 microns"/>
  </r>
  <r>
    <x v="1"/>
    <x v="10"/>
    <x v="29"/>
    <s v="1L mangrove water"/>
    <s v="0.45 microns"/>
  </r>
  <r>
    <x v="1"/>
    <x v="12"/>
    <x v="30"/>
    <s v="1L reef water"/>
    <s v="0.45 microns"/>
  </r>
  <r>
    <x v="1"/>
    <x v="13"/>
    <x v="31"/>
    <s v="1L reef water"/>
    <s v="0.45 microns"/>
  </r>
  <r>
    <x v="1"/>
    <x v="10"/>
    <x v="32"/>
    <s v="1L mangrove water"/>
    <s v="0.45 microns"/>
  </r>
  <r>
    <x v="1"/>
    <x v="14"/>
    <x v="33"/>
    <s v="1L reef water"/>
    <s v="0.45 microns"/>
  </r>
  <r>
    <x v="1"/>
    <x v="15"/>
    <x v="34"/>
    <s v="1L mangrove water"/>
    <s v="0.45 microns"/>
  </r>
  <r>
    <x v="1"/>
    <x v="15"/>
    <x v="35"/>
    <s v="1L mangrove water"/>
    <s v="0.45 microns"/>
  </r>
  <r>
    <x v="1"/>
    <x v="15"/>
    <x v="36"/>
    <s v="1L mangrove water"/>
    <s v="0.45 microns"/>
  </r>
  <r>
    <x v="1"/>
    <x v="16"/>
    <x v="37"/>
    <s v="1L mangrove water"/>
    <s v="0.45 microns"/>
  </r>
  <r>
    <x v="1"/>
    <x v="16"/>
    <x v="38"/>
    <s v="1L mangrove water"/>
    <s v="0.45 microns"/>
  </r>
  <r>
    <x v="1"/>
    <x v="17"/>
    <x v="39"/>
    <s v="1L reef water"/>
    <s v="0.45 microns"/>
  </r>
  <r>
    <x v="1"/>
    <x v="17"/>
    <x v="40"/>
    <s v="1L reef water"/>
    <s v="0.45 microns"/>
  </r>
  <r>
    <x v="1"/>
    <x v="16"/>
    <x v="41"/>
    <s v="1L mangrove water"/>
    <s v="0.45 microns"/>
  </r>
  <r>
    <x v="1"/>
    <x v="16"/>
    <x v="42"/>
    <s v="1L mangrove water"/>
    <s v="0.45 microns"/>
  </r>
  <r>
    <x v="1"/>
    <x v="14"/>
    <x v="43"/>
    <s v="1L reef water"/>
    <s v="0.45 microns"/>
  </r>
  <r>
    <x v="1"/>
    <x v="18"/>
    <x v="44"/>
    <s v="1L reef water"/>
    <s v="0.45 microns"/>
  </r>
  <r>
    <x v="1"/>
    <x v="15"/>
    <x v="45"/>
    <s v="1L mangrove water"/>
    <s v="0.45 microns"/>
  </r>
  <r>
    <x v="1"/>
    <x v="15"/>
    <x v="46"/>
    <s v="1L mangrove water"/>
    <s v="0.45 microns"/>
  </r>
  <r>
    <x v="1"/>
    <x v="15"/>
    <x v="47"/>
    <s v="1L mangrove water"/>
    <s v="0.45 microns"/>
  </r>
  <r>
    <x v="1"/>
    <x v="15"/>
    <x v="48"/>
    <s v="1L mangrove water"/>
    <s v="0.45 microns"/>
  </r>
  <r>
    <x v="1"/>
    <x v="17"/>
    <x v="49"/>
    <s v="1L reef water"/>
    <s v="0.45 microns"/>
  </r>
  <r>
    <x v="1"/>
    <x v="16"/>
    <x v="50"/>
    <s v="1L mangrove water"/>
    <s v="0.45 microns"/>
  </r>
  <r>
    <x v="1"/>
    <x v="16"/>
    <x v="51"/>
    <s v="1L mangrove water"/>
    <s v="0.45 microns"/>
  </r>
  <r>
    <x v="1"/>
    <x v="14"/>
    <x v="52"/>
    <s v="1L reef water"/>
    <s v="0.45 microns"/>
  </r>
  <r>
    <x v="1"/>
    <x v="19"/>
    <x v="53"/>
    <s v="1L reef water"/>
    <s v="0.45 microns"/>
  </r>
  <r>
    <x v="1"/>
    <x v="18"/>
    <x v="54"/>
    <s v="1L reef water"/>
    <s v="0.45 microns"/>
  </r>
  <r>
    <x v="1"/>
    <x v="14"/>
    <x v="55"/>
    <s v="1L reef water"/>
    <s v="0.45 microns"/>
  </r>
  <r>
    <x v="1"/>
    <x v="13"/>
    <x v="56"/>
    <s v="1L reef water"/>
    <s v="0.45 microns"/>
  </r>
  <r>
    <x v="1"/>
    <x v="14"/>
    <x v="57"/>
    <s v="1L reef water"/>
    <s v="0.45 microns"/>
  </r>
  <r>
    <x v="1"/>
    <x v="14"/>
    <x v="58"/>
    <s v="1L reef water"/>
    <s v="0.45 microns"/>
  </r>
  <r>
    <x v="1"/>
    <x v="15"/>
    <x v="59"/>
    <s v="1L mangrove water"/>
    <s v="0.45 microns"/>
  </r>
  <r>
    <x v="1"/>
    <x v="15"/>
    <x v="60"/>
    <s v="1L mangrove water"/>
    <s v="0.45 microns"/>
  </r>
  <r>
    <x v="1"/>
    <x v="15"/>
    <x v="61"/>
    <s v="1L mangrove water"/>
    <s v="0.45 microns"/>
  </r>
  <r>
    <x v="1"/>
    <x v="15"/>
    <x v="62"/>
    <s v="1L mangrove water"/>
    <s v="0.45 microns"/>
  </r>
  <r>
    <x v="1"/>
    <x v="15"/>
    <x v="63"/>
    <s v="1L mangrove water"/>
    <s v="0.45 microns"/>
  </r>
  <r>
    <x v="1"/>
    <x v="14"/>
    <x v="64"/>
    <s v="1L reef water"/>
    <s v="0.45 microns"/>
  </r>
  <r>
    <x v="1"/>
    <x v="19"/>
    <x v="65"/>
    <s v="1L reef water"/>
    <s v="0.45 microns"/>
  </r>
  <r>
    <x v="1"/>
    <x v="18"/>
    <x v="66"/>
    <s v="1L reef water"/>
    <s v="0.45 microns"/>
  </r>
  <r>
    <x v="1"/>
    <x v="14"/>
    <x v="67"/>
    <s v="1L reef water"/>
    <s v="0.45 microns"/>
  </r>
  <r>
    <x v="1"/>
    <x v="14"/>
    <x v="68"/>
    <s v="1L reef water"/>
    <s v="0.45 microns"/>
  </r>
  <r>
    <x v="1"/>
    <x v="14"/>
    <x v="69"/>
    <s v="1L reef water"/>
    <s v="0.45 microns"/>
  </r>
  <r>
    <x v="1"/>
    <x v="14"/>
    <x v="70"/>
    <s v="1L reef water"/>
    <s v="0.45 microns"/>
  </r>
  <r>
    <x v="1"/>
    <x v="19"/>
    <x v="71"/>
    <s v="1L reef water"/>
    <s v="0.45 microns"/>
  </r>
  <r>
    <x v="1"/>
    <x v="14"/>
    <x v="72"/>
    <s v="1L reef water"/>
    <s v="0.45 microns"/>
  </r>
  <r>
    <x v="1"/>
    <x v="11"/>
    <x v="73"/>
    <s v="1L reef water"/>
    <s v="0.45 microns"/>
  </r>
  <r>
    <x v="1"/>
    <x v="16"/>
    <x v="74"/>
    <s v="1L mangrove water"/>
    <s v="0.45 microns"/>
  </r>
  <r>
    <x v="1"/>
    <x v="18"/>
    <x v="75"/>
    <s v="1L reef water"/>
    <s v="0.45 microns"/>
  </r>
  <r>
    <x v="1"/>
    <x v="13"/>
    <x v="76"/>
    <s v="1L reef water"/>
    <s v="0.45 microns"/>
  </r>
  <r>
    <x v="1"/>
    <x v="11"/>
    <x v="77"/>
    <s v="1L reef water"/>
    <s v="0.45 microns"/>
  </r>
  <r>
    <x v="1"/>
    <x v="16"/>
    <x v="78"/>
    <s v="1L mangrove water"/>
    <s v="0.45 microns"/>
  </r>
  <r>
    <x v="1"/>
    <x v="14"/>
    <x v="79"/>
    <s v="1L mangrove water"/>
    <s v="0.45 microns"/>
  </r>
  <r>
    <x v="1"/>
    <x v="11"/>
    <x v="80"/>
    <s v="1L reef water"/>
    <s v="0.45 microns"/>
  </r>
  <r>
    <x v="1"/>
    <x v="16"/>
    <x v="81"/>
    <s v="1L mangrove water"/>
    <s v="0.45 microns"/>
  </r>
  <r>
    <x v="1"/>
    <x v="11"/>
    <x v="82"/>
    <s v="1L reef water"/>
    <s v="0.45 microns"/>
  </r>
  <r>
    <x v="1"/>
    <x v="16"/>
    <x v="83"/>
    <s v="1L mangrove water"/>
    <s v="0.45 microns"/>
  </r>
  <r>
    <x v="1"/>
    <x v="18"/>
    <x v="84"/>
    <s v="1L reef water"/>
    <s v="0.45 microns"/>
  </r>
  <r>
    <x v="1"/>
    <x v="18"/>
    <x v="85"/>
    <s v="1L reef water"/>
    <s v="0.45 microns"/>
  </r>
  <r>
    <x v="1"/>
    <x v="13"/>
    <x v="56"/>
    <s v="1L reef water"/>
    <s v="0.45 microns"/>
  </r>
  <r>
    <x v="1"/>
    <x v="11"/>
    <x v="86"/>
    <s v="1L reef water"/>
    <s v="0.45 microns"/>
  </r>
  <r>
    <x v="1"/>
    <x v="11"/>
    <x v="87"/>
    <s v="1L reef water"/>
    <s v="0.45 microns"/>
  </r>
  <r>
    <x v="1"/>
    <x v="16"/>
    <x v="88"/>
    <s v="1L mangrove water"/>
    <s v="0.45 microns"/>
  </r>
  <r>
    <x v="1"/>
    <x v="16"/>
    <x v="89"/>
    <s v="1L mangrove water"/>
    <s v="0.45 microns"/>
  </r>
  <r>
    <x v="1"/>
    <x v="14"/>
    <x v="90"/>
    <s v="1L reef water"/>
    <s v="0.45 microns"/>
  </r>
  <r>
    <x v="1"/>
    <x v="14"/>
    <x v="91"/>
    <s v="1L reef water"/>
    <s v="0.45 micr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9" firstHeaderRow="2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21">
        <item x="1"/>
        <item x="13"/>
        <item x="14"/>
        <item x="10"/>
        <item x="7"/>
        <item x="17"/>
        <item x="18"/>
        <item x="2"/>
        <item x="12"/>
        <item x="8"/>
        <item x="3"/>
        <item x="5"/>
        <item x="6"/>
        <item x="16"/>
        <item x="15"/>
        <item x="0"/>
        <item x="19"/>
        <item x="4"/>
        <item x="9"/>
        <item x="11"/>
        <item t="default"/>
      </items>
    </pivotField>
    <pivotField axis="axisRow" dataField="1" showAll="0">
      <items count="93">
        <item x="53"/>
        <item x="65"/>
        <item x="71"/>
        <item x="44"/>
        <item x="54"/>
        <item x="66"/>
        <item x="57"/>
        <item x="69"/>
        <item x="68"/>
        <item x="58"/>
        <item x="70"/>
        <item x="64"/>
        <item x="55"/>
        <item x="67"/>
        <item x="72"/>
        <item x="48"/>
        <item x="59"/>
        <item x="62"/>
        <item x="47"/>
        <item x="36"/>
        <item x="61"/>
        <item x="45"/>
        <item x="60"/>
        <item x="63"/>
        <item x="46"/>
        <item x="34"/>
        <item x="35"/>
        <item x="42"/>
        <item x="51"/>
        <item x="41"/>
        <item x="78"/>
        <item x="88"/>
        <item x="89"/>
        <item x="74"/>
        <item x="83"/>
        <item x="81"/>
        <item x="37"/>
        <item x="50"/>
        <item x="38"/>
        <item x="91"/>
        <item x="79"/>
        <item x="90"/>
        <item x="33"/>
        <item x="52"/>
        <item x="43"/>
        <item x="18"/>
        <item x="26"/>
        <item x="10"/>
        <item x="11"/>
        <item x="12"/>
        <item x="32"/>
        <item x="23"/>
        <item x="29"/>
        <item x="28"/>
        <item x="24"/>
        <item x="27"/>
        <item x="13"/>
        <item x="14"/>
        <item x="17"/>
        <item x="19"/>
        <item x="16"/>
        <item x="25"/>
        <item x="30"/>
        <item x="15"/>
        <item x="21"/>
        <item x="39"/>
        <item x="40"/>
        <item x="49"/>
        <item x="20"/>
        <item x="31"/>
        <item x="22"/>
        <item x="76"/>
        <item x="56"/>
        <item x="75"/>
        <item x="84"/>
        <item x="85"/>
        <item x="77"/>
        <item x="86"/>
        <item x="87"/>
        <item x="73"/>
        <item x="80"/>
        <item x="82"/>
        <item x="6"/>
        <item x="3"/>
        <item x="0"/>
        <item x="2"/>
        <item x="1"/>
        <item x="4"/>
        <item x="9"/>
        <item x="8"/>
        <item x="7"/>
        <item x="5"/>
        <item t="default"/>
      </items>
    </pivotField>
    <pivotField showAll="0"/>
    <pivotField showAll="0"/>
  </pivotFields>
  <rowFields count="3">
    <field x="0"/>
    <field x="1"/>
    <field x="2"/>
  </rowFields>
  <rowItems count="125">
    <i>
      <x/>
    </i>
    <i r="1">
      <x/>
    </i>
    <i r="2">
      <x v="84"/>
    </i>
    <i r="2">
      <x v="89"/>
    </i>
    <i r="1">
      <x v="4"/>
    </i>
    <i r="2">
      <x v="82"/>
    </i>
    <i r="1">
      <x v="7"/>
    </i>
    <i r="2">
      <x v="85"/>
    </i>
    <i r="2">
      <x v="86"/>
    </i>
    <i r="1">
      <x v="9"/>
    </i>
    <i r="2">
      <x v="90"/>
    </i>
    <i r="2">
      <x v="91"/>
    </i>
    <i r="1">
      <x v="10"/>
    </i>
    <i r="2">
      <x v="82"/>
    </i>
    <i r="2">
      <x v="85"/>
    </i>
    <i r="2">
      <x v="91"/>
    </i>
    <i r="1">
      <x v="11"/>
    </i>
    <i r="2">
      <x v="83"/>
    </i>
    <i r="2">
      <x v="88"/>
    </i>
    <i r="2">
      <x v="91"/>
    </i>
    <i r="1">
      <x v="12"/>
    </i>
    <i r="2">
      <x v="87"/>
    </i>
    <i r="1">
      <x v="15"/>
    </i>
    <i r="2">
      <x v="82"/>
    </i>
    <i r="2">
      <x v="84"/>
    </i>
    <i r="2">
      <x v="86"/>
    </i>
    <i r="1">
      <x v="17"/>
    </i>
    <i r="2">
      <x v="86"/>
    </i>
    <i r="2">
      <x v="90"/>
    </i>
    <i r="1">
      <x v="18"/>
    </i>
    <i r="2">
      <x v="89"/>
    </i>
    <i>
      <x v="1"/>
    </i>
    <i r="1">
      <x v="1"/>
    </i>
    <i r="2">
      <x v="68"/>
    </i>
    <i r="2">
      <x v="69"/>
    </i>
    <i r="2">
      <x v="70"/>
    </i>
    <i r="2">
      <x v="71"/>
    </i>
    <i r="2">
      <x v="72"/>
    </i>
    <i r="1"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1">
      <x v="5"/>
    </i>
    <i r="2">
      <x v="65"/>
    </i>
    <i r="2">
      <x v="66"/>
    </i>
    <i r="2">
      <x v="67"/>
    </i>
    <i r="1">
      <x v="6"/>
    </i>
    <i r="2">
      <x v="3"/>
    </i>
    <i r="2">
      <x v="4"/>
    </i>
    <i r="2">
      <x v="5"/>
    </i>
    <i r="2">
      <x v="73"/>
    </i>
    <i r="2">
      <x v="74"/>
    </i>
    <i r="2">
      <x v="75"/>
    </i>
    <i r="1">
      <x v="8"/>
    </i>
    <i r="2">
      <x v="62"/>
    </i>
    <i r="2">
      <x v="63"/>
    </i>
    <i r="2">
      <x v="64"/>
    </i>
    <i r="1">
      <x v="13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1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16"/>
    </i>
    <i r="2">
      <x/>
    </i>
    <i r="2">
      <x v="1"/>
    </i>
    <i r="2">
      <x v="2"/>
    </i>
    <i r="1">
      <x v="19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76"/>
    </i>
    <i r="2">
      <x v="77"/>
    </i>
    <i r="2">
      <x v="78"/>
    </i>
    <i r="2">
      <x v="79"/>
    </i>
    <i r="2">
      <x v="80"/>
    </i>
    <i r="2">
      <x v="81"/>
    </i>
    <i t="grand">
      <x/>
    </i>
  </rowItems>
  <colItems count="1">
    <i/>
  </colItems>
  <dataFields count="1">
    <dataField name="Count of Plot/Sampl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9"/>
  <sheetViews>
    <sheetView topLeftCell="A105" workbookViewId="0">
      <selection activeCell="C43" sqref="C43"/>
    </sheetView>
  </sheetViews>
  <sheetFormatPr baseColWidth="10" defaultRowHeight="15" x14ac:dyDescent="0"/>
  <cols>
    <col min="1" max="1" width="19.33203125" bestFit="1" customWidth="1"/>
    <col min="2" max="2" width="5.33203125" bestFit="1" customWidth="1"/>
  </cols>
  <sheetData>
    <row r="3" spans="1:2">
      <c r="A3" s="13" t="s">
        <v>295</v>
      </c>
    </row>
    <row r="4" spans="1:2">
      <c r="A4" s="13" t="s">
        <v>293</v>
      </c>
      <c r="B4" t="s">
        <v>296</v>
      </c>
    </row>
    <row r="5" spans="1:2">
      <c r="A5" s="6" t="s">
        <v>179</v>
      </c>
      <c r="B5" s="15">
        <v>21</v>
      </c>
    </row>
    <row r="6" spans="1:2">
      <c r="A6" s="14" t="s">
        <v>182</v>
      </c>
      <c r="B6" s="15">
        <v>2</v>
      </c>
    </row>
    <row r="7" spans="1:2">
      <c r="A7" s="16" t="s">
        <v>181</v>
      </c>
      <c r="B7" s="15">
        <v>1</v>
      </c>
    </row>
    <row r="8" spans="1:2">
      <c r="A8" s="16" t="s">
        <v>197</v>
      </c>
      <c r="B8" s="15">
        <v>1</v>
      </c>
    </row>
    <row r="9" spans="1:2">
      <c r="A9" s="14" t="s">
        <v>194</v>
      </c>
      <c r="B9" s="15">
        <v>1</v>
      </c>
    </row>
    <row r="10" spans="1:2">
      <c r="A10" s="16" t="s">
        <v>193</v>
      </c>
      <c r="B10" s="15">
        <v>1</v>
      </c>
    </row>
    <row r="11" spans="1:2">
      <c r="A11" s="14" t="s">
        <v>183</v>
      </c>
      <c r="B11" s="15">
        <v>2</v>
      </c>
    </row>
    <row r="12" spans="1:2">
      <c r="A12" s="16" t="s">
        <v>185</v>
      </c>
      <c r="B12" s="15">
        <v>1</v>
      </c>
    </row>
    <row r="13" spans="1:2">
      <c r="A13" s="16" t="s">
        <v>184</v>
      </c>
      <c r="B13" s="15">
        <v>1</v>
      </c>
    </row>
    <row r="14" spans="1:2">
      <c r="A14" s="14" t="s">
        <v>195</v>
      </c>
      <c r="B14" s="15">
        <v>2</v>
      </c>
    </row>
    <row r="15" spans="1:2">
      <c r="A15" s="16" t="s">
        <v>196</v>
      </c>
      <c r="B15" s="15">
        <v>1</v>
      </c>
    </row>
    <row r="16" spans="1:2">
      <c r="A16" s="16" t="s">
        <v>192</v>
      </c>
      <c r="B16" s="15">
        <v>1</v>
      </c>
    </row>
    <row r="17" spans="1:2">
      <c r="A17" s="14" t="s">
        <v>186</v>
      </c>
      <c r="B17" s="15">
        <v>3</v>
      </c>
    </row>
    <row r="18" spans="1:2">
      <c r="A18" s="16" t="s">
        <v>193</v>
      </c>
      <c r="B18" s="15">
        <v>1</v>
      </c>
    </row>
    <row r="19" spans="1:2">
      <c r="A19" s="16" t="s">
        <v>185</v>
      </c>
      <c r="B19" s="15">
        <v>1</v>
      </c>
    </row>
    <row r="20" spans="1:2">
      <c r="A20" s="16" t="s">
        <v>192</v>
      </c>
      <c r="B20" s="15">
        <v>1</v>
      </c>
    </row>
    <row r="21" spans="1:2">
      <c r="A21" s="14" t="s">
        <v>188</v>
      </c>
      <c r="B21" s="15">
        <v>3</v>
      </c>
    </row>
    <row r="22" spans="1:2">
      <c r="A22" s="16" t="s">
        <v>189</v>
      </c>
      <c r="B22" s="15">
        <v>1</v>
      </c>
    </row>
    <row r="23" spans="1:2">
      <c r="A23" s="16" t="s">
        <v>198</v>
      </c>
      <c r="B23" s="15">
        <v>1</v>
      </c>
    </row>
    <row r="24" spans="1:2">
      <c r="A24" s="16" t="s">
        <v>192</v>
      </c>
      <c r="B24" s="15">
        <v>1</v>
      </c>
    </row>
    <row r="25" spans="1:2">
      <c r="A25" s="14" t="s">
        <v>190</v>
      </c>
      <c r="B25" s="15">
        <v>1</v>
      </c>
    </row>
    <row r="26" spans="1:2">
      <c r="A26" s="16" t="s">
        <v>191</v>
      </c>
      <c r="B26" s="15">
        <v>1</v>
      </c>
    </row>
    <row r="27" spans="1:2">
      <c r="A27" s="14" t="s">
        <v>180</v>
      </c>
      <c r="B27" s="15">
        <v>4</v>
      </c>
    </row>
    <row r="28" spans="1:2">
      <c r="A28" s="16" t="s">
        <v>193</v>
      </c>
      <c r="B28" s="15">
        <v>1</v>
      </c>
    </row>
    <row r="29" spans="1:2">
      <c r="A29" s="16" t="s">
        <v>181</v>
      </c>
      <c r="B29" s="15">
        <v>1</v>
      </c>
    </row>
    <row r="30" spans="1:2">
      <c r="A30" s="16" t="s">
        <v>184</v>
      </c>
      <c r="B30" s="15">
        <v>2</v>
      </c>
    </row>
    <row r="31" spans="1:2">
      <c r="A31" s="14" t="s">
        <v>187</v>
      </c>
      <c r="B31" s="15">
        <v>2</v>
      </c>
    </row>
    <row r="32" spans="1:2">
      <c r="A32" s="16" t="s">
        <v>184</v>
      </c>
      <c r="B32" s="15">
        <v>1</v>
      </c>
    </row>
    <row r="33" spans="1:2">
      <c r="A33" s="16" t="s">
        <v>196</v>
      </c>
      <c r="B33" s="15">
        <v>1</v>
      </c>
    </row>
    <row r="34" spans="1:2">
      <c r="A34" s="14" t="s">
        <v>199</v>
      </c>
      <c r="B34" s="15">
        <v>1</v>
      </c>
    </row>
    <row r="35" spans="1:2">
      <c r="A35" s="16" t="s">
        <v>197</v>
      </c>
      <c r="B35" s="15">
        <v>1</v>
      </c>
    </row>
    <row r="36" spans="1:2">
      <c r="A36" s="6" t="s">
        <v>200</v>
      </c>
      <c r="B36" s="15">
        <v>84</v>
      </c>
    </row>
    <row r="37" spans="1:2">
      <c r="A37" s="14" t="s">
        <v>214</v>
      </c>
      <c r="B37" s="15">
        <v>6</v>
      </c>
    </row>
    <row r="38" spans="1:2">
      <c r="A38" s="16" t="s">
        <v>215</v>
      </c>
      <c r="B38" s="15">
        <v>1</v>
      </c>
    </row>
    <row r="39" spans="1:2">
      <c r="A39" s="16" t="s">
        <v>226</v>
      </c>
      <c r="B39" s="15">
        <v>1</v>
      </c>
    </row>
    <row r="40" spans="1:2">
      <c r="A40" s="16" t="s">
        <v>217</v>
      </c>
      <c r="B40" s="15">
        <v>1</v>
      </c>
    </row>
    <row r="41" spans="1:2">
      <c r="A41" s="16" t="s">
        <v>277</v>
      </c>
      <c r="B41" s="15">
        <v>1</v>
      </c>
    </row>
    <row r="42" spans="1:2">
      <c r="A42" s="16" t="s">
        <v>257</v>
      </c>
      <c r="B42" s="15">
        <v>2</v>
      </c>
    </row>
    <row r="43" spans="1:2">
      <c r="A43" s="14" t="s">
        <v>228</v>
      </c>
      <c r="B43" s="15">
        <v>15</v>
      </c>
    </row>
    <row r="44" spans="1:2">
      <c r="A44" s="16" t="s">
        <v>258</v>
      </c>
      <c r="B44" s="15">
        <v>1</v>
      </c>
    </row>
    <row r="45" spans="1:2">
      <c r="A45" s="16" t="s">
        <v>270</v>
      </c>
      <c r="B45" s="15">
        <v>1</v>
      </c>
    </row>
    <row r="46" spans="1:2">
      <c r="A46" s="16" t="s">
        <v>269</v>
      </c>
      <c r="B46" s="15">
        <v>1</v>
      </c>
    </row>
    <row r="47" spans="1:2">
      <c r="A47" s="16" t="s">
        <v>259</v>
      </c>
      <c r="B47" s="15">
        <v>1</v>
      </c>
    </row>
    <row r="48" spans="1:2">
      <c r="A48" s="16" t="s">
        <v>271</v>
      </c>
      <c r="B48" s="15">
        <v>1</v>
      </c>
    </row>
    <row r="49" spans="1:2">
      <c r="A49" s="16" t="s">
        <v>265</v>
      </c>
      <c r="B49" s="15">
        <v>1</v>
      </c>
    </row>
    <row r="50" spans="1:2">
      <c r="A50" s="16" t="s">
        <v>256</v>
      </c>
      <c r="B50" s="15">
        <v>1</v>
      </c>
    </row>
    <row r="51" spans="1:2">
      <c r="A51" s="16" t="s">
        <v>268</v>
      </c>
      <c r="B51" s="15">
        <v>1</v>
      </c>
    </row>
    <row r="52" spans="1:2">
      <c r="A52" s="16" t="s">
        <v>273</v>
      </c>
      <c r="B52" s="15">
        <v>1</v>
      </c>
    </row>
    <row r="53" spans="1:2">
      <c r="A53" s="16" t="s">
        <v>292</v>
      </c>
      <c r="B53" s="15">
        <v>1</v>
      </c>
    </row>
    <row r="54" spans="1:2">
      <c r="A54" s="16" t="s">
        <v>280</v>
      </c>
      <c r="B54" s="15">
        <v>1</v>
      </c>
    </row>
    <row r="55" spans="1:2">
      <c r="A55" s="16" t="s">
        <v>291</v>
      </c>
      <c r="B55" s="15">
        <v>1</v>
      </c>
    </row>
    <row r="56" spans="1:2">
      <c r="A56" s="16" t="s">
        <v>229</v>
      </c>
      <c r="B56" s="15">
        <v>1</v>
      </c>
    </row>
    <row r="57" spans="1:2">
      <c r="A57" s="16" t="s">
        <v>252</v>
      </c>
      <c r="B57" s="15">
        <v>1</v>
      </c>
    </row>
    <row r="58" spans="1:2">
      <c r="A58" s="16" t="s">
        <v>242</v>
      </c>
      <c r="B58" s="15">
        <v>1</v>
      </c>
    </row>
    <row r="59" spans="1:2">
      <c r="A59" s="14" t="s">
        <v>201</v>
      </c>
      <c r="B59" s="15">
        <v>12</v>
      </c>
    </row>
    <row r="60" spans="1:2">
      <c r="A60" s="16" t="s">
        <v>212</v>
      </c>
      <c r="B60" s="15">
        <v>2</v>
      </c>
    </row>
    <row r="61" spans="1:2">
      <c r="A61" s="16" t="s">
        <v>221</v>
      </c>
      <c r="B61" s="15">
        <v>1</v>
      </c>
    </row>
    <row r="62" spans="1:2">
      <c r="A62" s="16" t="s">
        <v>202</v>
      </c>
      <c r="B62" s="15">
        <v>1</v>
      </c>
    </row>
    <row r="63" spans="1:2">
      <c r="A63" s="16" t="s">
        <v>203</v>
      </c>
      <c r="B63" s="15">
        <v>1</v>
      </c>
    </row>
    <row r="64" spans="1:2">
      <c r="A64" s="16" t="s">
        <v>204</v>
      </c>
      <c r="B64" s="15">
        <v>1</v>
      </c>
    </row>
    <row r="65" spans="1:2">
      <c r="A65" s="16" t="s">
        <v>227</v>
      </c>
      <c r="B65" s="15">
        <v>1</v>
      </c>
    </row>
    <row r="66" spans="1:2">
      <c r="A66" s="16" t="s">
        <v>218</v>
      </c>
      <c r="B66" s="15">
        <v>1</v>
      </c>
    </row>
    <row r="67" spans="1:2">
      <c r="A67" s="16" t="s">
        <v>224</v>
      </c>
      <c r="B67" s="15">
        <v>1</v>
      </c>
    </row>
    <row r="68" spans="1:2">
      <c r="A68" s="16" t="s">
        <v>223</v>
      </c>
      <c r="B68" s="15">
        <v>1</v>
      </c>
    </row>
    <row r="69" spans="1:2">
      <c r="A69" s="16" t="s">
        <v>219</v>
      </c>
      <c r="B69" s="15">
        <v>1</v>
      </c>
    </row>
    <row r="70" spans="1:2">
      <c r="A70" s="16" t="s">
        <v>222</v>
      </c>
      <c r="B70" s="15">
        <v>1</v>
      </c>
    </row>
    <row r="71" spans="1:2">
      <c r="A71" s="14" t="s">
        <v>237</v>
      </c>
      <c r="B71" s="15">
        <v>3</v>
      </c>
    </row>
    <row r="72" spans="1:2">
      <c r="A72" s="16" t="s">
        <v>238</v>
      </c>
      <c r="B72" s="15">
        <v>1</v>
      </c>
    </row>
    <row r="73" spans="1:2">
      <c r="A73" s="16" t="s">
        <v>239</v>
      </c>
      <c r="B73" s="15">
        <v>1</v>
      </c>
    </row>
    <row r="74" spans="1:2">
      <c r="A74" s="16" t="s">
        <v>249</v>
      </c>
      <c r="B74" s="15">
        <v>1</v>
      </c>
    </row>
    <row r="75" spans="1:2">
      <c r="A75" s="14" t="s">
        <v>243</v>
      </c>
      <c r="B75" s="15">
        <v>6</v>
      </c>
    </row>
    <row r="76" spans="1:2">
      <c r="A76" s="16" t="s">
        <v>244</v>
      </c>
      <c r="B76" s="15">
        <v>1</v>
      </c>
    </row>
    <row r="77" spans="1:2">
      <c r="A77" s="16" t="s">
        <v>255</v>
      </c>
      <c r="B77" s="15">
        <v>1</v>
      </c>
    </row>
    <row r="78" spans="1:2">
      <c r="A78" s="16" t="s">
        <v>267</v>
      </c>
      <c r="B78" s="15">
        <v>1</v>
      </c>
    </row>
    <row r="79" spans="1:2">
      <c r="A79" s="16" t="s">
        <v>276</v>
      </c>
      <c r="B79" s="15">
        <v>1</v>
      </c>
    </row>
    <row r="80" spans="1:2">
      <c r="A80" s="16" t="s">
        <v>285</v>
      </c>
      <c r="B80" s="15">
        <v>1</v>
      </c>
    </row>
    <row r="81" spans="1:2">
      <c r="A81" s="16" t="s">
        <v>286</v>
      </c>
      <c r="B81" s="15">
        <v>1</v>
      </c>
    </row>
    <row r="82" spans="1:2">
      <c r="A82" s="14" t="s">
        <v>208</v>
      </c>
      <c r="B82" s="15">
        <v>3</v>
      </c>
    </row>
    <row r="83" spans="1:2">
      <c r="A83" s="16" t="s">
        <v>225</v>
      </c>
      <c r="B83" s="15">
        <v>1</v>
      </c>
    </row>
    <row r="84" spans="1:2">
      <c r="A84" s="16" t="s">
        <v>209</v>
      </c>
      <c r="B84" s="15">
        <v>1</v>
      </c>
    </row>
    <row r="85" spans="1:2">
      <c r="A85" s="16" t="s">
        <v>216</v>
      </c>
      <c r="B85" s="15">
        <v>1</v>
      </c>
    </row>
    <row r="86" spans="1:2">
      <c r="A86" s="14" t="s">
        <v>234</v>
      </c>
      <c r="B86" s="15">
        <v>12</v>
      </c>
    </row>
    <row r="87" spans="1:2">
      <c r="A87" s="16" t="s">
        <v>241</v>
      </c>
      <c r="B87" s="15">
        <v>1</v>
      </c>
    </row>
    <row r="88" spans="1:2">
      <c r="A88" s="16" t="s">
        <v>251</v>
      </c>
      <c r="B88" s="15">
        <v>1</v>
      </c>
    </row>
    <row r="89" spans="1:2">
      <c r="A89" s="16" t="s">
        <v>240</v>
      </c>
      <c r="B89" s="15">
        <v>1</v>
      </c>
    </row>
    <row r="90" spans="1:2">
      <c r="A90" s="16" t="s">
        <v>279</v>
      </c>
      <c r="B90" s="15">
        <v>1</v>
      </c>
    </row>
    <row r="91" spans="1:2">
      <c r="A91" s="16" t="s">
        <v>289</v>
      </c>
      <c r="B91" s="15">
        <v>1</v>
      </c>
    </row>
    <row r="92" spans="1:2">
      <c r="A92" s="16" t="s">
        <v>290</v>
      </c>
      <c r="B92" s="15">
        <v>1</v>
      </c>
    </row>
    <row r="93" spans="1:2">
      <c r="A93" s="16" t="s">
        <v>275</v>
      </c>
      <c r="B93" s="15">
        <v>1</v>
      </c>
    </row>
    <row r="94" spans="1:2">
      <c r="A94" s="16" t="s">
        <v>284</v>
      </c>
      <c r="B94" s="15">
        <v>1</v>
      </c>
    </row>
    <row r="95" spans="1:2">
      <c r="A95" s="16" t="s">
        <v>282</v>
      </c>
      <c r="B95" s="15">
        <v>1</v>
      </c>
    </row>
    <row r="96" spans="1:2">
      <c r="A96" s="16" t="s">
        <v>235</v>
      </c>
      <c r="B96" s="15">
        <v>1</v>
      </c>
    </row>
    <row r="97" spans="1:2">
      <c r="A97" s="16" t="s">
        <v>250</v>
      </c>
      <c r="B97" s="15">
        <v>1</v>
      </c>
    </row>
    <row r="98" spans="1:2">
      <c r="A98" s="16" t="s">
        <v>236</v>
      </c>
      <c r="B98" s="15">
        <v>1</v>
      </c>
    </row>
    <row r="99" spans="1:2">
      <c r="A99" s="14" t="s">
        <v>230</v>
      </c>
      <c r="B99" s="15">
        <v>12</v>
      </c>
    </row>
    <row r="100" spans="1:2">
      <c r="A100" s="16" t="s">
        <v>248</v>
      </c>
      <c r="B100" s="15">
        <v>1</v>
      </c>
    </row>
    <row r="101" spans="1:2">
      <c r="A101" s="16" t="s">
        <v>260</v>
      </c>
      <c r="B101" s="15">
        <v>1</v>
      </c>
    </row>
    <row r="102" spans="1:2">
      <c r="A102" s="16" t="s">
        <v>263</v>
      </c>
      <c r="B102" s="15">
        <v>1</v>
      </c>
    </row>
    <row r="103" spans="1:2">
      <c r="A103" s="16" t="s">
        <v>247</v>
      </c>
      <c r="B103" s="15">
        <v>1</v>
      </c>
    </row>
    <row r="104" spans="1:2">
      <c r="A104" s="16" t="s">
        <v>233</v>
      </c>
      <c r="B104" s="15">
        <v>1</v>
      </c>
    </row>
    <row r="105" spans="1:2">
      <c r="A105" s="16" t="s">
        <v>262</v>
      </c>
      <c r="B105" s="15">
        <v>1</v>
      </c>
    </row>
    <row r="106" spans="1:2">
      <c r="A106" s="16" t="s">
        <v>245</v>
      </c>
      <c r="B106" s="15">
        <v>1</v>
      </c>
    </row>
    <row r="107" spans="1:2">
      <c r="A107" s="16" t="s">
        <v>261</v>
      </c>
      <c r="B107" s="15">
        <v>1</v>
      </c>
    </row>
    <row r="108" spans="1:2">
      <c r="A108" s="16" t="s">
        <v>264</v>
      </c>
      <c r="B108" s="15">
        <v>1</v>
      </c>
    </row>
    <row r="109" spans="1:2">
      <c r="A109" s="16" t="s">
        <v>246</v>
      </c>
      <c r="B109" s="15">
        <v>1</v>
      </c>
    </row>
    <row r="110" spans="1:2">
      <c r="A110" s="16" t="s">
        <v>231</v>
      </c>
      <c r="B110" s="15">
        <v>1</v>
      </c>
    </row>
    <row r="111" spans="1:2">
      <c r="A111" s="16" t="s">
        <v>232</v>
      </c>
      <c r="B111" s="15">
        <v>1</v>
      </c>
    </row>
    <row r="112" spans="1:2">
      <c r="A112" s="14" t="s">
        <v>253</v>
      </c>
      <c r="B112" s="15">
        <v>3</v>
      </c>
    </row>
    <row r="113" spans="1:2">
      <c r="A113" s="16" t="s">
        <v>254</v>
      </c>
      <c r="B113" s="15">
        <v>1</v>
      </c>
    </row>
    <row r="114" spans="1:2">
      <c r="A114" s="16" t="s">
        <v>266</v>
      </c>
      <c r="B114" s="15">
        <v>1</v>
      </c>
    </row>
    <row r="115" spans="1:2">
      <c r="A115" s="16" t="s">
        <v>272</v>
      </c>
      <c r="B115" s="15">
        <v>1</v>
      </c>
    </row>
    <row r="116" spans="1:2">
      <c r="A116" s="14" t="s">
        <v>205</v>
      </c>
      <c r="B116" s="15">
        <v>12</v>
      </c>
    </row>
    <row r="117" spans="1:2">
      <c r="A117" s="16" t="s">
        <v>206</v>
      </c>
      <c r="B117" s="15">
        <v>1</v>
      </c>
    </row>
    <row r="118" spans="1:2">
      <c r="A118" s="16" t="s">
        <v>207</v>
      </c>
      <c r="B118" s="15">
        <v>1</v>
      </c>
    </row>
    <row r="119" spans="1:2">
      <c r="A119" s="16" t="s">
        <v>211</v>
      </c>
      <c r="B119" s="15">
        <v>1</v>
      </c>
    </row>
    <row r="120" spans="1:2">
      <c r="A120" s="16" t="s">
        <v>213</v>
      </c>
      <c r="B120" s="15">
        <v>1</v>
      </c>
    </row>
    <row r="121" spans="1:2">
      <c r="A121" s="16" t="s">
        <v>210</v>
      </c>
      <c r="B121" s="15">
        <v>1</v>
      </c>
    </row>
    <row r="122" spans="1:2">
      <c r="A122" s="16" t="s">
        <v>220</v>
      </c>
      <c r="B122" s="15">
        <v>1</v>
      </c>
    </row>
    <row r="123" spans="1:2">
      <c r="A123" s="16" t="s">
        <v>278</v>
      </c>
      <c r="B123" s="15">
        <v>1</v>
      </c>
    </row>
    <row r="124" spans="1:2">
      <c r="A124" s="16" t="s">
        <v>287</v>
      </c>
      <c r="B124" s="15">
        <v>1</v>
      </c>
    </row>
    <row r="125" spans="1:2">
      <c r="A125" s="16" t="s">
        <v>288</v>
      </c>
      <c r="B125" s="15">
        <v>1</v>
      </c>
    </row>
    <row r="126" spans="1:2">
      <c r="A126" s="16" t="s">
        <v>274</v>
      </c>
      <c r="B126" s="15">
        <v>1</v>
      </c>
    </row>
    <row r="127" spans="1:2">
      <c r="A127" s="16" t="s">
        <v>281</v>
      </c>
      <c r="B127" s="15">
        <v>1</v>
      </c>
    </row>
    <row r="128" spans="1:2">
      <c r="A128" s="16" t="s">
        <v>283</v>
      </c>
      <c r="B128" s="15">
        <v>1</v>
      </c>
    </row>
    <row r="129" spans="1:2">
      <c r="A129" s="6" t="s">
        <v>294</v>
      </c>
      <c r="B129" s="15">
        <v>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I100" zoomScale="150" zoomScaleNormal="150" zoomScalePageLayoutView="150" workbookViewId="0">
      <selection activeCell="S104" sqref="S104"/>
    </sheetView>
  </sheetViews>
  <sheetFormatPr baseColWidth="10" defaultRowHeight="15" x14ac:dyDescent="0"/>
  <cols>
    <col min="1" max="1" width="25" style="8" customWidth="1"/>
    <col min="2" max="2" width="13.1640625" style="8" customWidth="1"/>
    <col min="3" max="3" width="14.1640625" style="8" customWidth="1"/>
    <col min="4" max="4" width="18.1640625" customWidth="1"/>
    <col min="5" max="5" width="12.33203125" customWidth="1"/>
    <col min="6" max="6" width="10.83203125" style="8"/>
    <col min="8" max="8" width="11.33203125" style="8" customWidth="1"/>
    <col min="9" max="9" width="11.5" style="8" customWidth="1"/>
    <col min="10" max="10" width="8.33203125" style="8" customWidth="1"/>
    <col min="11" max="11" width="8.5" style="8" customWidth="1"/>
    <col min="12" max="12" width="11.6640625" customWidth="1"/>
    <col min="13" max="13" width="12.1640625" customWidth="1"/>
  </cols>
  <sheetData>
    <row r="1" spans="1:17" ht="57" thickBot="1">
      <c r="A1" s="12" t="s">
        <v>176</v>
      </c>
      <c r="B1" s="12" t="s">
        <v>177</v>
      </c>
      <c r="C1" s="12" t="s">
        <v>178</v>
      </c>
      <c r="D1" s="12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3" t="s">
        <v>11</v>
      </c>
      <c r="P1" s="4" t="s">
        <v>12</v>
      </c>
      <c r="Q1" s="3" t="s">
        <v>13</v>
      </c>
    </row>
    <row r="2" spans="1:17" ht="16" thickTop="1">
      <c r="A2" s="22" t="s">
        <v>179</v>
      </c>
      <c r="B2" s="22" t="s">
        <v>180</v>
      </c>
      <c r="C2" s="22" t="s">
        <v>181</v>
      </c>
      <c r="D2" s="22" t="s">
        <v>14</v>
      </c>
      <c r="E2" s="22" t="s">
        <v>15</v>
      </c>
      <c r="F2" s="23">
        <v>1</v>
      </c>
      <c r="G2" s="24" t="s">
        <v>21</v>
      </c>
      <c r="H2" s="24" t="s">
        <v>126</v>
      </c>
      <c r="I2" s="24" t="s">
        <v>127</v>
      </c>
      <c r="J2" s="24" t="s">
        <v>128</v>
      </c>
      <c r="K2" s="24" t="s">
        <v>129</v>
      </c>
      <c r="L2" s="25">
        <v>136</v>
      </c>
      <c r="M2" s="26">
        <f>L2-20</f>
        <v>116</v>
      </c>
      <c r="N2" s="25">
        <v>20</v>
      </c>
      <c r="O2" s="25">
        <f>100/N2</f>
        <v>5</v>
      </c>
      <c r="P2" s="25">
        <f>N2*O2</f>
        <v>100</v>
      </c>
      <c r="Q2" s="25"/>
    </row>
    <row r="3" spans="1:17">
      <c r="A3" s="22" t="s">
        <v>179</v>
      </c>
      <c r="B3" s="22" t="s">
        <v>182</v>
      </c>
      <c r="C3" s="22" t="s">
        <v>181</v>
      </c>
      <c r="D3" s="22" t="s">
        <v>14</v>
      </c>
      <c r="E3" s="22" t="s">
        <v>16</v>
      </c>
      <c r="F3" s="23">
        <v>2</v>
      </c>
      <c r="G3" s="24" t="s">
        <v>22</v>
      </c>
      <c r="H3" s="24" t="s">
        <v>130</v>
      </c>
      <c r="I3" s="24" t="s">
        <v>131</v>
      </c>
      <c r="J3" s="24" t="s">
        <v>128</v>
      </c>
      <c r="K3" s="24" t="s">
        <v>129</v>
      </c>
      <c r="L3" s="25">
        <v>100</v>
      </c>
      <c r="M3" s="26">
        <f>L3-20</f>
        <v>80</v>
      </c>
      <c r="N3" s="25">
        <v>20</v>
      </c>
      <c r="O3" s="25">
        <f t="shared" ref="O3:O66" si="0">100/N3</f>
        <v>5</v>
      </c>
      <c r="P3" s="25">
        <f t="shared" ref="P3:P66" si="1">N3*O3</f>
        <v>100</v>
      </c>
      <c r="Q3" s="25"/>
    </row>
    <row r="4" spans="1:17">
      <c r="A4" s="22" t="s">
        <v>179</v>
      </c>
      <c r="B4" s="22" t="s">
        <v>183</v>
      </c>
      <c r="C4" s="22" t="s">
        <v>184</v>
      </c>
      <c r="D4" s="22" t="s">
        <v>14</v>
      </c>
      <c r="E4" s="22" t="s">
        <v>16</v>
      </c>
      <c r="F4" s="23">
        <v>3</v>
      </c>
      <c r="G4" s="24" t="s">
        <v>23</v>
      </c>
      <c r="H4" s="24" t="s">
        <v>132</v>
      </c>
      <c r="I4" s="24" t="s">
        <v>133</v>
      </c>
      <c r="J4" s="24" t="s">
        <v>128</v>
      </c>
      <c r="K4" s="24" t="s">
        <v>129</v>
      </c>
      <c r="L4" s="25">
        <v>132</v>
      </c>
      <c r="M4" s="26">
        <f>L4-20</f>
        <v>112</v>
      </c>
      <c r="N4" s="25">
        <v>20</v>
      </c>
      <c r="O4" s="25">
        <f t="shared" si="0"/>
        <v>5</v>
      </c>
      <c r="P4" s="25">
        <f t="shared" si="1"/>
        <v>100</v>
      </c>
      <c r="Q4" s="25"/>
    </row>
    <row r="5" spans="1:17">
      <c r="A5" s="58" t="s">
        <v>179</v>
      </c>
      <c r="B5" s="58" t="s">
        <v>183</v>
      </c>
      <c r="C5" s="58" t="s">
        <v>185</v>
      </c>
      <c r="D5" s="58" t="s">
        <v>14</v>
      </c>
      <c r="E5" s="58" t="s">
        <v>16</v>
      </c>
      <c r="F5" s="64">
        <v>4</v>
      </c>
      <c r="G5" s="27" t="s">
        <v>24</v>
      </c>
      <c r="H5" s="38" t="s">
        <v>134</v>
      </c>
      <c r="I5" s="38" t="s">
        <v>135</v>
      </c>
      <c r="J5" s="38" t="s">
        <v>128</v>
      </c>
      <c r="K5" s="38" t="s">
        <v>129</v>
      </c>
      <c r="L5" s="39">
        <v>120</v>
      </c>
      <c r="M5" s="40">
        <f>L5-20</f>
        <v>100</v>
      </c>
      <c r="N5" s="39">
        <v>20</v>
      </c>
      <c r="O5" s="39">
        <f t="shared" si="0"/>
        <v>5</v>
      </c>
      <c r="P5" s="39">
        <f t="shared" si="1"/>
        <v>100</v>
      </c>
      <c r="Q5" s="39"/>
    </row>
    <row r="6" spans="1:17">
      <c r="A6" s="58" t="s">
        <v>179</v>
      </c>
      <c r="B6" s="58" t="s">
        <v>186</v>
      </c>
      <c r="C6" s="58" t="s">
        <v>185</v>
      </c>
      <c r="D6" s="58" t="s">
        <v>14</v>
      </c>
      <c r="E6" s="58" t="s">
        <v>15</v>
      </c>
      <c r="F6" s="64">
        <v>5</v>
      </c>
      <c r="G6" s="27" t="s">
        <v>25</v>
      </c>
      <c r="H6" s="27" t="s">
        <v>136</v>
      </c>
      <c r="I6" s="27" t="s">
        <v>137</v>
      </c>
      <c r="J6" s="27" t="s">
        <v>128</v>
      </c>
      <c r="K6" s="27" t="s">
        <v>129</v>
      </c>
      <c r="L6" s="73">
        <v>88</v>
      </c>
      <c r="M6" s="79">
        <f>L6-20</f>
        <v>68</v>
      </c>
      <c r="N6" s="73">
        <v>20</v>
      </c>
      <c r="O6" s="25">
        <f t="shared" si="0"/>
        <v>5</v>
      </c>
      <c r="P6" s="25">
        <f t="shared" si="1"/>
        <v>100</v>
      </c>
      <c r="Q6" s="25"/>
    </row>
    <row r="7" spans="1:17">
      <c r="A7" s="58" t="s">
        <v>179</v>
      </c>
      <c r="B7" s="58" t="s">
        <v>187</v>
      </c>
      <c r="C7" s="58" t="s">
        <v>184</v>
      </c>
      <c r="D7" s="58" t="s">
        <v>14</v>
      </c>
      <c r="E7" s="58" t="s">
        <v>15</v>
      </c>
      <c r="F7" s="64">
        <v>6</v>
      </c>
      <c r="G7" s="27" t="s">
        <v>26</v>
      </c>
      <c r="H7" s="27" t="s">
        <v>138</v>
      </c>
      <c r="I7" s="27" t="s">
        <v>139</v>
      </c>
      <c r="J7" s="27" t="s">
        <v>128</v>
      </c>
      <c r="K7" s="27" t="s">
        <v>129</v>
      </c>
      <c r="L7" s="73">
        <v>100</v>
      </c>
      <c r="M7" s="79">
        <f>L7-20</f>
        <v>80</v>
      </c>
      <c r="N7" s="73">
        <v>20</v>
      </c>
      <c r="O7" s="25">
        <f t="shared" si="0"/>
        <v>5</v>
      </c>
      <c r="P7" s="25">
        <f t="shared" si="1"/>
        <v>100</v>
      </c>
      <c r="Q7" s="25"/>
    </row>
    <row r="8" spans="1:17">
      <c r="A8" s="58" t="s">
        <v>179</v>
      </c>
      <c r="B8" s="58" t="s">
        <v>180</v>
      </c>
      <c r="C8" s="58" t="s">
        <v>184</v>
      </c>
      <c r="D8" s="58" t="s">
        <v>14</v>
      </c>
      <c r="E8" s="58" t="s">
        <v>16</v>
      </c>
      <c r="F8" s="64">
        <v>7</v>
      </c>
      <c r="G8" s="27" t="s">
        <v>27</v>
      </c>
      <c r="H8" s="27" t="s">
        <v>140</v>
      </c>
      <c r="I8" s="27" t="s">
        <v>141</v>
      </c>
      <c r="J8" s="27" t="s">
        <v>128</v>
      </c>
      <c r="K8" s="27" t="s">
        <v>129</v>
      </c>
      <c r="L8" s="73">
        <v>141</v>
      </c>
      <c r="M8" s="79">
        <f>L8-20</f>
        <v>121</v>
      </c>
      <c r="N8" s="73">
        <v>20</v>
      </c>
      <c r="O8" s="25">
        <f t="shared" si="0"/>
        <v>5</v>
      </c>
      <c r="P8" s="25">
        <f t="shared" si="1"/>
        <v>100</v>
      </c>
      <c r="Q8" s="25"/>
    </row>
    <row r="9" spans="1:17">
      <c r="A9" s="58" t="s">
        <v>179</v>
      </c>
      <c r="B9" s="58" t="s">
        <v>180</v>
      </c>
      <c r="C9" s="58" t="s">
        <v>184</v>
      </c>
      <c r="D9" s="58" t="s">
        <v>14</v>
      </c>
      <c r="E9" s="58" t="s">
        <v>15</v>
      </c>
      <c r="F9" s="64">
        <v>8</v>
      </c>
      <c r="G9" s="27" t="s">
        <v>28</v>
      </c>
      <c r="H9" s="38" t="s">
        <v>142</v>
      </c>
      <c r="I9" s="38" t="s">
        <v>143</v>
      </c>
      <c r="J9" s="38" t="s">
        <v>128</v>
      </c>
      <c r="K9" s="38" t="s">
        <v>129</v>
      </c>
      <c r="L9" s="39">
        <v>112</v>
      </c>
      <c r="M9" s="40">
        <f>L9-20</f>
        <v>92</v>
      </c>
      <c r="N9" s="39">
        <v>20</v>
      </c>
      <c r="O9" s="39">
        <f t="shared" si="0"/>
        <v>5</v>
      </c>
      <c r="P9" s="39">
        <f t="shared" si="1"/>
        <v>100</v>
      </c>
      <c r="Q9" s="39"/>
    </row>
    <row r="10" spans="1:17">
      <c r="A10" s="58" t="s">
        <v>179</v>
      </c>
      <c r="B10" s="58" t="s">
        <v>188</v>
      </c>
      <c r="C10" s="27" t="s">
        <v>189</v>
      </c>
      <c r="D10" s="27" t="s">
        <v>17</v>
      </c>
      <c r="E10" s="58" t="s">
        <v>18</v>
      </c>
      <c r="F10" s="64">
        <v>9</v>
      </c>
      <c r="G10" s="27" t="s">
        <v>29</v>
      </c>
      <c r="H10" s="27" t="s">
        <v>144</v>
      </c>
      <c r="I10" s="27" t="s">
        <v>145</v>
      </c>
      <c r="J10" s="27" t="s">
        <v>128</v>
      </c>
      <c r="K10" s="27" t="s">
        <v>129</v>
      </c>
      <c r="L10" s="73">
        <v>65</v>
      </c>
      <c r="M10" s="79">
        <f>L10-20</f>
        <v>45</v>
      </c>
      <c r="N10" s="73">
        <v>20</v>
      </c>
      <c r="O10" s="25">
        <f t="shared" si="0"/>
        <v>5</v>
      </c>
      <c r="P10" s="25">
        <f t="shared" si="1"/>
        <v>100</v>
      </c>
      <c r="Q10" s="25"/>
    </row>
    <row r="11" spans="1:17" ht="16" thickBot="1">
      <c r="A11" s="83" t="s">
        <v>179</v>
      </c>
      <c r="B11" s="83" t="s">
        <v>190</v>
      </c>
      <c r="C11" s="84" t="s">
        <v>191</v>
      </c>
      <c r="D11" s="84" t="s">
        <v>17</v>
      </c>
      <c r="E11" s="83" t="s">
        <v>18</v>
      </c>
      <c r="F11" s="85">
        <v>10</v>
      </c>
      <c r="G11" s="84" t="s">
        <v>30</v>
      </c>
      <c r="H11" s="84" t="s">
        <v>146</v>
      </c>
      <c r="I11" s="84" t="s">
        <v>147</v>
      </c>
      <c r="J11" s="84" t="s">
        <v>128</v>
      </c>
      <c r="K11" s="84" t="s">
        <v>129</v>
      </c>
      <c r="L11" s="86">
        <v>57</v>
      </c>
      <c r="M11" s="87">
        <f>L11-20</f>
        <v>37</v>
      </c>
      <c r="N11" s="86">
        <v>20</v>
      </c>
      <c r="O11" s="86">
        <f t="shared" si="0"/>
        <v>5</v>
      </c>
      <c r="P11" s="86">
        <f t="shared" si="1"/>
        <v>100</v>
      </c>
      <c r="Q11" s="86">
        <f>60-(SUM(O2:O11))</f>
        <v>10</v>
      </c>
    </row>
    <row r="12" spans="1:17" ht="16" thickTop="1">
      <c r="A12" s="59" t="s">
        <v>179</v>
      </c>
      <c r="B12" s="59" t="s">
        <v>186</v>
      </c>
      <c r="C12" s="29" t="s">
        <v>192</v>
      </c>
      <c r="D12" s="29" t="s">
        <v>17</v>
      </c>
      <c r="E12" s="59" t="s">
        <v>18</v>
      </c>
      <c r="F12" s="65">
        <v>11</v>
      </c>
      <c r="G12" s="29" t="s">
        <v>31</v>
      </c>
      <c r="H12" s="29" t="s">
        <v>126</v>
      </c>
      <c r="I12" s="29" t="s">
        <v>127</v>
      </c>
      <c r="J12" s="29" t="s">
        <v>148</v>
      </c>
      <c r="K12" s="29" t="s">
        <v>149</v>
      </c>
      <c r="L12" s="74">
        <v>70</v>
      </c>
      <c r="M12" s="80">
        <f>L12-20</f>
        <v>50</v>
      </c>
      <c r="N12" s="74">
        <v>20</v>
      </c>
      <c r="O12" s="28">
        <f t="shared" si="0"/>
        <v>5</v>
      </c>
      <c r="P12" s="28">
        <f t="shared" si="1"/>
        <v>100</v>
      </c>
      <c r="Q12" s="28"/>
    </row>
    <row r="13" spans="1:17">
      <c r="A13" s="59" t="s">
        <v>179</v>
      </c>
      <c r="B13" s="59" t="s">
        <v>186</v>
      </c>
      <c r="C13" s="29" t="s">
        <v>193</v>
      </c>
      <c r="D13" s="29" t="s">
        <v>17</v>
      </c>
      <c r="E13" s="59" t="s">
        <v>18</v>
      </c>
      <c r="F13" s="65">
        <v>12</v>
      </c>
      <c r="G13" s="29" t="s">
        <v>32</v>
      </c>
      <c r="H13" s="29" t="s">
        <v>130</v>
      </c>
      <c r="I13" s="29" t="s">
        <v>131</v>
      </c>
      <c r="J13" s="29" t="s">
        <v>148</v>
      </c>
      <c r="K13" s="29" t="s">
        <v>149</v>
      </c>
      <c r="L13" s="74">
        <v>106</v>
      </c>
      <c r="M13" s="80">
        <f>L13-20</f>
        <v>86</v>
      </c>
      <c r="N13" s="74">
        <v>20</v>
      </c>
      <c r="O13" s="28">
        <f t="shared" si="0"/>
        <v>5</v>
      </c>
      <c r="P13" s="28">
        <f t="shared" si="1"/>
        <v>100</v>
      </c>
      <c r="Q13" s="28"/>
    </row>
    <row r="14" spans="1:17">
      <c r="A14" s="59" t="s">
        <v>179</v>
      </c>
      <c r="B14" s="59" t="s">
        <v>194</v>
      </c>
      <c r="C14" s="29" t="s">
        <v>193</v>
      </c>
      <c r="D14" s="29" t="s">
        <v>17</v>
      </c>
      <c r="E14" s="59" t="s">
        <v>18</v>
      </c>
      <c r="F14" s="65">
        <v>13</v>
      </c>
      <c r="G14" s="29" t="s">
        <v>33</v>
      </c>
      <c r="H14" s="29" t="s">
        <v>132</v>
      </c>
      <c r="I14" s="29" t="s">
        <v>133</v>
      </c>
      <c r="J14" s="29" t="s">
        <v>148</v>
      </c>
      <c r="K14" s="29" t="s">
        <v>149</v>
      </c>
      <c r="L14" s="74">
        <v>45</v>
      </c>
      <c r="M14" s="80">
        <f>L14-20</f>
        <v>25</v>
      </c>
      <c r="N14" s="74">
        <v>20</v>
      </c>
      <c r="O14" s="28">
        <f t="shared" si="0"/>
        <v>5</v>
      </c>
      <c r="P14" s="28">
        <f t="shared" si="1"/>
        <v>100</v>
      </c>
      <c r="Q14" s="28"/>
    </row>
    <row r="15" spans="1:17">
      <c r="A15" s="59" t="s">
        <v>179</v>
      </c>
      <c r="B15" s="59" t="s">
        <v>195</v>
      </c>
      <c r="C15" s="29" t="s">
        <v>196</v>
      </c>
      <c r="D15" s="29" t="s">
        <v>17</v>
      </c>
      <c r="E15" s="59" t="s">
        <v>18</v>
      </c>
      <c r="F15" s="65">
        <v>14</v>
      </c>
      <c r="G15" s="29" t="s">
        <v>34</v>
      </c>
      <c r="H15" s="41" t="s">
        <v>134</v>
      </c>
      <c r="I15" s="41" t="s">
        <v>135</v>
      </c>
      <c r="J15" s="41" t="s">
        <v>148</v>
      </c>
      <c r="K15" s="41" t="s">
        <v>149</v>
      </c>
      <c r="L15" s="42">
        <v>55</v>
      </c>
      <c r="M15" s="43">
        <f>L15-20</f>
        <v>35</v>
      </c>
      <c r="N15" s="42">
        <v>20</v>
      </c>
      <c r="O15" s="42">
        <f t="shared" si="0"/>
        <v>5</v>
      </c>
      <c r="P15" s="42">
        <f t="shared" si="1"/>
        <v>100</v>
      </c>
      <c r="Q15" s="42"/>
    </row>
    <row r="16" spans="1:17">
      <c r="A16" s="59" t="s">
        <v>179</v>
      </c>
      <c r="B16" s="59" t="s">
        <v>188</v>
      </c>
      <c r="C16" s="29" t="s">
        <v>192</v>
      </c>
      <c r="D16" s="29" t="s">
        <v>17</v>
      </c>
      <c r="E16" s="59" t="s">
        <v>18</v>
      </c>
      <c r="F16" s="65">
        <v>15</v>
      </c>
      <c r="G16" s="29" t="s">
        <v>35</v>
      </c>
      <c r="H16" s="29" t="s">
        <v>136</v>
      </c>
      <c r="I16" s="29" t="s">
        <v>137</v>
      </c>
      <c r="J16" s="29" t="s">
        <v>148</v>
      </c>
      <c r="K16" s="29" t="s">
        <v>149</v>
      </c>
      <c r="L16" s="74">
        <v>74</v>
      </c>
      <c r="M16" s="80">
        <f>L16-20</f>
        <v>54</v>
      </c>
      <c r="N16" s="74">
        <v>20</v>
      </c>
      <c r="O16" s="28">
        <f t="shared" si="0"/>
        <v>5</v>
      </c>
      <c r="P16" s="28">
        <f t="shared" si="1"/>
        <v>100</v>
      </c>
      <c r="Q16" s="28"/>
    </row>
    <row r="17" spans="1:18">
      <c r="A17" s="59" t="s">
        <v>179</v>
      </c>
      <c r="B17" s="59" t="s">
        <v>182</v>
      </c>
      <c r="C17" s="29" t="s">
        <v>197</v>
      </c>
      <c r="D17" s="29" t="s">
        <v>17</v>
      </c>
      <c r="E17" s="59" t="s">
        <v>18</v>
      </c>
      <c r="F17" s="65">
        <v>16</v>
      </c>
      <c r="G17" s="29" t="s">
        <v>36</v>
      </c>
      <c r="H17" s="29" t="s">
        <v>138</v>
      </c>
      <c r="I17" s="29" t="s">
        <v>139</v>
      </c>
      <c r="J17" s="29" t="s">
        <v>148</v>
      </c>
      <c r="K17" s="29" t="s">
        <v>149</v>
      </c>
      <c r="L17" s="74">
        <v>48</v>
      </c>
      <c r="M17" s="80">
        <f>L17-20</f>
        <v>28</v>
      </c>
      <c r="N17" s="74">
        <v>20</v>
      </c>
      <c r="O17" s="28">
        <f t="shared" si="0"/>
        <v>5</v>
      </c>
      <c r="P17" s="28">
        <f t="shared" si="1"/>
        <v>100</v>
      </c>
      <c r="Q17" s="28"/>
    </row>
    <row r="18" spans="1:18">
      <c r="A18" s="59" t="s">
        <v>179</v>
      </c>
      <c r="B18" s="59" t="s">
        <v>180</v>
      </c>
      <c r="C18" s="29" t="s">
        <v>193</v>
      </c>
      <c r="D18" s="29" t="s">
        <v>17</v>
      </c>
      <c r="E18" s="59" t="s">
        <v>18</v>
      </c>
      <c r="F18" s="65">
        <v>17</v>
      </c>
      <c r="G18" s="29" t="s">
        <v>37</v>
      </c>
      <c r="H18" s="29" t="s">
        <v>140</v>
      </c>
      <c r="I18" s="29" t="s">
        <v>141</v>
      </c>
      <c r="J18" s="29" t="s">
        <v>148</v>
      </c>
      <c r="K18" s="29" t="s">
        <v>149</v>
      </c>
      <c r="L18" s="74">
        <v>124</v>
      </c>
      <c r="M18" s="80">
        <f>L18-20</f>
        <v>104</v>
      </c>
      <c r="N18" s="74">
        <v>20</v>
      </c>
      <c r="O18" s="28">
        <f t="shared" si="0"/>
        <v>5</v>
      </c>
      <c r="P18" s="28">
        <f t="shared" si="1"/>
        <v>100</v>
      </c>
      <c r="Q18" s="28"/>
    </row>
    <row r="19" spans="1:18">
      <c r="A19" s="59" t="s">
        <v>179</v>
      </c>
      <c r="B19" s="59" t="s">
        <v>188</v>
      </c>
      <c r="C19" s="29" t="s">
        <v>198</v>
      </c>
      <c r="D19" s="29" t="s">
        <v>17</v>
      </c>
      <c r="E19" s="59" t="s">
        <v>18</v>
      </c>
      <c r="F19" s="65">
        <v>18</v>
      </c>
      <c r="G19" s="29" t="s">
        <v>38</v>
      </c>
      <c r="H19" s="41" t="s">
        <v>142</v>
      </c>
      <c r="I19" s="41" t="s">
        <v>143</v>
      </c>
      <c r="J19" s="41" t="s">
        <v>148</v>
      </c>
      <c r="K19" s="41" t="s">
        <v>149</v>
      </c>
      <c r="L19" s="42">
        <v>72</v>
      </c>
      <c r="M19" s="43">
        <f>L19-20</f>
        <v>52</v>
      </c>
      <c r="N19" s="42">
        <v>20</v>
      </c>
      <c r="O19" s="42">
        <f t="shared" si="0"/>
        <v>5</v>
      </c>
      <c r="P19" s="42">
        <f t="shared" si="1"/>
        <v>100</v>
      </c>
      <c r="Q19" s="42"/>
    </row>
    <row r="20" spans="1:18">
      <c r="A20" s="59" t="s">
        <v>179</v>
      </c>
      <c r="B20" s="59" t="s">
        <v>187</v>
      </c>
      <c r="C20" s="29" t="s">
        <v>196</v>
      </c>
      <c r="D20" s="29" t="s">
        <v>17</v>
      </c>
      <c r="E20" s="59" t="s">
        <v>18</v>
      </c>
      <c r="F20" s="65">
        <v>19</v>
      </c>
      <c r="G20" s="29" t="s">
        <v>39</v>
      </c>
      <c r="H20" s="29" t="s">
        <v>144</v>
      </c>
      <c r="I20" s="29" t="s">
        <v>145</v>
      </c>
      <c r="J20" s="29" t="s">
        <v>148</v>
      </c>
      <c r="K20" s="29" t="s">
        <v>149</v>
      </c>
      <c r="L20" s="74">
        <v>51</v>
      </c>
      <c r="M20" s="80">
        <f>L20-20</f>
        <v>31</v>
      </c>
      <c r="N20" s="74">
        <v>20</v>
      </c>
      <c r="O20" s="28">
        <f t="shared" si="0"/>
        <v>5</v>
      </c>
      <c r="P20" s="28">
        <f t="shared" si="1"/>
        <v>100</v>
      </c>
      <c r="Q20" s="28"/>
    </row>
    <row r="21" spans="1:18" ht="16" thickBot="1">
      <c r="A21" s="88" t="s">
        <v>179</v>
      </c>
      <c r="B21" s="88" t="s">
        <v>199</v>
      </c>
      <c r="C21" s="89" t="s">
        <v>197</v>
      </c>
      <c r="D21" s="89" t="s">
        <v>17</v>
      </c>
      <c r="E21" s="88" t="s">
        <v>18</v>
      </c>
      <c r="F21" s="90">
        <v>20</v>
      </c>
      <c r="G21" s="89" t="s">
        <v>40</v>
      </c>
      <c r="H21" s="89" t="s">
        <v>146</v>
      </c>
      <c r="I21" s="89" t="s">
        <v>147</v>
      </c>
      <c r="J21" s="89" t="s">
        <v>148</v>
      </c>
      <c r="K21" s="89" t="s">
        <v>149</v>
      </c>
      <c r="L21" s="91">
        <v>58</v>
      </c>
      <c r="M21" s="92">
        <f>L21-20</f>
        <v>38</v>
      </c>
      <c r="N21" s="91">
        <v>20</v>
      </c>
      <c r="O21" s="91">
        <f t="shared" si="0"/>
        <v>5</v>
      </c>
      <c r="P21" s="91">
        <f t="shared" si="1"/>
        <v>100</v>
      </c>
      <c r="Q21" s="91">
        <f>60-(SUM(O12:O21))</f>
        <v>10</v>
      </c>
    </row>
    <row r="22" spans="1:18" ht="16" thickTop="1">
      <c r="A22" s="57" t="s">
        <v>179</v>
      </c>
      <c r="B22" s="31" t="s">
        <v>195</v>
      </c>
      <c r="C22" s="31" t="s">
        <v>192</v>
      </c>
      <c r="D22" s="31" t="s">
        <v>17</v>
      </c>
      <c r="E22" s="57" t="s">
        <v>18</v>
      </c>
      <c r="F22" s="63">
        <v>21</v>
      </c>
      <c r="G22" s="31" t="s">
        <v>41</v>
      </c>
      <c r="H22" s="31" t="s">
        <v>126</v>
      </c>
      <c r="I22" s="31" t="s">
        <v>127</v>
      </c>
      <c r="J22" s="31" t="s">
        <v>150</v>
      </c>
      <c r="K22" s="31" t="s">
        <v>151</v>
      </c>
      <c r="L22" s="72">
        <v>70</v>
      </c>
      <c r="M22" s="78">
        <f>L22-20</f>
        <v>50</v>
      </c>
      <c r="N22" s="72">
        <v>20</v>
      </c>
      <c r="O22" s="30">
        <f t="shared" si="0"/>
        <v>5</v>
      </c>
      <c r="P22" s="30">
        <f t="shared" si="1"/>
        <v>100</v>
      </c>
      <c r="Q22" s="30"/>
    </row>
    <row r="23" spans="1:18">
      <c r="A23" s="57" t="s">
        <v>200</v>
      </c>
      <c r="B23" s="63" t="s">
        <v>201</v>
      </c>
      <c r="C23" s="57" t="s">
        <v>202</v>
      </c>
      <c r="D23" s="57" t="s">
        <v>19</v>
      </c>
      <c r="E23" s="57" t="s">
        <v>18</v>
      </c>
      <c r="F23" s="63">
        <v>22</v>
      </c>
      <c r="G23" s="31" t="s">
        <v>42</v>
      </c>
      <c r="H23" s="31" t="s">
        <v>130</v>
      </c>
      <c r="I23" s="31" t="s">
        <v>131</v>
      </c>
      <c r="J23" s="31" t="s">
        <v>150</v>
      </c>
      <c r="K23" s="31" t="s">
        <v>151</v>
      </c>
      <c r="L23" s="72">
        <v>97</v>
      </c>
      <c r="M23" s="78">
        <f>L23-20</f>
        <v>77</v>
      </c>
      <c r="N23" s="72">
        <v>20</v>
      </c>
      <c r="O23" s="30">
        <f t="shared" si="0"/>
        <v>5</v>
      </c>
      <c r="P23" s="30">
        <f t="shared" si="1"/>
        <v>100</v>
      </c>
      <c r="Q23" s="30"/>
    </row>
    <row r="24" spans="1:18">
      <c r="A24" s="57" t="s">
        <v>200</v>
      </c>
      <c r="B24" s="63" t="s">
        <v>201</v>
      </c>
      <c r="C24" s="57" t="s">
        <v>203</v>
      </c>
      <c r="D24" s="57" t="s">
        <v>19</v>
      </c>
      <c r="E24" s="57" t="s">
        <v>18</v>
      </c>
      <c r="F24" s="63">
        <v>23</v>
      </c>
      <c r="G24" s="31" t="s">
        <v>43</v>
      </c>
      <c r="H24" s="31" t="s">
        <v>132</v>
      </c>
      <c r="I24" s="31" t="s">
        <v>133</v>
      </c>
      <c r="J24" s="31" t="s">
        <v>150</v>
      </c>
      <c r="K24" s="31" t="s">
        <v>151</v>
      </c>
      <c r="L24" s="72">
        <v>84</v>
      </c>
      <c r="M24" s="78">
        <f>L24-20</f>
        <v>64</v>
      </c>
      <c r="N24" s="72">
        <v>20</v>
      </c>
      <c r="O24" s="30">
        <f t="shared" si="0"/>
        <v>5</v>
      </c>
      <c r="P24" s="30">
        <f t="shared" si="1"/>
        <v>100</v>
      </c>
      <c r="Q24" s="30"/>
    </row>
    <row r="25" spans="1:18">
      <c r="A25" s="57" t="s">
        <v>200</v>
      </c>
      <c r="B25" s="63" t="s">
        <v>201</v>
      </c>
      <c r="C25" s="57" t="s">
        <v>204</v>
      </c>
      <c r="D25" s="57" t="s">
        <v>19</v>
      </c>
      <c r="E25" s="57" t="s">
        <v>18</v>
      </c>
      <c r="F25" s="63">
        <v>24</v>
      </c>
      <c r="G25" s="31" t="s">
        <v>44</v>
      </c>
      <c r="H25" s="44" t="s">
        <v>134</v>
      </c>
      <c r="I25" s="44" t="s">
        <v>135</v>
      </c>
      <c r="J25" s="44" t="s">
        <v>150</v>
      </c>
      <c r="K25" s="44" t="s">
        <v>151</v>
      </c>
      <c r="L25" s="45">
        <v>84</v>
      </c>
      <c r="M25" s="46">
        <f>L25-20</f>
        <v>64</v>
      </c>
      <c r="N25" s="45">
        <v>20</v>
      </c>
      <c r="O25" s="45">
        <f t="shared" si="0"/>
        <v>5</v>
      </c>
      <c r="P25" s="45">
        <f t="shared" si="1"/>
        <v>100</v>
      </c>
      <c r="Q25" s="45"/>
    </row>
    <row r="26" spans="1:18">
      <c r="A26" s="57" t="s">
        <v>200</v>
      </c>
      <c r="B26" s="63" t="s">
        <v>205</v>
      </c>
      <c r="C26" s="57" t="s">
        <v>297</v>
      </c>
      <c r="D26" s="57" t="s">
        <v>20</v>
      </c>
      <c r="E26" s="57" t="s">
        <v>18</v>
      </c>
      <c r="F26" s="63">
        <v>25</v>
      </c>
      <c r="G26" s="31" t="s">
        <v>45</v>
      </c>
      <c r="H26" s="31" t="s">
        <v>136</v>
      </c>
      <c r="I26" s="31" t="s">
        <v>137</v>
      </c>
      <c r="J26" s="31" t="s">
        <v>150</v>
      </c>
      <c r="K26" s="31" t="s">
        <v>151</v>
      </c>
      <c r="L26" s="72">
        <v>80</v>
      </c>
      <c r="M26" s="78">
        <f>L26-20</f>
        <v>60</v>
      </c>
      <c r="N26" s="72">
        <v>20</v>
      </c>
      <c r="O26" s="30">
        <f t="shared" si="0"/>
        <v>5</v>
      </c>
      <c r="P26" s="30">
        <f t="shared" si="1"/>
        <v>100</v>
      </c>
      <c r="Q26" s="30"/>
      <c r="R26">
        <v>3</v>
      </c>
    </row>
    <row r="27" spans="1:18">
      <c r="A27" s="57" t="s">
        <v>200</v>
      </c>
      <c r="B27" s="63" t="s">
        <v>205</v>
      </c>
      <c r="C27" s="57" t="s">
        <v>207</v>
      </c>
      <c r="D27" s="57" t="s">
        <v>20</v>
      </c>
      <c r="E27" s="57" t="s">
        <v>18</v>
      </c>
      <c r="F27" s="63">
        <v>26</v>
      </c>
      <c r="G27" s="31" t="s">
        <v>46</v>
      </c>
      <c r="H27" s="31" t="s">
        <v>138</v>
      </c>
      <c r="I27" s="31" t="s">
        <v>139</v>
      </c>
      <c r="J27" s="31" t="s">
        <v>150</v>
      </c>
      <c r="K27" s="31" t="s">
        <v>151</v>
      </c>
      <c r="L27" s="72">
        <v>74</v>
      </c>
      <c r="M27" s="78">
        <f>L27-20</f>
        <v>54</v>
      </c>
      <c r="N27" s="72">
        <v>20</v>
      </c>
      <c r="O27" s="30">
        <f t="shared" si="0"/>
        <v>5</v>
      </c>
      <c r="P27" s="30">
        <f t="shared" si="1"/>
        <v>100</v>
      </c>
      <c r="Q27" s="30"/>
    </row>
    <row r="28" spans="1:18">
      <c r="A28" s="57" t="s">
        <v>200</v>
      </c>
      <c r="B28" s="63" t="s">
        <v>208</v>
      </c>
      <c r="C28" s="68" t="s">
        <v>209</v>
      </c>
      <c r="D28" s="57" t="s">
        <v>20</v>
      </c>
      <c r="E28" s="57" t="s">
        <v>18</v>
      </c>
      <c r="F28" s="63">
        <v>27</v>
      </c>
      <c r="G28" s="31" t="s">
        <v>47</v>
      </c>
      <c r="H28" s="31" t="s">
        <v>140</v>
      </c>
      <c r="I28" s="31" t="s">
        <v>141</v>
      </c>
      <c r="J28" s="31" t="s">
        <v>150</v>
      </c>
      <c r="K28" s="31" t="s">
        <v>151</v>
      </c>
      <c r="L28" s="72">
        <v>96</v>
      </c>
      <c r="M28" s="78">
        <f>L28-20</f>
        <v>76</v>
      </c>
      <c r="N28" s="72">
        <v>20</v>
      </c>
      <c r="O28" s="30">
        <f t="shared" si="0"/>
        <v>5</v>
      </c>
      <c r="P28" s="30">
        <f t="shared" si="1"/>
        <v>100</v>
      </c>
      <c r="Q28" s="30"/>
    </row>
    <row r="29" spans="1:18">
      <c r="A29" s="57" t="s">
        <v>200</v>
      </c>
      <c r="B29" s="63" t="s">
        <v>205</v>
      </c>
      <c r="C29" s="68" t="s">
        <v>210</v>
      </c>
      <c r="D29" s="57" t="s">
        <v>20</v>
      </c>
      <c r="E29" s="57" t="s">
        <v>18</v>
      </c>
      <c r="F29" s="63">
        <v>28</v>
      </c>
      <c r="G29" s="31" t="s">
        <v>48</v>
      </c>
      <c r="H29" s="44" t="s">
        <v>142</v>
      </c>
      <c r="I29" s="44" t="s">
        <v>143</v>
      </c>
      <c r="J29" s="44" t="s">
        <v>150</v>
      </c>
      <c r="K29" s="44" t="s">
        <v>151</v>
      </c>
      <c r="L29" s="45">
        <v>99</v>
      </c>
      <c r="M29" s="46">
        <f>L29-20</f>
        <v>79</v>
      </c>
      <c r="N29" s="45">
        <v>20</v>
      </c>
      <c r="O29" s="45">
        <f t="shared" si="0"/>
        <v>5</v>
      </c>
      <c r="P29" s="45">
        <f t="shared" si="1"/>
        <v>100</v>
      </c>
      <c r="Q29" s="45"/>
    </row>
    <row r="30" spans="1:18">
      <c r="A30" s="57" t="s">
        <v>200</v>
      </c>
      <c r="B30" s="63" t="s">
        <v>205</v>
      </c>
      <c r="C30" s="68" t="s">
        <v>211</v>
      </c>
      <c r="D30" s="57" t="s">
        <v>20</v>
      </c>
      <c r="E30" s="57" t="s">
        <v>18</v>
      </c>
      <c r="F30" s="63">
        <v>29</v>
      </c>
      <c r="G30" s="31" t="s">
        <v>49</v>
      </c>
      <c r="H30" s="31" t="s">
        <v>144</v>
      </c>
      <c r="I30" s="31" t="s">
        <v>145</v>
      </c>
      <c r="J30" s="31" t="s">
        <v>150</v>
      </c>
      <c r="K30" s="31" t="s">
        <v>151</v>
      </c>
      <c r="L30" s="72">
        <v>80</v>
      </c>
      <c r="M30" s="78">
        <f>L30-20</f>
        <v>60</v>
      </c>
      <c r="N30" s="72">
        <v>20</v>
      </c>
      <c r="O30" s="30">
        <f t="shared" si="0"/>
        <v>5</v>
      </c>
      <c r="P30" s="30">
        <f t="shared" si="1"/>
        <v>100</v>
      </c>
      <c r="Q30" s="30"/>
    </row>
    <row r="31" spans="1:18" ht="16" thickBot="1">
      <c r="A31" s="93" t="s">
        <v>200</v>
      </c>
      <c r="B31" s="94" t="s">
        <v>201</v>
      </c>
      <c r="C31" s="95" t="s">
        <v>212</v>
      </c>
      <c r="D31" s="93" t="s">
        <v>19</v>
      </c>
      <c r="E31" s="93" t="s">
        <v>18</v>
      </c>
      <c r="F31" s="94">
        <v>30</v>
      </c>
      <c r="G31" s="96" t="s">
        <v>50</v>
      </c>
      <c r="H31" s="96" t="s">
        <v>146</v>
      </c>
      <c r="I31" s="96" t="s">
        <v>147</v>
      </c>
      <c r="J31" s="96" t="s">
        <v>150</v>
      </c>
      <c r="K31" s="96" t="s">
        <v>151</v>
      </c>
      <c r="L31" s="97">
        <v>88</v>
      </c>
      <c r="M31" s="98">
        <f>L31-20</f>
        <v>68</v>
      </c>
      <c r="N31" s="97">
        <v>20</v>
      </c>
      <c r="O31" s="97">
        <f t="shared" si="0"/>
        <v>5</v>
      </c>
      <c r="P31" s="97">
        <f t="shared" si="1"/>
        <v>100</v>
      </c>
      <c r="Q31" s="97">
        <f>60-(SUM(O22:O31))</f>
        <v>10</v>
      </c>
    </row>
    <row r="32" spans="1:18" ht="16" thickTop="1">
      <c r="A32" s="60" t="s">
        <v>200</v>
      </c>
      <c r="B32" s="66" t="s">
        <v>205</v>
      </c>
      <c r="C32" s="69" t="s">
        <v>213</v>
      </c>
      <c r="D32" s="60" t="s">
        <v>20</v>
      </c>
      <c r="E32" s="60" t="s">
        <v>18</v>
      </c>
      <c r="F32" s="66">
        <v>31</v>
      </c>
      <c r="G32" s="33" t="s">
        <v>51</v>
      </c>
      <c r="H32" s="33" t="s">
        <v>126</v>
      </c>
      <c r="I32" s="33" t="s">
        <v>127</v>
      </c>
      <c r="J32" s="33" t="s">
        <v>152</v>
      </c>
      <c r="K32" s="33" t="s">
        <v>153</v>
      </c>
      <c r="L32" s="75">
        <v>90</v>
      </c>
      <c r="M32" s="81">
        <f>L32-20</f>
        <v>70</v>
      </c>
      <c r="N32" s="75">
        <v>20</v>
      </c>
      <c r="O32" s="32">
        <f t="shared" si="0"/>
        <v>5</v>
      </c>
      <c r="P32" s="32">
        <f t="shared" si="1"/>
        <v>100</v>
      </c>
      <c r="Q32" s="32"/>
    </row>
    <row r="33" spans="1:18">
      <c r="A33" s="60" t="s">
        <v>200</v>
      </c>
      <c r="B33" s="66" t="s">
        <v>214</v>
      </c>
      <c r="C33" s="69" t="s">
        <v>215</v>
      </c>
      <c r="D33" s="60" t="s">
        <v>20</v>
      </c>
      <c r="E33" s="60" t="s">
        <v>18</v>
      </c>
      <c r="F33" s="66">
        <v>32</v>
      </c>
      <c r="G33" s="33" t="s">
        <v>52</v>
      </c>
      <c r="H33" s="33" t="s">
        <v>130</v>
      </c>
      <c r="I33" s="33" t="s">
        <v>131</v>
      </c>
      <c r="J33" s="33" t="s">
        <v>152</v>
      </c>
      <c r="K33" s="33" t="s">
        <v>153</v>
      </c>
      <c r="L33" s="75">
        <v>91</v>
      </c>
      <c r="M33" s="81">
        <f>L33-20</f>
        <v>71</v>
      </c>
      <c r="N33" s="75">
        <v>20</v>
      </c>
      <c r="O33" s="32">
        <f t="shared" si="0"/>
        <v>5</v>
      </c>
      <c r="P33" s="32">
        <f t="shared" si="1"/>
        <v>100</v>
      </c>
      <c r="Q33" s="32"/>
    </row>
    <row r="34" spans="1:18">
      <c r="A34" s="60" t="s">
        <v>200</v>
      </c>
      <c r="B34" s="66" t="s">
        <v>208</v>
      </c>
      <c r="C34" s="69" t="s">
        <v>216</v>
      </c>
      <c r="D34" s="60" t="s">
        <v>20</v>
      </c>
      <c r="E34" s="60" t="s">
        <v>18</v>
      </c>
      <c r="F34" s="66">
        <v>33</v>
      </c>
      <c r="G34" s="33" t="s">
        <v>53</v>
      </c>
      <c r="H34" s="33" t="s">
        <v>132</v>
      </c>
      <c r="I34" s="33" t="s">
        <v>133</v>
      </c>
      <c r="J34" s="33" t="s">
        <v>152</v>
      </c>
      <c r="K34" s="33" t="s">
        <v>153</v>
      </c>
      <c r="L34" s="75">
        <v>73</v>
      </c>
      <c r="M34" s="81">
        <f>L34-20</f>
        <v>53</v>
      </c>
      <c r="N34" s="75">
        <v>20</v>
      </c>
      <c r="O34" s="32">
        <f t="shared" si="0"/>
        <v>5</v>
      </c>
      <c r="P34" s="32">
        <f t="shared" si="1"/>
        <v>100</v>
      </c>
      <c r="Q34" s="32"/>
    </row>
    <row r="35" spans="1:18">
      <c r="A35" s="60" t="s">
        <v>200</v>
      </c>
      <c r="B35" s="66" t="s">
        <v>214</v>
      </c>
      <c r="C35" s="69" t="s">
        <v>217</v>
      </c>
      <c r="D35" s="60" t="s">
        <v>20</v>
      </c>
      <c r="E35" s="60" t="s">
        <v>18</v>
      </c>
      <c r="F35" s="66">
        <v>34</v>
      </c>
      <c r="G35" s="33" t="s">
        <v>54</v>
      </c>
      <c r="H35" s="47" t="s">
        <v>134</v>
      </c>
      <c r="I35" s="47" t="s">
        <v>135</v>
      </c>
      <c r="J35" s="47" t="s">
        <v>152</v>
      </c>
      <c r="K35" s="47" t="s">
        <v>153</v>
      </c>
      <c r="L35" s="48">
        <v>94</v>
      </c>
      <c r="M35" s="49">
        <f>L35-20</f>
        <v>74</v>
      </c>
      <c r="N35" s="48">
        <v>20</v>
      </c>
      <c r="O35" s="48">
        <f t="shared" si="0"/>
        <v>5</v>
      </c>
      <c r="P35" s="48">
        <f t="shared" si="1"/>
        <v>100</v>
      </c>
      <c r="Q35" s="48"/>
    </row>
    <row r="36" spans="1:18">
      <c r="A36" s="60" t="s">
        <v>200</v>
      </c>
      <c r="B36" s="66" t="s">
        <v>201</v>
      </c>
      <c r="C36" s="69" t="s">
        <v>218</v>
      </c>
      <c r="D36" s="60" t="s">
        <v>19</v>
      </c>
      <c r="E36" s="60" t="s">
        <v>18</v>
      </c>
      <c r="F36" s="66">
        <v>35</v>
      </c>
      <c r="G36" s="33" t="s">
        <v>55</v>
      </c>
      <c r="H36" s="33" t="s">
        <v>136</v>
      </c>
      <c r="I36" s="33" t="s">
        <v>137</v>
      </c>
      <c r="J36" s="33" t="s">
        <v>152</v>
      </c>
      <c r="K36" s="33" t="s">
        <v>153</v>
      </c>
      <c r="L36" s="75">
        <v>98</v>
      </c>
      <c r="M36" s="81">
        <f>L36-20</f>
        <v>78</v>
      </c>
      <c r="N36" s="75">
        <v>20</v>
      </c>
      <c r="O36" s="32">
        <f t="shared" si="0"/>
        <v>5</v>
      </c>
      <c r="P36" s="32">
        <f t="shared" si="1"/>
        <v>100</v>
      </c>
      <c r="Q36" s="32"/>
      <c r="R36">
        <v>4</v>
      </c>
    </row>
    <row r="37" spans="1:18">
      <c r="A37" s="60" t="s">
        <v>200</v>
      </c>
      <c r="B37" s="66" t="s">
        <v>201</v>
      </c>
      <c r="C37" s="69" t="s">
        <v>219</v>
      </c>
      <c r="D37" s="60" t="s">
        <v>19</v>
      </c>
      <c r="E37" s="60" t="s">
        <v>18</v>
      </c>
      <c r="F37" s="66">
        <v>36</v>
      </c>
      <c r="G37" s="33" t="s">
        <v>56</v>
      </c>
      <c r="H37" s="33" t="s">
        <v>138</v>
      </c>
      <c r="I37" s="33" t="s">
        <v>139</v>
      </c>
      <c r="J37" s="33" t="s">
        <v>152</v>
      </c>
      <c r="K37" s="33" t="s">
        <v>153</v>
      </c>
      <c r="L37" s="75">
        <v>86</v>
      </c>
      <c r="M37" s="81">
        <f>L37-20</f>
        <v>66</v>
      </c>
      <c r="N37" s="75">
        <v>20</v>
      </c>
      <c r="O37" s="32">
        <f t="shared" si="0"/>
        <v>5</v>
      </c>
      <c r="P37" s="32">
        <f t="shared" si="1"/>
        <v>100</v>
      </c>
      <c r="Q37" s="32"/>
    </row>
    <row r="38" spans="1:18">
      <c r="A38" s="60" t="s">
        <v>200</v>
      </c>
      <c r="B38" s="66" t="s">
        <v>205</v>
      </c>
      <c r="C38" s="69" t="s">
        <v>220</v>
      </c>
      <c r="D38" s="60" t="s">
        <v>20</v>
      </c>
      <c r="E38" s="60" t="s">
        <v>18</v>
      </c>
      <c r="F38" s="66">
        <v>37</v>
      </c>
      <c r="G38" s="33" t="s">
        <v>57</v>
      </c>
      <c r="H38" s="33" t="s">
        <v>140</v>
      </c>
      <c r="I38" s="33" t="s">
        <v>141</v>
      </c>
      <c r="J38" s="33" t="s">
        <v>152</v>
      </c>
      <c r="K38" s="33" t="s">
        <v>153</v>
      </c>
      <c r="L38" s="75">
        <v>98</v>
      </c>
      <c r="M38" s="81">
        <f>L38-20</f>
        <v>78</v>
      </c>
      <c r="N38" s="75">
        <v>20</v>
      </c>
      <c r="O38" s="32">
        <f t="shared" si="0"/>
        <v>5</v>
      </c>
      <c r="P38" s="32">
        <f t="shared" si="1"/>
        <v>100</v>
      </c>
      <c r="Q38" s="32"/>
    </row>
    <row r="39" spans="1:18">
      <c r="A39" s="60" t="s">
        <v>200</v>
      </c>
      <c r="B39" s="66" t="s">
        <v>201</v>
      </c>
      <c r="C39" s="69" t="s">
        <v>221</v>
      </c>
      <c r="D39" s="60" t="s">
        <v>19</v>
      </c>
      <c r="E39" s="60" t="s">
        <v>18</v>
      </c>
      <c r="F39" s="66">
        <v>38</v>
      </c>
      <c r="G39" s="33" t="s">
        <v>58</v>
      </c>
      <c r="H39" s="47" t="s">
        <v>142</v>
      </c>
      <c r="I39" s="47" t="s">
        <v>143</v>
      </c>
      <c r="J39" s="47" t="s">
        <v>152</v>
      </c>
      <c r="K39" s="47" t="s">
        <v>153</v>
      </c>
      <c r="L39" s="48">
        <v>102</v>
      </c>
      <c r="M39" s="49">
        <f>L39-20</f>
        <v>82</v>
      </c>
      <c r="N39" s="48">
        <v>20</v>
      </c>
      <c r="O39" s="48">
        <f t="shared" si="0"/>
        <v>5</v>
      </c>
      <c r="P39" s="48">
        <f t="shared" si="1"/>
        <v>100</v>
      </c>
      <c r="Q39" s="48"/>
    </row>
    <row r="40" spans="1:18">
      <c r="A40" s="60" t="s">
        <v>200</v>
      </c>
      <c r="B40" s="66" t="s">
        <v>201</v>
      </c>
      <c r="C40" s="69" t="s">
        <v>222</v>
      </c>
      <c r="D40" s="60" t="s">
        <v>19</v>
      </c>
      <c r="E40" s="60" t="s">
        <v>18</v>
      </c>
      <c r="F40" s="66">
        <v>39</v>
      </c>
      <c r="G40" s="33" t="s">
        <v>59</v>
      </c>
      <c r="H40" s="33" t="s">
        <v>144</v>
      </c>
      <c r="I40" s="33" t="s">
        <v>145</v>
      </c>
      <c r="J40" s="33" t="s">
        <v>152</v>
      </c>
      <c r="K40" s="33" t="s">
        <v>153</v>
      </c>
      <c r="L40" s="75">
        <v>81</v>
      </c>
      <c r="M40" s="81">
        <f>L40-20</f>
        <v>61</v>
      </c>
      <c r="N40" s="75">
        <v>20</v>
      </c>
      <c r="O40" s="32">
        <f t="shared" si="0"/>
        <v>5</v>
      </c>
      <c r="P40" s="32">
        <f t="shared" si="1"/>
        <v>100</v>
      </c>
      <c r="Q40" s="32"/>
    </row>
    <row r="41" spans="1:18" ht="16" thickBot="1">
      <c r="A41" s="99" t="s">
        <v>200</v>
      </c>
      <c r="B41" s="100" t="s">
        <v>201</v>
      </c>
      <c r="C41" s="101" t="s">
        <v>223</v>
      </c>
      <c r="D41" s="99" t="s">
        <v>19</v>
      </c>
      <c r="E41" s="99" t="s">
        <v>18</v>
      </c>
      <c r="F41" s="100">
        <v>40</v>
      </c>
      <c r="G41" s="102" t="s">
        <v>60</v>
      </c>
      <c r="H41" s="102" t="s">
        <v>146</v>
      </c>
      <c r="I41" s="102" t="s">
        <v>147</v>
      </c>
      <c r="J41" s="102" t="s">
        <v>152</v>
      </c>
      <c r="K41" s="102" t="s">
        <v>153</v>
      </c>
      <c r="L41" s="103">
        <v>84</v>
      </c>
      <c r="M41" s="104">
        <f>L41-20</f>
        <v>64</v>
      </c>
      <c r="N41" s="103">
        <v>20</v>
      </c>
      <c r="O41" s="103">
        <f t="shared" si="0"/>
        <v>5</v>
      </c>
      <c r="P41" s="103">
        <f t="shared" si="1"/>
        <v>100</v>
      </c>
      <c r="Q41" s="103">
        <f>60-(SUM(O32:O41))</f>
        <v>10</v>
      </c>
    </row>
    <row r="42" spans="1:18" ht="16" thickTop="1">
      <c r="A42" s="61" t="s">
        <v>200</v>
      </c>
      <c r="B42" s="67" t="s">
        <v>201</v>
      </c>
      <c r="C42" s="70" t="s">
        <v>212</v>
      </c>
      <c r="D42" s="61" t="s">
        <v>19</v>
      </c>
      <c r="E42" s="61" t="s">
        <v>18</v>
      </c>
      <c r="F42" s="67">
        <v>41</v>
      </c>
      <c r="G42" s="34" t="s">
        <v>61</v>
      </c>
      <c r="H42" s="34" t="s">
        <v>126</v>
      </c>
      <c r="I42" s="34" t="s">
        <v>127</v>
      </c>
      <c r="J42" s="34" t="s">
        <v>154</v>
      </c>
      <c r="K42" s="34" t="s">
        <v>155</v>
      </c>
      <c r="L42" s="76">
        <v>93</v>
      </c>
      <c r="M42" s="82">
        <f>L42-20</f>
        <v>73</v>
      </c>
      <c r="N42" s="76">
        <v>20</v>
      </c>
      <c r="O42" s="35">
        <f t="shared" si="0"/>
        <v>5</v>
      </c>
      <c r="P42" s="35">
        <f t="shared" si="1"/>
        <v>100</v>
      </c>
      <c r="Q42" s="35"/>
    </row>
    <row r="43" spans="1:18">
      <c r="A43" s="61" t="s">
        <v>200</v>
      </c>
      <c r="B43" s="67" t="s">
        <v>201</v>
      </c>
      <c r="C43" s="70" t="s">
        <v>224</v>
      </c>
      <c r="D43" s="61" t="s">
        <v>19</v>
      </c>
      <c r="E43" s="61" t="s">
        <v>18</v>
      </c>
      <c r="F43" s="67">
        <v>42</v>
      </c>
      <c r="G43" s="34" t="s">
        <v>62</v>
      </c>
      <c r="H43" s="34" t="s">
        <v>130</v>
      </c>
      <c r="I43" s="34" t="s">
        <v>131</v>
      </c>
      <c r="J43" s="34" t="s">
        <v>154</v>
      </c>
      <c r="K43" s="34" t="s">
        <v>155</v>
      </c>
      <c r="L43" s="76">
        <v>68</v>
      </c>
      <c r="M43" s="82">
        <f>L43-20</f>
        <v>48</v>
      </c>
      <c r="N43" s="76">
        <v>20</v>
      </c>
      <c r="O43" s="35">
        <f t="shared" si="0"/>
        <v>5</v>
      </c>
      <c r="P43" s="35">
        <f t="shared" si="1"/>
        <v>100</v>
      </c>
      <c r="Q43" s="35"/>
    </row>
    <row r="44" spans="1:18">
      <c r="A44" s="61" t="s">
        <v>200</v>
      </c>
      <c r="B44" s="67" t="s">
        <v>208</v>
      </c>
      <c r="C44" s="70" t="s">
        <v>225</v>
      </c>
      <c r="D44" s="61" t="s">
        <v>20</v>
      </c>
      <c r="E44" s="61" t="s">
        <v>18</v>
      </c>
      <c r="F44" s="67">
        <v>43</v>
      </c>
      <c r="G44" s="34" t="s">
        <v>63</v>
      </c>
      <c r="H44" s="34" t="s">
        <v>132</v>
      </c>
      <c r="I44" s="34" t="s">
        <v>133</v>
      </c>
      <c r="J44" s="34" t="s">
        <v>154</v>
      </c>
      <c r="K44" s="34" t="s">
        <v>155</v>
      </c>
      <c r="L44" s="76">
        <v>37</v>
      </c>
      <c r="M44" s="82">
        <f>L44-20</f>
        <v>17</v>
      </c>
      <c r="N44" s="76">
        <v>20</v>
      </c>
      <c r="O44" s="35">
        <f t="shared" si="0"/>
        <v>5</v>
      </c>
      <c r="P44" s="35">
        <f t="shared" si="1"/>
        <v>100</v>
      </c>
      <c r="Q44" s="35"/>
    </row>
    <row r="45" spans="1:18">
      <c r="A45" s="61" t="s">
        <v>200</v>
      </c>
      <c r="B45" s="67" t="s">
        <v>214</v>
      </c>
      <c r="C45" s="70" t="s">
        <v>226</v>
      </c>
      <c r="D45" s="61" t="s">
        <v>20</v>
      </c>
      <c r="E45" s="61" t="s">
        <v>18</v>
      </c>
      <c r="F45" s="67">
        <v>44</v>
      </c>
      <c r="G45" s="34" t="s">
        <v>64</v>
      </c>
      <c r="H45" s="50" t="s">
        <v>134</v>
      </c>
      <c r="I45" s="50" t="s">
        <v>135</v>
      </c>
      <c r="J45" s="50" t="s">
        <v>154</v>
      </c>
      <c r="K45" s="50" t="s">
        <v>155</v>
      </c>
      <c r="L45" s="51">
        <v>56</v>
      </c>
      <c r="M45" s="52">
        <f>L45-20</f>
        <v>36</v>
      </c>
      <c r="N45" s="51">
        <v>20</v>
      </c>
      <c r="O45" s="51">
        <f t="shared" si="0"/>
        <v>5</v>
      </c>
      <c r="P45" s="51">
        <f t="shared" si="1"/>
        <v>100</v>
      </c>
      <c r="Q45" s="51"/>
    </row>
    <row r="46" spans="1:18">
      <c r="A46" s="61" t="s">
        <v>200</v>
      </c>
      <c r="B46" s="67" t="s">
        <v>201</v>
      </c>
      <c r="C46" s="70" t="s">
        <v>227</v>
      </c>
      <c r="D46" s="61" t="s">
        <v>19</v>
      </c>
      <c r="E46" s="61" t="s">
        <v>18</v>
      </c>
      <c r="F46" s="67">
        <v>45</v>
      </c>
      <c r="G46" s="34" t="s">
        <v>65</v>
      </c>
      <c r="H46" s="34" t="s">
        <v>136</v>
      </c>
      <c r="I46" s="34" t="s">
        <v>137</v>
      </c>
      <c r="J46" s="34" t="s">
        <v>154</v>
      </c>
      <c r="K46" s="34" t="s">
        <v>155</v>
      </c>
      <c r="L46" s="76">
        <v>81</v>
      </c>
      <c r="M46" s="82">
        <f>L46-20</f>
        <v>61</v>
      </c>
      <c r="N46" s="76">
        <v>20</v>
      </c>
      <c r="O46" s="35">
        <f t="shared" si="0"/>
        <v>5</v>
      </c>
      <c r="P46" s="35">
        <f t="shared" si="1"/>
        <v>100</v>
      </c>
      <c r="Q46" s="35"/>
      <c r="R46">
        <v>5</v>
      </c>
    </row>
    <row r="47" spans="1:18">
      <c r="A47" s="61" t="s">
        <v>200</v>
      </c>
      <c r="B47" s="67" t="s">
        <v>228</v>
      </c>
      <c r="C47" s="61" t="s">
        <v>229</v>
      </c>
      <c r="D47" s="61" t="s">
        <v>20</v>
      </c>
      <c r="E47" s="61" t="s">
        <v>18</v>
      </c>
      <c r="F47" s="67">
        <v>46</v>
      </c>
      <c r="G47" s="34" t="s">
        <v>66</v>
      </c>
      <c r="H47" s="34" t="s">
        <v>138</v>
      </c>
      <c r="I47" s="34" t="s">
        <v>139</v>
      </c>
      <c r="J47" s="34" t="s">
        <v>154</v>
      </c>
      <c r="K47" s="34" t="s">
        <v>155</v>
      </c>
      <c r="L47" s="76">
        <v>75</v>
      </c>
      <c r="M47" s="82">
        <f>L47-20</f>
        <v>55</v>
      </c>
      <c r="N47" s="76">
        <v>20</v>
      </c>
      <c r="O47" s="35">
        <f t="shared" si="0"/>
        <v>5</v>
      </c>
      <c r="P47" s="35">
        <f t="shared" si="1"/>
        <v>100</v>
      </c>
      <c r="Q47" s="35"/>
    </row>
    <row r="48" spans="1:18">
      <c r="A48" s="61" t="s">
        <v>200</v>
      </c>
      <c r="B48" s="67" t="s">
        <v>230</v>
      </c>
      <c r="C48" s="61" t="s">
        <v>231</v>
      </c>
      <c r="D48" s="61" t="s">
        <v>19</v>
      </c>
      <c r="E48" s="61" t="s">
        <v>18</v>
      </c>
      <c r="F48" s="67">
        <v>47</v>
      </c>
      <c r="G48" s="34" t="s">
        <v>67</v>
      </c>
      <c r="H48" s="34" t="s">
        <v>140</v>
      </c>
      <c r="I48" s="34" t="s">
        <v>141</v>
      </c>
      <c r="J48" s="34" t="s">
        <v>154</v>
      </c>
      <c r="K48" s="34" t="s">
        <v>155</v>
      </c>
      <c r="L48" s="76">
        <v>94</v>
      </c>
      <c r="M48" s="82">
        <f>L48-20</f>
        <v>74</v>
      </c>
      <c r="N48" s="76">
        <v>20</v>
      </c>
      <c r="O48" s="35">
        <f t="shared" si="0"/>
        <v>5</v>
      </c>
      <c r="P48" s="35">
        <f t="shared" si="1"/>
        <v>100</v>
      </c>
      <c r="Q48" s="35"/>
    </row>
    <row r="49" spans="1:18">
      <c r="A49" s="61" t="s">
        <v>200</v>
      </c>
      <c r="B49" s="67" t="s">
        <v>230</v>
      </c>
      <c r="C49" s="61" t="s">
        <v>232</v>
      </c>
      <c r="D49" s="61" t="s">
        <v>19</v>
      </c>
      <c r="E49" s="61" t="s">
        <v>18</v>
      </c>
      <c r="F49" s="67">
        <v>48</v>
      </c>
      <c r="G49" s="34" t="s">
        <v>68</v>
      </c>
      <c r="H49" s="50" t="s">
        <v>142</v>
      </c>
      <c r="I49" s="50" t="s">
        <v>143</v>
      </c>
      <c r="J49" s="50" t="s">
        <v>154</v>
      </c>
      <c r="K49" s="50" t="s">
        <v>155</v>
      </c>
      <c r="L49" s="51">
        <v>90</v>
      </c>
      <c r="M49" s="52">
        <f>L49-20</f>
        <v>70</v>
      </c>
      <c r="N49" s="51">
        <v>20</v>
      </c>
      <c r="O49" s="51">
        <f t="shared" si="0"/>
        <v>5</v>
      </c>
      <c r="P49" s="51">
        <f t="shared" si="1"/>
        <v>100</v>
      </c>
      <c r="Q49" s="51"/>
    </row>
    <row r="50" spans="1:18">
      <c r="A50" s="61" t="s">
        <v>200</v>
      </c>
      <c r="B50" s="67" t="s">
        <v>230</v>
      </c>
      <c r="C50" s="61" t="s">
        <v>233</v>
      </c>
      <c r="D50" s="61" t="s">
        <v>19</v>
      </c>
      <c r="E50" s="61" t="s">
        <v>18</v>
      </c>
      <c r="F50" s="67">
        <v>49</v>
      </c>
      <c r="G50" s="34" t="s">
        <v>69</v>
      </c>
      <c r="H50" s="34" t="s">
        <v>144</v>
      </c>
      <c r="I50" s="34" t="s">
        <v>145</v>
      </c>
      <c r="J50" s="34" t="s">
        <v>154</v>
      </c>
      <c r="K50" s="34" t="s">
        <v>155</v>
      </c>
      <c r="L50" s="76">
        <v>90</v>
      </c>
      <c r="M50" s="82">
        <f>L50-20</f>
        <v>70</v>
      </c>
      <c r="N50" s="76">
        <v>20</v>
      </c>
      <c r="O50" s="35">
        <f t="shared" si="0"/>
        <v>5</v>
      </c>
      <c r="P50" s="35">
        <f t="shared" si="1"/>
        <v>100</v>
      </c>
      <c r="Q50" s="35"/>
    </row>
    <row r="51" spans="1:18" ht="16" thickBot="1">
      <c r="A51" s="105" t="s">
        <v>200</v>
      </c>
      <c r="B51" s="106" t="s">
        <v>234</v>
      </c>
      <c r="C51" s="105" t="s">
        <v>235</v>
      </c>
      <c r="D51" s="105" t="s">
        <v>19</v>
      </c>
      <c r="E51" s="105" t="s">
        <v>18</v>
      </c>
      <c r="F51" s="106">
        <v>50</v>
      </c>
      <c r="G51" s="107" t="s">
        <v>70</v>
      </c>
      <c r="H51" s="107" t="s">
        <v>146</v>
      </c>
      <c r="I51" s="107" t="s">
        <v>147</v>
      </c>
      <c r="J51" s="107" t="s">
        <v>154</v>
      </c>
      <c r="K51" s="107" t="s">
        <v>155</v>
      </c>
      <c r="L51" s="108">
        <v>89</v>
      </c>
      <c r="M51" s="109">
        <f>L51-20</f>
        <v>69</v>
      </c>
      <c r="N51" s="108">
        <v>20</v>
      </c>
      <c r="O51" s="108">
        <f t="shared" si="0"/>
        <v>5</v>
      </c>
      <c r="P51" s="108">
        <f t="shared" si="1"/>
        <v>100</v>
      </c>
      <c r="Q51" s="108">
        <f>60-(SUM(O42:O51))</f>
        <v>10</v>
      </c>
    </row>
    <row r="52" spans="1:18" ht="16" thickTop="1">
      <c r="A52" s="56" t="s">
        <v>200</v>
      </c>
      <c r="B52" s="62" t="s">
        <v>234</v>
      </c>
      <c r="C52" s="56" t="s">
        <v>236</v>
      </c>
      <c r="D52" s="56" t="s">
        <v>19</v>
      </c>
      <c r="E52" s="56" t="s">
        <v>18</v>
      </c>
      <c r="F52" s="62">
        <v>51</v>
      </c>
      <c r="G52" s="36" t="s">
        <v>71</v>
      </c>
      <c r="H52" s="36" t="s">
        <v>126</v>
      </c>
      <c r="I52" s="36" t="s">
        <v>127</v>
      </c>
      <c r="J52" s="36" t="s">
        <v>156</v>
      </c>
      <c r="K52" s="36" t="s">
        <v>157</v>
      </c>
      <c r="L52" s="71">
        <v>83</v>
      </c>
      <c r="M52" s="77">
        <f>L52-20</f>
        <v>63</v>
      </c>
      <c r="N52" s="71">
        <v>20</v>
      </c>
      <c r="O52" s="37">
        <f t="shared" si="0"/>
        <v>5</v>
      </c>
      <c r="P52" s="37">
        <f t="shared" si="1"/>
        <v>100</v>
      </c>
      <c r="Q52" s="37"/>
    </row>
    <row r="53" spans="1:18">
      <c r="A53" s="56" t="s">
        <v>200</v>
      </c>
      <c r="B53" s="62" t="s">
        <v>237</v>
      </c>
      <c r="C53" s="56" t="s">
        <v>238</v>
      </c>
      <c r="D53" s="56" t="s">
        <v>20</v>
      </c>
      <c r="E53" s="56" t="s">
        <v>18</v>
      </c>
      <c r="F53" s="62">
        <v>52</v>
      </c>
      <c r="G53" s="36" t="s">
        <v>72</v>
      </c>
      <c r="H53" s="36" t="s">
        <v>130</v>
      </c>
      <c r="I53" s="36" t="s">
        <v>131</v>
      </c>
      <c r="J53" s="36" t="s">
        <v>156</v>
      </c>
      <c r="K53" s="36" t="s">
        <v>157</v>
      </c>
      <c r="L53" s="71">
        <v>79</v>
      </c>
      <c r="M53" s="77">
        <f>L53-20</f>
        <v>59</v>
      </c>
      <c r="N53" s="71">
        <v>20</v>
      </c>
      <c r="O53" s="37">
        <f t="shared" si="0"/>
        <v>5</v>
      </c>
      <c r="P53" s="37">
        <f t="shared" si="1"/>
        <v>100</v>
      </c>
      <c r="Q53" s="37"/>
    </row>
    <row r="54" spans="1:18">
      <c r="A54" s="56" t="s">
        <v>200</v>
      </c>
      <c r="B54" s="62" t="s">
        <v>237</v>
      </c>
      <c r="C54" s="56" t="s">
        <v>239</v>
      </c>
      <c r="D54" s="56" t="s">
        <v>20</v>
      </c>
      <c r="E54" s="56" t="s">
        <v>18</v>
      </c>
      <c r="F54" s="62">
        <v>53</v>
      </c>
      <c r="G54" s="36" t="s">
        <v>73</v>
      </c>
      <c r="H54" s="36" t="s">
        <v>132</v>
      </c>
      <c r="I54" s="36" t="s">
        <v>133</v>
      </c>
      <c r="J54" s="36" t="s">
        <v>156</v>
      </c>
      <c r="K54" s="36" t="s">
        <v>157</v>
      </c>
      <c r="L54" s="71">
        <v>59</v>
      </c>
      <c r="M54" s="77">
        <f>L54-20</f>
        <v>39</v>
      </c>
      <c r="N54" s="71">
        <v>20</v>
      </c>
      <c r="O54" s="37">
        <f t="shared" si="0"/>
        <v>5</v>
      </c>
      <c r="P54" s="37">
        <f t="shared" si="1"/>
        <v>100</v>
      </c>
      <c r="Q54" s="37"/>
    </row>
    <row r="55" spans="1:18">
      <c r="A55" s="56" t="s">
        <v>200</v>
      </c>
      <c r="B55" s="62" t="s">
        <v>234</v>
      </c>
      <c r="C55" s="56" t="s">
        <v>240</v>
      </c>
      <c r="D55" s="56" t="s">
        <v>19</v>
      </c>
      <c r="E55" s="56" t="s">
        <v>18</v>
      </c>
      <c r="F55" s="62">
        <v>54</v>
      </c>
      <c r="G55" s="36" t="s">
        <v>74</v>
      </c>
      <c r="H55" s="53" t="s">
        <v>134</v>
      </c>
      <c r="I55" s="53" t="s">
        <v>135</v>
      </c>
      <c r="J55" s="53" t="s">
        <v>156</v>
      </c>
      <c r="K55" s="53" t="s">
        <v>157</v>
      </c>
      <c r="L55" s="54">
        <v>46</v>
      </c>
      <c r="M55" s="55">
        <f>L55-20</f>
        <v>26</v>
      </c>
      <c r="N55" s="54">
        <v>20</v>
      </c>
      <c r="O55" s="54">
        <f t="shared" si="0"/>
        <v>5</v>
      </c>
      <c r="P55" s="54">
        <f t="shared" si="1"/>
        <v>100</v>
      </c>
      <c r="Q55" s="54"/>
    </row>
    <row r="56" spans="1:18">
      <c r="A56" s="56" t="s">
        <v>200</v>
      </c>
      <c r="B56" s="62" t="s">
        <v>234</v>
      </c>
      <c r="C56" s="56" t="s">
        <v>241</v>
      </c>
      <c r="D56" s="56" t="s">
        <v>19</v>
      </c>
      <c r="E56" s="56" t="s">
        <v>18</v>
      </c>
      <c r="F56" s="62">
        <v>55</v>
      </c>
      <c r="G56" s="36" t="s">
        <v>75</v>
      </c>
      <c r="H56" s="36" t="s">
        <v>136</v>
      </c>
      <c r="I56" s="36" t="s">
        <v>137</v>
      </c>
      <c r="J56" s="36" t="s">
        <v>156</v>
      </c>
      <c r="K56" s="36" t="s">
        <v>157</v>
      </c>
      <c r="L56" s="71">
        <v>43</v>
      </c>
      <c r="M56" s="77">
        <f>L56-20</f>
        <v>23</v>
      </c>
      <c r="N56" s="71">
        <v>20</v>
      </c>
      <c r="O56" s="37">
        <f t="shared" si="0"/>
        <v>5</v>
      </c>
      <c r="P56" s="37">
        <f t="shared" si="1"/>
        <v>100</v>
      </c>
      <c r="Q56" s="37"/>
      <c r="R56">
        <v>6</v>
      </c>
    </row>
    <row r="57" spans="1:18">
      <c r="A57" s="56" t="s">
        <v>200</v>
      </c>
      <c r="B57" s="62" t="s">
        <v>228</v>
      </c>
      <c r="C57" s="56" t="s">
        <v>242</v>
      </c>
      <c r="D57" s="56" t="s">
        <v>20</v>
      </c>
      <c r="E57" s="56" t="s">
        <v>18</v>
      </c>
      <c r="F57" s="62">
        <v>56</v>
      </c>
      <c r="G57" s="36" t="s">
        <v>76</v>
      </c>
      <c r="H57" s="36" t="s">
        <v>138</v>
      </c>
      <c r="I57" s="36" t="s">
        <v>139</v>
      </c>
      <c r="J57" s="36" t="s">
        <v>156</v>
      </c>
      <c r="K57" s="36" t="s">
        <v>157</v>
      </c>
      <c r="L57" s="71">
        <v>68</v>
      </c>
      <c r="M57" s="77">
        <f>L57-20</f>
        <v>48</v>
      </c>
      <c r="N57" s="71">
        <v>20</v>
      </c>
      <c r="O57" s="37">
        <f t="shared" si="0"/>
        <v>5</v>
      </c>
      <c r="P57" s="37">
        <f t="shared" si="1"/>
        <v>100</v>
      </c>
      <c r="Q57" s="37"/>
    </row>
    <row r="58" spans="1:18">
      <c r="A58" s="56" t="s">
        <v>200</v>
      </c>
      <c r="B58" s="62" t="s">
        <v>243</v>
      </c>
      <c r="C58" s="56" t="s">
        <v>244</v>
      </c>
      <c r="D58" s="56" t="s">
        <v>20</v>
      </c>
      <c r="E58" s="56" t="s">
        <v>18</v>
      </c>
      <c r="F58" s="62">
        <v>57</v>
      </c>
      <c r="G58" s="36" t="s">
        <v>77</v>
      </c>
      <c r="H58" s="36" t="s">
        <v>140</v>
      </c>
      <c r="I58" s="36" t="s">
        <v>141</v>
      </c>
      <c r="J58" s="36" t="s">
        <v>156</v>
      </c>
      <c r="K58" s="36" t="s">
        <v>157</v>
      </c>
      <c r="L58" s="71">
        <v>98</v>
      </c>
      <c r="M58" s="77">
        <f>L58-20</f>
        <v>78</v>
      </c>
      <c r="N58" s="71">
        <v>20</v>
      </c>
      <c r="O58" s="37">
        <f t="shared" si="0"/>
        <v>5</v>
      </c>
      <c r="P58" s="37">
        <f t="shared" si="1"/>
        <v>100</v>
      </c>
      <c r="Q58" s="37"/>
    </row>
    <row r="59" spans="1:18">
      <c r="A59" s="56" t="s">
        <v>200</v>
      </c>
      <c r="B59" s="62" t="s">
        <v>230</v>
      </c>
      <c r="C59" s="56" t="s">
        <v>245</v>
      </c>
      <c r="D59" s="56" t="s">
        <v>19</v>
      </c>
      <c r="E59" s="56" t="s">
        <v>18</v>
      </c>
      <c r="F59" s="62">
        <v>58</v>
      </c>
      <c r="G59" s="36" t="s">
        <v>78</v>
      </c>
      <c r="H59" s="53" t="s">
        <v>142</v>
      </c>
      <c r="I59" s="53" t="s">
        <v>143</v>
      </c>
      <c r="J59" s="53" t="s">
        <v>156</v>
      </c>
      <c r="K59" s="53" t="s">
        <v>157</v>
      </c>
      <c r="L59" s="54">
        <v>105</v>
      </c>
      <c r="M59" s="55">
        <f>L59-20</f>
        <v>85</v>
      </c>
      <c r="N59" s="54">
        <v>20</v>
      </c>
      <c r="O59" s="54">
        <f t="shared" si="0"/>
        <v>5</v>
      </c>
      <c r="P59" s="54">
        <f t="shared" si="1"/>
        <v>100</v>
      </c>
      <c r="Q59" s="54"/>
    </row>
    <row r="60" spans="1:18">
      <c r="A60" s="56" t="s">
        <v>200</v>
      </c>
      <c r="B60" s="62" t="s">
        <v>230</v>
      </c>
      <c r="C60" s="56" t="s">
        <v>246</v>
      </c>
      <c r="D60" s="56" t="s">
        <v>19</v>
      </c>
      <c r="E60" s="56" t="s">
        <v>18</v>
      </c>
      <c r="F60" s="62">
        <v>59</v>
      </c>
      <c r="G60" s="36" t="s">
        <v>79</v>
      </c>
      <c r="H60" s="36" t="s">
        <v>144</v>
      </c>
      <c r="I60" s="36" t="s">
        <v>145</v>
      </c>
      <c r="J60" s="36" t="s">
        <v>156</v>
      </c>
      <c r="K60" s="36" t="s">
        <v>157</v>
      </c>
      <c r="L60" s="71">
        <v>84</v>
      </c>
      <c r="M60" s="77">
        <f>L60-20</f>
        <v>64</v>
      </c>
      <c r="N60" s="71">
        <v>20</v>
      </c>
      <c r="O60" s="37">
        <f t="shared" si="0"/>
        <v>5</v>
      </c>
      <c r="P60" s="37">
        <f t="shared" si="1"/>
        <v>100</v>
      </c>
      <c r="Q60" s="37"/>
    </row>
    <row r="61" spans="1:18" ht="16" thickBot="1">
      <c r="A61" s="110" t="s">
        <v>200</v>
      </c>
      <c r="B61" s="111" t="s">
        <v>230</v>
      </c>
      <c r="C61" s="110" t="s">
        <v>247</v>
      </c>
      <c r="D61" s="110" t="s">
        <v>19</v>
      </c>
      <c r="E61" s="110" t="s">
        <v>18</v>
      </c>
      <c r="F61" s="111">
        <v>60</v>
      </c>
      <c r="G61" s="112" t="s">
        <v>80</v>
      </c>
      <c r="H61" s="112" t="s">
        <v>146</v>
      </c>
      <c r="I61" s="112" t="s">
        <v>147</v>
      </c>
      <c r="J61" s="112" t="s">
        <v>156</v>
      </c>
      <c r="K61" s="112" t="s">
        <v>157</v>
      </c>
      <c r="L61" s="113">
        <v>74</v>
      </c>
      <c r="M61" s="114">
        <f>L61-20</f>
        <v>54</v>
      </c>
      <c r="N61" s="113">
        <v>20</v>
      </c>
      <c r="O61" s="113">
        <f t="shared" si="0"/>
        <v>5</v>
      </c>
      <c r="P61" s="113">
        <f t="shared" si="1"/>
        <v>100</v>
      </c>
      <c r="Q61" s="113">
        <f>60-(SUM(O52:O61))</f>
        <v>10</v>
      </c>
    </row>
    <row r="62" spans="1:18" ht="16" thickTop="1">
      <c r="A62" s="58" t="s">
        <v>200</v>
      </c>
      <c r="B62" s="64" t="s">
        <v>230</v>
      </c>
      <c r="C62" s="58" t="s">
        <v>248</v>
      </c>
      <c r="D62" s="58" t="s">
        <v>19</v>
      </c>
      <c r="E62" s="58" t="s">
        <v>18</v>
      </c>
      <c r="F62" s="64">
        <v>61</v>
      </c>
      <c r="G62" s="27" t="s">
        <v>81</v>
      </c>
      <c r="H62" s="27" t="s">
        <v>126</v>
      </c>
      <c r="I62" s="27" t="s">
        <v>127</v>
      </c>
      <c r="J62" s="27" t="s">
        <v>158</v>
      </c>
      <c r="K62" s="27" t="s">
        <v>159</v>
      </c>
      <c r="L62" s="73">
        <v>82</v>
      </c>
      <c r="M62" s="79">
        <f>L62-20</f>
        <v>62</v>
      </c>
      <c r="N62" s="73">
        <v>20</v>
      </c>
      <c r="O62" s="25">
        <f t="shared" si="0"/>
        <v>5</v>
      </c>
      <c r="P62" s="25">
        <f t="shared" si="1"/>
        <v>100</v>
      </c>
      <c r="Q62" s="25"/>
    </row>
    <row r="63" spans="1:18">
      <c r="A63" s="58" t="s">
        <v>200</v>
      </c>
      <c r="B63" s="64" t="s">
        <v>237</v>
      </c>
      <c r="C63" s="58" t="s">
        <v>249</v>
      </c>
      <c r="D63" s="58" t="s">
        <v>20</v>
      </c>
      <c r="E63" s="58" t="s">
        <v>18</v>
      </c>
      <c r="F63" s="64">
        <v>62</v>
      </c>
      <c r="G63" s="27" t="s">
        <v>82</v>
      </c>
      <c r="H63" s="27" t="s">
        <v>130</v>
      </c>
      <c r="I63" s="27" t="s">
        <v>131</v>
      </c>
      <c r="J63" s="27" t="s">
        <v>158</v>
      </c>
      <c r="K63" s="27" t="s">
        <v>159</v>
      </c>
      <c r="L63" s="73">
        <v>66</v>
      </c>
      <c r="M63" s="79">
        <f>L63-20</f>
        <v>46</v>
      </c>
      <c r="N63" s="73">
        <v>20</v>
      </c>
      <c r="O63" s="25">
        <f t="shared" si="0"/>
        <v>5</v>
      </c>
      <c r="P63" s="25">
        <f t="shared" si="1"/>
        <v>100</v>
      </c>
      <c r="Q63" s="25"/>
    </row>
    <row r="64" spans="1:18">
      <c r="A64" s="58" t="s">
        <v>200</v>
      </c>
      <c r="B64" s="64" t="s">
        <v>234</v>
      </c>
      <c r="C64" s="58" t="s">
        <v>250</v>
      </c>
      <c r="D64" s="58" t="s">
        <v>19</v>
      </c>
      <c r="E64" s="58" t="s">
        <v>18</v>
      </c>
      <c r="F64" s="64">
        <v>63</v>
      </c>
      <c r="G64" s="27" t="s">
        <v>83</v>
      </c>
      <c r="H64" s="27" t="s">
        <v>132</v>
      </c>
      <c r="I64" s="27" t="s">
        <v>133</v>
      </c>
      <c r="J64" s="27" t="s">
        <v>158</v>
      </c>
      <c r="K64" s="27" t="s">
        <v>159</v>
      </c>
      <c r="L64" s="73">
        <v>56</v>
      </c>
      <c r="M64" s="79">
        <f>L64-20</f>
        <v>36</v>
      </c>
      <c r="N64" s="73">
        <v>20</v>
      </c>
      <c r="O64" s="25">
        <f t="shared" si="0"/>
        <v>5</v>
      </c>
      <c r="P64" s="25">
        <f t="shared" si="1"/>
        <v>100</v>
      </c>
      <c r="Q64" s="25"/>
    </row>
    <row r="65" spans="1:18">
      <c r="A65" s="58" t="s">
        <v>200</v>
      </c>
      <c r="B65" s="64" t="s">
        <v>234</v>
      </c>
      <c r="C65" s="58" t="s">
        <v>251</v>
      </c>
      <c r="D65" s="58" t="s">
        <v>19</v>
      </c>
      <c r="E65" s="58" t="s">
        <v>18</v>
      </c>
      <c r="F65" s="64">
        <v>64</v>
      </c>
      <c r="G65" s="27" t="s">
        <v>84</v>
      </c>
      <c r="H65" s="38" t="s">
        <v>134</v>
      </c>
      <c r="I65" s="38" t="s">
        <v>135</v>
      </c>
      <c r="J65" s="38" t="s">
        <v>158</v>
      </c>
      <c r="K65" s="38" t="s">
        <v>159</v>
      </c>
      <c r="L65" s="39">
        <v>21</v>
      </c>
      <c r="M65" s="40">
        <f>L65-20</f>
        <v>1</v>
      </c>
      <c r="N65" s="39">
        <v>20</v>
      </c>
      <c r="O65" s="39">
        <f t="shared" si="0"/>
        <v>5</v>
      </c>
      <c r="P65" s="39">
        <f t="shared" si="1"/>
        <v>100</v>
      </c>
      <c r="Q65" s="39"/>
    </row>
    <row r="66" spans="1:18">
      <c r="A66" s="58" t="s">
        <v>200</v>
      </c>
      <c r="B66" s="64" t="s">
        <v>228</v>
      </c>
      <c r="C66" s="58" t="s">
        <v>252</v>
      </c>
      <c r="D66" s="58" t="s">
        <v>20</v>
      </c>
      <c r="E66" s="58" t="s">
        <v>18</v>
      </c>
      <c r="F66" s="64">
        <v>65</v>
      </c>
      <c r="G66" s="27" t="s">
        <v>85</v>
      </c>
      <c r="H66" s="27" t="s">
        <v>136</v>
      </c>
      <c r="I66" s="27" t="s">
        <v>137</v>
      </c>
      <c r="J66" s="27" t="s">
        <v>158</v>
      </c>
      <c r="K66" s="27" t="s">
        <v>159</v>
      </c>
      <c r="L66" s="73">
        <v>87</v>
      </c>
      <c r="M66" s="79">
        <f>L66-20</f>
        <v>67</v>
      </c>
      <c r="N66" s="73">
        <v>20</v>
      </c>
      <c r="O66" s="25">
        <f t="shared" si="0"/>
        <v>5</v>
      </c>
      <c r="P66" s="25">
        <f t="shared" si="1"/>
        <v>100</v>
      </c>
      <c r="Q66" s="25"/>
      <c r="R66">
        <v>7</v>
      </c>
    </row>
    <row r="67" spans="1:18">
      <c r="A67" s="58" t="s">
        <v>200</v>
      </c>
      <c r="B67" s="64" t="s">
        <v>253</v>
      </c>
      <c r="C67" s="58" t="s">
        <v>254</v>
      </c>
      <c r="D67" s="58" t="s">
        <v>20</v>
      </c>
      <c r="E67" s="58" t="s">
        <v>18</v>
      </c>
      <c r="F67" s="64">
        <v>66</v>
      </c>
      <c r="G67" s="27" t="s">
        <v>86</v>
      </c>
      <c r="H67" s="27" t="s">
        <v>138</v>
      </c>
      <c r="I67" s="27" t="s">
        <v>139</v>
      </c>
      <c r="J67" s="27" t="s">
        <v>158</v>
      </c>
      <c r="K67" s="27" t="s">
        <v>159</v>
      </c>
      <c r="L67" s="73">
        <v>78</v>
      </c>
      <c r="M67" s="79">
        <f>L67-20</f>
        <v>58</v>
      </c>
      <c r="N67" s="73">
        <v>20</v>
      </c>
      <c r="O67" s="25">
        <f t="shared" ref="O67:O101" si="2">100/N67</f>
        <v>5</v>
      </c>
      <c r="P67" s="25">
        <f t="shared" ref="P67:P110" si="3">N67*O67</f>
        <v>100</v>
      </c>
      <c r="Q67" s="25"/>
    </row>
    <row r="68" spans="1:18">
      <c r="A68" s="58" t="s">
        <v>200</v>
      </c>
      <c r="B68" s="64" t="s">
        <v>243</v>
      </c>
      <c r="C68" s="58" t="s">
        <v>255</v>
      </c>
      <c r="D68" s="58" t="s">
        <v>20</v>
      </c>
      <c r="E68" s="58" t="s">
        <v>18</v>
      </c>
      <c r="F68" s="64">
        <v>67</v>
      </c>
      <c r="G68" s="27" t="s">
        <v>87</v>
      </c>
      <c r="H68" s="27" t="s">
        <v>140</v>
      </c>
      <c r="I68" s="27" t="s">
        <v>141</v>
      </c>
      <c r="J68" s="27" t="s">
        <v>158</v>
      </c>
      <c r="K68" s="27" t="s">
        <v>159</v>
      </c>
      <c r="L68" s="73">
        <v>101</v>
      </c>
      <c r="M68" s="79">
        <f>L68-20</f>
        <v>81</v>
      </c>
      <c r="N68" s="73">
        <v>20</v>
      </c>
      <c r="O68" s="25">
        <f t="shared" si="2"/>
        <v>5</v>
      </c>
      <c r="P68" s="25">
        <f t="shared" si="3"/>
        <v>100</v>
      </c>
      <c r="Q68" s="25"/>
    </row>
    <row r="69" spans="1:18">
      <c r="A69" s="58" t="s">
        <v>200</v>
      </c>
      <c r="B69" s="64" t="s">
        <v>228</v>
      </c>
      <c r="C69" s="58" t="s">
        <v>256</v>
      </c>
      <c r="D69" s="58" t="s">
        <v>20</v>
      </c>
      <c r="E69" s="58" t="s">
        <v>18</v>
      </c>
      <c r="F69" s="64">
        <v>68</v>
      </c>
      <c r="G69" s="27" t="s">
        <v>88</v>
      </c>
      <c r="H69" s="38" t="s">
        <v>142</v>
      </c>
      <c r="I69" s="38" t="s">
        <v>143</v>
      </c>
      <c r="J69" s="38" t="s">
        <v>158</v>
      </c>
      <c r="K69" s="38" t="s">
        <v>159</v>
      </c>
      <c r="L69" s="39">
        <v>96</v>
      </c>
      <c r="M69" s="40">
        <f>L69-20</f>
        <v>76</v>
      </c>
      <c r="N69" s="39">
        <v>20</v>
      </c>
      <c r="O69" s="39">
        <f t="shared" si="2"/>
        <v>5</v>
      </c>
      <c r="P69" s="39">
        <f t="shared" si="3"/>
        <v>100</v>
      </c>
      <c r="Q69" s="39"/>
    </row>
    <row r="70" spans="1:18">
      <c r="A70" s="58" t="s">
        <v>200</v>
      </c>
      <c r="B70" s="64" t="s">
        <v>214</v>
      </c>
      <c r="C70" s="58" t="s">
        <v>257</v>
      </c>
      <c r="D70" s="58" t="s">
        <v>20</v>
      </c>
      <c r="E70" s="58" t="s">
        <v>18</v>
      </c>
      <c r="F70" s="64">
        <v>69</v>
      </c>
      <c r="G70" s="27" t="s">
        <v>89</v>
      </c>
      <c r="H70" s="27" t="s">
        <v>144</v>
      </c>
      <c r="I70" s="27" t="s">
        <v>145</v>
      </c>
      <c r="J70" s="27" t="s">
        <v>158</v>
      </c>
      <c r="K70" s="27" t="s">
        <v>159</v>
      </c>
      <c r="L70" s="73">
        <v>84</v>
      </c>
      <c r="M70" s="79">
        <f>L70-20</f>
        <v>64</v>
      </c>
      <c r="N70" s="73">
        <v>20</v>
      </c>
      <c r="O70" s="25">
        <f t="shared" si="2"/>
        <v>5</v>
      </c>
      <c r="P70" s="25">
        <f t="shared" si="3"/>
        <v>100</v>
      </c>
      <c r="Q70" s="25"/>
    </row>
    <row r="71" spans="1:18" ht="16" thickBot="1">
      <c r="A71" s="83" t="s">
        <v>200</v>
      </c>
      <c r="B71" s="85" t="s">
        <v>228</v>
      </c>
      <c r="C71" s="83" t="s">
        <v>258</v>
      </c>
      <c r="D71" s="83" t="s">
        <v>20</v>
      </c>
      <c r="E71" s="83" t="s">
        <v>18</v>
      </c>
      <c r="F71" s="85">
        <v>70</v>
      </c>
      <c r="G71" s="84" t="s">
        <v>90</v>
      </c>
      <c r="H71" s="84" t="s">
        <v>146</v>
      </c>
      <c r="I71" s="84" t="s">
        <v>147</v>
      </c>
      <c r="J71" s="84" t="s">
        <v>158</v>
      </c>
      <c r="K71" s="84" t="s">
        <v>159</v>
      </c>
      <c r="L71" s="86">
        <v>75</v>
      </c>
      <c r="M71" s="87">
        <f>L71-20</f>
        <v>55</v>
      </c>
      <c r="N71" s="86">
        <v>20</v>
      </c>
      <c r="O71" s="86">
        <f t="shared" si="2"/>
        <v>5</v>
      </c>
      <c r="P71" s="86">
        <f t="shared" si="3"/>
        <v>100</v>
      </c>
      <c r="Q71" s="86">
        <f>60-(SUM(O62:O71))</f>
        <v>10</v>
      </c>
    </row>
    <row r="72" spans="1:18" ht="16" thickTop="1">
      <c r="A72" s="59" t="s">
        <v>200</v>
      </c>
      <c r="B72" s="65" t="s">
        <v>228</v>
      </c>
      <c r="C72" s="59" t="s">
        <v>259</v>
      </c>
      <c r="D72" s="59" t="s">
        <v>20</v>
      </c>
      <c r="E72" s="59" t="s">
        <v>18</v>
      </c>
      <c r="F72" s="65">
        <v>71</v>
      </c>
      <c r="G72" s="29" t="s">
        <v>91</v>
      </c>
      <c r="H72" s="29" t="s">
        <v>126</v>
      </c>
      <c r="I72" s="29" t="s">
        <v>127</v>
      </c>
      <c r="J72" s="29" t="s">
        <v>160</v>
      </c>
      <c r="K72" s="29" t="s">
        <v>161</v>
      </c>
      <c r="L72" s="74">
        <v>55</v>
      </c>
      <c r="M72" s="80">
        <f>L72-20</f>
        <v>35</v>
      </c>
      <c r="N72" s="74">
        <v>20</v>
      </c>
      <c r="O72" s="28">
        <f t="shared" si="2"/>
        <v>5</v>
      </c>
      <c r="P72" s="28">
        <f t="shared" si="3"/>
        <v>100</v>
      </c>
      <c r="Q72" s="28"/>
    </row>
    <row r="73" spans="1:18">
      <c r="A73" s="59" t="s">
        <v>200</v>
      </c>
      <c r="B73" s="65" t="s">
        <v>230</v>
      </c>
      <c r="C73" s="59" t="s">
        <v>260</v>
      </c>
      <c r="D73" s="59" t="s">
        <v>19</v>
      </c>
      <c r="E73" s="59" t="s">
        <v>18</v>
      </c>
      <c r="F73" s="65">
        <v>72</v>
      </c>
      <c r="G73" s="29" t="s">
        <v>92</v>
      </c>
      <c r="H73" s="29" t="s">
        <v>130</v>
      </c>
      <c r="I73" s="29" t="s">
        <v>131</v>
      </c>
      <c r="J73" s="29" t="s">
        <v>160</v>
      </c>
      <c r="K73" s="29" t="s">
        <v>161</v>
      </c>
      <c r="L73" s="74">
        <v>37</v>
      </c>
      <c r="M73" s="80">
        <f>L73-20</f>
        <v>17</v>
      </c>
      <c r="N73" s="74">
        <v>20</v>
      </c>
      <c r="O73" s="28">
        <f t="shared" si="2"/>
        <v>5</v>
      </c>
      <c r="P73" s="28">
        <f t="shared" si="3"/>
        <v>100</v>
      </c>
      <c r="Q73" s="28"/>
    </row>
    <row r="74" spans="1:18">
      <c r="A74" s="59" t="s">
        <v>200</v>
      </c>
      <c r="B74" s="65" t="s">
        <v>230</v>
      </c>
      <c r="C74" s="59" t="s">
        <v>261</v>
      </c>
      <c r="D74" s="59" t="s">
        <v>19</v>
      </c>
      <c r="E74" s="59" t="s">
        <v>18</v>
      </c>
      <c r="F74" s="65">
        <v>73</v>
      </c>
      <c r="G74" s="29" t="s">
        <v>93</v>
      </c>
      <c r="H74" s="29" t="s">
        <v>132</v>
      </c>
      <c r="I74" s="29" t="s">
        <v>133</v>
      </c>
      <c r="J74" s="29" t="s">
        <v>160</v>
      </c>
      <c r="K74" s="29" t="s">
        <v>161</v>
      </c>
      <c r="L74" s="74">
        <v>71</v>
      </c>
      <c r="M74" s="80">
        <f>L74-20</f>
        <v>51</v>
      </c>
      <c r="N74" s="74">
        <v>20</v>
      </c>
      <c r="O74" s="28">
        <f t="shared" si="2"/>
        <v>5</v>
      </c>
      <c r="P74" s="28">
        <f t="shared" si="3"/>
        <v>100</v>
      </c>
      <c r="Q74" s="28"/>
    </row>
    <row r="75" spans="1:18">
      <c r="A75" s="59" t="s">
        <v>200</v>
      </c>
      <c r="B75" s="65" t="s">
        <v>230</v>
      </c>
      <c r="C75" s="59" t="s">
        <v>262</v>
      </c>
      <c r="D75" s="59" t="s">
        <v>19</v>
      </c>
      <c r="E75" s="59" t="s">
        <v>18</v>
      </c>
      <c r="F75" s="65">
        <v>74</v>
      </c>
      <c r="G75" s="29" t="s">
        <v>94</v>
      </c>
      <c r="H75" s="41" t="s">
        <v>134</v>
      </c>
      <c r="I75" s="41" t="s">
        <v>135</v>
      </c>
      <c r="J75" s="41" t="s">
        <v>160</v>
      </c>
      <c r="K75" s="41" t="s">
        <v>161</v>
      </c>
      <c r="L75" s="42">
        <v>13</v>
      </c>
      <c r="M75" s="43" t="s">
        <v>309</v>
      </c>
      <c r="N75" s="42">
        <v>13</v>
      </c>
      <c r="O75" s="115">
        <f>100/N75</f>
        <v>7.6923076923076925</v>
      </c>
      <c r="P75" s="42">
        <f t="shared" si="3"/>
        <v>100</v>
      </c>
      <c r="Q75" s="42"/>
      <c r="R75">
        <f>O75*2</f>
        <v>15.384615384615385</v>
      </c>
    </row>
    <row r="76" spans="1:18">
      <c r="A76" s="59" t="s">
        <v>200</v>
      </c>
      <c r="B76" s="65" t="s">
        <v>230</v>
      </c>
      <c r="C76" s="59" t="s">
        <v>263</v>
      </c>
      <c r="D76" s="59" t="s">
        <v>19</v>
      </c>
      <c r="E76" s="59" t="s">
        <v>18</v>
      </c>
      <c r="F76" s="65">
        <v>75</v>
      </c>
      <c r="G76" s="29" t="s">
        <v>95</v>
      </c>
      <c r="H76" s="29" t="s">
        <v>136</v>
      </c>
      <c r="I76" s="29" t="s">
        <v>137</v>
      </c>
      <c r="J76" s="29" t="s">
        <v>160</v>
      </c>
      <c r="K76" s="29" t="s">
        <v>161</v>
      </c>
      <c r="L76" s="74">
        <v>73</v>
      </c>
      <c r="M76" s="80">
        <f>L76-20</f>
        <v>53</v>
      </c>
      <c r="N76" s="74">
        <v>20</v>
      </c>
      <c r="O76" s="28">
        <f t="shared" si="2"/>
        <v>5</v>
      </c>
      <c r="P76" s="28">
        <f t="shared" si="3"/>
        <v>100</v>
      </c>
      <c r="Q76" s="28"/>
      <c r="R76">
        <v>8</v>
      </c>
    </row>
    <row r="77" spans="1:18">
      <c r="A77" s="59" t="s">
        <v>200</v>
      </c>
      <c r="B77" s="65" t="s">
        <v>230</v>
      </c>
      <c r="C77" s="59" t="s">
        <v>264</v>
      </c>
      <c r="D77" s="59" t="s">
        <v>19</v>
      </c>
      <c r="E77" s="59" t="s">
        <v>18</v>
      </c>
      <c r="F77" s="65">
        <v>76</v>
      </c>
      <c r="G77" s="29" t="s">
        <v>96</v>
      </c>
      <c r="H77" s="29" t="s">
        <v>138</v>
      </c>
      <c r="I77" s="29" t="s">
        <v>139</v>
      </c>
      <c r="J77" s="29" t="s">
        <v>160</v>
      </c>
      <c r="K77" s="29" t="s">
        <v>161</v>
      </c>
      <c r="L77" s="74">
        <v>78</v>
      </c>
      <c r="M77" s="80">
        <f>L77-20</f>
        <v>58</v>
      </c>
      <c r="N77" s="74">
        <v>20</v>
      </c>
      <c r="O77" s="28">
        <f t="shared" si="2"/>
        <v>5</v>
      </c>
      <c r="P77" s="28">
        <f t="shared" si="3"/>
        <v>100</v>
      </c>
      <c r="Q77" s="28"/>
    </row>
    <row r="78" spans="1:18">
      <c r="A78" s="59" t="s">
        <v>200</v>
      </c>
      <c r="B78" s="65" t="s">
        <v>228</v>
      </c>
      <c r="C78" s="59" t="s">
        <v>265</v>
      </c>
      <c r="D78" s="59" t="s">
        <v>20</v>
      </c>
      <c r="E78" s="59" t="s">
        <v>18</v>
      </c>
      <c r="F78" s="65">
        <v>77</v>
      </c>
      <c r="G78" s="29" t="s">
        <v>97</v>
      </c>
      <c r="H78" s="29" t="s">
        <v>140</v>
      </c>
      <c r="I78" s="29" t="s">
        <v>141</v>
      </c>
      <c r="J78" s="29" t="s">
        <v>160</v>
      </c>
      <c r="K78" s="29" t="s">
        <v>161</v>
      </c>
      <c r="L78" s="74">
        <v>104</v>
      </c>
      <c r="M78" s="80">
        <f>L78-20</f>
        <v>84</v>
      </c>
      <c r="N78" s="74">
        <v>20</v>
      </c>
      <c r="O78" s="28">
        <f t="shared" si="2"/>
        <v>5</v>
      </c>
      <c r="P78" s="28">
        <f t="shared" si="3"/>
        <v>100</v>
      </c>
      <c r="Q78" s="28"/>
    </row>
    <row r="79" spans="1:18">
      <c r="A79" s="59" t="s">
        <v>200</v>
      </c>
      <c r="B79" s="65" t="s">
        <v>253</v>
      </c>
      <c r="C79" s="59" t="s">
        <v>266</v>
      </c>
      <c r="D79" s="59" t="s">
        <v>20</v>
      </c>
      <c r="E79" s="59" t="s">
        <v>18</v>
      </c>
      <c r="F79" s="65">
        <v>78</v>
      </c>
      <c r="G79" s="29" t="s">
        <v>98</v>
      </c>
      <c r="H79" s="41" t="s">
        <v>142</v>
      </c>
      <c r="I79" s="41" t="s">
        <v>143</v>
      </c>
      <c r="J79" s="41" t="s">
        <v>160</v>
      </c>
      <c r="K79" s="41" t="s">
        <v>161</v>
      </c>
      <c r="L79" s="42">
        <v>84</v>
      </c>
      <c r="M79" s="43">
        <f>L79-20</f>
        <v>64</v>
      </c>
      <c r="N79" s="42">
        <v>20</v>
      </c>
      <c r="O79" s="42">
        <f t="shared" si="2"/>
        <v>5</v>
      </c>
      <c r="P79" s="42">
        <f t="shared" si="3"/>
        <v>100</v>
      </c>
      <c r="Q79" s="42"/>
    </row>
    <row r="80" spans="1:18">
      <c r="A80" s="59" t="s">
        <v>200</v>
      </c>
      <c r="B80" s="65" t="s">
        <v>243</v>
      </c>
      <c r="C80" s="59" t="s">
        <v>267</v>
      </c>
      <c r="D80" s="59" t="s">
        <v>20</v>
      </c>
      <c r="E80" s="59" t="s">
        <v>18</v>
      </c>
      <c r="F80" s="65">
        <v>79</v>
      </c>
      <c r="G80" s="29" t="s">
        <v>99</v>
      </c>
      <c r="H80" s="29" t="s">
        <v>144</v>
      </c>
      <c r="I80" s="29" t="s">
        <v>145</v>
      </c>
      <c r="J80" s="29" t="s">
        <v>160</v>
      </c>
      <c r="K80" s="29" t="s">
        <v>161</v>
      </c>
      <c r="L80" s="74">
        <v>73</v>
      </c>
      <c r="M80" s="80">
        <f>L80-20</f>
        <v>53</v>
      </c>
      <c r="N80" s="74">
        <v>20</v>
      </c>
      <c r="O80" s="28">
        <f t="shared" si="2"/>
        <v>5</v>
      </c>
      <c r="P80" s="28">
        <f t="shared" si="3"/>
        <v>100</v>
      </c>
      <c r="Q80" s="28"/>
    </row>
    <row r="81" spans="1:18" ht="16" thickBot="1">
      <c r="A81" s="88" t="s">
        <v>200</v>
      </c>
      <c r="B81" s="90" t="s">
        <v>228</v>
      </c>
      <c r="C81" s="88" t="s">
        <v>268</v>
      </c>
      <c r="D81" s="88" t="s">
        <v>20</v>
      </c>
      <c r="E81" s="88" t="s">
        <v>18</v>
      </c>
      <c r="F81" s="90">
        <v>80</v>
      </c>
      <c r="G81" s="89" t="s">
        <v>100</v>
      </c>
      <c r="H81" s="89" t="s">
        <v>146</v>
      </c>
      <c r="I81" s="89" t="s">
        <v>147</v>
      </c>
      <c r="J81" s="89" t="s">
        <v>160</v>
      </c>
      <c r="K81" s="89" t="s">
        <v>161</v>
      </c>
      <c r="L81" s="91">
        <v>77</v>
      </c>
      <c r="M81" s="92">
        <f>L81-20</f>
        <v>57</v>
      </c>
      <c r="N81" s="91">
        <v>20</v>
      </c>
      <c r="O81" s="91">
        <f t="shared" si="2"/>
        <v>5</v>
      </c>
      <c r="P81" s="91">
        <f t="shared" si="3"/>
        <v>100</v>
      </c>
      <c r="Q81" s="116">
        <f>60-(SUM(O72:O81))</f>
        <v>7.3076923076923066</v>
      </c>
    </row>
    <row r="82" spans="1:18" ht="16" thickTop="1">
      <c r="A82" s="57" t="s">
        <v>200</v>
      </c>
      <c r="B82" s="63" t="s">
        <v>228</v>
      </c>
      <c r="C82" s="57" t="s">
        <v>269</v>
      </c>
      <c r="D82" s="57" t="s">
        <v>20</v>
      </c>
      <c r="E82" s="57" t="s">
        <v>18</v>
      </c>
      <c r="F82" s="63">
        <v>81</v>
      </c>
      <c r="G82" s="31" t="s">
        <v>101</v>
      </c>
      <c r="H82" s="31" t="s">
        <v>126</v>
      </c>
      <c r="I82" s="31" t="s">
        <v>127</v>
      </c>
      <c r="J82" s="31" t="s">
        <v>162</v>
      </c>
      <c r="K82" s="31" t="s">
        <v>163</v>
      </c>
      <c r="L82" s="72">
        <v>64</v>
      </c>
      <c r="M82" s="78">
        <f>L82-20</f>
        <v>44</v>
      </c>
      <c r="N82" s="72">
        <v>20</v>
      </c>
      <c r="O82" s="30">
        <f t="shared" si="2"/>
        <v>5</v>
      </c>
      <c r="P82" s="30">
        <f t="shared" si="3"/>
        <v>100</v>
      </c>
      <c r="Q82" s="30"/>
    </row>
    <row r="83" spans="1:18">
      <c r="A83" s="57" t="s">
        <v>200</v>
      </c>
      <c r="B83" s="63" t="s">
        <v>228</v>
      </c>
      <c r="C83" s="57" t="s">
        <v>270</v>
      </c>
      <c r="D83" s="57" t="s">
        <v>20</v>
      </c>
      <c r="E83" s="57" t="s">
        <v>18</v>
      </c>
      <c r="F83" s="63">
        <v>82</v>
      </c>
      <c r="G83" s="31" t="s">
        <v>102</v>
      </c>
      <c r="H83" s="31" t="s">
        <v>130</v>
      </c>
      <c r="I83" s="31" t="s">
        <v>131</v>
      </c>
      <c r="J83" s="31" t="s">
        <v>162</v>
      </c>
      <c r="K83" s="31" t="s">
        <v>163</v>
      </c>
      <c r="L83" s="72">
        <v>83</v>
      </c>
      <c r="M83" s="78">
        <f>L83-20</f>
        <v>63</v>
      </c>
      <c r="N83" s="72">
        <v>20</v>
      </c>
      <c r="O83" s="30">
        <f t="shared" si="2"/>
        <v>5</v>
      </c>
      <c r="P83" s="30">
        <f t="shared" si="3"/>
        <v>100</v>
      </c>
      <c r="Q83" s="30"/>
    </row>
    <row r="84" spans="1:18">
      <c r="A84" s="57" t="s">
        <v>200</v>
      </c>
      <c r="B84" s="63" t="s">
        <v>228</v>
      </c>
      <c r="C84" s="57" t="s">
        <v>271</v>
      </c>
      <c r="D84" s="57" t="s">
        <v>20</v>
      </c>
      <c r="E84" s="57" t="s">
        <v>18</v>
      </c>
      <c r="F84" s="63">
        <v>83</v>
      </c>
      <c r="G84" s="31" t="s">
        <v>103</v>
      </c>
      <c r="H84" s="31" t="s">
        <v>132</v>
      </c>
      <c r="I84" s="31" t="s">
        <v>133</v>
      </c>
      <c r="J84" s="31" t="s">
        <v>162</v>
      </c>
      <c r="K84" s="31" t="s">
        <v>163</v>
      </c>
      <c r="L84" s="72">
        <v>31</v>
      </c>
      <c r="M84" s="78">
        <f>L84-20</f>
        <v>11</v>
      </c>
      <c r="N84" s="72">
        <v>20</v>
      </c>
      <c r="O84" s="30">
        <f t="shared" si="2"/>
        <v>5</v>
      </c>
      <c r="P84" s="30">
        <f t="shared" si="3"/>
        <v>100</v>
      </c>
      <c r="Q84" s="30"/>
    </row>
    <row r="85" spans="1:18">
      <c r="A85" s="57" t="s">
        <v>200</v>
      </c>
      <c r="B85" s="63" t="s">
        <v>253</v>
      </c>
      <c r="C85" s="57" t="s">
        <v>272</v>
      </c>
      <c r="D85" s="57" t="s">
        <v>20</v>
      </c>
      <c r="E85" s="57" t="s">
        <v>18</v>
      </c>
      <c r="F85" s="63">
        <v>84</v>
      </c>
      <c r="G85" s="31" t="s">
        <v>104</v>
      </c>
      <c r="H85" s="44" t="s">
        <v>134</v>
      </c>
      <c r="I85" s="44" t="s">
        <v>135</v>
      </c>
      <c r="J85" s="44" t="s">
        <v>162</v>
      </c>
      <c r="K85" s="44" t="s">
        <v>163</v>
      </c>
      <c r="L85" s="45">
        <v>33</v>
      </c>
      <c r="M85" s="46">
        <f>L85-20</f>
        <v>13</v>
      </c>
      <c r="N85" s="45">
        <v>20</v>
      </c>
      <c r="O85" s="45">
        <f t="shared" si="2"/>
        <v>5</v>
      </c>
      <c r="P85" s="45">
        <f t="shared" si="3"/>
        <v>100</v>
      </c>
      <c r="Q85" s="45"/>
    </row>
    <row r="86" spans="1:18">
      <c r="A86" s="57" t="s">
        <v>200</v>
      </c>
      <c r="B86" s="63" t="s">
        <v>228</v>
      </c>
      <c r="C86" s="57" t="s">
        <v>273</v>
      </c>
      <c r="D86" s="57" t="s">
        <v>20</v>
      </c>
      <c r="E86" s="57" t="s">
        <v>18</v>
      </c>
      <c r="F86" s="63">
        <v>85</v>
      </c>
      <c r="G86" s="31" t="s">
        <v>105</v>
      </c>
      <c r="H86" s="31" t="s">
        <v>136</v>
      </c>
      <c r="I86" s="31" t="s">
        <v>137</v>
      </c>
      <c r="J86" s="31" t="s">
        <v>162</v>
      </c>
      <c r="K86" s="31" t="s">
        <v>163</v>
      </c>
      <c r="L86" s="72">
        <v>84</v>
      </c>
      <c r="M86" s="78">
        <f>L86-20</f>
        <v>64</v>
      </c>
      <c r="N86" s="72">
        <v>20</v>
      </c>
      <c r="O86" s="30">
        <f t="shared" si="2"/>
        <v>5</v>
      </c>
      <c r="P86" s="30">
        <f t="shared" si="3"/>
        <v>100</v>
      </c>
      <c r="Q86" s="30"/>
      <c r="R86">
        <v>9</v>
      </c>
    </row>
    <row r="87" spans="1:18">
      <c r="A87" s="57" t="s">
        <v>200</v>
      </c>
      <c r="B87" s="63" t="s">
        <v>205</v>
      </c>
      <c r="C87" s="57" t="s">
        <v>274</v>
      </c>
      <c r="D87" s="57" t="s">
        <v>20</v>
      </c>
      <c r="E87" s="57" t="s">
        <v>18</v>
      </c>
      <c r="F87" s="63">
        <v>86</v>
      </c>
      <c r="G87" s="31" t="s">
        <v>106</v>
      </c>
      <c r="H87" s="31" t="s">
        <v>138</v>
      </c>
      <c r="I87" s="31" t="s">
        <v>139</v>
      </c>
      <c r="J87" s="31" t="s">
        <v>162</v>
      </c>
      <c r="K87" s="31" t="s">
        <v>163</v>
      </c>
      <c r="L87" s="72">
        <v>95</v>
      </c>
      <c r="M87" s="78">
        <f>L87-20</f>
        <v>75</v>
      </c>
      <c r="N87" s="72">
        <v>20</v>
      </c>
      <c r="O87" s="30">
        <f t="shared" si="2"/>
        <v>5</v>
      </c>
      <c r="P87" s="30">
        <f t="shared" si="3"/>
        <v>100</v>
      </c>
      <c r="Q87" s="30"/>
    </row>
    <row r="88" spans="1:18">
      <c r="A88" s="57" t="s">
        <v>200</v>
      </c>
      <c r="B88" s="63" t="s">
        <v>234</v>
      </c>
      <c r="C88" s="57" t="s">
        <v>275</v>
      </c>
      <c r="D88" s="57" t="s">
        <v>19</v>
      </c>
      <c r="E88" s="57" t="s">
        <v>18</v>
      </c>
      <c r="F88" s="63">
        <v>87</v>
      </c>
      <c r="G88" s="31" t="s">
        <v>107</v>
      </c>
      <c r="H88" s="31" t="s">
        <v>140</v>
      </c>
      <c r="I88" s="31" t="s">
        <v>141</v>
      </c>
      <c r="J88" s="31" t="s">
        <v>162</v>
      </c>
      <c r="K88" s="31" t="s">
        <v>163</v>
      </c>
      <c r="L88" s="72">
        <v>108</v>
      </c>
      <c r="M88" s="78">
        <f>L88-20</f>
        <v>88</v>
      </c>
      <c r="N88" s="72">
        <v>20</v>
      </c>
      <c r="O88" s="30">
        <f t="shared" si="2"/>
        <v>5</v>
      </c>
      <c r="P88" s="30">
        <f t="shared" si="3"/>
        <v>100</v>
      </c>
      <c r="Q88" s="30"/>
    </row>
    <row r="89" spans="1:18">
      <c r="A89" s="57" t="s">
        <v>200</v>
      </c>
      <c r="B89" s="63" t="s">
        <v>243</v>
      </c>
      <c r="C89" s="57" t="s">
        <v>276</v>
      </c>
      <c r="D89" s="57" t="s">
        <v>20</v>
      </c>
      <c r="E89" s="57" t="s">
        <v>18</v>
      </c>
      <c r="F89" s="63">
        <v>88</v>
      </c>
      <c r="G89" s="31" t="s">
        <v>108</v>
      </c>
      <c r="H89" s="44" t="s">
        <v>142</v>
      </c>
      <c r="I89" s="44" t="s">
        <v>143</v>
      </c>
      <c r="J89" s="44" t="s">
        <v>162</v>
      </c>
      <c r="K89" s="44" t="s">
        <v>163</v>
      </c>
      <c r="L89" s="45">
        <v>91</v>
      </c>
      <c r="M89" s="46">
        <f>L89-20</f>
        <v>71</v>
      </c>
      <c r="N89" s="45">
        <v>20</v>
      </c>
      <c r="O89" s="45">
        <f t="shared" si="2"/>
        <v>5</v>
      </c>
      <c r="P89" s="45">
        <f t="shared" si="3"/>
        <v>100</v>
      </c>
      <c r="Q89" s="45"/>
    </row>
    <row r="90" spans="1:18">
      <c r="A90" s="57" t="s">
        <v>200</v>
      </c>
      <c r="B90" s="63" t="s">
        <v>214</v>
      </c>
      <c r="C90" s="57" t="s">
        <v>277</v>
      </c>
      <c r="D90" s="57" t="s">
        <v>20</v>
      </c>
      <c r="E90" s="57" t="s">
        <v>18</v>
      </c>
      <c r="F90" s="63">
        <v>89</v>
      </c>
      <c r="G90" s="31" t="s">
        <v>109</v>
      </c>
      <c r="H90" s="31" t="s">
        <v>144</v>
      </c>
      <c r="I90" s="31" t="s">
        <v>145</v>
      </c>
      <c r="J90" s="31" t="s">
        <v>162</v>
      </c>
      <c r="K90" s="31" t="s">
        <v>163</v>
      </c>
      <c r="L90" s="72">
        <v>79</v>
      </c>
      <c r="M90" s="78">
        <f>L90-20</f>
        <v>59</v>
      </c>
      <c r="N90" s="72">
        <v>20</v>
      </c>
      <c r="O90" s="30">
        <f t="shared" si="2"/>
        <v>5</v>
      </c>
      <c r="P90" s="30">
        <f t="shared" si="3"/>
        <v>100</v>
      </c>
      <c r="Q90" s="30"/>
    </row>
    <row r="91" spans="1:18" ht="16" thickBot="1">
      <c r="A91" s="93" t="s">
        <v>200</v>
      </c>
      <c r="B91" s="94" t="s">
        <v>205</v>
      </c>
      <c r="C91" s="93" t="s">
        <v>278</v>
      </c>
      <c r="D91" s="93" t="s">
        <v>20</v>
      </c>
      <c r="E91" s="93" t="s">
        <v>18</v>
      </c>
      <c r="F91" s="94">
        <v>90</v>
      </c>
      <c r="G91" s="96" t="s">
        <v>110</v>
      </c>
      <c r="H91" s="96" t="s">
        <v>146</v>
      </c>
      <c r="I91" s="96" t="s">
        <v>147</v>
      </c>
      <c r="J91" s="96" t="s">
        <v>162</v>
      </c>
      <c r="K91" s="96" t="s">
        <v>163</v>
      </c>
      <c r="L91" s="97">
        <v>87</v>
      </c>
      <c r="M91" s="98">
        <f>L91-20</f>
        <v>67</v>
      </c>
      <c r="N91" s="97">
        <v>20</v>
      </c>
      <c r="O91" s="97">
        <f t="shared" si="2"/>
        <v>5</v>
      </c>
      <c r="P91" s="97">
        <f t="shared" si="3"/>
        <v>100</v>
      </c>
      <c r="Q91" s="97">
        <f>60-(SUM(O82:O91))</f>
        <v>10</v>
      </c>
    </row>
    <row r="92" spans="1:18" ht="16" thickTop="1">
      <c r="A92" s="60" t="s">
        <v>200</v>
      </c>
      <c r="B92" s="66" t="s">
        <v>234</v>
      </c>
      <c r="C92" s="60" t="s">
        <v>279</v>
      </c>
      <c r="D92" s="60" t="s">
        <v>19</v>
      </c>
      <c r="E92" s="60" t="s">
        <v>18</v>
      </c>
      <c r="F92" s="66">
        <v>91</v>
      </c>
      <c r="G92" s="33" t="s">
        <v>111</v>
      </c>
      <c r="H92" s="33" t="s">
        <v>126</v>
      </c>
      <c r="I92" s="33" t="s">
        <v>127</v>
      </c>
      <c r="J92" s="33" t="s">
        <v>164</v>
      </c>
      <c r="K92" s="33" t="s">
        <v>165</v>
      </c>
      <c r="L92" s="75">
        <v>56</v>
      </c>
      <c r="M92" s="81">
        <f>L92-20</f>
        <v>36</v>
      </c>
      <c r="N92" s="75">
        <v>20</v>
      </c>
      <c r="O92" s="32">
        <f t="shared" si="2"/>
        <v>5</v>
      </c>
      <c r="P92" s="32">
        <f t="shared" si="3"/>
        <v>100</v>
      </c>
      <c r="Q92" s="32"/>
    </row>
    <row r="93" spans="1:18">
      <c r="A93" s="60" t="s">
        <v>200</v>
      </c>
      <c r="B93" s="66" t="s">
        <v>228</v>
      </c>
      <c r="C93" s="60" t="s">
        <v>280</v>
      </c>
      <c r="D93" s="60" t="s">
        <v>19</v>
      </c>
      <c r="E93" s="60" t="s">
        <v>18</v>
      </c>
      <c r="F93" s="66">
        <v>92</v>
      </c>
      <c r="G93" s="33" t="s">
        <v>112</v>
      </c>
      <c r="H93" s="33" t="s">
        <v>130</v>
      </c>
      <c r="I93" s="33" t="s">
        <v>131</v>
      </c>
      <c r="J93" s="33" t="s">
        <v>164</v>
      </c>
      <c r="K93" s="33" t="s">
        <v>165</v>
      </c>
      <c r="L93" s="75">
        <v>68</v>
      </c>
      <c r="M93" s="81">
        <f>L93-20</f>
        <v>48</v>
      </c>
      <c r="N93" s="75">
        <v>20</v>
      </c>
      <c r="O93" s="32">
        <f t="shared" si="2"/>
        <v>5</v>
      </c>
      <c r="P93" s="32">
        <f t="shared" si="3"/>
        <v>100</v>
      </c>
      <c r="Q93" s="32"/>
    </row>
    <row r="94" spans="1:18">
      <c r="A94" s="60" t="s">
        <v>200</v>
      </c>
      <c r="B94" s="66" t="s">
        <v>205</v>
      </c>
      <c r="C94" s="60" t="s">
        <v>281</v>
      </c>
      <c r="D94" s="60" t="s">
        <v>20</v>
      </c>
      <c r="E94" s="60" t="s">
        <v>18</v>
      </c>
      <c r="F94" s="66">
        <v>93</v>
      </c>
      <c r="G94" s="33" t="s">
        <v>113</v>
      </c>
      <c r="H94" s="33" t="s">
        <v>132</v>
      </c>
      <c r="I94" s="33" t="s">
        <v>133</v>
      </c>
      <c r="J94" s="33" t="s">
        <v>164</v>
      </c>
      <c r="K94" s="33" t="s">
        <v>165</v>
      </c>
      <c r="L94" s="75">
        <v>50</v>
      </c>
      <c r="M94" s="81">
        <f>L94-20</f>
        <v>30</v>
      </c>
      <c r="N94" s="75">
        <v>20</v>
      </c>
      <c r="O94" s="32">
        <f t="shared" si="2"/>
        <v>5</v>
      </c>
      <c r="P94" s="32">
        <f t="shared" si="3"/>
        <v>100</v>
      </c>
      <c r="Q94" s="32"/>
    </row>
    <row r="95" spans="1:18">
      <c r="A95" s="60" t="s">
        <v>200</v>
      </c>
      <c r="B95" s="66" t="s">
        <v>234</v>
      </c>
      <c r="C95" s="60" t="s">
        <v>282</v>
      </c>
      <c r="D95" s="60" t="s">
        <v>19</v>
      </c>
      <c r="E95" s="60" t="s">
        <v>18</v>
      </c>
      <c r="F95" s="66">
        <v>94</v>
      </c>
      <c r="G95" s="33" t="s">
        <v>114</v>
      </c>
      <c r="H95" s="47" t="s">
        <v>134</v>
      </c>
      <c r="I95" s="47" t="s">
        <v>135</v>
      </c>
      <c r="J95" s="47" t="s">
        <v>164</v>
      </c>
      <c r="K95" s="47" t="s">
        <v>165</v>
      </c>
      <c r="L95" s="48">
        <v>55</v>
      </c>
      <c r="M95" s="49">
        <f>L95-20</f>
        <v>35</v>
      </c>
      <c r="N95" s="48">
        <v>20</v>
      </c>
      <c r="O95" s="48">
        <f t="shared" si="2"/>
        <v>5</v>
      </c>
      <c r="P95" s="48">
        <f t="shared" si="3"/>
        <v>100</v>
      </c>
      <c r="Q95" s="48"/>
    </row>
    <row r="96" spans="1:18">
      <c r="A96" s="60" t="s">
        <v>200</v>
      </c>
      <c r="B96" s="66" t="s">
        <v>205</v>
      </c>
      <c r="C96" s="60" t="s">
        <v>283</v>
      </c>
      <c r="D96" s="60" t="s">
        <v>20</v>
      </c>
      <c r="E96" s="60" t="s">
        <v>18</v>
      </c>
      <c r="F96" s="66">
        <v>95</v>
      </c>
      <c r="G96" s="33" t="s">
        <v>115</v>
      </c>
      <c r="H96" s="33" t="s">
        <v>136</v>
      </c>
      <c r="I96" s="33" t="s">
        <v>137</v>
      </c>
      <c r="J96" s="33" t="s">
        <v>164</v>
      </c>
      <c r="K96" s="33" t="s">
        <v>165</v>
      </c>
      <c r="L96" s="75">
        <v>94</v>
      </c>
      <c r="M96" s="81">
        <f>L96-20</f>
        <v>74</v>
      </c>
      <c r="N96" s="75">
        <v>20</v>
      </c>
      <c r="O96" s="32">
        <f t="shared" si="2"/>
        <v>5</v>
      </c>
      <c r="P96" s="32">
        <f t="shared" si="3"/>
        <v>100</v>
      </c>
      <c r="Q96" s="32"/>
      <c r="R96">
        <v>10</v>
      </c>
    </row>
    <row r="97" spans="1:19">
      <c r="A97" s="60" t="s">
        <v>200</v>
      </c>
      <c r="B97" s="66" t="s">
        <v>234</v>
      </c>
      <c r="C97" s="60" t="s">
        <v>284</v>
      </c>
      <c r="D97" s="60" t="s">
        <v>19</v>
      </c>
      <c r="E97" s="60" t="s">
        <v>18</v>
      </c>
      <c r="F97" s="66">
        <v>96</v>
      </c>
      <c r="G97" s="33" t="s">
        <v>116</v>
      </c>
      <c r="H97" s="33" t="s">
        <v>138</v>
      </c>
      <c r="I97" s="33" t="s">
        <v>139</v>
      </c>
      <c r="J97" s="33" t="s">
        <v>164</v>
      </c>
      <c r="K97" s="33" t="s">
        <v>165</v>
      </c>
      <c r="L97" s="75">
        <v>96</v>
      </c>
      <c r="M97" s="81">
        <f>L97-20</f>
        <v>76</v>
      </c>
      <c r="N97" s="75">
        <v>20</v>
      </c>
      <c r="O97" s="32">
        <f t="shared" si="2"/>
        <v>5</v>
      </c>
      <c r="P97" s="32">
        <f t="shared" si="3"/>
        <v>100</v>
      </c>
      <c r="Q97" s="32"/>
    </row>
    <row r="98" spans="1:19">
      <c r="A98" s="60" t="s">
        <v>200</v>
      </c>
      <c r="B98" s="66" t="s">
        <v>243</v>
      </c>
      <c r="C98" s="60" t="s">
        <v>285</v>
      </c>
      <c r="D98" s="60" t="s">
        <v>20</v>
      </c>
      <c r="E98" s="60" t="s">
        <v>18</v>
      </c>
      <c r="F98" s="66">
        <v>97</v>
      </c>
      <c r="G98" s="33" t="s">
        <v>117</v>
      </c>
      <c r="H98" s="33" t="s">
        <v>140</v>
      </c>
      <c r="I98" s="33" t="s">
        <v>141</v>
      </c>
      <c r="J98" s="33" t="s">
        <v>164</v>
      </c>
      <c r="K98" s="33" t="s">
        <v>165</v>
      </c>
      <c r="L98" s="75">
        <v>102</v>
      </c>
      <c r="M98" s="81">
        <f>L98-20</f>
        <v>82</v>
      </c>
      <c r="N98" s="75">
        <v>20</v>
      </c>
      <c r="O98" s="32">
        <f t="shared" si="2"/>
        <v>5</v>
      </c>
      <c r="P98" s="32">
        <f t="shared" si="3"/>
        <v>100</v>
      </c>
      <c r="Q98" s="32"/>
    </row>
    <row r="99" spans="1:19">
      <c r="A99" s="60" t="s">
        <v>200</v>
      </c>
      <c r="B99" s="66" t="s">
        <v>243</v>
      </c>
      <c r="C99" s="60" t="s">
        <v>286</v>
      </c>
      <c r="D99" s="60" t="s">
        <v>20</v>
      </c>
      <c r="E99" s="60" t="s">
        <v>18</v>
      </c>
      <c r="F99" s="66">
        <v>98</v>
      </c>
      <c r="G99" s="33" t="s">
        <v>118</v>
      </c>
      <c r="H99" s="47" t="s">
        <v>142</v>
      </c>
      <c r="I99" s="47" t="s">
        <v>143</v>
      </c>
      <c r="J99" s="47" t="s">
        <v>164</v>
      </c>
      <c r="K99" s="47" t="s">
        <v>165</v>
      </c>
      <c r="L99" s="48">
        <v>85</v>
      </c>
      <c r="M99" s="49">
        <f>L99-20</f>
        <v>65</v>
      </c>
      <c r="N99" s="48">
        <v>20</v>
      </c>
      <c r="O99" s="48">
        <f t="shared" si="2"/>
        <v>5</v>
      </c>
      <c r="P99" s="48">
        <f t="shared" si="3"/>
        <v>100</v>
      </c>
      <c r="Q99" s="48"/>
    </row>
    <row r="100" spans="1:19">
      <c r="A100" s="60" t="s">
        <v>200</v>
      </c>
      <c r="B100" s="66" t="s">
        <v>214</v>
      </c>
      <c r="C100" s="60" t="s">
        <v>257</v>
      </c>
      <c r="D100" s="60" t="s">
        <v>20</v>
      </c>
      <c r="E100" s="60" t="s">
        <v>18</v>
      </c>
      <c r="F100" s="66">
        <v>99</v>
      </c>
      <c r="G100" s="33" t="s">
        <v>119</v>
      </c>
      <c r="H100" s="33" t="s">
        <v>144</v>
      </c>
      <c r="I100" s="33" t="s">
        <v>145</v>
      </c>
      <c r="J100" s="33" t="s">
        <v>164</v>
      </c>
      <c r="K100" s="33" t="s">
        <v>165</v>
      </c>
      <c r="L100" s="75">
        <v>78</v>
      </c>
      <c r="M100" s="81">
        <f>L100-20</f>
        <v>58</v>
      </c>
      <c r="N100" s="75">
        <v>20</v>
      </c>
      <c r="O100" s="32">
        <f t="shared" si="2"/>
        <v>5</v>
      </c>
      <c r="P100" s="32">
        <f t="shared" si="3"/>
        <v>100</v>
      </c>
      <c r="Q100" s="32"/>
    </row>
    <row r="101" spans="1:19" ht="16" thickBot="1">
      <c r="A101" s="99" t="s">
        <v>200</v>
      </c>
      <c r="B101" s="100" t="s">
        <v>205</v>
      </c>
      <c r="C101" s="99" t="s">
        <v>287</v>
      </c>
      <c r="D101" s="99" t="s">
        <v>20</v>
      </c>
      <c r="E101" s="99" t="s">
        <v>18</v>
      </c>
      <c r="F101" s="100">
        <v>100</v>
      </c>
      <c r="G101" s="102" t="s">
        <v>120</v>
      </c>
      <c r="H101" s="102" t="s">
        <v>146</v>
      </c>
      <c r="I101" s="102" t="s">
        <v>147</v>
      </c>
      <c r="J101" s="102" t="s">
        <v>164</v>
      </c>
      <c r="K101" s="102" t="s">
        <v>165</v>
      </c>
      <c r="L101" s="103">
        <v>84</v>
      </c>
      <c r="M101" s="104">
        <f>L101-20</f>
        <v>64</v>
      </c>
      <c r="N101" s="103">
        <v>20</v>
      </c>
      <c r="O101" s="103">
        <f>100/N101</f>
        <v>5</v>
      </c>
      <c r="P101" s="103">
        <f t="shared" si="3"/>
        <v>100</v>
      </c>
      <c r="Q101" s="103">
        <f>60-(SUM(O92:O101))</f>
        <v>10</v>
      </c>
    </row>
    <row r="102" spans="1:19" ht="16" thickTop="1">
      <c r="A102" s="61" t="s">
        <v>200</v>
      </c>
      <c r="B102" s="67" t="s">
        <v>205</v>
      </c>
      <c r="C102" s="61" t="s">
        <v>288</v>
      </c>
      <c r="D102" s="61" t="s">
        <v>20</v>
      </c>
      <c r="E102" s="61" t="s">
        <v>18</v>
      </c>
      <c r="F102" s="67">
        <v>101</v>
      </c>
      <c r="G102" s="34" t="s">
        <v>121</v>
      </c>
      <c r="H102" s="34" t="s">
        <v>126</v>
      </c>
      <c r="I102" s="34" t="s">
        <v>127</v>
      </c>
      <c r="J102" s="34" t="s">
        <v>166</v>
      </c>
      <c r="K102" s="34" t="s">
        <v>167</v>
      </c>
      <c r="L102" s="76">
        <v>70</v>
      </c>
      <c r="M102" s="82">
        <f>L102-20</f>
        <v>50</v>
      </c>
      <c r="N102" s="76">
        <v>20</v>
      </c>
      <c r="O102" s="35">
        <f>111/N102</f>
        <v>5.55</v>
      </c>
      <c r="P102" s="35">
        <f t="shared" si="3"/>
        <v>111</v>
      </c>
      <c r="Q102" s="35"/>
    </row>
    <row r="103" spans="1:19">
      <c r="A103" s="61" t="s">
        <v>200</v>
      </c>
      <c r="B103" s="67" t="s">
        <v>234</v>
      </c>
      <c r="C103" s="61" t="s">
        <v>289</v>
      </c>
      <c r="D103" s="61" t="s">
        <v>19</v>
      </c>
      <c r="E103" s="61" t="s">
        <v>18</v>
      </c>
      <c r="F103" s="67">
        <v>102</v>
      </c>
      <c r="G103" s="34" t="s">
        <v>122</v>
      </c>
      <c r="H103" s="34" t="s">
        <v>130</v>
      </c>
      <c r="I103" s="34" t="s">
        <v>131</v>
      </c>
      <c r="J103" s="34" t="s">
        <v>166</v>
      </c>
      <c r="K103" s="34" t="s">
        <v>167</v>
      </c>
      <c r="L103" s="76">
        <v>52</v>
      </c>
      <c r="M103" s="82">
        <f>L103-20</f>
        <v>32</v>
      </c>
      <c r="N103" s="76">
        <v>20</v>
      </c>
      <c r="O103" s="35">
        <f t="shared" ref="O103:O110" si="4">111/N103</f>
        <v>5.55</v>
      </c>
      <c r="P103" s="35">
        <f t="shared" si="3"/>
        <v>111</v>
      </c>
      <c r="Q103" s="35"/>
      <c r="S103">
        <f>O103*2</f>
        <v>11.1</v>
      </c>
    </row>
    <row r="104" spans="1:19">
      <c r="A104" s="61" t="s">
        <v>200</v>
      </c>
      <c r="B104" s="67" t="s">
        <v>234</v>
      </c>
      <c r="C104" s="61" t="s">
        <v>290</v>
      </c>
      <c r="D104" s="61" t="s">
        <v>19</v>
      </c>
      <c r="E104" s="61" t="s">
        <v>18</v>
      </c>
      <c r="F104" s="67">
        <v>103</v>
      </c>
      <c r="G104" s="34" t="s">
        <v>123</v>
      </c>
      <c r="H104" s="34" t="s">
        <v>132</v>
      </c>
      <c r="I104" s="34" t="s">
        <v>133</v>
      </c>
      <c r="J104" s="34" t="s">
        <v>166</v>
      </c>
      <c r="K104" s="34" t="s">
        <v>167</v>
      </c>
      <c r="L104" s="76">
        <v>42</v>
      </c>
      <c r="M104" s="82">
        <f>L104-20</f>
        <v>22</v>
      </c>
      <c r="N104" s="76">
        <v>20</v>
      </c>
      <c r="O104" s="35">
        <f t="shared" si="4"/>
        <v>5.55</v>
      </c>
      <c r="P104" s="35">
        <f t="shared" si="3"/>
        <v>111</v>
      </c>
      <c r="Q104" s="35"/>
    </row>
    <row r="105" spans="1:19">
      <c r="A105" s="61" t="s">
        <v>200</v>
      </c>
      <c r="B105" s="67" t="s">
        <v>228</v>
      </c>
      <c r="C105" s="61" t="s">
        <v>291</v>
      </c>
      <c r="D105" s="61" t="s">
        <v>20</v>
      </c>
      <c r="E105" s="61" t="s">
        <v>18</v>
      </c>
      <c r="F105" s="67">
        <v>104</v>
      </c>
      <c r="G105" s="34" t="s">
        <v>124</v>
      </c>
      <c r="H105" s="50" t="s">
        <v>134</v>
      </c>
      <c r="I105" s="50" t="s">
        <v>135</v>
      </c>
      <c r="J105" s="50" t="s">
        <v>166</v>
      </c>
      <c r="K105" s="50" t="s">
        <v>167</v>
      </c>
      <c r="L105" s="51">
        <v>40</v>
      </c>
      <c r="M105" s="52">
        <f>L105-20</f>
        <v>20</v>
      </c>
      <c r="N105" s="51">
        <v>20</v>
      </c>
      <c r="O105" s="51">
        <f t="shared" si="4"/>
        <v>5.55</v>
      </c>
      <c r="P105" s="51">
        <f t="shared" si="3"/>
        <v>111</v>
      </c>
      <c r="Q105" s="51"/>
    </row>
    <row r="106" spans="1:19">
      <c r="A106" s="61" t="s">
        <v>200</v>
      </c>
      <c r="B106" s="67" t="s">
        <v>228</v>
      </c>
      <c r="C106" s="61" t="s">
        <v>292</v>
      </c>
      <c r="D106" s="61" t="s">
        <v>20</v>
      </c>
      <c r="E106" s="61" t="s">
        <v>18</v>
      </c>
      <c r="F106" s="67">
        <v>105</v>
      </c>
      <c r="G106" s="34" t="s">
        <v>125</v>
      </c>
      <c r="H106" s="34" t="s">
        <v>136</v>
      </c>
      <c r="I106" s="34" t="s">
        <v>137</v>
      </c>
      <c r="J106" s="34" t="s">
        <v>166</v>
      </c>
      <c r="K106" s="34" t="s">
        <v>167</v>
      </c>
      <c r="L106" s="76">
        <v>85</v>
      </c>
      <c r="M106" s="82">
        <f>L106-20</f>
        <v>65</v>
      </c>
      <c r="N106" s="76">
        <v>20</v>
      </c>
      <c r="O106" s="35">
        <f t="shared" si="4"/>
        <v>5.55</v>
      </c>
      <c r="P106" s="35">
        <f t="shared" si="3"/>
        <v>111</v>
      </c>
      <c r="Q106" s="35"/>
      <c r="R106">
        <v>11</v>
      </c>
    </row>
    <row r="107" spans="1:19">
      <c r="A107" s="67"/>
      <c r="B107" s="67"/>
      <c r="C107" s="67"/>
      <c r="D107" s="61" t="s">
        <v>14</v>
      </c>
      <c r="E107" s="61" t="s">
        <v>15</v>
      </c>
      <c r="F107" s="67">
        <v>106</v>
      </c>
      <c r="G107" s="34" t="s">
        <v>26</v>
      </c>
      <c r="H107" s="34" t="s">
        <v>138</v>
      </c>
      <c r="I107" s="34" t="s">
        <v>139</v>
      </c>
      <c r="J107" s="34" t="s">
        <v>166</v>
      </c>
      <c r="K107" s="34" t="s">
        <v>167</v>
      </c>
      <c r="L107" s="76">
        <v>91</v>
      </c>
      <c r="M107" s="82">
        <f>L107-20</f>
        <v>71</v>
      </c>
      <c r="N107" s="76">
        <v>20</v>
      </c>
      <c r="O107" s="35">
        <f t="shared" si="4"/>
        <v>5.55</v>
      </c>
      <c r="P107" s="35">
        <f t="shared" si="3"/>
        <v>111</v>
      </c>
      <c r="Q107" s="35"/>
    </row>
    <row r="108" spans="1:19">
      <c r="A108" s="67"/>
      <c r="B108" s="67"/>
      <c r="C108" s="67"/>
      <c r="D108" s="61" t="s">
        <v>14</v>
      </c>
      <c r="E108" s="61" t="s">
        <v>15</v>
      </c>
      <c r="F108" s="67">
        <v>107</v>
      </c>
      <c r="G108" s="34" t="s">
        <v>26</v>
      </c>
      <c r="H108" s="34" t="s">
        <v>140</v>
      </c>
      <c r="I108" s="34" t="s">
        <v>141</v>
      </c>
      <c r="J108" s="34" t="s">
        <v>166</v>
      </c>
      <c r="K108" s="34" t="s">
        <v>167</v>
      </c>
      <c r="L108" s="76">
        <v>102</v>
      </c>
      <c r="M108" s="82">
        <f>L108-20</f>
        <v>82</v>
      </c>
      <c r="N108" s="76">
        <v>20</v>
      </c>
      <c r="O108" s="35">
        <f t="shared" si="4"/>
        <v>5.55</v>
      </c>
      <c r="P108" s="35">
        <f t="shared" si="3"/>
        <v>111</v>
      </c>
      <c r="Q108" s="35"/>
    </row>
    <row r="109" spans="1:19">
      <c r="A109" s="67"/>
      <c r="B109" s="67"/>
      <c r="C109" s="67"/>
      <c r="D109" s="61" t="s">
        <v>19</v>
      </c>
      <c r="E109" s="61" t="s">
        <v>18</v>
      </c>
      <c r="F109" s="67">
        <v>108</v>
      </c>
      <c r="G109" s="34" t="s">
        <v>116</v>
      </c>
      <c r="H109" s="50" t="s">
        <v>142</v>
      </c>
      <c r="I109" s="50" t="s">
        <v>143</v>
      </c>
      <c r="J109" s="50" t="s">
        <v>166</v>
      </c>
      <c r="K109" s="50" t="s">
        <v>167</v>
      </c>
      <c r="L109" s="51">
        <v>105</v>
      </c>
      <c r="M109" s="52">
        <f>L109-20</f>
        <v>85</v>
      </c>
      <c r="N109" s="51">
        <v>20</v>
      </c>
      <c r="O109" s="51">
        <f t="shared" si="4"/>
        <v>5.55</v>
      </c>
      <c r="P109" s="51">
        <f t="shared" si="3"/>
        <v>111</v>
      </c>
      <c r="Q109" s="51"/>
    </row>
    <row r="110" spans="1:19" ht="16" thickBot="1">
      <c r="A110" s="106"/>
      <c r="B110" s="106"/>
      <c r="C110" s="106"/>
      <c r="D110" s="105" t="s">
        <v>19</v>
      </c>
      <c r="E110" s="105" t="s">
        <v>18</v>
      </c>
      <c r="F110" s="106">
        <v>109</v>
      </c>
      <c r="G110" s="107" t="s">
        <v>116</v>
      </c>
      <c r="H110" s="107" t="s">
        <v>144</v>
      </c>
      <c r="I110" s="107" t="s">
        <v>145</v>
      </c>
      <c r="J110" s="107" t="s">
        <v>166</v>
      </c>
      <c r="K110" s="107" t="s">
        <v>167</v>
      </c>
      <c r="L110" s="108">
        <v>83</v>
      </c>
      <c r="M110" s="109">
        <f>L110-20</f>
        <v>63</v>
      </c>
      <c r="N110" s="108">
        <v>20</v>
      </c>
      <c r="O110" s="108">
        <f t="shared" si="4"/>
        <v>5.55</v>
      </c>
      <c r="P110" s="108">
        <f t="shared" si="3"/>
        <v>111</v>
      </c>
      <c r="Q110" s="108">
        <f>60-(SUM(O101:O110))</f>
        <v>5.0500000000000114</v>
      </c>
      <c r="R110">
        <f>Q110*2</f>
        <v>10.100000000000023</v>
      </c>
    </row>
    <row r="111" spans="1:19" ht="16" thickTop="1">
      <c r="H111" s="7"/>
      <c r="I111" s="7"/>
      <c r="J111" s="5"/>
      <c r="K111" s="5"/>
    </row>
  </sheetData>
  <sortState ref="A2:Q110">
    <sortCondition ref="F2:F1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workbookViewId="0">
      <selection sqref="A1:M23"/>
    </sheetView>
  </sheetViews>
  <sheetFormatPr baseColWidth="10" defaultRowHeight="15" x14ac:dyDescent="0"/>
  <cols>
    <col min="1" max="1" width="5.33203125" customWidth="1"/>
    <col min="2" max="12" width="10.83203125" style="8"/>
    <col min="13" max="13" width="14.1640625" style="8" customWidth="1"/>
  </cols>
  <sheetData>
    <row r="1" spans="1:14">
      <c r="A1" s="9" t="s">
        <v>298</v>
      </c>
    </row>
    <row r="2" spans="1:14">
      <c r="A2" s="10"/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  <c r="N2" s="11"/>
    </row>
    <row r="3" spans="1:14">
      <c r="A3" s="10" t="s">
        <v>168</v>
      </c>
      <c r="B3" s="20" t="s">
        <v>21</v>
      </c>
      <c r="C3" s="20" t="s">
        <v>31</v>
      </c>
      <c r="D3" s="20" t="s">
        <v>41</v>
      </c>
      <c r="E3" s="20" t="s">
        <v>51</v>
      </c>
      <c r="F3" s="20" t="s">
        <v>61</v>
      </c>
      <c r="G3" s="20" t="s">
        <v>71</v>
      </c>
      <c r="H3" s="20" t="s">
        <v>81</v>
      </c>
      <c r="I3" s="20" t="s">
        <v>91</v>
      </c>
      <c r="J3" s="20" t="s">
        <v>101</v>
      </c>
      <c r="K3" s="20" t="s">
        <v>111</v>
      </c>
      <c r="L3" s="20" t="s">
        <v>121</v>
      </c>
      <c r="M3" s="18" t="s">
        <v>299</v>
      </c>
    </row>
    <row r="4" spans="1:14">
      <c r="A4" s="10" t="s">
        <v>169</v>
      </c>
      <c r="B4" s="19" t="s">
        <v>22</v>
      </c>
      <c r="C4" s="19" t="s">
        <v>32</v>
      </c>
      <c r="D4" s="19" t="s">
        <v>42</v>
      </c>
      <c r="E4" s="19" t="s">
        <v>52</v>
      </c>
      <c r="F4" s="19" t="s">
        <v>62</v>
      </c>
      <c r="G4" s="19" t="s">
        <v>72</v>
      </c>
      <c r="H4" s="19" t="s">
        <v>82</v>
      </c>
      <c r="I4" s="19" t="s">
        <v>92</v>
      </c>
      <c r="J4" s="19" t="s">
        <v>102</v>
      </c>
      <c r="K4" s="19" t="s">
        <v>112</v>
      </c>
      <c r="L4" s="19" t="s">
        <v>122</v>
      </c>
      <c r="M4" s="18" t="s">
        <v>300</v>
      </c>
    </row>
    <row r="5" spans="1:14">
      <c r="A5" s="10" t="s">
        <v>170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4">
      <c r="A6" s="10" t="s">
        <v>171</v>
      </c>
      <c r="B6" s="20" t="s">
        <v>23</v>
      </c>
      <c r="C6" s="20" t="s">
        <v>33</v>
      </c>
      <c r="D6" s="20" t="s">
        <v>43</v>
      </c>
      <c r="E6" s="20" t="s">
        <v>53</v>
      </c>
      <c r="F6" s="20" t="s">
        <v>63</v>
      </c>
      <c r="G6" s="20" t="s">
        <v>73</v>
      </c>
      <c r="H6" s="20" t="s">
        <v>83</v>
      </c>
      <c r="I6" s="20" t="s">
        <v>93</v>
      </c>
      <c r="J6" s="20" t="s">
        <v>103</v>
      </c>
      <c r="K6" s="20" t="s">
        <v>113</v>
      </c>
      <c r="L6" s="20" t="s">
        <v>123</v>
      </c>
      <c r="M6" s="18" t="s">
        <v>301</v>
      </c>
    </row>
    <row r="7" spans="1:14">
      <c r="A7" s="10" t="s">
        <v>172</v>
      </c>
      <c r="B7" s="20" t="s">
        <v>24</v>
      </c>
      <c r="C7" s="20" t="s">
        <v>34</v>
      </c>
      <c r="D7" s="20" t="s">
        <v>44</v>
      </c>
      <c r="E7" s="20" t="s">
        <v>54</v>
      </c>
      <c r="F7" s="20" t="s">
        <v>64</v>
      </c>
      <c r="G7" s="20" t="s">
        <v>74</v>
      </c>
      <c r="H7" s="20" t="s">
        <v>84</v>
      </c>
      <c r="I7" s="20" t="s">
        <v>94</v>
      </c>
      <c r="J7" s="20" t="s">
        <v>104</v>
      </c>
      <c r="K7" s="20" t="s">
        <v>114</v>
      </c>
      <c r="L7" s="20" t="s">
        <v>124</v>
      </c>
      <c r="M7" s="18" t="s">
        <v>302</v>
      </c>
    </row>
    <row r="8" spans="1:14">
      <c r="A8" s="10" t="s">
        <v>173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4">
      <c r="A9" s="10" t="s">
        <v>174</v>
      </c>
      <c r="B9" s="20" t="s">
        <v>25</v>
      </c>
      <c r="C9" s="20" t="s">
        <v>35</v>
      </c>
      <c r="D9" s="20" t="s">
        <v>45</v>
      </c>
      <c r="E9" s="20" t="s">
        <v>55</v>
      </c>
      <c r="F9" s="20" t="s">
        <v>65</v>
      </c>
      <c r="G9" s="20" t="s">
        <v>75</v>
      </c>
      <c r="H9" s="20" t="s">
        <v>85</v>
      </c>
      <c r="I9" s="20" t="s">
        <v>95</v>
      </c>
      <c r="J9" s="20" t="s">
        <v>105</v>
      </c>
      <c r="K9" s="20" t="s">
        <v>115</v>
      </c>
      <c r="L9" s="20" t="s">
        <v>125</v>
      </c>
      <c r="M9" s="18" t="s">
        <v>303</v>
      </c>
    </row>
    <row r="10" spans="1:14">
      <c r="A10" s="10" t="s">
        <v>175</v>
      </c>
      <c r="B10" s="20" t="s">
        <v>26</v>
      </c>
      <c r="C10" s="20" t="s">
        <v>36</v>
      </c>
      <c r="D10" s="20" t="s">
        <v>46</v>
      </c>
      <c r="E10" s="20" t="s">
        <v>56</v>
      </c>
      <c r="F10" s="20" t="s">
        <v>66</v>
      </c>
      <c r="G10" s="20" t="s">
        <v>76</v>
      </c>
      <c r="H10" s="20" t="s">
        <v>86</v>
      </c>
      <c r="I10" s="20" t="s">
        <v>96</v>
      </c>
      <c r="J10" s="20" t="s">
        <v>106</v>
      </c>
      <c r="K10" s="20" t="s">
        <v>116</v>
      </c>
      <c r="L10" s="20" t="s">
        <v>26</v>
      </c>
      <c r="M10" s="18" t="s">
        <v>304</v>
      </c>
    </row>
    <row r="11" spans="1:14">
      <c r="A11" s="2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4" spans="1:14">
      <c r="A14" s="9" t="s">
        <v>298</v>
      </c>
    </row>
    <row r="15" spans="1:14">
      <c r="A15" s="10"/>
      <c r="B15" s="17">
        <v>1</v>
      </c>
      <c r="C15" s="17">
        <v>2</v>
      </c>
      <c r="D15" s="17">
        <v>3</v>
      </c>
      <c r="E15" s="17">
        <v>4</v>
      </c>
      <c r="F15" s="17">
        <v>5</v>
      </c>
      <c r="G15" s="17">
        <v>6</v>
      </c>
      <c r="H15" s="17">
        <v>7</v>
      </c>
      <c r="I15" s="17">
        <v>8</v>
      </c>
      <c r="J15" s="17">
        <v>9</v>
      </c>
      <c r="K15" s="17">
        <v>10</v>
      </c>
      <c r="L15" s="17">
        <v>11</v>
      </c>
      <c r="M15" s="17">
        <v>12</v>
      </c>
      <c r="N15" s="11"/>
    </row>
    <row r="16" spans="1:14">
      <c r="A16" s="10" t="s">
        <v>168</v>
      </c>
      <c r="B16" s="20" t="s">
        <v>27</v>
      </c>
      <c r="C16" s="20" t="s">
        <v>37</v>
      </c>
      <c r="D16" s="20" t="s">
        <v>47</v>
      </c>
      <c r="E16" s="20" t="s">
        <v>57</v>
      </c>
      <c r="F16" s="20" t="s">
        <v>67</v>
      </c>
      <c r="G16" s="20" t="s">
        <v>77</v>
      </c>
      <c r="H16" s="20" t="s">
        <v>87</v>
      </c>
      <c r="I16" s="20" t="s">
        <v>97</v>
      </c>
      <c r="J16" s="20" t="s">
        <v>107</v>
      </c>
      <c r="K16" s="20" t="s">
        <v>117</v>
      </c>
      <c r="L16" s="20" t="s">
        <v>26</v>
      </c>
      <c r="M16" s="18" t="s">
        <v>305</v>
      </c>
    </row>
    <row r="17" spans="1:13">
      <c r="A17" s="10" t="s">
        <v>169</v>
      </c>
      <c r="B17" s="20" t="s">
        <v>28</v>
      </c>
      <c r="C17" s="20" t="s">
        <v>38</v>
      </c>
      <c r="D17" s="20" t="s">
        <v>48</v>
      </c>
      <c r="E17" s="20" t="s">
        <v>58</v>
      </c>
      <c r="F17" s="20" t="s">
        <v>68</v>
      </c>
      <c r="G17" s="20" t="s">
        <v>78</v>
      </c>
      <c r="H17" s="20" t="s">
        <v>88</v>
      </c>
      <c r="I17" s="20" t="s">
        <v>98</v>
      </c>
      <c r="J17" s="20" t="s">
        <v>108</v>
      </c>
      <c r="K17" s="20" t="s">
        <v>118</v>
      </c>
      <c r="L17" s="20" t="s">
        <v>116</v>
      </c>
      <c r="M17" s="18" t="s">
        <v>306</v>
      </c>
    </row>
    <row r="18" spans="1:13">
      <c r="A18" s="10" t="s">
        <v>170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>
      <c r="A19" s="10" t="s">
        <v>171</v>
      </c>
      <c r="B19" s="20" t="s">
        <v>29</v>
      </c>
      <c r="C19" s="20" t="s">
        <v>39</v>
      </c>
      <c r="D19" s="20" t="s">
        <v>49</v>
      </c>
      <c r="E19" s="20" t="s">
        <v>59</v>
      </c>
      <c r="F19" s="20" t="s">
        <v>69</v>
      </c>
      <c r="G19" s="20" t="s">
        <v>79</v>
      </c>
      <c r="H19" s="20" t="s">
        <v>89</v>
      </c>
      <c r="I19" s="20" t="s">
        <v>99</v>
      </c>
      <c r="J19" s="20" t="s">
        <v>109</v>
      </c>
      <c r="K19" s="20" t="s">
        <v>119</v>
      </c>
      <c r="L19" s="20" t="s">
        <v>116</v>
      </c>
      <c r="M19" s="18" t="s">
        <v>307</v>
      </c>
    </row>
    <row r="20" spans="1:13">
      <c r="A20" s="10" t="s">
        <v>172</v>
      </c>
      <c r="B20" s="20" t="s">
        <v>30</v>
      </c>
      <c r="C20" s="20" t="s">
        <v>40</v>
      </c>
      <c r="D20" s="20" t="s">
        <v>50</v>
      </c>
      <c r="E20" s="20" t="s">
        <v>60</v>
      </c>
      <c r="F20" s="20" t="s">
        <v>70</v>
      </c>
      <c r="G20" s="20" t="s">
        <v>80</v>
      </c>
      <c r="H20" s="20" t="s">
        <v>90</v>
      </c>
      <c r="I20" s="20" t="s">
        <v>100</v>
      </c>
      <c r="J20" s="20" t="s">
        <v>110</v>
      </c>
      <c r="K20" s="20" t="s">
        <v>120</v>
      </c>
      <c r="L20" s="19"/>
      <c r="M20" s="18" t="s">
        <v>308</v>
      </c>
    </row>
    <row r="21" spans="1:13">
      <c r="A21" s="10" t="s">
        <v>173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>
      <c r="A22" s="10" t="s">
        <v>174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>
      <c r="A23" s="10" t="s">
        <v>175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</sheetData>
  <phoneticPr fontId="9" type="noConversion"/>
  <pageMargins left="0.75" right="0.75" top="1" bottom="1" header="0.5" footer="0.5"/>
  <pageSetup paperSize="9" scale="8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plate maps</vt:lpstr>
    </vt:vector>
  </TitlesOfParts>
  <Company>Smithsonian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Leray</dc:creator>
  <cp:lastModifiedBy>Matthieu Leray</cp:lastModifiedBy>
  <cp:lastPrinted>2018-02-18T22:52:05Z</cp:lastPrinted>
  <dcterms:created xsi:type="dcterms:W3CDTF">2018-02-18T22:28:27Z</dcterms:created>
  <dcterms:modified xsi:type="dcterms:W3CDTF">2018-02-21T21:23:53Z</dcterms:modified>
</cp:coreProperties>
</file>