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l\OneDrive\Documents\GitHub\BN-understanding\"/>
    </mc:Choice>
  </mc:AlternateContent>
  <xr:revisionPtr revIDLastSave="0" documentId="8_{2BD6458F-A732-4C5C-8D38-774B000FC15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ayesian Network Understanding 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M5" i="1" l="1"/>
  <c r="HS5" i="1"/>
  <c r="IC5" i="1"/>
  <c r="HI5" i="1"/>
  <c r="GY5" i="1"/>
  <c r="GO5" i="1"/>
  <c r="GE5" i="1"/>
  <c r="FU5" i="1"/>
  <c r="FK5" i="1"/>
  <c r="FA5" i="1"/>
  <c r="EQ5" i="1"/>
  <c r="EG5" i="1"/>
  <c r="DW5" i="1"/>
  <c r="DM5" i="1"/>
  <c r="DC5" i="1"/>
  <c r="CS5" i="1"/>
  <c r="CI5" i="1"/>
  <c r="BY5" i="1"/>
  <c r="BO5" i="1"/>
  <c r="IS4" i="1" l="1"/>
  <c r="IS3" i="1"/>
  <c r="IT4" i="1"/>
  <c r="IR4" i="1"/>
  <c r="IT3" i="1"/>
  <c r="IR3" i="1"/>
  <c r="II4" i="1"/>
  <c r="II3" i="1"/>
  <c r="IJ4" i="1"/>
  <c r="IH4" i="1"/>
  <c r="IJ3" i="1"/>
  <c r="IH3" i="1"/>
  <c r="HY4" i="1"/>
  <c r="HY3" i="1"/>
  <c r="HZ4" i="1"/>
  <c r="HX4" i="1"/>
  <c r="HZ3" i="1"/>
  <c r="HX3" i="1"/>
  <c r="HO4" i="1"/>
  <c r="HO3" i="1"/>
  <c r="HP4" i="1"/>
  <c r="HN4" i="1"/>
  <c r="HP3" i="1"/>
  <c r="HN3" i="1"/>
  <c r="HE4" i="1"/>
  <c r="HE3" i="1"/>
  <c r="HF4" i="1"/>
  <c r="HD4" i="1"/>
  <c r="HF3" i="1"/>
  <c r="HD3" i="1"/>
  <c r="GU3" i="1"/>
  <c r="GU4" i="1"/>
  <c r="GU2" i="1"/>
  <c r="GV4" i="1"/>
  <c r="GT4" i="1"/>
  <c r="GV3" i="1"/>
  <c r="GT3" i="1"/>
  <c r="GV2" i="1"/>
  <c r="GT2" i="1"/>
  <c r="GK3" i="1"/>
  <c r="GK4" i="1"/>
  <c r="GK2" i="1"/>
  <c r="GL4" i="1"/>
  <c r="GJ4" i="1"/>
  <c r="GL3" i="1"/>
  <c r="GJ3" i="1"/>
  <c r="GL2" i="1"/>
  <c r="GJ2" i="1"/>
  <c r="GA4" i="1"/>
  <c r="GA2" i="1"/>
  <c r="FQ4" i="1"/>
  <c r="FQ2" i="1"/>
  <c r="FG3" i="1"/>
  <c r="FG4" i="1"/>
  <c r="FG2" i="1"/>
  <c r="GB4" i="1"/>
  <c r="FZ4" i="1"/>
  <c r="GB2" i="1"/>
  <c r="FZ2" i="1"/>
  <c r="EW3" i="1"/>
  <c r="EW4" i="1"/>
  <c r="EW2" i="1"/>
  <c r="FR4" i="1"/>
  <c r="FP4" i="1"/>
  <c r="FR2" i="1"/>
  <c r="FP2" i="1"/>
  <c r="FH4" i="1" l="1"/>
  <c r="FF4" i="1"/>
  <c r="FH3" i="1"/>
  <c r="FF3" i="1"/>
  <c r="FH2" i="1"/>
  <c r="FF2" i="1"/>
  <c r="EX4" i="1"/>
  <c r="EV4" i="1"/>
  <c r="EX3" i="1"/>
  <c r="EV3" i="1"/>
  <c r="EX2" i="1"/>
  <c r="EV2" i="1"/>
  <c r="EM3" i="1"/>
  <c r="EM4" i="1"/>
  <c r="EM2" i="1"/>
  <c r="EN3" i="1"/>
  <c r="EN4" i="1"/>
  <c r="EL4" i="1"/>
  <c r="EL3" i="1"/>
  <c r="EN2" i="1"/>
  <c r="EL2" i="1"/>
  <c r="EC3" i="1"/>
  <c r="EC2" i="1"/>
  <c r="EC4" i="1"/>
  <c r="ED4" i="1"/>
  <c r="EB4" i="1"/>
  <c r="ED3" i="1"/>
  <c r="EB3" i="1"/>
  <c r="ED2" i="1"/>
  <c r="EB2" i="1"/>
  <c r="DR2" i="1"/>
  <c r="DS3" i="1"/>
  <c r="DS4" i="1"/>
  <c r="DS2" i="1"/>
  <c r="DT4" i="1"/>
  <c r="DR4" i="1"/>
  <c r="DT3" i="1"/>
  <c r="DR3" i="1"/>
  <c r="DT2" i="1"/>
  <c r="DJ4" i="1"/>
  <c r="DI4" i="1"/>
  <c r="DH4" i="1"/>
  <c r="DJ3" i="1"/>
  <c r="DI3" i="1"/>
  <c r="DH3" i="1"/>
  <c r="DJ2" i="1"/>
  <c r="DI2" i="1"/>
  <c r="DH2" i="1"/>
  <c r="CY2" i="1"/>
  <c r="CZ4" i="1"/>
  <c r="CY4" i="1"/>
  <c r="CX4" i="1"/>
  <c r="CZ3" i="1"/>
  <c r="CY3" i="1"/>
  <c r="CX3" i="1"/>
  <c r="CZ2" i="1"/>
  <c r="CX2" i="1"/>
  <c r="CN4" i="1"/>
  <c r="CP2" i="1"/>
  <c r="CO3" i="1"/>
  <c r="CO4" i="1"/>
  <c r="CO2" i="1"/>
  <c r="CP4" i="1"/>
  <c r="CP3" i="1"/>
  <c r="CN3" i="1"/>
  <c r="CN2" i="1"/>
  <c r="CF3" i="1"/>
  <c r="CF4" i="1"/>
  <c r="CF2" i="1"/>
  <c r="BV3" i="1"/>
  <c r="BV4" i="1"/>
  <c r="BV2" i="1"/>
  <c r="CE3" i="1"/>
  <c r="CE4" i="1"/>
  <c r="CE2" i="1"/>
  <c r="CD4" i="1"/>
  <c r="CD3" i="1"/>
  <c r="CD2" i="1"/>
  <c r="BT3" i="1"/>
  <c r="BT4" i="1"/>
  <c r="BT2" i="1"/>
  <c r="BU3" i="1"/>
  <c r="BU4" i="1"/>
  <c r="BU2" i="1"/>
  <c r="A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tc={3EB117CF-4548-47E7-95B7-9C1BDEA84E4A}</author>
  </authors>
  <commentList>
    <comment ref="FE3" authorId="0" shapeId="0" xr:uid="{3EB117CF-4548-47E7-95B7-9C1BDEA84E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between highest and lowest</t>
      </text>
    </comment>
  </commentList>
</comments>
</file>

<file path=xl/sharedStrings.xml><?xml version="1.0" encoding="utf-8"?>
<sst xmlns="http://schemas.openxmlformats.org/spreadsheetml/2006/main" count="355" uniqueCount="262">
  <si>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</si>
  <si>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</si>
  <si>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</si>
  <si>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</si>
  <si>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</si>
  <si>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</si>
  <si>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</si>
  <si>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</si>
  <si>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</si>
  <si>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</si>
  <si>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LocationLatitude</t>
  </si>
  <si>
    <t>LocationLongitude</t>
  </si>
  <si>
    <t>DistributionChannel</t>
  </si>
  <si>
    <t>UserLanguage</t>
  </si>
  <si>
    <t>bot_1_2</t>
  </si>
  <si>
    <t>bot_1_time_First Click</t>
  </si>
  <si>
    <t>bot_1_time_Last Click</t>
  </si>
  <si>
    <t>bot_1_time_Page Submit</t>
  </si>
  <si>
    <t>bot_1_time_Click Count</t>
  </si>
  <si>
    <t>consent1</t>
  </si>
  <si>
    <t>consent2</t>
  </si>
  <si>
    <t>consent3</t>
  </si>
  <si>
    <t>consent_time_First Click</t>
  </si>
  <si>
    <t>consent_time_Last Click</t>
  </si>
  <si>
    <t>consent_time_Page Submit</t>
  </si>
  <si>
    <t>consent_time_Click Count</t>
  </si>
  <si>
    <t>Email</t>
  </si>
  <si>
    <t>gender</t>
  </si>
  <si>
    <t>gender_9_TEXT</t>
  </si>
  <si>
    <t>age#1_1</t>
  </si>
  <si>
    <t>age#2_1</t>
  </si>
  <si>
    <t>age#3_1</t>
  </si>
  <si>
    <t>experience_1</t>
  </si>
  <si>
    <t>experience_1_4_TEXT</t>
  </si>
  <si>
    <t>experience_2</t>
  </si>
  <si>
    <t>experience_2_4_TEXT</t>
  </si>
  <si>
    <t>experience_3</t>
  </si>
  <si>
    <t>experience_4</t>
  </si>
  <si>
    <t>experience_5</t>
  </si>
  <si>
    <t>presurvey_time_First Click</t>
  </si>
  <si>
    <t>presurvey_time_Last Click</t>
  </si>
  <si>
    <t>presurvey_time_Page Submit</t>
  </si>
  <si>
    <t>presurvey_time_Click Count</t>
  </si>
  <si>
    <t>eval_time_First Click</t>
  </si>
  <si>
    <t>eval_time_Last Click</t>
  </si>
  <si>
    <t>eval_time_Page Submit</t>
  </si>
  <si>
    <t>eval_time_Click Count</t>
  </si>
  <si>
    <t>eval_1</t>
  </si>
  <si>
    <t>eval_2</t>
  </si>
  <si>
    <t>eval_3</t>
  </si>
  <si>
    <t>eval_4</t>
  </si>
  <si>
    <t>eval_5</t>
  </si>
  <si>
    <t>eval6_1</t>
  </si>
  <si>
    <t>eval6_2</t>
  </si>
  <si>
    <t>eval_7</t>
  </si>
  <si>
    <t>bot_2_2</t>
  </si>
  <si>
    <t>bot_2_time_First Click</t>
  </si>
  <si>
    <t>bot_2_time_Last Click</t>
  </si>
  <si>
    <t>bot_2_time_Page Submit</t>
  </si>
  <si>
    <t>bot_2_time_Click Count</t>
  </si>
  <si>
    <t>instructions_time_First Click</t>
  </si>
  <si>
    <t>instructions_time_Last Click</t>
  </si>
  <si>
    <t>instructions_time_Page Submit</t>
  </si>
  <si>
    <t>instructions_time_Click Count</t>
  </si>
  <si>
    <t>Chain_Hard_Q1_time_First Click</t>
  </si>
  <si>
    <t>Chain_Hard_Q1_time_Last Click</t>
  </si>
  <si>
    <t>Chain_Hard_Q1_time_Page Submit</t>
  </si>
  <si>
    <t>Chain_Hard_Q1_time_Click Count</t>
  </si>
  <si>
    <t>Chain_Hard_Q1_16</t>
  </si>
  <si>
    <t>Chain_Hard_Q1_17</t>
  </si>
  <si>
    <t>Chain_Hard_Q1_18</t>
  </si>
  <si>
    <t>Chain_Hard_Q2_time_First Click</t>
  </si>
  <si>
    <t>Chain_Hard_Q2_time_Last Click</t>
  </si>
  <si>
    <t>Chain_Hard_Q2_time_Page Submit</t>
  </si>
  <si>
    <t>Chain_Hard_Q2_time_Click Count</t>
  </si>
  <si>
    <t>Chain_Hard_Q2_16</t>
  </si>
  <si>
    <t>Chain_Hard_Q2_17</t>
  </si>
  <si>
    <t>Chain_Hard_Q2_18</t>
  </si>
  <si>
    <t>Chain_Hard_Q3_time_First Click</t>
  </si>
  <si>
    <t>Chain_Hard_Q3_time_Last Click</t>
  </si>
  <si>
    <t>Chain_Hard_Q3_time_Page Submit</t>
  </si>
  <si>
    <t>Chain_Hard_Q3_time_Click Count</t>
  </si>
  <si>
    <t>Chain_Hard_Q3_16</t>
  </si>
  <si>
    <t>Chain_Hard_Q3_17</t>
  </si>
  <si>
    <t>Chain_Hard_Q3_18</t>
  </si>
  <si>
    <t>Chain_Hard_Q4_time_First Click</t>
  </si>
  <si>
    <t>Chain_Hard_Q4_time_Last Click</t>
  </si>
  <si>
    <t>Chain_Hard_Q4_time_Page Submit</t>
  </si>
  <si>
    <t>Chain_Hard_Q4_time_Click Count</t>
  </si>
  <si>
    <t>Chain_Hard_Q4_16</t>
  </si>
  <si>
    <t>Chain_Hard_Q4_17</t>
  </si>
  <si>
    <t>Chain_Hard_Q4_18</t>
  </si>
  <si>
    <t>Chain_Hard_Q5_time_First Click</t>
  </si>
  <si>
    <t>Chain_Hard_Q5_time_Last Click</t>
  </si>
  <si>
    <t>Chain_Hard_Q5_time_Page Submit</t>
  </si>
  <si>
    <t>Chain_Hard_Q5_time_Click Count</t>
  </si>
  <si>
    <t>Chain_Hard_Q5_16</t>
  </si>
  <si>
    <t>Chain_Hard_Q5_17</t>
  </si>
  <si>
    <t>Chain_Hard_Q5_18</t>
  </si>
  <si>
    <t>CC_Hard_Q1_time_First Click</t>
  </si>
  <si>
    <t>CC_Hard_Q1_time_Last Click</t>
  </si>
  <si>
    <t>CC_Hard_Q1_time_Page Submit</t>
  </si>
  <si>
    <t>CC_Hard_Q1_time_Click Count</t>
  </si>
  <si>
    <t>CC_Hard_Q1_16</t>
  </si>
  <si>
    <t>CC_Hard_Q1_17</t>
  </si>
  <si>
    <t>CC_Hard_Q1_18</t>
  </si>
  <si>
    <t>CC_Hard_Q2_time_First Click</t>
  </si>
  <si>
    <t>CC_Hard_Q2_time_Last Click</t>
  </si>
  <si>
    <t>CC_Hard_Q2_time_Page Submit</t>
  </si>
  <si>
    <t>CC_Hard_Q2_time_Click Count</t>
  </si>
  <si>
    <t>CC_Hard_Q2_16</t>
  </si>
  <si>
    <t>CC_Hard_Q2_17</t>
  </si>
  <si>
    <t>CC_Hard_Q2_18</t>
  </si>
  <si>
    <t>CC_Hard_Q3_time_First Click</t>
  </si>
  <si>
    <t>CC_Hard_Q3_time_Last Click</t>
  </si>
  <si>
    <t>CC_Hard_Q3_time_Page Submit</t>
  </si>
  <si>
    <t>CC_Hard_Q3_time_Click Count</t>
  </si>
  <si>
    <t>CC_Hard_Q3_16</t>
  </si>
  <si>
    <t>CC_Hard_Q3_17</t>
  </si>
  <si>
    <t>CC_Hard_Q3_18</t>
  </si>
  <si>
    <t>CC_Hard_Q4_time_First Click</t>
  </si>
  <si>
    <t>CC_Hard_Q4_time_Last Click</t>
  </si>
  <si>
    <t>CC_Hard_Q4_time_Page Submit</t>
  </si>
  <si>
    <t>CC_Hard_Q4_time_Click Count</t>
  </si>
  <si>
    <t>CC_Hard_Q4_16</t>
  </si>
  <si>
    <t>CC_Hard_Q4_17</t>
  </si>
  <si>
    <t>CC_Hard_Q4_18</t>
  </si>
  <si>
    <t>CC_Hard_Q5_time_First Click</t>
  </si>
  <si>
    <t>CC_Hard_Q5_time_Last Click</t>
  </si>
  <si>
    <t>CC_Hard_Q5_time_Page Submit</t>
  </si>
  <si>
    <t>CC_Hard_Q5_time_Click Count</t>
  </si>
  <si>
    <t>CC_Hard_Q5_16</t>
  </si>
  <si>
    <t>CC_Hard_Q5_17</t>
  </si>
  <si>
    <t>CC_Hard_Q5_18</t>
  </si>
  <si>
    <t>CC_Hard_Q6_time_First Click</t>
  </si>
  <si>
    <t>CC_Hard_Q6_time_Last Click</t>
  </si>
  <si>
    <t>CC_Hard_Q6_time_Page Submit</t>
  </si>
  <si>
    <t>CC_Hard_Q6_time_Click Count</t>
  </si>
  <si>
    <t>CC_Hard_Q6_16</t>
  </si>
  <si>
    <t>CC_Hard_Q6_17</t>
  </si>
  <si>
    <t>CC_Hard_Q6_18</t>
  </si>
  <si>
    <t>CC_Hard_Q7_time_First Click</t>
  </si>
  <si>
    <t>CC_Hard_Q7_time_Last Click</t>
  </si>
  <si>
    <t>CC_Hard_Q7_time_Page Submit</t>
  </si>
  <si>
    <t>CC_Hard_Q7_time_Click Count</t>
  </si>
  <si>
    <t>CC_Hard_Q7_16</t>
  </si>
  <si>
    <t>CC_Hard_Q7_17</t>
  </si>
  <si>
    <t>CC_Hard_Q7_18</t>
  </si>
  <si>
    <t>CE_Hard_Q1_time_First Click</t>
  </si>
  <si>
    <t>CE_Hard_Q1_time_Last Click</t>
  </si>
  <si>
    <t>CE_Hard_Q1_time_Page Submit</t>
  </si>
  <si>
    <t>CE_Hard_Q1_time_Click Count</t>
  </si>
  <si>
    <t>CE_Hard_Q1_16</t>
  </si>
  <si>
    <t>CE_Hard_Q1_17</t>
  </si>
  <si>
    <t>CE_Hard_Q1_18</t>
  </si>
  <si>
    <t>CE_Hard_Q2_time_First Click</t>
  </si>
  <si>
    <t>CE_Hard_Q2_time_Last Click</t>
  </si>
  <si>
    <t>CE_Hard_Q2_time_Page Submit</t>
  </si>
  <si>
    <t>CE_Hard_Q2_time_Click Count</t>
  </si>
  <si>
    <t>CE_Hard_Q2_16</t>
  </si>
  <si>
    <t>CE_Hard_Q2_17</t>
  </si>
  <si>
    <t>CE_Hard_Q2_18</t>
  </si>
  <si>
    <t>CE_Hard_Q3_time_First Click</t>
  </si>
  <si>
    <t>CE_Hard_Q3_time_Last Click</t>
  </si>
  <si>
    <t>CE_Hard_Q3_time_Page Submit</t>
  </si>
  <si>
    <t>CE_Hard_Q3_time_Click Count</t>
  </si>
  <si>
    <t>CE_Hard_Q3_16</t>
  </si>
  <si>
    <t>CE_Hard_Q3_17</t>
  </si>
  <si>
    <t>CE_Hard_Q3_18</t>
  </si>
  <si>
    <t>CE_Hard_Q4_time_First Click</t>
  </si>
  <si>
    <t>CE_Hard_Q4_time_Last Click</t>
  </si>
  <si>
    <t>CE_Hard_Q4_time_Page Submit</t>
  </si>
  <si>
    <t>CE_Hard_Q4_time_Click Count</t>
  </si>
  <si>
    <t>CE_Hard_Q4_16</t>
  </si>
  <si>
    <t>CE_Hard_Q4_17</t>
  </si>
  <si>
    <t>CE_Hard_Q4_18</t>
  </si>
  <si>
    <t>CE_Hard_Q5_time_First Click</t>
  </si>
  <si>
    <t>CE_Hard_Q5_time_Last Click</t>
  </si>
  <si>
    <t>CE_Hard_Q5_time_Page Submit</t>
  </si>
  <si>
    <t>CE_Hard_Q5_time_Click Count</t>
  </si>
  <si>
    <t>CE_Hard_Q5_16</t>
  </si>
  <si>
    <t>CE_Hard_Q5_17</t>
  </si>
  <si>
    <t>CE_Hard_Q5_18</t>
  </si>
  <si>
    <t>CE_Hard_Q6_time_First Click</t>
  </si>
  <si>
    <t>CE_Hard_Q6_time_Last Click</t>
  </si>
  <si>
    <t>CE_Hard_Q6_time_Page Submit</t>
  </si>
  <si>
    <t>CE_Hard_Q6_time_Click Count</t>
  </si>
  <si>
    <t>CE_Hard_Q6_16</t>
  </si>
  <si>
    <t>CE_Hard_Q6_17</t>
  </si>
  <si>
    <t>CE_Hard_Q6_18</t>
  </si>
  <si>
    <t>CE_Hard_Q7_time_First Click</t>
  </si>
  <si>
    <t>CE_Hard_Q7_time_Last Click</t>
  </si>
  <si>
    <t>CE_Hard_Q7_time_Page Submit</t>
  </si>
  <si>
    <t>CE_Hard_Q7_time_Click Count</t>
  </si>
  <si>
    <t>CE_Hard_Q7_16</t>
  </si>
  <si>
    <t>CE_Hard_Q7_17</t>
  </si>
  <si>
    <t>CE_Hard_Q7_18</t>
  </si>
  <si>
    <t>task_load_time_First Click</t>
  </si>
  <si>
    <t>task_load_time_Last Click</t>
  </si>
  <si>
    <t>task_load_time_Page Submit</t>
  </si>
  <si>
    <t>task_load_time_Click Count</t>
  </si>
  <si>
    <t>task_load_1_1</t>
  </si>
  <si>
    <t>task_load_2_1</t>
  </si>
  <si>
    <t>task_load_3_1</t>
  </si>
  <si>
    <t>task_load_4_1</t>
  </si>
  <si>
    <t>task_load_5_1</t>
  </si>
  <si>
    <t>Solving_Tech_1</t>
  </si>
  <si>
    <t>Solving_Tech_2</t>
  </si>
  <si>
    <t>Solving_Tech_3</t>
  </si>
  <si>
    <t>participant_ID</t>
  </si>
  <si>
    <t>cohortType</t>
  </si>
  <si>
    <t>timeRemaining</t>
  </si>
  <si>
    <t>IP Address</t>
  </si>
  <si>
    <t>EN</t>
  </si>
  <si>
    <t>101.187.24.104</t>
  </si>
  <si>
    <t>R_3G8lOIgHV7468Eg</t>
  </si>
  <si>
    <t>anonymous</t>
  </si>
  <si>
    <t>s</t>
  </si>
  <si>
    <t>Yes, I understand the explanatory statement and agree to participate in this study.</t>
  </si>
  <si>
    <t>Yes</t>
  </si>
  <si>
    <t>ross.pearson@monash.edu</t>
  </si>
  <si>
    <t>Male</t>
  </si>
  <si>
    <t>July</t>
  </si>
  <si>
    <t>Previous experiment with BARD platform at Monash University</t>
  </si>
  <si>
    <t>Both</t>
  </si>
  <si>
    <t>8)</t>
  </si>
  <si>
    <t>7)</t>
  </si>
  <si>
    <t>2)</t>
  </si>
  <si>
    <t>(0.07 * 0.1)/0.05 = 0.14</t>
  </si>
  <si>
    <t>(0.08 * 0.05)/0.1 = 0.04</t>
  </si>
  <si>
    <t>e</t>
  </si>
  <si>
    <t>Imagined 100 patients came in the door and had the same conditioned. What would be best/worst case scenario</t>
  </si>
  <si>
    <t>Imagined 100 patients came in the door and had the same conditioned. What would be mot likely case scenario</t>
  </si>
  <si>
    <t>I liked the 3 point elicitation, but I am familiar with them. IT certainly helped me to expressed my level of uncertainty.</t>
  </si>
  <si>
    <t>hard</t>
  </si>
  <si>
    <t>73.170.107.150</t>
  </si>
  <si>
    <t>R_xiauzjSkdVhgKt3</t>
  </si>
  <si>
    <t>john-mark.agosta@ microsoft.com</t>
  </si>
  <si>
    <t>June</t>
  </si>
  <si>
    <t>Other</t>
  </si>
  <si>
    <t>Stanford graduate study 1981-1991</t>
  </si>
  <si>
    <t>Genie</t>
  </si>
  <si>
    <t>No</t>
  </si>
  <si>
    <t>(0.08 * 0.1)/0.05 = 0.16</t>
  </si>
  <si>
    <t>Increment by 5-15% depending on the number of links and the extreme values in the intermediate PTs</t>
  </si>
  <si>
    <t xml:space="preserve">Same , but reverse the increment. </t>
  </si>
  <si>
    <t xml:space="preserve">Estimate the qualitative effect, and smooth toward the prior. </t>
  </si>
  <si>
    <t xml:space="preserve">Single best estimate.  Not sure what the bracketing reveals. Actually I reordered them so I estimated them in order highest to lowest. </t>
  </si>
  <si>
    <t>79.185.96.27</t>
  </si>
  <si>
    <t>R_1OZZg0rOmhgvv64</t>
  </si>
  <si>
    <t>marek@bayesfusion.com</t>
  </si>
  <si>
    <t>October</t>
  </si>
  <si>
    <t>Over 30 years of experience</t>
  </si>
  <si>
    <t>SMILE</t>
  </si>
  <si>
    <t>Just a rough estimate based on the description and the network structure and parameters</t>
  </si>
  <si>
    <t>The same as the highest, just symmetric</t>
  </si>
  <si>
    <t>Rough estimate, same as above</t>
  </si>
  <si>
    <t>Single best is just fine</t>
  </si>
  <si>
    <t>Solving_Tech_4</t>
  </si>
  <si>
    <t>Difference highest lowest</t>
  </si>
  <si>
    <t>Distance correct best estimate</t>
  </si>
  <si>
    <t>Distance middle to best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</si>
</sst>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33" borderId="0" xfId="0" applyFill="1"/>
    <xf numFmtId="0" fontId="7" fillId="3" borderId="0" xfId="7"/>
    <xf numFmtId="0" fontId="6" fillId="2" borderId="0" xfId="6"/>
    <xf numFmtId="0" fontId="18" fillId="0" borderId="0" xfId="0" applyFont="1"/>
    <xf numFmtId="0" fontId="18" fillId="33" borderId="0" xfId="0" applyFont="1" applyFill="1"/>
    <xf numFmtId="0" fontId="6" fillId="34" borderId="0" xfId="6" applyFill="1"/>
    <xf numFmtId="0" fontId="0" fillId="34" borderId="0" xfId="0" applyFill="1"/>
    <xf numFmtId="0" fontId="14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li Livni-Boley" id="{F6FE1FFF-D1D2-41E6-BF93-B5D4D38F962D}" userId="Tali Livni-Bo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E3" dT="2020-09-23T10:04:04.75" personId="{F6FE1FFF-D1D2-41E6-BF93-B5D4D38F962D}" id="{3EB117CF-4548-47E7-95B7-9C1BDEA84E4A}">
    <text>not between highest and lowest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5"/>
  <sheetViews>
    <sheetView tabSelected="1" topLeftCell="CS1" zoomScale="115" workbookViewId="0">
      <selection activeCell="JG13" sqref="JG13"/>
    </sheetView>
  </sheetViews>
  <sheetFormatPr defaultRowHeight="14.5" x14ac:dyDescent="0.35"/>
  <cols>
    <col min="3" max="3" width="18.81640625" bestFit="1" customWidth="1"/>
    <col min="4" max="4" width="22.36328125" bestFit="1" customWidth="1"/>
    <col min="8" max="8" width="13.1796875" bestFit="1" customWidth="1"/>
    <col min="13" max="13" width="18.26953125" bestFit="1" customWidth="1"/>
    <col min="19" max="19" width="9.90625" customWidth="1"/>
    <col min="26" max="26" width="23.26953125" bestFit="1" customWidth="1"/>
    <col min="27" max="27" width="30.6328125" bestFit="1" customWidth="1"/>
    <col min="36" max="36" width="19.453125" bestFit="1" customWidth="1"/>
    <col min="51" max="52" width="20.08984375" bestFit="1" customWidth="1"/>
    <col min="219" max="219" width="7" customWidth="1"/>
    <col min="220" max="220" width="10.453125" customWidth="1"/>
    <col min="221" max="221" width="11" customWidth="1"/>
    <col min="225" max="225" width="7.81640625" customWidth="1"/>
    <col min="226" max="226" width="8.1796875" customWidth="1"/>
    <col min="228" max="228" width="8.26953125" customWidth="1"/>
    <col min="232" max="234" width="6.6328125" customWidth="1"/>
    <col min="264" max="265" width="96.26953125" bestFit="1" customWidth="1"/>
    <col min="266" max="266" width="95.26953125" bestFit="1" customWidth="1"/>
    <col min="267" max="267" width="113.81640625" bestFit="1" customWidth="1"/>
    <col min="268" max="268" width="12.6328125" bestFit="1" customWidth="1"/>
  </cols>
  <sheetData>
    <row r="1" spans="1:2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  <c r="BP1" t="s">
        <v>67</v>
      </c>
      <c r="BQ1" t="s">
        <v>68</v>
      </c>
      <c r="BR1" t="s">
        <v>69</v>
      </c>
      <c r="BS1" t="s">
        <v>70</v>
      </c>
      <c r="BT1" s="2" t="s">
        <v>259</v>
      </c>
      <c r="BU1" s="2" t="s">
        <v>260</v>
      </c>
      <c r="BV1" s="2" t="s">
        <v>261</v>
      </c>
      <c r="BW1" t="s">
        <v>71</v>
      </c>
      <c r="BX1" t="s">
        <v>72</v>
      </c>
      <c r="BY1" s="2" t="s">
        <v>73</v>
      </c>
      <c r="BZ1" t="s">
        <v>74</v>
      </c>
      <c r="CA1" t="s">
        <v>75</v>
      </c>
      <c r="CB1" t="s">
        <v>76</v>
      </c>
      <c r="CC1" t="s">
        <v>77</v>
      </c>
      <c r="CD1" s="2" t="s">
        <v>259</v>
      </c>
      <c r="CE1" s="2" t="s">
        <v>260</v>
      </c>
      <c r="CF1" s="2" t="s">
        <v>261</v>
      </c>
      <c r="CG1" t="s">
        <v>78</v>
      </c>
      <c r="CH1" t="s">
        <v>79</v>
      </c>
      <c r="CI1" s="2" t="s">
        <v>80</v>
      </c>
      <c r="CJ1" t="s">
        <v>81</v>
      </c>
      <c r="CK1" t="s">
        <v>82</v>
      </c>
      <c r="CL1" t="s">
        <v>83</v>
      </c>
      <c r="CM1" t="s">
        <v>84</v>
      </c>
      <c r="CN1" s="2" t="s">
        <v>259</v>
      </c>
      <c r="CO1" s="2" t="s">
        <v>260</v>
      </c>
      <c r="CP1" s="2" t="s">
        <v>261</v>
      </c>
      <c r="CQ1" t="s">
        <v>85</v>
      </c>
      <c r="CR1" t="s">
        <v>86</v>
      </c>
      <c r="CS1" s="2" t="s">
        <v>87</v>
      </c>
      <c r="CT1" t="s">
        <v>88</v>
      </c>
      <c r="CU1" t="s">
        <v>89</v>
      </c>
      <c r="CV1" t="s">
        <v>90</v>
      </c>
      <c r="CW1" t="s">
        <v>91</v>
      </c>
      <c r="CX1" s="2" t="s">
        <v>259</v>
      </c>
      <c r="CY1" s="2" t="s">
        <v>260</v>
      </c>
      <c r="CZ1" s="2" t="s">
        <v>261</v>
      </c>
      <c r="DA1" t="s">
        <v>92</v>
      </c>
      <c r="DB1" t="s">
        <v>93</v>
      </c>
      <c r="DC1" s="2" t="s">
        <v>94</v>
      </c>
      <c r="DD1" t="s">
        <v>95</v>
      </c>
      <c r="DE1" t="s">
        <v>96</v>
      </c>
      <c r="DF1" t="s">
        <v>97</v>
      </c>
      <c r="DG1" t="s">
        <v>98</v>
      </c>
      <c r="DH1" s="2" t="s">
        <v>259</v>
      </c>
      <c r="DI1" s="2" t="s">
        <v>260</v>
      </c>
      <c r="DJ1" s="2" t="s">
        <v>261</v>
      </c>
      <c r="DK1" t="s">
        <v>99</v>
      </c>
      <c r="DL1" t="s">
        <v>100</v>
      </c>
      <c r="DM1" s="2" t="s">
        <v>101</v>
      </c>
      <c r="DN1" t="s">
        <v>102</v>
      </c>
      <c r="DO1" t="s">
        <v>103</v>
      </c>
      <c r="DP1" t="s">
        <v>104</v>
      </c>
      <c r="DQ1" t="s">
        <v>105</v>
      </c>
      <c r="DR1" s="2" t="s">
        <v>259</v>
      </c>
      <c r="DS1" s="2" t="s">
        <v>260</v>
      </c>
      <c r="DT1" s="2" t="s">
        <v>261</v>
      </c>
      <c r="DU1" t="s">
        <v>106</v>
      </c>
      <c r="DV1" t="s">
        <v>107</v>
      </c>
      <c r="DW1" s="2" t="s">
        <v>108</v>
      </c>
      <c r="DX1" t="s">
        <v>109</v>
      </c>
      <c r="DY1" t="s">
        <v>110</v>
      </c>
      <c r="DZ1" t="s">
        <v>111</v>
      </c>
      <c r="EA1" t="s">
        <v>112</v>
      </c>
      <c r="EB1" s="2" t="s">
        <v>259</v>
      </c>
      <c r="EC1" s="2" t="s">
        <v>260</v>
      </c>
      <c r="ED1" s="2" t="s">
        <v>261</v>
      </c>
      <c r="EE1" t="s">
        <v>113</v>
      </c>
      <c r="EF1" t="s">
        <v>114</v>
      </c>
      <c r="EG1" s="2" t="s">
        <v>115</v>
      </c>
      <c r="EH1" t="s">
        <v>116</v>
      </c>
      <c r="EI1" t="s">
        <v>117</v>
      </c>
      <c r="EJ1" t="s">
        <v>118</v>
      </c>
      <c r="EK1" t="s">
        <v>119</v>
      </c>
      <c r="EL1" s="2" t="s">
        <v>259</v>
      </c>
      <c r="EM1" s="2" t="s">
        <v>260</v>
      </c>
      <c r="EN1" s="2" t="s">
        <v>261</v>
      </c>
      <c r="EO1" t="s">
        <v>120</v>
      </c>
      <c r="EP1" t="s">
        <v>121</v>
      </c>
      <c r="EQ1" s="2" t="s">
        <v>122</v>
      </c>
      <c r="ER1" t="s">
        <v>123</v>
      </c>
      <c r="ES1" t="s">
        <v>124</v>
      </c>
      <c r="ET1" t="s">
        <v>125</v>
      </c>
      <c r="EU1" t="s">
        <v>126</v>
      </c>
      <c r="EV1" s="2" t="s">
        <v>259</v>
      </c>
      <c r="EW1" s="2" t="s">
        <v>260</v>
      </c>
      <c r="EX1" s="2" t="s">
        <v>261</v>
      </c>
      <c r="EY1" t="s">
        <v>127</v>
      </c>
      <c r="EZ1" t="s">
        <v>128</v>
      </c>
      <c r="FA1" s="2" t="s">
        <v>129</v>
      </c>
      <c r="FB1" t="s">
        <v>130</v>
      </c>
      <c r="FC1" t="s">
        <v>131</v>
      </c>
      <c r="FD1" t="s">
        <v>132</v>
      </c>
      <c r="FE1" t="s">
        <v>133</v>
      </c>
      <c r="FF1" s="2" t="s">
        <v>259</v>
      </c>
      <c r="FG1" s="2" t="s">
        <v>260</v>
      </c>
      <c r="FH1" s="2" t="s">
        <v>261</v>
      </c>
      <c r="FI1" t="s">
        <v>134</v>
      </c>
      <c r="FJ1" t="s">
        <v>135</v>
      </c>
      <c r="FK1" s="2" t="s">
        <v>136</v>
      </c>
      <c r="FL1" t="s">
        <v>137</v>
      </c>
      <c r="FM1" t="s">
        <v>138</v>
      </c>
      <c r="FN1" t="s">
        <v>139</v>
      </c>
      <c r="FO1" t="s">
        <v>140</v>
      </c>
      <c r="FP1" s="2" t="s">
        <v>259</v>
      </c>
      <c r="FQ1" s="2" t="s">
        <v>260</v>
      </c>
      <c r="FR1" s="2" t="s">
        <v>261</v>
      </c>
      <c r="FS1" t="s">
        <v>141</v>
      </c>
      <c r="FT1" t="s">
        <v>142</v>
      </c>
      <c r="FU1" s="2" t="s">
        <v>143</v>
      </c>
      <c r="FV1" t="s">
        <v>144</v>
      </c>
      <c r="FW1" t="s">
        <v>145</v>
      </c>
      <c r="FX1" t="s">
        <v>146</v>
      </c>
      <c r="FY1" t="s">
        <v>147</v>
      </c>
      <c r="FZ1" s="2" t="s">
        <v>259</v>
      </c>
      <c r="GA1" s="2" t="s">
        <v>260</v>
      </c>
      <c r="GB1" s="2" t="s">
        <v>261</v>
      </c>
      <c r="GC1" t="s">
        <v>148</v>
      </c>
      <c r="GD1" t="s">
        <v>149</v>
      </c>
      <c r="GE1" s="2" t="s">
        <v>150</v>
      </c>
      <c r="GF1" t="s">
        <v>151</v>
      </c>
      <c r="GG1" t="s">
        <v>152</v>
      </c>
      <c r="GH1" t="s">
        <v>153</v>
      </c>
      <c r="GI1" t="s">
        <v>154</v>
      </c>
      <c r="GJ1" s="2" t="s">
        <v>259</v>
      </c>
      <c r="GK1" s="2" t="s">
        <v>260</v>
      </c>
      <c r="GL1" s="2" t="s">
        <v>261</v>
      </c>
      <c r="GM1" t="s">
        <v>155</v>
      </c>
      <c r="GN1" t="s">
        <v>156</v>
      </c>
      <c r="GO1" s="2" t="s">
        <v>157</v>
      </c>
      <c r="GP1" t="s">
        <v>158</v>
      </c>
      <c r="GQ1" t="s">
        <v>159</v>
      </c>
      <c r="GR1" t="s">
        <v>160</v>
      </c>
      <c r="GS1" t="s">
        <v>161</v>
      </c>
      <c r="GT1" s="2" t="s">
        <v>259</v>
      </c>
      <c r="GU1" s="2" t="s">
        <v>260</v>
      </c>
      <c r="GV1" s="2" t="s">
        <v>261</v>
      </c>
      <c r="GW1" t="s">
        <v>162</v>
      </c>
      <c r="GX1" t="s">
        <v>163</v>
      </c>
      <c r="GY1" s="2" t="s">
        <v>164</v>
      </c>
      <c r="GZ1" t="s">
        <v>165</v>
      </c>
      <c r="HA1" t="s">
        <v>166</v>
      </c>
      <c r="HB1" t="s">
        <v>167</v>
      </c>
      <c r="HC1" t="s">
        <v>168</v>
      </c>
      <c r="HD1" s="2" t="s">
        <v>259</v>
      </c>
      <c r="HE1" s="2" t="s">
        <v>260</v>
      </c>
      <c r="HF1" s="2" t="s">
        <v>261</v>
      </c>
      <c r="HG1" t="s">
        <v>169</v>
      </c>
      <c r="HH1" t="s">
        <v>170</v>
      </c>
      <c r="HI1" s="2" t="s">
        <v>171</v>
      </c>
      <c r="HJ1" t="s">
        <v>172</v>
      </c>
      <c r="HK1" t="s">
        <v>173</v>
      </c>
      <c r="HL1" t="s">
        <v>174</v>
      </c>
      <c r="HM1" t="s">
        <v>175</v>
      </c>
      <c r="HN1" s="2" t="s">
        <v>259</v>
      </c>
      <c r="HO1" s="2" t="s">
        <v>260</v>
      </c>
      <c r="HP1" s="2" t="s">
        <v>261</v>
      </c>
      <c r="HQ1" t="s">
        <v>176</v>
      </c>
      <c r="HR1" t="s">
        <v>177</v>
      </c>
      <c r="HS1" s="2" t="s">
        <v>178</v>
      </c>
      <c r="HT1" t="s">
        <v>179</v>
      </c>
      <c r="HU1" t="s">
        <v>180</v>
      </c>
      <c r="HV1" t="s">
        <v>181</v>
      </c>
      <c r="HW1" t="s">
        <v>182</v>
      </c>
      <c r="HX1" s="2" t="s">
        <v>259</v>
      </c>
      <c r="HY1" s="2" t="s">
        <v>260</v>
      </c>
      <c r="HZ1" s="2" t="s">
        <v>261</v>
      </c>
      <c r="IA1" t="s">
        <v>183</v>
      </c>
      <c r="IB1" t="s">
        <v>184</v>
      </c>
      <c r="IC1" s="2" t="s">
        <v>185</v>
      </c>
      <c r="ID1" t="s">
        <v>186</v>
      </c>
      <c r="IE1" t="s">
        <v>187</v>
      </c>
      <c r="IF1" t="s">
        <v>188</v>
      </c>
      <c r="IG1" t="s">
        <v>189</v>
      </c>
      <c r="IH1" s="2" t="s">
        <v>259</v>
      </c>
      <c r="II1" s="2" t="s">
        <v>260</v>
      </c>
      <c r="IJ1" s="2" t="s">
        <v>261</v>
      </c>
      <c r="IK1" t="s">
        <v>190</v>
      </c>
      <c r="IL1" t="s">
        <v>191</v>
      </c>
      <c r="IM1" s="2" t="s">
        <v>192</v>
      </c>
      <c r="IN1" t="s">
        <v>193</v>
      </c>
      <c r="IO1" t="s">
        <v>194</v>
      </c>
      <c r="IP1" t="s">
        <v>195</v>
      </c>
      <c r="IQ1" t="s">
        <v>196</v>
      </c>
      <c r="IR1" s="2" t="s">
        <v>259</v>
      </c>
      <c r="IS1" s="2" t="s">
        <v>260</v>
      </c>
      <c r="IT1" s="2" t="s">
        <v>261</v>
      </c>
      <c r="IU1" t="s">
        <v>197</v>
      </c>
      <c r="IV1" t="s">
        <v>198</v>
      </c>
      <c r="IW1" t="s">
        <v>199</v>
      </c>
      <c r="IX1" t="s">
        <v>200</v>
      </c>
      <c r="IY1" t="s">
        <v>201</v>
      </c>
      <c r="IZ1" t="s">
        <v>202</v>
      </c>
      <c r="JA1" t="s">
        <v>203</v>
      </c>
      <c r="JB1" t="s">
        <v>204</v>
      </c>
      <c r="JC1" t="s">
        <v>205</v>
      </c>
      <c r="JD1" t="s">
        <v>206</v>
      </c>
      <c r="JE1" t="s">
        <v>207</v>
      </c>
      <c r="JF1" t="s">
        <v>208</v>
      </c>
      <c r="JG1" t="s">
        <v>258</v>
      </c>
      <c r="JH1" t="s">
        <v>209</v>
      </c>
      <c r="JI1" t="s">
        <v>210</v>
      </c>
      <c r="JJ1" t="s">
        <v>211</v>
      </c>
    </row>
    <row r="2" spans="1:270" x14ac:dyDescent="0.35">
      <c r="A2" s="1">
        <v>44092.494201388887</v>
      </c>
      <c r="B2" s="1">
        <v>44092.522280092591</v>
      </c>
      <c r="C2" t="s">
        <v>212</v>
      </c>
      <c r="D2" t="s">
        <v>214</v>
      </c>
      <c r="E2">
        <v>100</v>
      </c>
      <c r="F2">
        <v>2425</v>
      </c>
      <c r="G2" t="b">
        <v>1</v>
      </c>
      <c r="H2" s="1">
        <v>44092.522280092591</v>
      </c>
      <c r="I2" t="s">
        <v>215</v>
      </c>
      <c r="K2">
        <v>-37.7637939453125</v>
      </c>
      <c r="L2">
        <v>144.92370605468699</v>
      </c>
      <c r="M2" t="s">
        <v>216</v>
      </c>
      <c r="N2" t="s">
        <v>213</v>
      </c>
      <c r="O2" t="s">
        <v>217</v>
      </c>
      <c r="P2">
        <v>4.2329999999999997</v>
      </c>
      <c r="Q2">
        <v>4.2329999999999997</v>
      </c>
      <c r="R2">
        <v>10.709</v>
      </c>
      <c r="S2">
        <v>1</v>
      </c>
      <c r="T2" t="s">
        <v>218</v>
      </c>
      <c r="U2" t="s">
        <v>219</v>
      </c>
      <c r="V2" t="s">
        <v>219</v>
      </c>
      <c r="W2">
        <v>11.058999999999999</v>
      </c>
      <c r="X2">
        <v>18.715</v>
      </c>
      <c r="Y2">
        <v>21.724</v>
      </c>
      <c r="Z2">
        <v>4</v>
      </c>
      <c r="AA2" t="s">
        <v>220</v>
      </c>
      <c r="AB2" t="s">
        <v>221</v>
      </c>
      <c r="AD2" t="s">
        <v>222</v>
      </c>
      <c r="AE2">
        <v>24</v>
      </c>
      <c r="AF2">
        <v>1979</v>
      </c>
      <c r="AG2" t="s">
        <v>223</v>
      </c>
      <c r="AI2" t="s">
        <v>224</v>
      </c>
      <c r="AK2">
        <v>2</v>
      </c>
      <c r="AL2" t="s">
        <v>219</v>
      </c>
      <c r="AM2" t="s">
        <v>219</v>
      </c>
      <c r="AN2">
        <v>4.9749999999999996</v>
      </c>
      <c r="AO2">
        <v>68.198999999999998</v>
      </c>
      <c r="AP2">
        <v>70.239000000000004</v>
      </c>
      <c r="AQ2">
        <v>18</v>
      </c>
      <c r="AR2">
        <v>147.09</v>
      </c>
      <c r="AS2">
        <v>748.46600000000001</v>
      </c>
      <c r="AT2">
        <v>928.78099999999995</v>
      </c>
      <c r="AU2">
        <v>15</v>
      </c>
      <c r="AV2" t="s">
        <v>225</v>
      </c>
      <c r="AW2" t="s">
        <v>226</v>
      </c>
      <c r="AX2" t="s">
        <v>227</v>
      </c>
      <c r="AY2" t="s">
        <v>228</v>
      </c>
      <c r="AZ2" t="s">
        <v>229</v>
      </c>
      <c r="BA2">
        <v>60</v>
      </c>
      <c r="BB2">
        <v>70</v>
      </c>
      <c r="BC2">
        <v>88</v>
      </c>
      <c r="BD2" t="s">
        <v>230</v>
      </c>
      <c r="BE2">
        <v>2.452</v>
      </c>
      <c r="BF2">
        <v>4.66</v>
      </c>
      <c r="BG2">
        <v>5.0979999999999999</v>
      </c>
      <c r="BH2">
        <v>2</v>
      </c>
      <c r="BI2">
        <v>0</v>
      </c>
      <c r="BJ2">
        <v>0</v>
      </c>
      <c r="BK2">
        <v>46.801000000000002</v>
      </c>
      <c r="BL2">
        <v>0</v>
      </c>
      <c r="BM2">
        <v>253.64400000000001</v>
      </c>
      <c r="BN2">
        <v>326.34899999999999</v>
      </c>
      <c r="BO2" s="2">
        <v>332.00700000000001</v>
      </c>
      <c r="BP2">
        <v>5</v>
      </c>
      <c r="BQ2">
        <v>40</v>
      </c>
      <c r="BR2">
        <v>15</v>
      </c>
      <c r="BS2">
        <v>35</v>
      </c>
      <c r="BT2" s="2">
        <f>BQ2-BR2</f>
        <v>25</v>
      </c>
      <c r="BU2" s="2">
        <f>38.6-BS2</f>
        <v>3.6000000000000014</v>
      </c>
      <c r="BV2" s="2">
        <f>(BQ2+BR2)/2-BS2</f>
        <v>-7.5</v>
      </c>
      <c r="BW2">
        <v>36.338999999999999</v>
      </c>
      <c r="BX2">
        <v>63.738999999999997</v>
      </c>
      <c r="BY2" s="2">
        <v>66.659000000000006</v>
      </c>
      <c r="BZ2">
        <v>6</v>
      </c>
      <c r="CA2">
        <v>80</v>
      </c>
      <c r="CB2">
        <v>63</v>
      </c>
      <c r="CC2">
        <v>65</v>
      </c>
      <c r="CD2" s="2">
        <f>CA2-CB2</f>
        <v>17</v>
      </c>
      <c r="CE2" s="2">
        <f>61.2-CC2</f>
        <v>-3.7999999999999972</v>
      </c>
      <c r="CF2" s="2">
        <f>(CA2+CB2)/2-CC2</f>
        <v>6.5</v>
      </c>
      <c r="CG2">
        <v>47.572000000000003</v>
      </c>
      <c r="CH2">
        <v>75.662999999999997</v>
      </c>
      <c r="CI2" s="2">
        <v>78.143000000000001</v>
      </c>
      <c r="CJ2">
        <v>5</v>
      </c>
      <c r="CK2">
        <v>85</v>
      </c>
      <c r="CL2">
        <v>68</v>
      </c>
      <c r="CM2">
        <v>70</v>
      </c>
      <c r="CN2" s="2">
        <f>CK2-CL2</f>
        <v>17</v>
      </c>
      <c r="CO2" s="2">
        <f>70-CM2</f>
        <v>0</v>
      </c>
      <c r="CP2" s="2">
        <f>(CK2+CL2)/2-CM2</f>
        <v>6.5</v>
      </c>
      <c r="CQ2">
        <v>1.292</v>
      </c>
      <c r="CR2">
        <v>68.334999999999994</v>
      </c>
      <c r="CS2" s="2">
        <v>70.838999999999999</v>
      </c>
      <c r="CT2">
        <v>8</v>
      </c>
      <c r="CU2">
        <v>80</v>
      </c>
      <c r="CV2">
        <v>68</v>
      </c>
      <c r="CW2" s="3">
        <v>63</v>
      </c>
      <c r="CX2" s="2">
        <f>CU2-CV2</f>
        <v>12</v>
      </c>
      <c r="CY2" s="2">
        <f>70-CW2</f>
        <v>7</v>
      </c>
      <c r="CZ2" s="2">
        <f>(CU2+CV2)/2-CW2</f>
        <v>11</v>
      </c>
      <c r="DA2">
        <v>26.888999999999999</v>
      </c>
      <c r="DB2">
        <v>37.401000000000003</v>
      </c>
      <c r="DC2" s="2">
        <v>39.262999999999998</v>
      </c>
      <c r="DD2">
        <v>5</v>
      </c>
      <c r="DE2">
        <v>80</v>
      </c>
      <c r="DF2">
        <v>63</v>
      </c>
      <c r="DG2">
        <v>68</v>
      </c>
      <c r="DH2" s="2">
        <f>DE2-DF2</f>
        <v>17</v>
      </c>
      <c r="DI2" s="2">
        <f>70-DG2</f>
        <v>2</v>
      </c>
      <c r="DJ2" s="2">
        <f>(DE2+DF2)/2-DG2</f>
        <v>3.5</v>
      </c>
      <c r="DK2">
        <v>86.335999999999999</v>
      </c>
      <c r="DL2">
        <v>97.710999999999999</v>
      </c>
      <c r="DM2" s="2">
        <v>100</v>
      </c>
      <c r="DN2">
        <v>3</v>
      </c>
      <c r="DO2">
        <v>20</v>
      </c>
      <c r="DP2">
        <v>10</v>
      </c>
      <c r="DQ2">
        <v>15</v>
      </c>
      <c r="DR2" s="2">
        <f>DO2-DP2</f>
        <v>10</v>
      </c>
      <c r="DS2" s="2">
        <f>23.2-DQ2</f>
        <v>8.1999999999999993</v>
      </c>
      <c r="DT2" s="4">
        <f>(DO2+DP2)/2-DQ2</f>
        <v>0</v>
      </c>
      <c r="DU2">
        <v>27.175000000000001</v>
      </c>
      <c r="DV2">
        <v>41.686999999999998</v>
      </c>
      <c r="DW2" s="2">
        <v>44.182000000000002</v>
      </c>
      <c r="DX2">
        <v>3</v>
      </c>
      <c r="DY2">
        <v>60</v>
      </c>
      <c r="DZ2">
        <v>20</v>
      </c>
      <c r="EA2">
        <v>40</v>
      </c>
      <c r="EB2" s="2">
        <f>DY2-DZ2</f>
        <v>40</v>
      </c>
      <c r="EC2" s="2">
        <f>24.6-EA2</f>
        <v>-15.399999999999999</v>
      </c>
      <c r="ED2" s="4">
        <f>(DY2+DZ2)/2-EA2</f>
        <v>0</v>
      </c>
      <c r="EE2">
        <v>25.465</v>
      </c>
      <c r="EF2">
        <v>48.576999999999998</v>
      </c>
      <c r="EG2" s="2">
        <v>51.3</v>
      </c>
      <c r="EH2">
        <v>3</v>
      </c>
      <c r="EI2">
        <v>25</v>
      </c>
      <c r="EJ2">
        <v>20</v>
      </c>
      <c r="EK2" s="3">
        <v>23</v>
      </c>
      <c r="EL2" s="2">
        <f>EI2-EJ2</f>
        <v>5</v>
      </c>
      <c r="EM2" s="2">
        <f>32.5-EK2</f>
        <v>9.5</v>
      </c>
      <c r="EN2" s="2">
        <f>(EI2+EJ2)/2-EK2</f>
        <v>-0.5</v>
      </c>
      <c r="EO2">
        <v>23.515999999999998</v>
      </c>
      <c r="EP2">
        <v>57.284999999999997</v>
      </c>
      <c r="EQ2" s="2">
        <v>60.109000000000002</v>
      </c>
      <c r="ER2">
        <v>7</v>
      </c>
      <c r="ES2">
        <v>24</v>
      </c>
      <c r="ET2">
        <v>20</v>
      </c>
      <c r="EU2">
        <v>22</v>
      </c>
      <c r="EV2" s="2">
        <f>ES2-ET2</f>
        <v>4</v>
      </c>
      <c r="EW2" s="2">
        <f>21.8-EU2</f>
        <v>-0.19999999999999929</v>
      </c>
      <c r="EX2" s="4">
        <f>(ES2+ET2)/2-EU2</f>
        <v>0</v>
      </c>
      <c r="EY2">
        <v>14.238</v>
      </c>
      <c r="EZ2">
        <v>34.334000000000003</v>
      </c>
      <c r="FA2" s="2">
        <v>36.853000000000002</v>
      </c>
      <c r="FB2">
        <v>3</v>
      </c>
      <c r="FC2">
        <v>60</v>
      </c>
      <c r="FD2">
        <v>30</v>
      </c>
      <c r="FE2" s="3">
        <v>35</v>
      </c>
      <c r="FF2" s="2">
        <f>FC2-FD2</f>
        <v>30</v>
      </c>
      <c r="FG2" s="2">
        <f>34.7-FE2</f>
        <v>-0.29999999999999716</v>
      </c>
      <c r="FH2" s="2">
        <f>(FC2+FD2)/2-FE2</f>
        <v>10</v>
      </c>
      <c r="FI2">
        <v>55.783999999999999</v>
      </c>
      <c r="FJ2">
        <v>65.903999999999996</v>
      </c>
      <c r="FK2" s="2">
        <v>68.662999999999997</v>
      </c>
      <c r="FL2">
        <v>4</v>
      </c>
      <c r="FM2">
        <v>35</v>
      </c>
      <c r="FN2">
        <v>15</v>
      </c>
      <c r="FO2" s="3">
        <v>25</v>
      </c>
      <c r="FP2" s="2">
        <f>FM2-FN2</f>
        <v>20</v>
      </c>
      <c r="FQ2" s="2">
        <f>34.7-FO2</f>
        <v>9.7000000000000028</v>
      </c>
      <c r="FR2" s="4">
        <f>(FM2+FN2)/2-FO2</f>
        <v>0</v>
      </c>
      <c r="FS2">
        <v>23.073</v>
      </c>
      <c r="FT2">
        <v>29.521000000000001</v>
      </c>
      <c r="FU2" s="2">
        <v>31.831</v>
      </c>
      <c r="FV2">
        <v>3</v>
      </c>
      <c r="FW2">
        <v>25</v>
      </c>
      <c r="FX2">
        <v>10</v>
      </c>
      <c r="FY2" s="3">
        <v>15</v>
      </c>
      <c r="FZ2" s="2">
        <f>FW2-FX2</f>
        <v>15</v>
      </c>
      <c r="GA2" s="2">
        <f>34.7-FY2</f>
        <v>19.700000000000003</v>
      </c>
      <c r="GB2" s="2">
        <f>(FW2+FX2)/2-FY2</f>
        <v>2.5</v>
      </c>
      <c r="GC2">
        <v>86.042000000000002</v>
      </c>
      <c r="GD2">
        <v>96.763000000000005</v>
      </c>
      <c r="GE2" s="2">
        <v>98.49</v>
      </c>
      <c r="GF2">
        <v>3</v>
      </c>
      <c r="GG2">
        <v>40</v>
      </c>
      <c r="GH2">
        <v>10</v>
      </c>
      <c r="GI2">
        <v>15</v>
      </c>
      <c r="GJ2" s="2">
        <f>GG2-GH2</f>
        <v>30</v>
      </c>
      <c r="GK2" s="2">
        <f>20-GI2</f>
        <v>5</v>
      </c>
      <c r="GL2" s="2">
        <f>(GG2+GH2)/2-GI2</f>
        <v>10</v>
      </c>
      <c r="GM2">
        <v>43.494</v>
      </c>
      <c r="GN2">
        <v>52.006</v>
      </c>
      <c r="GO2" s="2">
        <v>57.500999999999998</v>
      </c>
      <c r="GP2">
        <v>3</v>
      </c>
      <c r="GQ2">
        <v>60</v>
      </c>
      <c r="GR2">
        <v>40</v>
      </c>
      <c r="GS2">
        <v>55</v>
      </c>
      <c r="GT2" s="2">
        <f>GQ2-GR2</f>
        <v>20</v>
      </c>
      <c r="GU2" s="2">
        <f>54.5-GS2</f>
        <v>-0.5</v>
      </c>
      <c r="GV2" s="2">
        <f>(GQ2+GR2)/2-GS2</f>
        <v>-5</v>
      </c>
      <c r="GY2" s="8"/>
      <c r="HB2" s="10"/>
      <c r="HC2" s="10"/>
      <c r="HD2" s="10"/>
      <c r="HE2" s="10"/>
      <c r="HF2" s="10"/>
      <c r="HG2" s="10"/>
      <c r="HH2" s="10"/>
      <c r="HI2" s="10"/>
      <c r="HN2" s="10"/>
      <c r="HO2" s="10"/>
      <c r="HP2" s="10"/>
      <c r="HX2" s="10"/>
      <c r="HY2" s="10"/>
      <c r="HZ2" s="10"/>
      <c r="IH2" s="10"/>
      <c r="II2" s="10"/>
      <c r="IJ2" s="10"/>
      <c r="IR2" s="10"/>
      <c r="IS2" s="10"/>
      <c r="IT2" s="10"/>
      <c r="IU2">
        <v>12.459</v>
      </c>
      <c r="IV2">
        <v>39.531999999999996</v>
      </c>
      <c r="IW2">
        <v>40.533000000000001</v>
      </c>
      <c r="IX2">
        <v>7</v>
      </c>
      <c r="IY2">
        <v>16</v>
      </c>
      <c r="IZ2">
        <v>17</v>
      </c>
      <c r="JA2">
        <v>13</v>
      </c>
      <c r="JB2">
        <v>14</v>
      </c>
      <c r="JC2">
        <v>11</v>
      </c>
      <c r="JD2" t="s">
        <v>231</v>
      </c>
      <c r="JE2" t="s">
        <v>231</v>
      </c>
      <c r="JF2" t="s">
        <v>232</v>
      </c>
      <c r="JG2" t="s">
        <v>233</v>
      </c>
      <c r="JH2">
        <v>54499363</v>
      </c>
      <c r="JI2" t="s">
        <v>234</v>
      </c>
      <c r="JJ2">
        <v>943</v>
      </c>
    </row>
    <row r="3" spans="1:270" x14ac:dyDescent="0.35">
      <c r="A3" s="1">
        <v>44095.043611111112</v>
      </c>
      <c r="B3" s="1">
        <v>44095.138935185183</v>
      </c>
      <c r="C3" t="s">
        <v>212</v>
      </c>
      <c r="D3" t="s">
        <v>235</v>
      </c>
      <c r="E3">
        <v>100</v>
      </c>
      <c r="F3">
        <v>8235</v>
      </c>
      <c r="G3" t="b">
        <v>1</v>
      </c>
      <c r="H3" s="1">
        <v>44095.13894675926</v>
      </c>
      <c r="I3" t="s">
        <v>236</v>
      </c>
      <c r="K3">
        <v>37.444595336913999</v>
      </c>
      <c r="L3">
        <v>-122.183502197265</v>
      </c>
      <c r="M3" t="s">
        <v>216</v>
      </c>
      <c r="N3" t="s">
        <v>213</v>
      </c>
      <c r="O3" t="s">
        <v>217</v>
      </c>
      <c r="P3">
        <v>7.3369999999999997</v>
      </c>
      <c r="Q3">
        <v>7.3369999999999997</v>
      </c>
      <c r="R3">
        <v>9.6959999999999997</v>
      </c>
      <c r="S3">
        <v>1</v>
      </c>
      <c r="T3" t="s">
        <v>218</v>
      </c>
      <c r="U3" t="s">
        <v>219</v>
      </c>
      <c r="V3" t="s">
        <v>219</v>
      </c>
      <c r="W3">
        <v>5194.2920000000004</v>
      </c>
      <c r="X3">
        <v>5196.7150000000001</v>
      </c>
      <c r="Y3">
        <v>5198.7619999999997</v>
      </c>
      <c r="Z3">
        <v>3</v>
      </c>
      <c r="AA3" t="s">
        <v>237</v>
      </c>
      <c r="AB3" t="s">
        <v>221</v>
      </c>
      <c r="AD3" t="s">
        <v>238</v>
      </c>
      <c r="AE3">
        <v>8</v>
      </c>
      <c r="AF3">
        <v>1954</v>
      </c>
      <c r="AG3" t="s">
        <v>239</v>
      </c>
      <c r="AH3" t="s">
        <v>240</v>
      </c>
      <c r="AI3" t="s">
        <v>239</v>
      </c>
      <c r="AJ3" t="s">
        <v>241</v>
      </c>
      <c r="AK3">
        <v>30</v>
      </c>
      <c r="AL3" t="s">
        <v>219</v>
      </c>
      <c r="AM3" t="s">
        <v>242</v>
      </c>
      <c r="AN3">
        <v>2.476</v>
      </c>
      <c r="AO3">
        <v>85.436999999999998</v>
      </c>
      <c r="AP3">
        <v>88.561000000000007</v>
      </c>
      <c r="AQ3">
        <v>16</v>
      </c>
      <c r="AR3">
        <v>363.31200000000001</v>
      </c>
      <c r="AS3">
        <v>878.83900000000006</v>
      </c>
      <c r="AT3">
        <v>892.29</v>
      </c>
      <c r="AU3">
        <v>8</v>
      </c>
      <c r="AV3" t="s">
        <v>225</v>
      </c>
      <c r="AW3" t="s">
        <v>226</v>
      </c>
      <c r="AX3" t="s">
        <v>227</v>
      </c>
      <c r="AY3" t="s">
        <v>228</v>
      </c>
      <c r="AZ3" t="s">
        <v>243</v>
      </c>
      <c r="BA3">
        <v>60</v>
      </c>
      <c r="BB3">
        <v>70</v>
      </c>
      <c r="BC3">
        <v>88</v>
      </c>
      <c r="BD3" t="s">
        <v>230</v>
      </c>
      <c r="BE3">
        <v>3.4550000000000001</v>
      </c>
      <c r="BF3">
        <v>3.4550000000000001</v>
      </c>
      <c r="BG3">
        <v>8.3420000000000005</v>
      </c>
      <c r="BH3">
        <v>1</v>
      </c>
      <c r="BI3">
        <v>0</v>
      </c>
      <c r="BJ3">
        <v>0</v>
      </c>
      <c r="BK3">
        <v>29.016999999999999</v>
      </c>
      <c r="BL3">
        <v>0</v>
      </c>
      <c r="BM3">
        <v>126.48</v>
      </c>
      <c r="BN3">
        <v>268.13</v>
      </c>
      <c r="BO3" s="2">
        <v>307.839</v>
      </c>
      <c r="BP3">
        <v>7</v>
      </c>
      <c r="BQ3">
        <v>65</v>
      </c>
      <c r="BR3">
        <v>50</v>
      </c>
      <c r="BS3">
        <v>60</v>
      </c>
      <c r="BT3" s="2">
        <f>BQ3-BR3</f>
        <v>15</v>
      </c>
      <c r="BU3" s="2">
        <f>38.6-BS3</f>
        <v>-21.4</v>
      </c>
      <c r="BV3" s="2">
        <f>(BQ3+BR3)/2-BS3</f>
        <v>-2.5</v>
      </c>
      <c r="BW3">
        <v>35.96</v>
      </c>
      <c r="BX3">
        <v>66.712999999999994</v>
      </c>
      <c r="BY3" s="2">
        <v>100.392</v>
      </c>
      <c r="BZ3">
        <v>4</v>
      </c>
      <c r="CA3">
        <v>65</v>
      </c>
      <c r="CB3">
        <v>57</v>
      </c>
      <c r="CC3">
        <v>63</v>
      </c>
      <c r="CD3" s="2">
        <f>CA3-CB3</f>
        <v>8</v>
      </c>
      <c r="CE3" s="2">
        <f>61.2-CC3</f>
        <v>-1.7999999999999972</v>
      </c>
      <c r="CF3" s="2">
        <f>(CA3+CB3)/2-CC3</f>
        <v>-2</v>
      </c>
      <c r="CG3">
        <v>17.497</v>
      </c>
      <c r="CH3">
        <v>78.721999999999994</v>
      </c>
      <c r="CI3" s="2">
        <v>83.247</v>
      </c>
      <c r="CJ3">
        <v>10</v>
      </c>
      <c r="CK3">
        <v>72</v>
      </c>
      <c r="CL3">
        <v>65</v>
      </c>
      <c r="CM3">
        <v>67</v>
      </c>
      <c r="CN3" s="2">
        <f>CK3-CL3</f>
        <v>7</v>
      </c>
      <c r="CO3" s="2">
        <f>70-CM3</f>
        <v>3</v>
      </c>
      <c r="CP3" s="2">
        <f>(CK3+CL3)/2-CM3</f>
        <v>1.5</v>
      </c>
      <c r="CQ3">
        <v>31.067</v>
      </c>
      <c r="CR3">
        <v>55.161000000000001</v>
      </c>
      <c r="CS3" s="2">
        <v>129.36500000000001</v>
      </c>
      <c r="CT3">
        <v>4</v>
      </c>
      <c r="CU3">
        <v>70</v>
      </c>
      <c r="CV3">
        <v>60</v>
      </c>
      <c r="CW3" s="3">
        <v>65</v>
      </c>
      <c r="CX3" s="2">
        <f>CU3-CV3</f>
        <v>10</v>
      </c>
      <c r="CY3" s="2">
        <f>70-CW3</f>
        <v>5</v>
      </c>
      <c r="CZ3" s="2">
        <f>(CU3+CV3)/2-CW3</f>
        <v>0</v>
      </c>
      <c r="DA3">
        <v>25.524999999999999</v>
      </c>
      <c r="DB3">
        <v>119</v>
      </c>
      <c r="DC3" s="2">
        <v>135.84399999999999</v>
      </c>
      <c r="DD3">
        <v>6</v>
      </c>
      <c r="DE3">
        <v>70</v>
      </c>
      <c r="DF3">
        <v>70</v>
      </c>
      <c r="DG3">
        <v>70</v>
      </c>
      <c r="DH3" s="2">
        <f>DE3-DF3</f>
        <v>0</v>
      </c>
      <c r="DI3" s="2">
        <f>70-DG3</f>
        <v>0</v>
      </c>
      <c r="DJ3" s="2">
        <f>(DE3+DF3)/2-DG3</f>
        <v>0</v>
      </c>
      <c r="DK3">
        <v>63.387</v>
      </c>
      <c r="DL3">
        <v>98.099000000000004</v>
      </c>
      <c r="DM3" s="2">
        <v>124.562</v>
      </c>
      <c r="DN3">
        <v>6</v>
      </c>
      <c r="DO3">
        <v>23</v>
      </c>
      <c r="DP3">
        <v>19</v>
      </c>
      <c r="DQ3">
        <v>21</v>
      </c>
      <c r="DR3" s="2">
        <f>DO3-DP3</f>
        <v>4</v>
      </c>
      <c r="DS3" s="2">
        <f>23.2-DQ3</f>
        <v>2.1999999999999993</v>
      </c>
      <c r="DT3" s="4">
        <f>(DO3+DP3)/2-DQ3</f>
        <v>0</v>
      </c>
      <c r="DU3">
        <v>35.040999999999997</v>
      </c>
      <c r="DV3">
        <v>59.715000000000003</v>
      </c>
      <c r="DW3" s="2">
        <v>63.670999999999999</v>
      </c>
      <c r="DX3">
        <v>4</v>
      </c>
      <c r="DY3">
        <v>28</v>
      </c>
      <c r="DZ3">
        <v>21</v>
      </c>
      <c r="EA3">
        <v>26</v>
      </c>
      <c r="EB3" s="2">
        <f>DY3-DZ3</f>
        <v>7</v>
      </c>
      <c r="EC3" s="2">
        <f>24.6-EA3</f>
        <v>-1.3999999999999986</v>
      </c>
      <c r="ED3" s="2">
        <f>(DY3+DZ3)/2-EA3</f>
        <v>-1.5</v>
      </c>
      <c r="EE3">
        <v>70.3</v>
      </c>
      <c r="EF3">
        <v>111.051</v>
      </c>
      <c r="EG3" s="2">
        <v>116.32299999999999</v>
      </c>
      <c r="EH3">
        <v>7</v>
      </c>
      <c r="EI3">
        <v>30</v>
      </c>
      <c r="EJ3">
        <v>25</v>
      </c>
      <c r="EK3">
        <v>28</v>
      </c>
      <c r="EL3" s="2">
        <f>EI3-EJ3</f>
        <v>5</v>
      </c>
      <c r="EM3" s="2">
        <f>32.5-EK3</f>
        <v>4.5</v>
      </c>
      <c r="EN3" s="2">
        <f>(EI3+EJ3)/2-EK3</f>
        <v>-0.5</v>
      </c>
      <c r="EO3">
        <v>26.878</v>
      </c>
      <c r="EP3">
        <v>38.383000000000003</v>
      </c>
      <c r="EQ3" s="2">
        <v>56.81</v>
      </c>
      <c r="ER3">
        <v>3</v>
      </c>
      <c r="ES3">
        <v>20</v>
      </c>
      <c r="ET3">
        <v>6</v>
      </c>
      <c r="EU3">
        <v>9</v>
      </c>
      <c r="EV3" s="2">
        <f>ES3-ET3</f>
        <v>14</v>
      </c>
      <c r="EW3" s="2">
        <f>21.8-EU3</f>
        <v>12.8</v>
      </c>
      <c r="EX3" s="2">
        <f>(ES3+ET3)/2-EU3</f>
        <v>4</v>
      </c>
      <c r="EY3">
        <v>20.97</v>
      </c>
      <c r="EZ3">
        <v>29.401</v>
      </c>
      <c r="FA3" s="2">
        <v>35.280999999999999</v>
      </c>
      <c r="FB3">
        <v>3</v>
      </c>
      <c r="FC3">
        <v>45</v>
      </c>
      <c r="FD3">
        <v>30</v>
      </c>
      <c r="FE3" s="9">
        <v>25</v>
      </c>
      <c r="FF3" s="2">
        <f>FC3-FD3</f>
        <v>15</v>
      </c>
      <c r="FG3" s="2">
        <f>34.7-FE3</f>
        <v>9.7000000000000028</v>
      </c>
      <c r="FH3" s="2">
        <f>(FC3+FD3)/2-FE3</f>
        <v>12.5</v>
      </c>
      <c r="FK3" s="8"/>
      <c r="FP3" s="7"/>
      <c r="FQ3" s="8"/>
      <c r="FR3" s="7"/>
      <c r="FU3" s="2"/>
      <c r="FZ3" s="7"/>
      <c r="GA3" s="8"/>
      <c r="GB3" s="7"/>
      <c r="GC3">
        <v>85.688999999999993</v>
      </c>
      <c r="GD3">
        <v>136.482</v>
      </c>
      <c r="GE3" s="2">
        <v>146.56200000000001</v>
      </c>
      <c r="GF3">
        <v>4</v>
      </c>
      <c r="GG3">
        <v>20</v>
      </c>
      <c r="GH3">
        <v>10</v>
      </c>
      <c r="GI3">
        <v>16</v>
      </c>
      <c r="GJ3" s="2">
        <f>GG3-GH3</f>
        <v>10</v>
      </c>
      <c r="GK3" s="2">
        <f>20-GI3</f>
        <v>4</v>
      </c>
      <c r="GL3" s="2">
        <f>(GG3+GH3)/2-GI3</f>
        <v>-1</v>
      </c>
      <c r="GM3">
        <v>29.356000000000002</v>
      </c>
      <c r="GN3">
        <v>41.613</v>
      </c>
      <c r="GO3" s="2">
        <v>59.179000000000002</v>
      </c>
      <c r="GP3">
        <v>4</v>
      </c>
      <c r="GQ3">
        <v>58</v>
      </c>
      <c r="GR3">
        <v>50</v>
      </c>
      <c r="GS3">
        <v>55</v>
      </c>
      <c r="GT3" s="2">
        <f>GQ3-GR3</f>
        <v>8</v>
      </c>
      <c r="GU3" s="2">
        <f>54.5-GS3</f>
        <v>-0.5</v>
      </c>
      <c r="GV3" s="2">
        <f>(GQ3+GR3)/2-GS3</f>
        <v>-1</v>
      </c>
      <c r="GW3">
        <v>9.8859999999999992</v>
      </c>
      <c r="GX3">
        <v>31.402000000000001</v>
      </c>
      <c r="GY3" s="2">
        <v>51.598999999999997</v>
      </c>
      <c r="GZ3">
        <v>4</v>
      </c>
      <c r="HA3">
        <v>65</v>
      </c>
      <c r="HB3">
        <v>56</v>
      </c>
      <c r="HC3" s="3">
        <v>60</v>
      </c>
      <c r="HD3" s="2">
        <f>HA3-HB3</f>
        <v>9</v>
      </c>
      <c r="HE3" s="2">
        <f>46.4-HC3</f>
        <v>-13.600000000000001</v>
      </c>
      <c r="HF3" s="2">
        <f>(HA3+HB3)/2-HC3</f>
        <v>0.5</v>
      </c>
      <c r="HG3">
        <v>18.777999999999999</v>
      </c>
      <c r="HH3">
        <v>53.923999999999999</v>
      </c>
      <c r="HI3" s="2">
        <v>74.427999999999997</v>
      </c>
      <c r="HJ3">
        <v>4</v>
      </c>
      <c r="HK3">
        <v>52</v>
      </c>
      <c r="HL3">
        <v>48</v>
      </c>
      <c r="HM3" s="3">
        <v>50</v>
      </c>
      <c r="HN3" s="2">
        <f>HK3-HL3</f>
        <v>4</v>
      </c>
      <c r="HO3" s="2">
        <f>54.8-HM3</f>
        <v>4.7999999999999972</v>
      </c>
      <c r="HP3" s="2">
        <f>(HK3+HL3)/2-HM3</f>
        <v>0</v>
      </c>
      <c r="HQ3">
        <v>24.736000000000001</v>
      </c>
      <c r="HR3">
        <v>70.376999999999995</v>
      </c>
      <c r="HS3" s="2">
        <v>78.028000000000006</v>
      </c>
      <c r="HT3">
        <v>7</v>
      </c>
      <c r="HU3">
        <v>18</v>
      </c>
      <c r="HV3">
        <v>12</v>
      </c>
      <c r="HW3">
        <v>15</v>
      </c>
      <c r="HX3" s="2">
        <f>HU3-HV3</f>
        <v>6</v>
      </c>
      <c r="HY3" s="2">
        <f>16.9-HW3</f>
        <v>1.8999999999999986</v>
      </c>
      <c r="HZ3" s="2">
        <f>(HU3+HV3)/2-HW3</f>
        <v>0</v>
      </c>
      <c r="IA3">
        <v>39.131</v>
      </c>
      <c r="IB3">
        <v>73.131</v>
      </c>
      <c r="IC3" s="2">
        <v>88.070999999999998</v>
      </c>
      <c r="ID3">
        <v>4</v>
      </c>
      <c r="IE3">
        <v>40</v>
      </c>
      <c r="IF3">
        <v>25</v>
      </c>
      <c r="IG3">
        <v>35</v>
      </c>
      <c r="IH3" s="2">
        <f>IE3-IF3</f>
        <v>15</v>
      </c>
      <c r="II3" s="2">
        <f>23.6-IG3</f>
        <v>-11.399999999999999</v>
      </c>
      <c r="IJ3" s="2">
        <f>(IE3+IF3)/2-IG3</f>
        <v>-2.5</v>
      </c>
      <c r="IK3">
        <v>36.429000000000002</v>
      </c>
      <c r="IL3">
        <v>73.647999999999996</v>
      </c>
      <c r="IM3" s="2">
        <v>84.41</v>
      </c>
      <c r="IN3">
        <v>4</v>
      </c>
      <c r="IO3">
        <v>50</v>
      </c>
      <c r="IP3">
        <v>35</v>
      </c>
      <c r="IQ3">
        <v>40</v>
      </c>
      <c r="IR3" s="2">
        <f>IO3-IP3</f>
        <v>15</v>
      </c>
      <c r="IS3" s="2">
        <f>23.7-IQ3</f>
        <v>-16.3</v>
      </c>
      <c r="IT3" s="2">
        <f>(IO3+IP3)/2-IQ3</f>
        <v>2.5</v>
      </c>
      <c r="IU3">
        <v>10.945</v>
      </c>
      <c r="IV3">
        <v>30.768999999999998</v>
      </c>
      <c r="IW3">
        <v>32.421999999999997</v>
      </c>
      <c r="IX3">
        <v>6</v>
      </c>
      <c r="IY3">
        <v>16</v>
      </c>
      <c r="IZ3">
        <v>19</v>
      </c>
      <c r="JA3">
        <v>5</v>
      </c>
      <c r="JB3">
        <v>19</v>
      </c>
      <c r="JC3">
        <v>15</v>
      </c>
      <c r="JD3" t="s">
        <v>244</v>
      </c>
      <c r="JE3" t="s">
        <v>245</v>
      </c>
      <c r="JF3" t="s">
        <v>246</v>
      </c>
      <c r="JG3" t="s">
        <v>247</v>
      </c>
      <c r="JH3">
        <v>63354522</v>
      </c>
      <c r="JI3" t="s">
        <v>234</v>
      </c>
      <c r="JJ3">
        <v>451</v>
      </c>
    </row>
    <row r="4" spans="1:270" x14ac:dyDescent="0.35">
      <c r="A4" s="1">
        <v>44097.242534722223</v>
      </c>
      <c r="B4" s="1">
        <v>44097.270601851851</v>
      </c>
      <c r="C4" t="s">
        <v>212</v>
      </c>
      <c r="D4" t="s">
        <v>248</v>
      </c>
      <c r="E4">
        <v>100</v>
      </c>
      <c r="F4">
        <v>2424</v>
      </c>
      <c r="G4" t="b">
        <v>1</v>
      </c>
      <c r="H4" s="1">
        <v>44097.270601851851</v>
      </c>
      <c r="I4" t="s">
        <v>249</v>
      </c>
      <c r="K4">
        <v>53.0841064453125</v>
      </c>
      <c r="L4">
        <v>23.006301879882798</v>
      </c>
      <c r="M4" t="s">
        <v>216</v>
      </c>
      <c r="N4" t="s">
        <v>213</v>
      </c>
      <c r="O4" t="s">
        <v>217</v>
      </c>
      <c r="P4">
        <v>9.11</v>
      </c>
      <c r="Q4">
        <v>9.8970000000000002</v>
      </c>
      <c r="R4">
        <v>12.02</v>
      </c>
      <c r="S4">
        <v>2</v>
      </c>
      <c r="T4" t="s">
        <v>218</v>
      </c>
      <c r="U4" t="s">
        <v>219</v>
      </c>
      <c r="V4" t="s">
        <v>219</v>
      </c>
      <c r="W4">
        <v>34.021000000000001</v>
      </c>
      <c r="X4">
        <v>40.237000000000002</v>
      </c>
      <c r="Y4">
        <v>42.667999999999999</v>
      </c>
      <c r="Z4">
        <v>3</v>
      </c>
      <c r="AA4" t="s">
        <v>250</v>
      </c>
      <c r="AB4" t="s">
        <v>221</v>
      </c>
      <c r="AD4" t="s">
        <v>251</v>
      </c>
      <c r="AE4">
        <v>7</v>
      </c>
      <c r="AF4">
        <v>1957</v>
      </c>
      <c r="AG4" t="s">
        <v>239</v>
      </c>
      <c r="AH4" t="s">
        <v>252</v>
      </c>
      <c r="AI4" t="s">
        <v>239</v>
      </c>
      <c r="AJ4" t="s">
        <v>253</v>
      </c>
      <c r="AK4">
        <v>30</v>
      </c>
      <c r="AL4" t="s">
        <v>219</v>
      </c>
      <c r="AM4" t="s">
        <v>219</v>
      </c>
      <c r="AN4">
        <v>4.2699999999999996</v>
      </c>
      <c r="AO4">
        <v>74.176000000000002</v>
      </c>
      <c r="AP4">
        <v>75.501000000000005</v>
      </c>
      <c r="AQ4">
        <v>15</v>
      </c>
      <c r="AR4">
        <v>201.01599999999999</v>
      </c>
      <c r="AS4">
        <v>972.83600000000001</v>
      </c>
      <c r="AT4">
        <v>975.30100000000004</v>
      </c>
      <c r="AU4">
        <v>10</v>
      </c>
      <c r="AV4" t="s">
        <v>225</v>
      </c>
      <c r="AW4" t="s">
        <v>226</v>
      </c>
      <c r="AX4" t="s">
        <v>227</v>
      </c>
      <c r="AY4" t="s">
        <v>228</v>
      </c>
      <c r="AZ4" t="s">
        <v>243</v>
      </c>
      <c r="BA4">
        <v>60</v>
      </c>
      <c r="BB4">
        <v>70</v>
      </c>
      <c r="BC4">
        <v>88</v>
      </c>
      <c r="BD4" t="s">
        <v>230</v>
      </c>
      <c r="BE4">
        <v>3.6829999999999998</v>
      </c>
      <c r="BF4">
        <v>3.6829999999999998</v>
      </c>
      <c r="BG4">
        <v>10.487</v>
      </c>
      <c r="BH4">
        <v>1</v>
      </c>
      <c r="BI4">
        <v>0</v>
      </c>
      <c r="BJ4">
        <v>0</v>
      </c>
      <c r="BK4">
        <v>28.356999999999999</v>
      </c>
      <c r="BL4">
        <v>0</v>
      </c>
      <c r="BM4">
        <v>89.26</v>
      </c>
      <c r="BN4">
        <v>101.602</v>
      </c>
      <c r="BO4" s="2">
        <v>112.309</v>
      </c>
      <c r="BP4" s="5">
        <v>4</v>
      </c>
      <c r="BQ4" s="5">
        <v>5</v>
      </c>
      <c r="BR4" s="5">
        <v>1</v>
      </c>
      <c r="BS4" s="5">
        <v>2</v>
      </c>
      <c r="BT4" s="6">
        <f>BQ4-BR4</f>
        <v>4</v>
      </c>
      <c r="BU4" s="6">
        <f>38.6-BS4</f>
        <v>36.6</v>
      </c>
      <c r="BV4" s="6">
        <f>(BQ4+BR4)/2-BS4</f>
        <v>1</v>
      </c>
      <c r="BW4" s="5">
        <v>26.863</v>
      </c>
      <c r="BX4" s="5">
        <v>137.18199999999999</v>
      </c>
      <c r="BY4" s="6">
        <v>139.06200000000001</v>
      </c>
      <c r="BZ4" s="5">
        <v>15</v>
      </c>
      <c r="CA4" s="5">
        <v>2</v>
      </c>
      <c r="CB4" s="5">
        <v>0.01</v>
      </c>
      <c r="CC4" s="5">
        <v>0.05</v>
      </c>
      <c r="CD4" s="6">
        <f>CA4-CB4</f>
        <v>1.99</v>
      </c>
      <c r="CE4" s="6">
        <f>61.2-CC4</f>
        <v>61.150000000000006</v>
      </c>
      <c r="CF4" s="6">
        <f>(CA4+CB4)/2-CC4</f>
        <v>0.95499999999999985</v>
      </c>
      <c r="CG4" s="5">
        <v>16.173999999999999</v>
      </c>
      <c r="CH4" s="5">
        <v>122.658</v>
      </c>
      <c r="CI4" s="6">
        <v>124.06699999999999</v>
      </c>
      <c r="CJ4" s="5">
        <v>18</v>
      </c>
      <c r="CK4" s="5">
        <v>0.4</v>
      </c>
      <c r="CL4" s="5">
        <v>0.2</v>
      </c>
      <c r="CM4" s="5">
        <v>0.1</v>
      </c>
      <c r="CN4" s="6">
        <f>CK4-CL4</f>
        <v>0.2</v>
      </c>
      <c r="CO4" s="6">
        <f>70-CM4</f>
        <v>69.900000000000006</v>
      </c>
      <c r="CP4" s="6">
        <f>(CK4+CL4)/2-CM4</f>
        <v>0.20000000000000004</v>
      </c>
      <c r="CQ4" s="5">
        <v>10.346</v>
      </c>
      <c r="CR4" s="5">
        <v>62.783000000000001</v>
      </c>
      <c r="CS4" s="6">
        <v>68.403000000000006</v>
      </c>
      <c r="CT4" s="5">
        <v>12</v>
      </c>
      <c r="CU4" s="5">
        <v>0.4</v>
      </c>
      <c r="CV4" s="5">
        <v>0.1</v>
      </c>
      <c r="CW4" s="5">
        <v>0.2</v>
      </c>
      <c r="CX4" s="6">
        <f>CU4-CV4</f>
        <v>0.30000000000000004</v>
      </c>
      <c r="CY4" s="6">
        <f>70-CW4</f>
        <v>69.8</v>
      </c>
      <c r="CZ4" s="6">
        <f>(CU4+CV4)/2-CW4</f>
        <v>4.9999999999999989E-2</v>
      </c>
      <c r="DA4" s="5">
        <v>64.78</v>
      </c>
      <c r="DB4" s="5">
        <v>89.16</v>
      </c>
      <c r="DC4" s="6">
        <v>91.225999999999999</v>
      </c>
      <c r="DD4" s="5">
        <v>8</v>
      </c>
      <c r="DE4" s="5">
        <v>30</v>
      </c>
      <c r="DF4" s="5">
        <v>5</v>
      </c>
      <c r="DG4" s="5">
        <v>15</v>
      </c>
      <c r="DH4" s="2">
        <f>DE4-DF4</f>
        <v>25</v>
      </c>
      <c r="DI4" s="2">
        <f>70-DG4</f>
        <v>55</v>
      </c>
      <c r="DJ4" s="2">
        <f>(DE4+DF4)/2-DG4</f>
        <v>2.5</v>
      </c>
      <c r="DK4">
        <v>48.417000000000002</v>
      </c>
      <c r="DL4">
        <v>52.25</v>
      </c>
      <c r="DM4" s="2">
        <v>54.3</v>
      </c>
      <c r="DN4">
        <v>3</v>
      </c>
      <c r="DO4">
        <v>20</v>
      </c>
      <c r="DP4">
        <v>10</v>
      </c>
      <c r="DQ4">
        <v>15</v>
      </c>
      <c r="DR4" s="2">
        <f>DO4-DP4</f>
        <v>10</v>
      </c>
      <c r="DS4" s="2">
        <f>23.2-DQ4</f>
        <v>8.1999999999999993</v>
      </c>
      <c r="DT4" s="4">
        <f>(DO4+DP4)/2-DQ4</f>
        <v>0</v>
      </c>
      <c r="DU4">
        <v>30.007999999999999</v>
      </c>
      <c r="DV4">
        <v>48.835999999999999</v>
      </c>
      <c r="DW4" s="2">
        <v>52.033999999999999</v>
      </c>
      <c r="DX4">
        <v>5</v>
      </c>
      <c r="DY4">
        <v>30</v>
      </c>
      <c r="DZ4">
        <v>20</v>
      </c>
      <c r="EA4">
        <v>25</v>
      </c>
      <c r="EB4" s="2">
        <f>DY4-DZ4</f>
        <v>10</v>
      </c>
      <c r="EC4" s="2">
        <f>24.6-EA4</f>
        <v>-0.39999999999999858</v>
      </c>
      <c r="ED4" s="4">
        <f>(DY4+DZ4)/2-EA4</f>
        <v>0</v>
      </c>
      <c r="EE4">
        <v>30.998999999999999</v>
      </c>
      <c r="EF4">
        <v>34.058999999999997</v>
      </c>
      <c r="EG4" s="2">
        <v>37.201999999999998</v>
      </c>
      <c r="EH4">
        <v>3</v>
      </c>
      <c r="EI4">
        <v>30</v>
      </c>
      <c r="EJ4">
        <v>25</v>
      </c>
      <c r="EK4">
        <v>27</v>
      </c>
      <c r="EL4" s="2">
        <f>EI4-EJ4</f>
        <v>5</v>
      </c>
      <c r="EM4" s="2">
        <f>32.5-EK4</f>
        <v>5.5</v>
      </c>
      <c r="EN4" s="2">
        <f>(EI4+EJ4)/2-EK4</f>
        <v>0.5</v>
      </c>
      <c r="EO4">
        <v>25.379000000000001</v>
      </c>
      <c r="EP4">
        <v>28.576000000000001</v>
      </c>
      <c r="EQ4" s="2">
        <v>31.082999999999998</v>
      </c>
      <c r="ER4">
        <v>3</v>
      </c>
      <c r="ES4">
        <v>20</v>
      </c>
      <c r="ET4">
        <v>10</v>
      </c>
      <c r="EU4">
        <v>15</v>
      </c>
      <c r="EV4" s="2">
        <f>ES4-ET4</f>
        <v>10</v>
      </c>
      <c r="EW4" s="2">
        <f>21.8-EU4</f>
        <v>6.8000000000000007</v>
      </c>
      <c r="EX4" s="4">
        <f>(ES4+ET4)/2-EU4</f>
        <v>0</v>
      </c>
      <c r="EY4">
        <v>16.192</v>
      </c>
      <c r="EZ4">
        <v>19.814</v>
      </c>
      <c r="FA4" s="2">
        <v>21.847999999999999</v>
      </c>
      <c r="FB4">
        <v>3</v>
      </c>
      <c r="FC4">
        <v>60</v>
      </c>
      <c r="FD4">
        <v>40</v>
      </c>
      <c r="FE4" s="4">
        <v>50</v>
      </c>
      <c r="FF4" s="2">
        <f>FC4-FD4</f>
        <v>20</v>
      </c>
      <c r="FG4" s="2">
        <f>34.7-FE4</f>
        <v>-15.299999999999997</v>
      </c>
      <c r="FH4" s="4">
        <f>(FC4+FD4)/2-FE4</f>
        <v>0</v>
      </c>
      <c r="FI4">
        <v>40.49</v>
      </c>
      <c r="FJ4">
        <v>49.261000000000003</v>
      </c>
      <c r="FK4" s="2">
        <v>52.784999999999997</v>
      </c>
      <c r="FL4">
        <v>3</v>
      </c>
      <c r="FM4">
        <v>34.700000000000003</v>
      </c>
      <c r="FN4">
        <v>34.700000000000003</v>
      </c>
      <c r="FO4" s="3">
        <v>34.700000000000003</v>
      </c>
      <c r="FP4" s="4">
        <f>FM4-FN4</f>
        <v>0</v>
      </c>
      <c r="FQ4" s="4">
        <f>34.7-FO4</f>
        <v>0</v>
      </c>
      <c r="FR4" s="4">
        <f>(FM4+FN4)/2-FO4</f>
        <v>0</v>
      </c>
      <c r="FS4">
        <v>36.000999999999998</v>
      </c>
      <c r="FT4">
        <v>39.11</v>
      </c>
      <c r="FU4" s="2">
        <v>41.786000000000001</v>
      </c>
      <c r="FV4">
        <v>3</v>
      </c>
      <c r="FW4">
        <v>60</v>
      </c>
      <c r="FX4">
        <v>40</v>
      </c>
      <c r="FY4" s="4">
        <v>50</v>
      </c>
      <c r="FZ4" s="2">
        <f>FW4-FX4</f>
        <v>20</v>
      </c>
      <c r="GA4" s="2">
        <f>34.7-FY4</f>
        <v>-15.299999999999997</v>
      </c>
      <c r="GB4" s="4">
        <f>(FW4+FX4)/2-FY4</f>
        <v>0</v>
      </c>
      <c r="GC4">
        <v>29.225000000000001</v>
      </c>
      <c r="GD4">
        <v>34.197000000000003</v>
      </c>
      <c r="GE4" s="2">
        <v>37.527000000000001</v>
      </c>
      <c r="GF4">
        <v>3</v>
      </c>
      <c r="GG4">
        <v>20</v>
      </c>
      <c r="GH4">
        <v>20</v>
      </c>
      <c r="GI4">
        <v>20</v>
      </c>
      <c r="GJ4" s="4">
        <f>GG4-GH4</f>
        <v>0</v>
      </c>
      <c r="GK4" s="4">
        <f>20-GI4</f>
        <v>0</v>
      </c>
      <c r="GL4" s="4">
        <f>(GG4+GH4)/2-GI4</f>
        <v>0</v>
      </c>
      <c r="GM4">
        <v>30.635999999999999</v>
      </c>
      <c r="GN4">
        <v>37.326000000000001</v>
      </c>
      <c r="GO4" s="2">
        <v>40.162999999999997</v>
      </c>
      <c r="GP4">
        <v>3</v>
      </c>
      <c r="GQ4">
        <v>70</v>
      </c>
      <c r="GR4">
        <v>50</v>
      </c>
      <c r="GS4">
        <v>60</v>
      </c>
      <c r="GT4" s="2">
        <f>GQ4-GR4</f>
        <v>20</v>
      </c>
      <c r="GU4" s="2">
        <f>54.5-GS4</f>
        <v>-5.5</v>
      </c>
      <c r="GV4" s="4">
        <f>(GQ4+GR4)/2-GS4</f>
        <v>0</v>
      </c>
      <c r="GW4">
        <v>16.757000000000001</v>
      </c>
      <c r="GX4">
        <v>26.477</v>
      </c>
      <c r="GY4" s="2">
        <v>28.614000000000001</v>
      </c>
      <c r="GZ4">
        <v>5</v>
      </c>
      <c r="HA4">
        <v>60</v>
      </c>
      <c r="HB4">
        <v>50</v>
      </c>
      <c r="HC4">
        <v>55</v>
      </c>
      <c r="HD4" s="2">
        <f>HA4-HB4</f>
        <v>10</v>
      </c>
      <c r="HE4" s="2">
        <f>46.4-HC4</f>
        <v>-8.6000000000000014</v>
      </c>
      <c r="HF4" s="4">
        <f>(HA4+HB4)/2-HC4</f>
        <v>0</v>
      </c>
      <c r="HG4">
        <v>34.713000000000001</v>
      </c>
      <c r="HH4">
        <v>41.912999999999997</v>
      </c>
      <c r="HI4" s="2">
        <v>45.533999999999999</v>
      </c>
      <c r="HJ4">
        <v>3</v>
      </c>
      <c r="HK4">
        <v>70</v>
      </c>
      <c r="HL4">
        <v>50</v>
      </c>
      <c r="HM4">
        <v>60</v>
      </c>
      <c r="HN4" s="2">
        <f>HK4-HL4</f>
        <v>20</v>
      </c>
      <c r="HO4" s="2">
        <f>54.8-HM4</f>
        <v>-5.2000000000000028</v>
      </c>
      <c r="HP4" s="4">
        <f>(HK4+HL4)/2-HM4</f>
        <v>0</v>
      </c>
      <c r="HQ4">
        <v>17.512</v>
      </c>
      <c r="HR4">
        <v>38.432000000000002</v>
      </c>
      <c r="HS4" s="2">
        <v>41.777999999999999</v>
      </c>
      <c r="HT4">
        <v>3</v>
      </c>
      <c r="HU4">
        <v>19</v>
      </c>
      <c r="HV4">
        <v>12</v>
      </c>
      <c r="HW4">
        <v>16</v>
      </c>
      <c r="HX4" s="2">
        <f>HU4-HV4</f>
        <v>7</v>
      </c>
      <c r="HY4" s="2">
        <f>16.9-HW4</f>
        <v>0.89999999999999858</v>
      </c>
      <c r="HZ4" s="2">
        <f>(HU4+HV4)/2-HW4</f>
        <v>-0.5</v>
      </c>
      <c r="IA4">
        <v>20.416</v>
      </c>
      <c r="IB4">
        <v>44.625999999999998</v>
      </c>
      <c r="IC4" s="2">
        <v>46.945</v>
      </c>
      <c r="ID4">
        <v>6</v>
      </c>
      <c r="IE4">
        <v>25</v>
      </c>
      <c r="IF4">
        <v>21</v>
      </c>
      <c r="IG4">
        <v>23</v>
      </c>
      <c r="IH4" s="2">
        <f>IE4-IF4</f>
        <v>4</v>
      </c>
      <c r="II4" s="2">
        <f>23.6-IG4</f>
        <v>0.60000000000000142</v>
      </c>
      <c r="IJ4" s="4">
        <f>(IE4+IF4)/2-IG4</f>
        <v>0</v>
      </c>
      <c r="IK4">
        <v>26.091999999999999</v>
      </c>
      <c r="IL4">
        <v>31.92</v>
      </c>
      <c r="IM4" s="2">
        <v>37.119999999999997</v>
      </c>
      <c r="IN4">
        <v>3</v>
      </c>
      <c r="IO4">
        <v>30</v>
      </c>
      <c r="IP4">
        <v>25</v>
      </c>
      <c r="IQ4">
        <v>28</v>
      </c>
      <c r="IR4" s="2">
        <f>IO4-IP4</f>
        <v>5</v>
      </c>
      <c r="IS4" s="2">
        <f>23.7-IQ4</f>
        <v>-4.3000000000000007</v>
      </c>
      <c r="IT4" s="2">
        <f>(IO4+IP4)/2-IQ4</f>
        <v>-0.5</v>
      </c>
      <c r="IU4">
        <v>9.0920000000000005</v>
      </c>
      <c r="IV4">
        <v>39.015999999999998</v>
      </c>
      <c r="IW4">
        <v>40.106000000000002</v>
      </c>
      <c r="IX4">
        <v>7</v>
      </c>
      <c r="IY4">
        <v>21</v>
      </c>
      <c r="IZ4">
        <v>16</v>
      </c>
      <c r="JA4">
        <v>15</v>
      </c>
      <c r="JB4">
        <v>18</v>
      </c>
      <c r="JC4">
        <v>14</v>
      </c>
      <c r="JD4" t="s">
        <v>254</v>
      </c>
      <c r="JE4" t="s">
        <v>255</v>
      </c>
      <c r="JF4" t="s">
        <v>256</v>
      </c>
      <c r="JG4" t="s">
        <v>257</v>
      </c>
      <c r="JH4">
        <v>4239363</v>
      </c>
      <c r="JI4" t="s">
        <v>234</v>
      </c>
      <c r="JJ4">
        <v>967</v>
      </c>
    </row>
    <row r="5" spans="1:270" x14ac:dyDescent="0.35">
      <c r="AT5" s="2">
        <f>AVERAGE(AT2:AT4)/60</f>
        <v>15.535399999999999</v>
      </c>
      <c r="BO5" s="2">
        <f>AVERAGE(BO2:BO3)/60</f>
        <v>5.3320499999999997</v>
      </c>
      <c r="BY5" s="2">
        <f>AVERAGE(BY2:BY3)/60</f>
        <v>1.3920916666666665</v>
      </c>
      <c r="CI5" s="2">
        <f>AVERAGE(CI2:CI3)/60</f>
        <v>1.3449166666666665</v>
      </c>
      <c r="CS5" s="2">
        <f>AVERAGE(CS2:CS3)/60</f>
        <v>1.6683666666666668</v>
      </c>
      <c r="DC5" s="2">
        <f>AVERAGE(DC2:DC3)/60</f>
        <v>1.459225</v>
      </c>
      <c r="DM5" s="2">
        <f>AVERAGE(DM2:DM4)/60</f>
        <v>1.5492333333333335</v>
      </c>
      <c r="DW5" s="2">
        <f>AVERAGE(DW2:DW4)/60</f>
        <v>0.88826111111111117</v>
      </c>
      <c r="EG5" s="2">
        <f>AVERAGE(EG2:EG4)/60</f>
        <v>1.1379166666666665</v>
      </c>
      <c r="EQ5" s="2">
        <f>AVERAGE(EQ2:EQ4)/60</f>
        <v>0.82223333333333337</v>
      </c>
      <c r="FA5" s="2">
        <f>AVERAGE(FA2:FA4)/60</f>
        <v>0.52212222222222215</v>
      </c>
      <c r="FK5" s="2">
        <f>AVERAGE(FK2:FK4)/60</f>
        <v>1.0120666666666667</v>
      </c>
      <c r="FU5" s="2">
        <f>AVERAGE(FU2:FU4)/60</f>
        <v>0.61347499999999999</v>
      </c>
      <c r="GE5" s="2">
        <f>AVERAGE(GE2:GE4)/60</f>
        <v>1.5698833333333333</v>
      </c>
      <c r="GO5" s="2">
        <f>AVERAGE(GO2:GO4)/60</f>
        <v>0.87135000000000007</v>
      </c>
      <c r="GY5" s="2">
        <f>AVERAGE(GY2:GY4)/60</f>
        <v>0.6684416666666666</v>
      </c>
      <c r="HI5" s="2">
        <f>AVERAGE(HI2:HI4)/60</f>
        <v>0.99968333333333326</v>
      </c>
      <c r="HS5" s="2">
        <f>AVERAGE(HS2:HS4)/60</f>
        <v>0.9983833333333334</v>
      </c>
      <c r="IC5" s="2">
        <f>AVERAGE(IC2:IC4)/60</f>
        <v>1.1251333333333333</v>
      </c>
      <c r="IM5" s="2">
        <f>AVERAGE(IM2:IM4)/60</f>
        <v>1.01275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Bayesian Network Understanding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dcterms:created xsi:type="dcterms:W3CDTF">2020-09-23T06:52:40Z</dcterms:created>
  <dcterms:modified xsi:type="dcterms:W3CDTF">2020-09-24T23:49:41Z</dcterms:modified>
</cp:coreProperties>
</file>