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alil\OneDrive\Documents\GitHub\Ts-and-Ls\Full experiment results\"/>
    </mc:Choice>
  </mc:AlternateContent>
  <xr:revisionPtr revIDLastSave="0" documentId="13_ncr:1_{3AA9169E-039D-4D24-ABAC-68E3622193C5}" xr6:coauthVersionLast="45" xr6:coauthVersionMax="45" xr10:uidLastSave="{00000000-0000-0000-0000-000000000000}"/>
  <bookViews>
    <workbookView xWindow="-110" yWindow="-110" windowWidth="19420" windowHeight="10420" tabRatio="852" firstSheet="3" activeTab="9" xr2:uid="{00000000-000D-0000-FFFF-FFFF00000000}"/>
  </bookViews>
  <sheets>
    <sheet name="Summary (2)" sheetId="10" r:id="rId1"/>
    <sheet name="Hyphothesis" sheetId="9" r:id="rId2"/>
    <sheet name="Statistics1" sheetId="7" r:id="rId3"/>
    <sheet name="Statistics2" sheetId="12" r:id="rId4"/>
    <sheet name="Question analysis" sheetId="8" r:id="rId5"/>
    <sheet name="ProcessedData_c1" sheetId="1" r:id="rId6"/>
    <sheet name="ProcessedData_c2" sheetId="2" r:id="rId7"/>
    <sheet name="ProcessedData_c3" sheetId="3" r:id="rId8"/>
    <sheet name="ProcessedData_c4" sheetId="4" r:id="rId9"/>
    <sheet name="ProcessedData_c5" sheetId="5" r:id="rId10"/>
    <sheet name="Summary" sheetId="6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0" i="2" l="1"/>
  <c r="CI3" i="2"/>
  <c r="CI4" i="2"/>
  <c r="CI5" i="2"/>
  <c r="CI6" i="2"/>
  <c r="CI7" i="2"/>
  <c r="CI8" i="2"/>
  <c r="CI9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2" i="2"/>
  <c r="F38" i="10"/>
  <c r="C38" i="10"/>
  <c r="D38" i="10"/>
  <c r="E38" i="10"/>
  <c r="B38" i="10"/>
  <c r="B39" i="10"/>
  <c r="C39" i="10"/>
  <c r="D39" i="10"/>
  <c r="E39" i="10"/>
  <c r="F39" i="10"/>
  <c r="AM4" i="8"/>
  <c r="AM5" i="8"/>
  <c r="AM6" i="8"/>
  <c r="AM7" i="8"/>
  <c r="AM8" i="8"/>
  <c r="AM9" i="8"/>
  <c r="AM10" i="8"/>
  <c r="AM11" i="8"/>
  <c r="AM12" i="8"/>
  <c r="AM13" i="8"/>
  <c r="AM14" i="8"/>
  <c r="AM3" i="8"/>
  <c r="AL15" i="8"/>
  <c r="AL4" i="8"/>
  <c r="AL5" i="8"/>
  <c r="AL6" i="8"/>
  <c r="AL7" i="8"/>
  <c r="AL8" i="8"/>
  <c r="AL9" i="8"/>
  <c r="AL10" i="8"/>
  <c r="AL11" i="8"/>
  <c r="AL12" i="8"/>
  <c r="AL13" i="8"/>
  <c r="AL14" i="8"/>
  <c r="AL3" i="8"/>
  <c r="BK2" i="1"/>
  <c r="AL17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3" i="8"/>
  <c r="H17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1" i="8"/>
  <c r="H172" i="8"/>
  <c r="H173" i="8"/>
  <c r="H4" i="8"/>
  <c r="H5" i="8"/>
  <c r="H6" i="8"/>
  <c r="H7" i="8"/>
  <c r="H8" i="8"/>
  <c r="H9" i="8"/>
  <c r="H10" i="8"/>
  <c r="H3" i="8"/>
  <c r="C36" i="10"/>
  <c r="D36" i="10"/>
  <c r="E36" i="10"/>
  <c r="F36" i="10"/>
  <c r="AM73" i="8"/>
  <c r="CJ3" i="3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2" i="3"/>
  <c r="AM75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4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2" i="1"/>
  <c r="C8" i="10"/>
  <c r="D8" i="10"/>
  <c r="E8" i="10"/>
  <c r="F8" i="10"/>
  <c r="B8" i="10"/>
  <c r="C5" i="10"/>
  <c r="D5" i="10"/>
  <c r="E5" i="10"/>
  <c r="F5" i="10"/>
  <c r="B5" i="10"/>
  <c r="GW34" i="5"/>
  <c r="GW32" i="5"/>
  <c r="GW30" i="5"/>
  <c r="GW28" i="5"/>
  <c r="GW27" i="5"/>
  <c r="GW26" i="5"/>
  <c r="GW25" i="5"/>
  <c r="GW24" i="5"/>
  <c r="GW22" i="5"/>
  <c r="GW21" i="5"/>
  <c r="GW20" i="5"/>
  <c r="GW17" i="5"/>
  <c r="GW16" i="5"/>
  <c r="GW15" i="5"/>
  <c r="GW14" i="5"/>
  <c r="GW13" i="5"/>
  <c r="GW12" i="5"/>
  <c r="GW9" i="5"/>
  <c r="GW8" i="5"/>
  <c r="GW6" i="5"/>
  <c r="GW5" i="5"/>
  <c r="GW4" i="5"/>
  <c r="GW3" i="5"/>
  <c r="GW2" i="5"/>
  <c r="GW35" i="4"/>
  <c r="GW34" i="4"/>
  <c r="GW33" i="4"/>
  <c r="GW32" i="4"/>
  <c r="GW31" i="4"/>
  <c r="GW30" i="4"/>
  <c r="GW29" i="4"/>
  <c r="GW28" i="4"/>
  <c r="GW27" i="4"/>
  <c r="GW26" i="4"/>
  <c r="GW25" i="4"/>
  <c r="GW24" i="4"/>
  <c r="GW23" i="4"/>
  <c r="GW22" i="4"/>
  <c r="GW21" i="4"/>
  <c r="GW20" i="4"/>
  <c r="GW19" i="4"/>
  <c r="GW18" i="4"/>
  <c r="GW17" i="4"/>
  <c r="GW16" i="4"/>
  <c r="GW15" i="4"/>
  <c r="GW14" i="4"/>
  <c r="GW13" i="4"/>
  <c r="GW12" i="4"/>
  <c r="GW11" i="4"/>
  <c r="GW10" i="4"/>
  <c r="GW9" i="4"/>
  <c r="GW8" i="4"/>
  <c r="GW7" i="4"/>
  <c r="GW6" i="4"/>
  <c r="GW5" i="4"/>
  <c r="GW4" i="4"/>
  <c r="GW3" i="4"/>
  <c r="GW2" i="4"/>
  <c r="GX2" i="3"/>
  <c r="GX34" i="3"/>
  <c r="GX33" i="3"/>
  <c r="GX32" i="3"/>
  <c r="GX31" i="3"/>
  <c r="GX30" i="3"/>
  <c r="GX29" i="3"/>
  <c r="GX28" i="3"/>
  <c r="GX27" i="3"/>
  <c r="GX26" i="3"/>
  <c r="GX25" i="3"/>
  <c r="GX24" i="3"/>
  <c r="GX23" i="3"/>
  <c r="GX22" i="3"/>
  <c r="GX21" i="3"/>
  <c r="GX20" i="3"/>
  <c r="GX19" i="3"/>
  <c r="GX18" i="3"/>
  <c r="GX17" i="3"/>
  <c r="GX16" i="3"/>
  <c r="GX15" i="3"/>
  <c r="GX14" i="3"/>
  <c r="GX13" i="3"/>
  <c r="GX12" i="3"/>
  <c r="GX11" i="3"/>
  <c r="GX10" i="3"/>
  <c r="GX9" i="3"/>
  <c r="GX8" i="3"/>
  <c r="GX7" i="3"/>
  <c r="GX6" i="3"/>
  <c r="GX5" i="3"/>
  <c r="GX4" i="3"/>
  <c r="GX3" i="3"/>
  <c r="GW3" i="2"/>
  <c r="GW4" i="2"/>
  <c r="GW5" i="2"/>
  <c r="GW6" i="2"/>
  <c r="GW7" i="2"/>
  <c r="GW9" i="2"/>
  <c r="GW10" i="2"/>
  <c r="GW11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24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2" i="2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2" i="1"/>
  <c r="CI3" i="5"/>
  <c r="CI4" i="5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2" i="5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2" i="1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2" i="4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2" i="3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2" i="5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2" i="4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2" i="3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2" i="2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D60" i="10"/>
  <c r="C60" i="10"/>
  <c r="B60" i="10"/>
  <c r="D59" i="10"/>
  <c r="C59" i="10"/>
  <c r="B59" i="10"/>
  <c r="E58" i="10"/>
  <c r="D58" i="10"/>
  <c r="C58" i="10"/>
  <c r="B58" i="10"/>
  <c r="E57" i="10"/>
  <c r="D57" i="10"/>
  <c r="C57" i="10"/>
  <c r="E56" i="10"/>
  <c r="D56" i="10"/>
  <c r="C56" i="10"/>
  <c r="E55" i="10"/>
  <c r="D55" i="10"/>
  <c r="C55" i="10"/>
  <c r="B55" i="10"/>
  <c r="F46" i="10"/>
  <c r="E46" i="10"/>
  <c r="D46" i="10"/>
  <c r="C46" i="10"/>
  <c r="B46" i="10"/>
  <c r="F45" i="10"/>
  <c r="E45" i="10"/>
  <c r="D45" i="10"/>
  <c r="C45" i="10"/>
  <c r="B45" i="10"/>
  <c r="E40" i="10"/>
  <c r="D40" i="10"/>
  <c r="C40" i="10"/>
  <c r="B40" i="10"/>
  <c r="F37" i="10"/>
  <c r="E37" i="10"/>
  <c r="D37" i="10"/>
  <c r="C37" i="10"/>
  <c r="F34" i="10"/>
  <c r="E34" i="10"/>
  <c r="D34" i="10"/>
  <c r="C34" i="10"/>
  <c r="B34" i="10"/>
  <c r="F33" i="10"/>
  <c r="E33" i="10"/>
  <c r="E35" i="10" s="1"/>
  <c r="D33" i="10"/>
  <c r="D35" i="10" s="1"/>
  <c r="C33" i="10"/>
  <c r="C35" i="10" s="1"/>
  <c r="B33" i="10"/>
  <c r="B35" i="10" l="1"/>
  <c r="F35" i="10"/>
  <c r="B55" i="6" l="1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D56" i="6"/>
  <c r="C56" i="6"/>
  <c r="B56" i="6"/>
  <c r="D55" i="6"/>
  <c r="C55" i="6"/>
  <c r="E54" i="6"/>
  <c r="D54" i="6"/>
  <c r="C54" i="6"/>
  <c r="B54" i="6"/>
  <c r="E53" i="6"/>
  <c r="D53" i="6"/>
  <c r="C53" i="6"/>
  <c r="E52" i="6"/>
  <c r="D52" i="6"/>
  <c r="C52" i="6"/>
  <c r="E51" i="6"/>
  <c r="D51" i="6"/>
  <c r="C51" i="6"/>
  <c r="B51" i="6"/>
  <c r="F42" i="6"/>
  <c r="E42" i="6"/>
  <c r="D42" i="6"/>
  <c r="C42" i="6"/>
  <c r="B42" i="6"/>
  <c r="F41" i="6"/>
  <c r="E41" i="6"/>
  <c r="D41" i="6"/>
  <c r="C41" i="6"/>
  <c r="B41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F33" i="6"/>
  <c r="E33" i="6"/>
  <c r="D33" i="6"/>
  <c r="C33" i="6"/>
  <c r="F32" i="6"/>
  <c r="E32" i="6"/>
  <c r="D32" i="6"/>
  <c r="C32" i="6"/>
  <c r="B32" i="6"/>
  <c r="F31" i="6"/>
  <c r="E31" i="6"/>
  <c r="D31" i="6"/>
  <c r="C31" i="6"/>
  <c r="B31" i="6"/>
  <c r="GV37" i="5"/>
  <c r="GU37" i="5"/>
  <c r="GT37" i="5"/>
  <c r="GJ37" i="5"/>
  <c r="FZ37" i="5"/>
  <c r="FX37" i="5"/>
  <c r="FW37" i="5"/>
  <c r="FW38" i="5" s="1"/>
  <c r="FV37" i="5"/>
  <c r="FL37" i="5"/>
  <c r="FJ37" i="5"/>
  <c r="FI37" i="5"/>
  <c r="FI38" i="5" s="1"/>
  <c r="FH37" i="5"/>
  <c r="EX37" i="5"/>
  <c r="EV37" i="5"/>
  <c r="EU37" i="5"/>
  <c r="EU38" i="5" s="1"/>
  <c r="ET37" i="5"/>
  <c r="EJ37" i="5"/>
  <c r="EH37" i="5"/>
  <c r="EG37" i="5"/>
  <c r="EG38" i="5" s="1"/>
  <c r="EF37" i="5"/>
  <c r="DV37" i="5"/>
  <c r="DT37" i="5"/>
  <c r="DS37" i="5"/>
  <c r="DS38" i="5" s="1"/>
  <c r="DR37" i="5"/>
  <c r="DH37" i="5"/>
  <c r="DF37" i="5"/>
  <c r="DE37" i="5"/>
  <c r="DE38" i="5" s="1"/>
  <c r="DD37" i="5"/>
  <c r="CT37" i="5"/>
  <c r="CR37" i="5"/>
  <c r="CQ37" i="5"/>
  <c r="CQ38" i="5" s="1"/>
  <c r="CP37" i="5"/>
  <c r="CE37" i="5"/>
  <c r="CC37" i="5"/>
  <c r="CB37" i="5"/>
  <c r="CB38" i="5" s="1"/>
  <c r="CA37" i="5"/>
  <c r="BQ37" i="5"/>
  <c r="BO37" i="5"/>
  <c r="BN37" i="5"/>
  <c r="BN38" i="5" s="1"/>
  <c r="BM37" i="5"/>
  <c r="BB37" i="5"/>
  <c r="AZ37" i="5"/>
  <c r="AY37" i="5"/>
  <c r="AY38" i="5" s="1"/>
  <c r="EU38" i="4"/>
  <c r="EG38" i="4"/>
  <c r="CQ38" i="4"/>
  <c r="CC38" i="4"/>
  <c r="GV37" i="4"/>
  <c r="GU37" i="4"/>
  <c r="GT37" i="4"/>
  <c r="GJ37" i="4"/>
  <c r="FZ37" i="4"/>
  <c r="FX37" i="4"/>
  <c r="FW37" i="4"/>
  <c r="FW38" i="4" s="1"/>
  <c r="FV37" i="4"/>
  <c r="FL37" i="4"/>
  <c r="FJ37" i="4"/>
  <c r="FI37" i="4"/>
  <c r="FI38" i="4" s="1"/>
  <c r="FH37" i="4"/>
  <c r="EX37" i="4"/>
  <c r="EV37" i="4"/>
  <c r="EU37" i="4"/>
  <c r="ET37" i="4"/>
  <c r="EJ37" i="4"/>
  <c r="EH37" i="4"/>
  <c r="EG37" i="4"/>
  <c r="EF37" i="4"/>
  <c r="DV37" i="4"/>
  <c r="DT37" i="4"/>
  <c r="DS37" i="4"/>
  <c r="DS38" i="4" s="1"/>
  <c r="DR37" i="4"/>
  <c r="DH37" i="4"/>
  <c r="DF37" i="4"/>
  <c r="DE37" i="4"/>
  <c r="DE38" i="4" s="1"/>
  <c r="DD37" i="4"/>
  <c r="CT37" i="4"/>
  <c r="CR37" i="4"/>
  <c r="CQ37" i="4"/>
  <c r="CP37" i="4"/>
  <c r="CF37" i="4"/>
  <c r="CD37" i="4"/>
  <c r="CC37" i="4"/>
  <c r="CB37" i="4"/>
  <c r="BQ37" i="4"/>
  <c r="BO37" i="4"/>
  <c r="BN37" i="4"/>
  <c r="BN38" i="4" s="1"/>
  <c r="BM37" i="4"/>
  <c r="BB37" i="4"/>
  <c r="AZ37" i="4"/>
  <c r="AY37" i="4"/>
  <c r="AY38" i="4" s="1"/>
  <c r="FJ37" i="3"/>
  <c r="EV37" i="3"/>
  <c r="DF37" i="3"/>
  <c r="CR37" i="3"/>
  <c r="AY37" i="3"/>
  <c r="GW36" i="3"/>
  <c r="GV36" i="3"/>
  <c r="GU36" i="3"/>
  <c r="GK36" i="3"/>
  <c r="GA36" i="3"/>
  <c r="FY36" i="3"/>
  <c r="FX36" i="3"/>
  <c r="FX37" i="3" s="1"/>
  <c r="FW36" i="3"/>
  <c r="FM36" i="3"/>
  <c r="FK36" i="3"/>
  <c r="FJ36" i="3"/>
  <c r="FI36" i="3"/>
  <c r="EY36" i="3"/>
  <c r="EW36" i="3"/>
  <c r="EV36" i="3"/>
  <c r="EU36" i="3"/>
  <c r="EK36" i="3"/>
  <c r="EI36" i="3"/>
  <c r="EH36" i="3"/>
  <c r="EH37" i="3" s="1"/>
  <c r="EG36" i="3"/>
  <c r="DW36" i="3"/>
  <c r="DU36" i="3"/>
  <c r="DT36" i="3"/>
  <c r="DT37" i="3" s="1"/>
  <c r="DS36" i="3"/>
  <c r="DI36" i="3"/>
  <c r="DG36" i="3"/>
  <c r="DF36" i="3"/>
  <c r="DE36" i="3"/>
  <c r="CU36" i="3"/>
  <c r="CS36" i="3"/>
  <c r="CR36" i="3"/>
  <c r="CQ36" i="3"/>
  <c r="CF36" i="3"/>
  <c r="CD36" i="3"/>
  <c r="CC36" i="3"/>
  <c r="CC37" i="3" s="1"/>
  <c r="CB36" i="3"/>
  <c r="BQ36" i="3"/>
  <c r="BO36" i="3"/>
  <c r="BN36" i="3"/>
  <c r="BN37" i="3" s="1"/>
  <c r="BM36" i="3"/>
  <c r="BB36" i="3"/>
  <c r="AZ36" i="3"/>
  <c r="AY36" i="3"/>
  <c r="FW39" i="2"/>
  <c r="FI39" i="2"/>
  <c r="DS39" i="2"/>
  <c r="DE39" i="2"/>
  <c r="BN39" i="2"/>
  <c r="AY39" i="2"/>
  <c r="GU38" i="2"/>
  <c r="GT38" i="2"/>
  <c r="GJ38" i="2"/>
  <c r="FZ38" i="2"/>
  <c r="FX38" i="2"/>
  <c r="FW38" i="2"/>
  <c r="FV38" i="2"/>
  <c r="FL38" i="2"/>
  <c r="FJ38" i="2"/>
  <c r="FI38" i="2"/>
  <c r="FH38" i="2"/>
  <c r="EX38" i="2"/>
  <c r="EV38" i="2"/>
  <c r="EU38" i="2"/>
  <c r="EU39" i="2" s="1"/>
  <c r="ET38" i="2"/>
  <c r="EJ38" i="2"/>
  <c r="EH38" i="2"/>
  <c r="EG38" i="2"/>
  <c r="EG39" i="2" s="1"/>
  <c r="EF38" i="2"/>
  <c r="DV38" i="2"/>
  <c r="DT38" i="2"/>
  <c r="DS38" i="2"/>
  <c r="DR38" i="2"/>
  <c r="DH38" i="2"/>
  <c r="DF38" i="2"/>
  <c r="DE38" i="2"/>
  <c r="DD38" i="2"/>
  <c r="CT38" i="2"/>
  <c r="CR38" i="2"/>
  <c r="CQ38" i="2"/>
  <c r="CQ39" i="2" s="1"/>
  <c r="CP38" i="2"/>
  <c r="CE38" i="2"/>
  <c r="CC38" i="2"/>
  <c r="CB38" i="2"/>
  <c r="CB39" i="2" s="1"/>
  <c r="CA38" i="2"/>
  <c r="BQ38" i="2"/>
  <c r="BO38" i="2"/>
  <c r="BN38" i="2"/>
  <c r="BM38" i="2"/>
  <c r="BB38" i="2"/>
  <c r="AZ38" i="2"/>
  <c r="AY38" i="2"/>
  <c r="FJ39" i="1"/>
  <c r="GU38" i="1"/>
  <c r="GA38" i="1"/>
  <c r="FY38" i="1"/>
  <c r="FX38" i="1"/>
  <c r="FX39" i="1" s="1"/>
  <c r="FM38" i="1"/>
  <c r="FK38" i="1"/>
  <c r="FJ38" i="1"/>
  <c r="EY38" i="1"/>
  <c r="EW38" i="1"/>
  <c r="EV38" i="1"/>
  <c r="EV39" i="1" s="1"/>
  <c r="EK38" i="1"/>
  <c r="EI38" i="1"/>
  <c r="EH38" i="1"/>
  <c r="EH39" i="1" s="1"/>
  <c r="DW38" i="1"/>
  <c r="DU38" i="1"/>
  <c r="DT38" i="1"/>
  <c r="DT39" i="1" s="1"/>
  <c r="DI38" i="1"/>
  <c r="DG38" i="1"/>
  <c r="DF38" i="1"/>
  <c r="DF39" i="1" s="1"/>
  <c r="CU38" i="1"/>
  <c r="CS38" i="1"/>
  <c r="CR38" i="1"/>
  <c r="CR39" i="1" s="1"/>
  <c r="CF38" i="1"/>
  <c r="CD38" i="1"/>
  <c r="CC38" i="1"/>
  <c r="CC39" i="1" s="1"/>
  <c r="BQ38" i="1"/>
  <c r="BO38" i="1"/>
  <c r="BN38" i="1"/>
  <c r="BN39" i="1" s="1"/>
  <c r="BB38" i="1"/>
  <c r="AZ38" i="1"/>
  <c r="AY38" i="1"/>
  <c r="AY39" i="1" s="1"/>
</calcChain>
</file>

<file path=xl/sharedStrings.xml><?xml version="1.0" encoding="utf-8"?>
<sst xmlns="http://schemas.openxmlformats.org/spreadsheetml/2006/main" count="3287" uniqueCount="623">
  <si>
    <t>ProlificID</t>
  </si>
  <si>
    <t>cohort</t>
  </si>
  <si>
    <t>consent</t>
  </si>
  <si>
    <t>gender</t>
  </si>
  <si>
    <t>age</t>
  </si>
  <si>
    <t>training1_success</t>
  </si>
  <si>
    <t>training1_time</t>
  </si>
  <si>
    <t>training1_dist_C</t>
  </si>
  <si>
    <t>training1_dist_E</t>
  </si>
  <si>
    <t>training1_dist_F</t>
  </si>
  <si>
    <t>training1_dist_L</t>
  </si>
  <si>
    <t>training1_dist_M</t>
  </si>
  <si>
    <t>training1_dist_N</t>
  </si>
  <si>
    <t>training1_dist_O</t>
  </si>
  <si>
    <t>training1_dist_T</t>
  </si>
  <si>
    <t>training1_sum_distance</t>
  </si>
  <si>
    <t>training2_success</t>
  </si>
  <si>
    <t>training2_time</t>
  </si>
  <si>
    <t>training2_dist_C</t>
  </si>
  <si>
    <t>training2_dist_E</t>
  </si>
  <si>
    <t>training2_dist_F</t>
  </si>
  <si>
    <t>training2_dist_L</t>
  </si>
  <si>
    <t>training2_dist_M</t>
  </si>
  <si>
    <t>training2_dist_N</t>
  </si>
  <si>
    <t>training2_dist_O</t>
  </si>
  <si>
    <t>training2_dist_T</t>
  </si>
  <si>
    <t>training2_sum_distance</t>
  </si>
  <si>
    <t>training3_success</t>
  </si>
  <si>
    <t>training3_time</t>
  </si>
  <si>
    <t>training3_dist_C</t>
  </si>
  <si>
    <t>training3_dist_E</t>
  </si>
  <si>
    <t>training3_dist_F</t>
  </si>
  <si>
    <t>training3_dist_L</t>
  </si>
  <si>
    <t>training3_dist_M</t>
  </si>
  <si>
    <t>training3_dist_N</t>
  </si>
  <si>
    <t>training3_dist_O</t>
  </si>
  <si>
    <t>training3_dist_T</t>
  </si>
  <si>
    <t>training3_sum_distance</t>
  </si>
  <si>
    <t>training4_success</t>
  </si>
  <si>
    <t>training4_time</t>
  </si>
  <si>
    <t>training4_dist_C</t>
  </si>
  <si>
    <t>training4_dist_E</t>
  </si>
  <si>
    <t>training4_dist_F</t>
  </si>
  <si>
    <t>training4_dist_L</t>
  </si>
  <si>
    <t>training4_dist_M</t>
  </si>
  <si>
    <t>training4_dist_N</t>
  </si>
  <si>
    <t>training4_dist_O</t>
  </si>
  <si>
    <t>training4_dist_T</t>
  </si>
  <si>
    <t>training4_sum_distance</t>
  </si>
  <si>
    <t>training_sum_success</t>
  </si>
  <si>
    <t>game1_success</t>
  </si>
  <si>
    <t>game1_time</t>
  </si>
  <si>
    <t>game1_sum_identified</t>
  </si>
  <si>
    <t>game1_success_rate</t>
  </si>
  <si>
    <t>game1_dist_C</t>
  </si>
  <si>
    <t>game1_dist_E</t>
  </si>
  <si>
    <t>game1_dist_F</t>
  </si>
  <si>
    <t>game1_dist_L</t>
  </si>
  <si>
    <t>game1_dist_M</t>
  </si>
  <si>
    <t>game1_dist_N</t>
  </si>
  <si>
    <t>game1_dist_O</t>
  </si>
  <si>
    <t>game1_dist_T</t>
  </si>
  <si>
    <t>game1_sum_distance</t>
  </si>
  <si>
    <t>game1_ca_agreed</t>
  </si>
  <si>
    <t>game2_success</t>
  </si>
  <si>
    <t>game2_time</t>
  </si>
  <si>
    <t>game2_sum_identified</t>
  </si>
  <si>
    <t>game2_success_rate</t>
  </si>
  <si>
    <t>game2_dist_C</t>
  </si>
  <si>
    <t>game2_dist_E</t>
  </si>
  <si>
    <t>game2_dist_F</t>
  </si>
  <si>
    <t>game2_dist_L</t>
  </si>
  <si>
    <t>game2_dist_M</t>
  </si>
  <si>
    <t>game2_dist_N</t>
  </si>
  <si>
    <t>game2_dist_O</t>
  </si>
  <si>
    <t>game2_dist_T</t>
  </si>
  <si>
    <t>game2_sum_distance</t>
  </si>
  <si>
    <t>game2_ca_agreed</t>
  </si>
  <si>
    <t>game3_success</t>
  </si>
  <si>
    <t>game3_time</t>
  </si>
  <si>
    <t>game3_sum_identified</t>
  </si>
  <si>
    <t>game3_success_rate</t>
  </si>
  <si>
    <t>game3_dist_C</t>
  </si>
  <si>
    <t>game3_dist_E</t>
  </si>
  <si>
    <t>game3_dist_F</t>
  </si>
  <si>
    <t>game3_dist_L</t>
  </si>
  <si>
    <t>game3_dist_M</t>
  </si>
  <si>
    <t>game3_dist_N</t>
  </si>
  <si>
    <t>game3_dist_O</t>
  </si>
  <si>
    <t>game3_dist_T</t>
  </si>
  <si>
    <t>game3_sum_distance</t>
  </si>
  <si>
    <t>game3_ca_agreed</t>
  </si>
  <si>
    <t>game4_success</t>
  </si>
  <si>
    <t>game4_time</t>
  </si>
  <si>
    <t>game4_sum_identified</t>
  </si>
  <si>
    <t>game4_success_rate</t>
  </si>
  <si>
    <t>game4_dist_C</t>
  </si>
  <si>
    <t>game4_dist_E</t>
  </si>
  <si>
    <t>game4_dist_F</t>
  </si>
  <si>
    <t>game4_dist_L</t>
  </si>
  <si>
    <t>game4_dist_M</t>
  </si>
  <si>
    <t>game4_dist_N</t>
  </si>
  <si>
    <t>game4_dist_O</t>
  </si>
  <si>
    <t>game4_dist_T</t>
  </si>
  <si>
    <t>game4_sum_distance</t>
  </si>
  <si>
    <t>game4_ca_agreed</t>
  </si>
  <si>
    <t>game5_success</t>
  </si>
  <si>
    <t>game5_time</t>
  </si>
  <si>
    <t>game5_sum_identified</t>
  </si>
  <si>
    <t>game5_success_rate</t>
  </si>
  <si>
    <t>game5_dist_C</t>
  </si>
  <si>
    <t>game5_dist_E</t>
  </si>
  <si>
    <t>game5_dist_F</t>
  </si>
  <si>
    <t>game5_dist_L</t>
  </si>
  <si>
    <t>game5_dist_M</t>
  </si>
  <si>
    <t>game5_dist_N</t>
  </si>
  <si>
    <t>game5_dist_O</t>
  </si>
  <si>
    <t>game5_dist_T</t>
  </si>
  <si>
    <t>game5_sum_distance</t>
  </si>
  <si>
    <t>game5_ca_agreed</t>
  </si>
  <si>
    <t>game6_success</t>
  </si>
  <si>
    <t>game6_time</t>
  </si>
  <si>
    <t>game6_sum_identified</t>
  </si>
  <si>
    <t>game6_success_rate</t>
  </si>
  <si>
    <t>game6_dist_C</t>
  </si>
  <si>
    <t>game6_dist_E</t>
  </si>
  <si>
    <t>game6_dist_F</t>
  </si>
  <si>
    <t>game6_dist_L</t>
  </si>
  <si>
    <t>game6_dist_M</t>
  </si>
  <si>
    <t>game6_dist_N</t>
  </si>
  <si>
    <t>game6_dist_O</t>
  </si>
  <si>
    <t>game6_dist_T</t>
  </si>
  <si>
    <t>game6_sum_distance</t>
  </si>
  <si>
    <t>game6_ca_agreed</t>
  </si>
  <si>
    <t>game7_success</t>
  </si>
  <si>
    <t>game7_time</t>
  </si>
  <si>
    <t>game7_sum_identified</t>
  </si>
  <si>
    <t>game7_success_rate</t>
  </si>
  <si>
    <t>game7_dist_C</t>
  </si>
  <si>
    <t>game7_dist_E</t>
  </si>
  <si>
    <t>game7_dist_F</t>
  </si>
  <si>
    <t>game7_dist_L</t>
  </si>
  <si>
    <t>game7_dist_M</t>
  </si>
  <si>
    <t>game7_dist_N</t>
  </si>
  <si>
    <t>game7_dist_O</t>
  </si>
  <si>
    <t>game7_dist_T</t>
  </si>
  <si>
    <t>game7_sum_distance</t>
  </si>
  <si>
    <t>game7_ca_agreed</t>
  </si>
  <si>
    <t>game8_success</t>
  </si>
  <si>
    <t>game8_time</t>
  </si>
  <si>
    <t>game8_sum_identified</t>
  </si>
  <si>
    <t>game8_success_rate</t>
  </si>
  <si>
    <t>game8_dist_C</t>
  </si>
  <si>
    <t>game8_dist_E</t>
  </si>
  <si>
    <t>game8_dist_F</t>
  </si>
  <si>
    <t>game8_dist_L</t>
  </si>
  <si>
    <t>game8_dist_M</t>
  </si>
  <si>
    <t>game8_dist_N</t>
  </si>
  <si>
    <t>game8_dist_O</t>
  </si>
  <si>
    <t>game8_dist_T</t>
  </si>
  <si>
    <t>game8_sum_distance</t>
  </si>
  <si>
    <t>game8_ca_agreed</t>
  </si>
  <si>
    <t>game9_success</t>
  </si>
  <si>
    <t>game9_time</t>
  </si>
  <si>
    <t>game9_sum_identified</t>
  </si>
  <si>
    <t>game9_success_rate</t>
  </si>
  <si>
    <t>game9_dist_C</t>
  </si>
  <si>
    <t>game9_dist_E</t>
  </si>
  <si>
    <t>game9_dist_F</t>
  </si>
  <si>
    <t>game9_dist_L</t>
  </si>
  <si>
    <t>game9_dist_M</t>
  </si>
  <si>
    <t>game9_dist_N</t>
  </si>
  <si>
    <t>game9_dist_O</t>
  </si>
  <si>
    <t>game9_dist_T</t>
  </si>
  <si>
    <t>game9_sum_distance</t>
  </si>
  <si>
    <t>game9_ca_agreed</t>
  </si>
  <si>
    <t>game10_success</t>
  </si>
  <si>
    <t>game10_time</t>
  </si>
  <si>
    <t>game10_sum_identified</t>
  </si>
  <si>
    <t>game10_success_rate</t>
  </si>
  <si>
    <t>game10_dist_C</t>
  </si>
  <si>
    <t>game10_dist_E</t>
  </si>
  <si>
    <t>game10_dist_F</t>
  </si>
  <si>
    <t>game10_dist_L</t>
  </si>
  <si>
    <t>game10_dist_M</t>
  </si>
  <si>
    <t>game10_dist_N</t>
  </si>
  <si>
    <t>game10_dist_O</t>
  </si>
  <si>
    <t>game10_dist_T</t>
  </si>
  <si>
    <t>game10_sum_distance</t>
  </si>
  <si>
    <t>game10_ca_agreed</t>
  </si>
  <si>
    <t>game_sum_success_total</t>
  </si>
  <si>
    <t>total_time</t>
  </si>
  <si>
    <t>average_game_time</t>
  </si>
  <si>
    <t>game_sum_ca_agreed_total</t>
  </si>
  <si>
    <t>game_sum_agreed_ca_right</t>
  </si>
  <si>
    <t>game_sum_agreed_ca_wrong</t>
  </si>
  <si>
    <t>game_sum_disagreed_ca_right</t>
  </si>
  <si>
    <t>game_sum_disagreed_ca_wrong_success</t>
  </si>
  <si>
    <t>game_sum_disagreed_ca_wrong_failure</t>
  </si>
  <si>
    <t>avg_task_load</t>
  </si>
  <si>
    <t>avg_trust</t>
  </si>
  <si>
    <t>avg_explanation</t>
  </si>
  <si>
    <t>5ddec4e0b966dee27265fff2</t>
  </si>
  <si>
    <t>Yes</t>
  </si>
  <si>
    <t>Female</t>
  </si>
  <si>
    <t>5c375d42b370d2000144e045</t>
  </si>
  <si>
    <t>5e701978f830815f24652010</t>
  </si>
  <si>
    <t>5ee7b0d8c7fb3805dedaad26</t>
  </si>
  <si>
    <t>Male</t>
  </si>
  <si>
    <t>5b5851f7e3715b0001f8a698</t>
  </si>
  <si>
    <t>5ebbcf207e02a01b3cfbf8fa</t>
  </si>
  <si>
    <t>5ef29f54f1cc961c49da3fb1</t>
  </si>
  <si>
    <t>5d23d3fc4c615500189196dc</t>
  </si>
  <si>
    <t>5f64c3e18fe78602c9569227</t>
  </si>
  <si>
    <t>5ea94d7f02d5100133a9756b</t>
  </si>
  <si>
    <t>5ebefa2b6af68017b07372c3</t>
  </si>
  <si>
    <t>5ecc2ac286670c0f973b7b7f</t>
  </si>
  <si>
    <t>5c34fa4c31c383000165a50d</t>
  </si>
  <si>
    <t>587ff319311c4700014d45a8</t>
  </si>
  <si>
    <t>5e8d8add9622ec0008e0dbfc</t>
  </si>
  <si>
    <t>5eca6722f4de26029fa9e6ca</t>
  </si>
  <si>
    <t>5eda237e69dca705528fb52c</t>
  </si>
  <si>
    <t>5a4a8802817d1800018d2549</t>
  </si>
  <si>
    <t>5db4727943b4e1000ba77356</t>
  </si>
  <si>
    <t>5eac68edf4aabc0e6da37936</t>
  </si>
  <si>
    <t>595e694f57e9520001f791e2</t>
  </si>
  <si>
    <t>5da9d11edf2e2b0016217ebb</t>
  </si>
  <si>
    <t>5ebe43e94553ff03ebea0d4e</t>
  </si>
  <si>
    <t>5b8d9e583c9fcb00016f5ae4</t>
  </si>
  <si>
    <t>5eb5b9c67af9ce48d087f8a0</t>
  </si>
  <si>
    <t>5eb93895aef0a200086bbb68</t>
  </si>
  <si>
    <t>5dde618798981ddcc8e552e2</t>
  </si>
  <si>
    <t>5cae5f9c48514600183d8fac</t>
  </si>
  <si>
    <t>5ec43483eb1e2b2f4df14ce0</t>
  </si>
  <si>
    <t>5f3318be72e9531109a42d61</t>
  </si>
  <si>
    <t>5eb46643025b5d2c392cee21</t>
  </si>
  <si>
    <t>Higgledypiggeldywiggledys</t>
  </si>
  <si>
    <t>59db399b5df14b0001d069e1</t>
  </si>
  <si>
    <t>5be08379a34306000165f14c</t>
  </si>
  <si>
    <t>5f57c77fc54e382d46b65cfa</t>
  </si>
  <si>
    <t>5c8ab82f36e5a10001f164ed</t>
  </si>
  <si>
    <t>5c936c09e2d9fb0001386b03</t>
  </si>
  <si>
    <t>5f222ba23805056d24dfd7f4</t>
  </si>
  <si>
    <t>5f6a495d45e8050e4c861a76</t>
  </si>
  <si>
    <t>5eb40fe5083a7321d918aff7</t>
  </si>
  <si>
    <t>5f3056ac27e3be4b46c98522</t>
  </si>
  <si>
    <t>5a399375a324900001af02b8</t>
  </si>
  <si>
    <t>5f00b44e836b900755d6da5c</t>
  </si>
  <si>
    <t>5dbc7e006effa1222568f703</t>
  </si>
  <si>
    <t>5c8c529972b6f200128304ba</t>
  </si>
  <si>
    <t>5cebf1ca4a66db00197ba885</t>
  </si>
  <si>
    <t>5ab39e18fa3b4e000172b540</t>
  </si>
  <si>
    <t>5f804ebf2dac9e0545b367b5</t>
  </si>
  <si>
    <t>5c72a12c2dfbdb0001b94c01</t>
  </si>
  <si>
    <t>5ebefd6da71efe115554a283</t>
  </si>
  <si>
    <t>5c3f7c6329966300010dce78</t>
  </si>
  <si>
    <t>5d541d8a7c6e31001aeb29ed</t>
  </si>
  <si>
    <t>5f8966991cea520009c18927</t>
  </si>
  <si>
    <t>5e64c3821d7e1a2379ac0305</t>
  </si>
  <si>
    <t>5e1e1248116007167a37a0c9</t>
  </si>
  <si>
    <t>5f90a27510f2d21828776354</t>
  </si>
  <si>
    <t>5f8f00d6bb5b040e57117b4d</t>
  </si>
  <si>
    <t>Non-binary</t>
  </si>
  <si>
    <t>56896501d3d6a7000ca23da8</t>
  </si>
  <si>
    <t>5a9ed3f26219a30001f54e85</t>
  </si>
  <si>
    <t>5c3d48955fd1050001a99364</t>
  </si>
  <si>
    <t>5ed5742f3d96410f9b7e0c16</t>
  </si>
  <si>
    <t>5fb00a3fa9c32233768ef04a</t>
  </si>
  <si>
    <t>5c30bf4726d1c6000195f30d</t>
  </si>
  <si>
    <t>545cb60ffdf99b119d8b18b6</t>
  </si>
  <si>
    <t>5fad4638281595000904220b</t>
  </si>
  <si>
    <t>5f84727e4235a10c9117b7a2</t>
  </si>
  <si>
    <t>5fb18038f910c965cb694ba2</t>
  </si>
  <si>
    <t>5ed9f7644268815ab105f017</t>
  </si>
  <si>
    <t>5961076cee166f00019591bf</t>
  </si>
  <si>
    <t>5f10499e5449022bc17acad2</t>
  </si>
  <si>
    <t>5f41301d33e86508afed6917</t>
  </si>
  <si>
    <t>5b3344d76d601d0001d623ee</t>
  </si>
  <si>
    <t>5ded5708789cb34034edeca0</t>
  </si>
  <si>
    <t>5fa9e2316bfb91296859bc0c</t>
  </si>
  <si>
    <t>5aec7ef88db5b00001ada1b9</t>
  </si>
  <si>
    <t>5f0e148047c3cd126ab642f5</t>
  </si>
  <si>
    <t>5f03992920393a2d8ee82ca2</t>
  </si>
  <si>
    <t>557d8066fdf99b4d58356037</t>
  </si>
  <si>
    <t>5c4c488a620ba700010c054d</t>
  </si>
  <si>
    <t>5dd50a444412f1000e724c1d</t>
  </si>
  <si>
    <t>5f2b2eb9d41fa153c81892ad</t>
  </si>
  <si>
    <t>57ee8eb1e62704000199d5ae</t>
  </si>
  <si>
    <t>5e836a1b22884f0956a9a5a7</t>
  </si>
  <si>
    <t>5c4627d87745160001527a4d</t>
  </si>
  <si>
    <t>5ab14bdeb0ca80000197e6b6</t>
  </si>
  <si>
    <t>5e14f77b53b56eb18a893b3e</t>
  </si>
  <si>
    <t>5f9c3f29b4af1c0ab16db629</t>
  </si>
  <si>
    <t>5f5f72d80c064e02b8662ced</t>
  </si>
  <si>
    <t>5d24b405e6537c0001e131ee</t>
  </si>
  <si>
    <t>5ea77e260e5ed316cc418ca3</t>
  </si>
  <si>
    <t>56b8b6fbe1d0a2000c154386</t>
  </si>
  <si>
    <t>5aaaa47accc4c20001ca5253</t>
  </si>
  <si>
    <t>5eac1a01df23cb2202646da6</t>
  </si>
  <si>
    <t>5faff20cdc59732f2436ef7d</t>
  </si>
  <si>
    <t>5e898ea33b574060b669ce66</t>
  </si>
  <si>
    <t>5ea4360dd2c7cf012a1f60a7</t>
  </si>
  <si>
    <t>5ecc1eca9cfa860dab614a8b</t>
  </si>
  <si>
    <t>5ea47ff57c48522b29976b79</t>
  </si>
  <si>
    <t>5fa412445512c8000a823ba3</t>
  </si>
  <si>
    <t>5f37c2e4566b29022d2e4932</t>
  </si>
  <si>
    <t>5b3543c6fa78450001a8b67e</t>
  </si>
  <si>
    <t>5ee25eaee623063409d1e4a7</t>
  </si>
  <si>
    <t>5e8236a9f8987495997d6180</t>
  </si>
  <si>
    <t>5f4f75e0a8de8e02d2c8c8c9</t>
  </si>
  <si>
    <t>5a3e76517aebf700011527a4</t>
  </si>
  <si>
    <t>5b0c82406ff4ee0001db28d1</t>
  </si>
  <si>
    <t>5b1fc2ef4c72120001f249b3</t>
  </si>
  <si>
    <t>5d0a52747c51100001caa317</t>
  </si>
  <si>
    <t>5ecd81e2ea4a250f3814bef0</t>
  </si>
  <si>
    <t>5d04134bbdeaa5001865e8a3</t>
  </si>
  <si>
    <t>5e4aa396b2c8eb000cc39e56</t>
  </si>
  <si>
    <t>5ea9516c1eb4f003519bf6ab</t>
  </si>
  <si>
    <t>5ed4c78ee57c560008d1ec45</t>
  </si>
  <si>
    <t>5ea95dff588bb604aa41b54c</t>
  </si>
  <si>
    <t>5f8efef28233150e5abcd7ad</t>
  </si>
  <si>
    <t>5bf57133345b9b00016ef0a7</t>
  </si>
  <si>
    <t>5c536487b78e9500010dc0a1</t>
  </si>
  <si>
    <t>5b64d7b82aee58000132e2b9</t>
  </si>
  <si>
    <t>5df9142591be8f03c0eff821</t>
  </si>
  <si>
    <t>5c1bf5ae10677f0001d9a382</t>
  </si>
  <si>
    <t>5ea07a44234e0304542e1c50</t>
  </si>
  <si>
    <t>5f589f712846f801d01d2895</t>
  </si>
  <si>
    <t>5c44a1a111a0c200016ff5ba</t>
  </si>
  <si>
    <t>5f501ea8bb2be4192a6d67a2</t>
  </si>
  <si>
    <t>562bc30a733ea00011162c34</t>
  </si>
  <si>
    <t>5e0f5f8658a5c768bf461df8</t>
  </si>
  <si>
    <t>5d4603836f084f00191bd36e</t>
  </si>
  <si>
    <t>5f8588380ed2590369179673</t>
  </si>
  <si>
    <t>5c6fe83f2b44fc000115f3b9</t>
  </si>
  <si>
    <t>55206838fdf99b5d4cf472f8</t>
  </si>
  <si>
    <t>5acb92e9e1099600016ad073</t>
  </si>
  <si>
    <t>5baa9508849a3b0001c5d8b4</t>
  </si>
  <si>
    <t>5f2a95d3209c1b2da270c053</t>
  </si>
  <si>
    <t>5f59132a01e50c10a2d3a64d</t>
  </si>
  <si>
    <t>5d5cf15399c79e0015562ff7</t>
  </si>
  <si>
    <t>5cc99062d918560016acf6ac</t>
  </si>
  <si>
    <t>5e948f46cb8df52f78584d33</t>
  </si>
  <si>
    <t>59171c272568db0001a73b35</t>
  </si>
  <si>
    <t>5eac063dd16b532095da0ba1</t>
  </si>
  <si>
    <t>5faae75181a99652292188bf</t>
  </si>
  <si>
    <t>5d55a320d9450800172506d4</t>
  </si>
  <si>
    <t>5f4659f8da76ac02d4d8ca4a</t>
  </si>
  <si>
    <t>5f3a7bc6bb3abd08700663bd</t>
  </si>
  <si>
    <t>597725537f87260001cd5b65</t>
  </si>
  <si>
    <t>5d162cc3628de0001966c694</t>
  </si>
  <si>
    <t>5dc04bc054c797485567b93b</t>
  </si>
  <si>
    <t>5f5265167ef2f0508471c6f5</t>
  </si>
  <si>
    <t>5f42bc0d038f801050ada7e4</t>
  </si>
  <si>
    <t>5ef0e89b2d63da68ac614f46</t>
  </si>
  <si>
    <t>5e931494e2bcb364d069bc8a</t>
  </si>
  <si>
    <t>5ecfc174d37419029497dcd1</t>
  </si>
  <si>
    <t>5dcbfe12d872a4895d4e6919</t>
  </si>
  <si>
    <t>5ba42db8a6ba600001d6e28c</t>
  </si>
  <si>
    <t>5cc4852fbbae0c0016b3f72b</t>
  </si>
  <si>
    <t>5f789b965a7eb9445cfc9933</t>
  </si>
  <si>
    <t>5f40cdbc899a9b20ca30306a</t>
  </si>
  <si>
    <t>54aefa06fdf99b09c01b37f4</t>
  </si>
  <si>
    <t>59ba747b76adf400010fd0da</t>
  </si>
  <si>
    <t>5acb457ce1546900019c3e6c</t>
  </si>
  <si>
    <t>5c1ca2e6cb7ecd0001f46330</t>
  </si>
  <si>
    <t>5eb57a63699cf609603debd9</t>
  </si>
  <si>
    <t>5df3c01761b48a295ffba48f</t>
  </si>
  <si>
    <t>5b90696e50f7ce00016007aa</t>
  </si>
  <si>
    <t>5f75a0bc652899228c68917b</t>
  </si>
  <si>
    <t>5f3fd67a80f4de08363fe683</t>
  </si>
  <si>
    <t>5ed439490d3b490dff836401</t>
  </si>
  <si>
    <t>5ea42a11f6385802cb7e3b1c</t>
  </si>
  <si>
    <t>5dbc435b78b8d81ec088fb40</t>
  </si>
  <si>
    <t>5e37453bf269746d9e616f34</t>
  </si>
  <si>
    <t>5cff9bfa99284f00194f1990</t>
  </si>
  <si>
    <t>5bffa70d85c391000156f2be</t>
  </si>
  <si>
    <t>Absolute success rate</t>
  </si>
  <si>
    <t>Cohort1</t>
  </si>
  <si>
    <t>Cohort2</t>
  </si>
  <si>
    <t>Cohort3</t>
  </si>
  <si>
    <t>Cohort4</t>
  </si>
  <si>
    <t>Cohort5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</si>
  <si>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</si>
  <si>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</si>
  <si>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</si>
  <si>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</si>
  <si>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</si>
  <si>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</si>
  <si>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</si>
  <si>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</si>
  <si>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</si>
  <si>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</si>
  <si>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Per letter success rate</t>
  </si>
  <si>
    <t>Automation bias detection</t>
  </si>
  <si>
    <t>Q1 - T,L</t>
  </si>
  <si>
    <t>Q2 - C,O</t>
  </si>
  <si>
    <t>Q3 - F,C</t>
  </si>
  <si>
    <t>Q4 - T</t>
  </si>
  <si>
    <t>Q5 - T</t>
  </si>
  <si>
    <t>Q6 - C</t>
  </si>
  <si>
    <t>Automation bias - higher for positive</t>
  </si>
  <si>
    <t>CA Agreed</t>
  </si>
  <si>
    <t>N/A</t>
  </si>
  <si>
    <t>CA Agreed - higher for positive</t>
  </si>
  <si>
    <t>Time</t>
  </si>
  <si>
    <t>Questionnaire Evaluation</t>
  </si>
  <si>
    <t>Task Load</t>
  </si>
  <si>
    <t>Trust</t>
  </si>
  <si>
    <t>Explanation Satisfaction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</si>
  <si>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</si>
  <si>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</si>
  <si>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</si>
  <si>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</si>
  <si>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</si>
  <si>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</si>
  <si>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</si>
  <si>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</si>
  <si>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</si>
  <si>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</si>
  <si>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Cohort 1</t>
  </si>
  <si>
    <t>Cohort 2 2</t>
  </si>
  <si>
    <t>absolute success rate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</si>
  <si>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</si>
  <si>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</si>
  <si>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</si>
  <si>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</si>
  <si>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</si>
  <si>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</si>
  <si>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</si>
  <si>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</si>
  <si>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cohort 1, cohort 2 variance equal</t>
  </si>
  <si>
    <t>cohort 1, cohort 2 significantly different</t>
  </si>
  <si>
    <t>Cohort 2</t>
  </si>
  <si>
    <t>Cohort 3</t>
  </si>
  <si>
    <t>cohort 3, cohort 2 variance equal</t>
  </si>
  <si>
    <t>cohort 3, cohort 2 significantly different</t>
  </si>
  <si>
    <t>Cohort 4</t>
  </si>
  <si>
    <t>cohort 4, cohort 3 variance equal</t>
  </si>
  <si>
    <t>cohort 4, cohort 3 significantly different</t>
  </si>
  <si>
    <t>1&lt;2,4&lt;3,5</t>
  </si>
  <si>
    <t>Cohort 5</t>
  </si>
  <si>
    <t>cohort 5, cohort 4 variance equal</t>
  </si>
  <si>
    <t>cohort 5, cohort 4 significantly different</t>
  </si>
  <si>
    <t>cohort 5, cohort 3 variance equal</t>
  </si>
  <si>
    <r>
      <t xml:space="preserve">cohort 5, cohort 3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</si>
  <si>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t>cohort 4, cohort 2 variance equal</t>
  </si>
  <si>
    <r>
      <t xml:space="preserve">cohort 4, cohort 2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</si>
  <si>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r>
      <t xml:space="preserve">cohort 1, cohort 2 variance </t>
    </r>
    <r>
      <rPr>
        <sz val="10"/>
        <color theme="5"/>
        <rFont val="Arial"/>
        <family val="2"/>
      </rPr>
      <t>unequal</t>
    </r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</si>
  <si>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</si>
  <si>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</si>
  <si>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</si>
  <si>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</si>
  <si>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</si>
  <si>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</si>
  <si>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</si>
  <si>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</si>
  <si>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</si>
  <si>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</si>
  <si>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</si>
  <si>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</si>
  <si>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</si>
  <si>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</si>
  <si>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</si>
  <si>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</si>
  <si>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</si>
  <si>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</si>
  <si>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</si>
  <si>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</si>
  <si>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 xml:space="preserve">Cohort 2 </t>
  </si>
  <si>
    <t>t-Test: Two-Sample Assuming Unequal Variances</t>
  </si>
  <si>
    <t>cohort 2, cohort 3 significantly different</t>
  </si>
  <si>
    <t>cohort 2, cohort 3 variance equal</t>
  </si>
  <si>
    <r>
      <t xml:space="preserve">cohort 4, cohort 3 variance </t>
    </r>
    <r>
      <rPr>
        <sz val="10"/>
        <color theme="5"/>
        <rFont val="Arial"/>
        <family val="2"/>
      </rPr>
      <t>unequal</t>
    </r>
  </si>
  <si>
    <r>
      <t xml:space="preserve">cohort 4, cohort 5 variance </t>
    </r>
    <r>
      <rPr>
        <sz val="10"/>
        <color theme="5"/>
        <rFont val="Arial"/>
        <family val="2"/>
      </rPr>
      <t>unequal</t>
    </r>
  </si>
  <si>
    <t>cohort 4, cohort 5 significantly different</t>
  </si>
  <si>
    <r>
      <t xml:space="preserve">cohort 4, cohort 2 variance </t>
    </r>
    <r>
      <rPr>
        <sz val="10"/>
        <color theme="5"/>
        <rFont val="Arial"/>
        <family val="2"/>
      </rPr>
      <t>unequal</t>
    </r>
  </si>
  <si>
    <t>cohort 4, cohort 2 significantly different</t>
  </si>
  <si>
    <t>cohort 5, cohort 3 significantly different</t>
  </si>
  <si>
    <t>Automation Bias - higher for positive</t>
  </si>
  <si>
    <r>
      <t xml:space="preserve">cohort 1, cohort 2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</si>
  <si>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t>Population is equal</t>
  </si>
  <si>
    <r>
      <t xml:space="preserve">cohort 3, cohort 1 </t>
    </r>
    <r>
      <rPr>
        <sz val="10"/>
        <color theme="5"/>
        <rFont val="Arial"/>
        <family val="2"/>
      </rPr>
      <t>are not</t>
    </r>
    <r>
      <rPr>
        <sz val="10"/>
        <color rgb="FF000000"/>
        <rFont val="Arial"/>
        <family val="2"/>
      </rPr>
      <t xml:space="preserve"> significantly different</t>
    </r>
  </si>
  <si>
    <t>3, 1 &gt;? 5 &gt; 4 &gt;? 2</t>
  </si>
  <si>
    <t>Column 6</t>
  </si>
  <si>
    <t>cohort 5, cohort 1 variance equal</t>
  </si>
  <si>
    <t>Overall difference between questions</t>
  </si>
  <si>
    <t>Question 1</t>
  </si>
  <si>
    <t>Question 2</t>
  </si>
  <si>
    <t>Question 3</t>
  </si>
  <si>
    <t>Question 4</t>
  </si>
  <si>
    <t>Question 5</t>
  </si>
  <si>
    <t>Question 6</t>
  </si>
  <si>
    <t>Cohort</t>
  </si>
  <si>
    <t>IA mistake, out of the box</t>
  </si>
  <si>
    <t>IA mistake, letter confusion, F, C instead of E, O</t>
  </si>
  <si>
    <t>IA mistake, letter confusion, T instead of L</t>
  </si>
  <si>
    <t>IA mistake, additional letter, T</t>
  </si>
  <si>
    <t>IA mistake, additional letter, C</t>
  </si>
  <si>
    <t>Q7-Q10</t>
  </si>
  <si>
    <t>IA correct</t>
  </si>
  <si>
    <t>The task is very complex for humans to perform without the assistance of an AI</t>
  </si>
  <si>
    <t>Hypothesis: highest success can be mostly attributed to local explanations</t>
  </si>
  <si>
    <t xml:space="preserve">Hypothesis : global contributes to deeper understanding of flaws, this agrees with the CT results we got. </t>
  </si>
  <si>
    <t>Hypothesis : local confuses people and biases them to look inside the box, also agrees with CT results</t>
  </si>
  <si>
    <t>Hypothesis : indication that IA, with explanations, was able to bias participants into recognizing letters that weren't there</t>
  </si>
  <si>
    <t xml:space="preserve">Comparing participants with IA assistance and different forms of explanations,  to Cohort 1 where there wasn't any IA at all. </t>
  </si>
  <si>
    <t xml:space="preserve">** Could be a problem with the question… </t>
  </si>
  <si>
    <t xml:space="preserve">IA with both Explanation helped even when the actual scenario was confusing. </t>
  </si>
  <si>
    <t xml:space="preserve">Glocal explanation biased participants into seeing additional letters ? </t>
  </si>
  <si>
    <t xml:space="preserve">Hypothesis : With global explanation participants agree less with the IA, even if the IA is right. </t>
  </si>
  <si>
    <t xml:space="preserve">Hypothesis : With local explanations participants agree most with the IA, even if its wrong. </t>
  </si>
  <si>
    <t>Hypothesis : With both forms of explanations - participatns seem to agree with the IA appropriately … when the IA is right</t>
  </si>
  <si>
    <t xml:space="preserve">*** Check which cohort agreed the best, when appropriately.. </t>
  </si>
  <si>
    <t xml:space="preserve">Significance </t>
  </si>
  <si>
    <t>Adding a computer assisten with no explanation increased the load.</t>
  </si>
  <si>
    <t xml:space="preserve">Local explanations quickest as well as no IA, maybe they gave up.. </t>
  </si>
  <si>
    <t>Hypothesis</t>
  </si>
  <si>
    <t>*** Check which cohort agreed the best, when appropriately.. (CA agreed)</t>
  </si>
  <si>
    <t>What to do</t>
  </si>
  <si>
    <t>Significant</t>
  </si>
  <si>
    <t>Comments</t>
  </si>
  <si>
    <t>Highest success can be mostly attributed to local explanations</t>
  </si>
  <si>
    <t xml:space="preserve">Global contributes to deeper understanding of flaws, this agrees with the CT results we got. </t>
  </si>
  <si>
    <t>Local confuses people and biases them to look inside the box, also agrees with CT results</t>
  </si>
  <si>
    <t>Indication that IA, with explanations, was able to bias participants into recognizing letters that weren't there</t>
  </si>
  <si>
    <t>Section</t>
  </si>
  <si>
    <t>Automation biased detection</t>
  </si>
  <si>
    <t xml:space="preserve">With global explanation participants agree less with the IA, even if the IA is right. </t>
  </si>
  <si>
    <t xml:space="preserve">With local explanations participants agree most with the IA, even if its wrong. </t>
  </si>
  <si>
    <t>With both forms of explanations - participatns seem to agree with the IA appropriately … when the IA is right</t>
  </si>
  <si>
    <t>IA Agreed</t>
  </si>
  <si>
    <t>Adding an IA with no explanation increased the load</t>
  </si>
  <si>
    <t>Compare c3 &amp; c5 to all the rest</t>
  </si>
  <si>
    <t>Compare c1 to all the rest 
Compare Q1 c3 to c4</t>
  </si>
  <si>
    <t>Compare Q1 - c4 to c3, Q2- c4 to c3</t>
  </si>
  <si>
    <t>Compare Q3- c1 to c5, Q4- c1 to c3</t>
  </si>
  <si>
    <t>Comparing participants with IA assistance and different forms of explanations, to Cohort 1 where there wasn't any IA at all.</t>
  </si>
  <si>
    <t>Compare Q5 - c1 to c5</t>
  </si>
  <si>
    <t>Global explanation biased participants into seeing additional letters</t>
  </si>
  <si>
    <t>Compare Q5, Q6 - c4 to c5</t>
  </si>
  <si>
    <t>Compare c3 &amp; c5 to c2 &amp; c4</t>
  </si>
  <si>
    <t>Compare c3 to c5 in Q7-Q10</t>
  </si>
  <si>
    <t>Compare c2 to c4 (and if not significant c5, c1, c3)</t>
  </si>
  <si>
    <t>Compare Q1 c3 to c4</t>
  </si>
  <si>
    <t>variance equal</t>
  </si>
  <si>
    <t>Q1 c3 and c4 insignificant</t>
  </si>
  <si>
    <t xml:space="preserve">Cohort 3 </t>
  </si>
  <si>
    <t>Cohort 3,5</t>
  </si>
  <si>
    <t>Cohort 1,2,4</t>
  </si>
  <si>
    <t>c3 &amp; c5 significant compared to all the rest</t>
  </si>
  <si>
    <t>Significant?</t>
  </si>
  <si>
    <t>compare each question high and low</t>
  </si>
  <si>
    <t>Compare higher to positive - c1 to c2, c3, c4, c5</t>
  </si>
  <si>
    <t>Insignnificant</t>
  </si>
  <si>
    <t>Question 7</t>
  </si>
  <si>
    <t>Question 8</t>
  </si>
  <si>
    <t>Question 9</t>
  </si>
  <si>
    <t>Question 10</t>
  </si>
  <si>
    <t>variance unequal</t>
  </si>
  <si>
    <t>c4 significantly different than c1</t>
  </si>
  <si>
    <t>Insignificant</t>
  </si>
  <si>
    <t>Compare c4 to c1, c2, c3, c5</t>
  </si>
  <si>
    <t>Significant*</t>
  </si>
  <si>
    <t xml:space="preserve">Only compared to c3, c5 </t>
  </si>
  <si>
    <t>3 &amp; 5</t>
  </si>
  <si>
    <t>2 &amp; 4</t>
  </si>
  <si>
    <t>Compare c4 to c1, c2, c5 (c3)</t>
  </si>
  <si>
    <t>Compare c3-c5 to c2 in Q7-Q10</t>
  </si>
  <si>
    <t>significant</t>
  </si>
  <si>
    <t>3-5 (q7-q10)</t>
  </si>
  <si>
    <t>2 (q7-q10)</t>
  </si>
  <si>
    <t>3 (q7-q10)</t>
  </si>
  <si>
    <t>5 (q7-q10)</t>
  </si>
  <si>
    <t>insignificant</t>
  </si>
  <si>
    <t>c3 and c5 (difference insignificant)</t>
  </si>
  <si>
    <t>Time: Compare c2 to c4 (and if not significant c5, c1, c3)</t>
  </si>
  <si>
    <t>sum t, l</t>
  </si>
  <si>
    <t>sum t + l</t>
  </si>
  <si>
    <t>bias: Compare Q1 - c4 to c3, Q2- c4 to c3</t>
  </si>
  <si>
    <t>sum c + o</t>
  </si>
  <si>
    <t>unequal</t>
  </si>
  <si>
    <t>sum f + c</t>
  </si>
  <si>
    <t>bias: Compare Q3- c1 to c5, Q4- c1 to c3</t>
  </si>
  <si>
    <t>bias: Compare Q5 - c1 to c5</t>
  </si>
  <si>
    <t>equal</t>
  </si>
  <si>
    <t>bias: Compare Q5, Q6 - c4 to c5</t>
  </si>
  <si>
    <t>c2 and c4 insignificant difference. C2 significant difference compared to c5, c3</t>
  </si>
  <si>
    <r>
      <t xml:space="preserve">Q1 - </t>
    </r>
    <r>
      <rPr>
        <sz val="10"/>
        <color theme="7" tint="-0.249977111117893"/>
        <rFont val="Arial"/>
        <family val="2"/>
      </rPr>
      <t>Significant*</t>
    </r>
    <r>
      <rPr>
        <sz val="10"/>
        <color rgb="FF000000"/>
        <rFont val="Arial"/>
        <family val="2"/>
      </rPr>
      <t xml:space="preserve">
Q2-Q6- </t>
    </r>
    <r>
      <rPr>
        <sz val="10"/>
        <color theme="7" tint="-0.249977111117893"/>
        <rFont val="Arial"/>
        <family val="2"/>
      </rPr>
      <t>Significant</t>
    </r>
  </si>
  <si>
    <t xml:space="preserve">No significant difference between Cohort 1 and Cohort 4, Significant difference between cohort 1, cohort 4 to the rest </t>
  </si>
  <si>
    <r>
      <t xml:space="preserve">Q1 - </t>
    </r>
    <r>
      <rPr>
        <sz val="10"/>
        <color theme="7" tint="-0.249977111117893"/>
        <rFont val="Arial"/>
        <family val="2"/>
      </rPr>
      <t>Significant</t>
    </r>
    <r>
      <rPr>
        <sz val="10"/>
        <color rgb="FF000000"/>
        <rFont val="Arial"/>
        <family val="2"/>
      </rPr>
      <t xml:space="preserve">
Q2 - </t>
    </r>
    <r>
      <rPr>
        <sz val="10"/>
        <color theme="7" tint="-0.249977111117893"/>
        <rFont val="Arial"/>
        <family val="2"/>
      </rPr>
      <t>Significant</t>
    </r>
    <r>
      <rPr>
        <sz val="10"/>
        <color rgb="FF000000"/>
        <rFont val="Arial"/>
        <family val="2"/>
      </rPr>
      <t xml:space="preserve">
Q3 - </t>
    </r>
    <r>
      <rPr>
        <sz val="10"/>
        <color rgb="FFFF0000"/>
        <rFont val="Arial"/>
        <family val="2"/>
      </rPr>
      <t>Insignificant</t>
    </r>
    <r>
      <rPr>
        <sz val="10"/>
        <color rgb="FF000000"/>
        <rFont val="Arial"/>
        <family val="2"/>
      </rPr>
      <t xml:space="preserve">
Q4 - </t>
    </r>
    <r>
      <rPr>
        <sz val="10"/>
        <color theme="7" tint="-0.249977111117893"/>
        <rFont val="Arial"/>
        <family val="2"/>
      </rPr>
      <t>Significant</t>
    </r>
    <r>
      <rPr>
        <sz val="10"/>
        <color rgb="FF000000"/>
        <rFont val="Arial"/>
        <family val="2"/>
      </rPr>
      <t xml:space="preserve"> 
Q5 - </t>
    </r>
    <r>
      <rPr>
        <sz val="10"/>
        <color rgb="FFFF0000"/>
        <rFont val="Arial"/>
        <family val="2"/>
      </rPr>
      <t>Insignificant</t>
    </r>
    <r>
      <rPr>
        <sz val="10"/>
        <color rgb="FF000000"/>
        <rFont val="Arial"/>
        <family val="2"/>
      </rPr>
      <t xml:space="preserve">
Q6 - </t>
    </r>
    <r>
      <rPr>
        <sz val="10"/>
        <color theme="7" tint="-0.249977111117893"/>
        <rFont val="Arial"/>
        <family val="2"/>
      </rPr>
      <t>Significant</t>
    </r>
  </si>
  <si>
    <r>
      <t xml:space="preserve">Q3 - </t>
    </r>
    <r>
      <rPr>
        <sz val="10"/>
        <color rgb="FFFF0000"/>
        <rFont val="Arial"/>
        <family val="2"/>
      </rPr>
      <t>Insignificant</t>
    </r>
    <r>
      <rPr>
        <sz val="10"/>
        <color rgb="FF000000"/>
        <rFont val="Arial"/>
        <family val="2"/>
      </rPr>
      <t xml:space="preserve">
Q4 - </t>
    </r>
    <r>
      <rPr>
        <sz val="10"/>
        <color theme="7" tint="-0.249977111117893"/>
        <rFont val="Arial"/>
        <family val="2"/>
      </rPr>
      <t>Significant</t>
    </r>
  </si>
  <si>
    <r>
      <t xml:space="preserve">Q5 - </t>
    </r>
    <r>
      <rPr>
        <sz val="10"/>
        <color rgb="FFFF0000"/>
        <rFont val="Arial"/>
        <family val="2"/>
      </rPr>
      <t>Insignificant</t>
    </r>
    <r>
      <rPr>
        <sz val="10"/>
        <color rgb="FF000000"/>
        <rFont val="Arial"/>
        <family val="2"/>
      </rPr>
      <t xml:space="preserve">
Q6 - </t>
    </r>
    <r>
      <rPr>
        <sz val="10"/>
        <color theme="7" tint="-0.249977111117893"/>
        <rFont val="Arial"/>
        <family val="2"/>
      </rPr>
      <t>Significant</t>
    </r>
  </si>
  <si>
    <t>prolific_bonus</t>
  </si>
  <si>
    <t>Q1 + Q2</t>
  </si>
  <si>
    <t>Q3 + Q4</t>
  </si>
  <si>
    <t xml:space="preserve">Compare Q3 + Q4 - c1 and c2 </t>
  </si>
  <si>
    <t>Compare Q3 + Q4 - c1 and c3</t>
  </si>
  <si>
    <t>Q6 - check marking of cohort 4</t>
  </si>
  <si>
    <t>Q5 - check marking of cohort 1</t>
  </si>
  <si>
    <t>bias: Compare Q1, Q2- c1 to c3</t>
  </si>
  <si>
    <t>sum c, o</t>
  </si>
  <si>
    <t>F-Test Two-Sample for Variances - Q1</t>
  </si>
  <si>
    <t>F-Test Two-Sample for Variances - Q2</t>
  </si>
  <si>
    <t>t-Test: Two-Sample Assuming Equal Variances - Q1</t>
  </si>
  <si>
    <t>Question 1 + 2</t>
  </si>
  <si>
    <t>Question 3 + 4</t>
  </si>
  <si>
    <t>bias: Compare Q1 + Q2 - c1 and c3 (high and low)</t>
  </si>
  <si>
    <t>Question 1+2</t>
  </si>
  <si>
    <t>Question 3+4</t>
  </si>
  <si>
    <t>Automation Bias</t>
  </si>
  <si>
    <t>insignificnant</t>
  </si>
  <si>
    <t xml:space="preserve">success rate </t>
  </si>
  <si>
    <t>automation bias</t>
  </si>
  <si>
    <t>Compare Q1 + Q2 - c3 and c4 (high and low)</t>
  </si>
  <si>
    <t>Compare Q3 + Q4 - c1 and c5 (high and low)</t>
  </si>
  <si>
    <t xml:space="preserve">bias: Compare Q3 + Q4 </t>
  </si>
  <si>
    <t>* check Q1, Q2 between c1 and c3
* combine values for q1 + q2, q3 + q4, q5 + q6
* Q3-Q4: Check cohort 1 compared to cohort 2,3, 
* Check marking of cohort 1 over Q5
* Check marking of cohort 4 over Q6</t>
  </si>
  <si>
    <t>n/a</t>
  </si>
  <si>
    <t>None marked the question</t>
  </si>
  <si>
    <t>New analysis</t>
  </si>
  <si>
    <t>* check for difference between c4 and c1 in q3+q4 - is insignificant?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</si>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</sst>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5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rgb="FF000000"/>
      <name val="Arial"/>
      <family val="2"/>
    </font>
    <font>
      <sz val="8"/>
      <name val="Arial"/>
    </font>
    <font>
      <sz val="10"/>
      <color rgb="FF00B050"/>
      <name val="Arial"/>
      <family val="2"/>
    </font>
    <font>
      <b/>
      <i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0" xfId="0" applyFont="1" applyAlignment="1"/>
    <xf numFmtId="0" fontId="0" fillId="0" borderId="0" xfId="0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6" fillId="0" borderId="0" xfId="0" applyFont="1" applyAlignment="1"/>
    <xf numFmtId="0" fontId="0" fillId="5" borderId="0" xfId="0" applyFont="1" applyFill="1" applyAlignment="1"/>
    <xf numFmtId="0" fontId="0" fillId="6" borderId="0" xfId="0" applyFill="1" applyBorder="1" applyAlignment="1"/>
    <xf numFmtId="0" fontId="0" fillId="6" borderId="2" xfId="0" applyFill="1" applyBorder="1" applyAlignment="1"/>
    <xf numFmtId="0" fontId="6" fillId="5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2" fillId="7" borderId="1" xfId="0" applyFont="1" applyFill="1" applyBorder="1" applyAlignment="1"/>
    <xf numFmtId="0" fontId="2" fillId="9" borderId="1" xfId="0" applyFont="1" applyFill="1" applyBorder="1" applyAlignment="1"/>
    <xf numFmtId="0" fontId="2" fillId="8" borderId="1" xfId="0" applyFont="1" applyFill="1" applyBorder="1" applyAlignment="1"/>
    <xf numFmtId="0" fontId="0" fillId="0" borderId="0" xfId="0" applyFont="1" applyAlignment="1">
      <alignment wrapText="1"/>
    </xf>
    <xf numFmtId="0" fontId="4" fillId="0" borderId="1" xfId="0" applyFont="1" applyFill="1" applyBorder="1" applyAlignment="1"/>
    <xf numFmtId="0" fontId="6" fillId="0" borderId="4" xfId="0" applyFont="1" applyBorder="1" applyAlignment="1">
      <alignment wrapText="1"/>
    </xf>
    <xf numFmtId="0" fontId="6" fillId="0" borderId="4" xfId="0" applyFont="1" applyBorder="1" applyAlignment="1"/>
    <xf numFmtId="0" fontId="0" fillId="0" borderId="4" xfId="0" applyFont="1" applyBorder="1" applyAlignment="1"/>
    <xf numFmtId="0" fontId="9" fillId="0" borderId="4" xfId="0" applyFont="1" applyBorder="1" applyAlignment="1"/>
    <xf numFmtId="0" fontId="9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4" xfId="0" applyFont="1" applyBorder="1" applyAlignment="1"/>
    <xf numFmtId="0" fontId="11" fillId="0" borderId="4" xfId="0" applyFont="1" applyBorder="1" applyAlignment="1"/>
    <xf numFmtId="0" fontId="12" fillId="10" borderId="4" xfId="0" applyFont="1" applyFill="1" applyBorder="1" applyAlignment="1">
      <alignment wrapText="1"/>
    </xf>
    <xf numFmtId="0" fontId="12" fillId="10" borderId="4" xfId="0" applyFont="1" applyFill="1" applyBorder="1" applyAlignment="1"/>
    <xf numFmtId="0" fontId="12" fillId="0" borderId="4" xfId="0" applyFont="1" applyBorder="1" applyAlignment="1">
      <alignment horizontal="center" wrapText="1"/>
    </xf>
    <xf numFmtId="0" fontId="0" fillId="0" borderId="5" xfId="0" applyFont="1" applyFill="1" applyBorder="1" applyAlignment="1"/>
    <xf numFmtId="0" fontId="2" fillId="10" borderId="1" xfId="0" applyFont="1" applyFill="1" applyBorder="1" applyAlignment="1"/>
    <xf numFmtId="0" fontId="6" fillId="0" borderId="5" xfId="0" applyFont="1" applyFill="1" applyBorder="1" applyAlignment="1">
      <alignment wrapText="1"/>
    </xf>
    <xf numFmtId="0" fontId="2" fillId="0" borderId="1" xfId="0" applyFont="1" applyFill="1" applyBorder="1" applyAlignment="1"/>
    <xf numFmtId="0" fontId="0" fillId="0" borderId="0" xfId="0" applyFont="1" applyFill="1" applyAlignment="1"/>
    <xf numFmtId="0" fontId="0" fillId="0" borderId="4" xfId="0" applyFont="1" applyBorder="1" applyAlignment="1">
      <alignment wrapText="1"/>
    </xf>
    <xf numFmtId="0" fontId="1" fillId="6" borderId="0" xfId="0" applyFont="1" applyFill="1" applyAlignment="1"/>
    <xf numFmtId="0" fontId="1" fillId="0" borderId="0" xfId="0" applyFont="1" applyFill="1" applyAlignment="1"/>
    <xf numFmtId="0" fontId="6" fillId="11" borderId="4" xfId="0" applyFont="1" applyFill="1" applyBorder="1" applyAlignment="1"/>
    <xf numFmtId="0" fontId="14" fillId="11" borderId="4" xfId="0" applyFont="1" applyFill="1" applyBorder="1" applyAlignment="1"/>
    <xf numFmtId="0" fontId="0" fillId="11" borderId="4" xfId="0" applyFont="1" applyFill="1" applyBorder="1" applyAlignment="1"/>
    <xf numFmtId="0" fontId="12" fillId="11" borderId="4" xfId="0" applyFont="1" applyFill="1" applyBorder="1" applyAlignment="1"/>
    <xf numFmtId="0" fontId="15" fillId="11" borderId="4" xfId="0" applyFont="1" applyFill="1" applyBorder="1" applyAlignment="1"/>
    <xf numFmtId="0" fontId="10" fillId="11" borderId="4" xfId="0" applyFont="1" applyFill="1" applyBorder="1" applyAlignment="1"/>
    <xf numFmtId="0" fontId="9" fillId="11" borderId="4" xfId="0" applyFont="1" applyFill="1" applyBorder="1" applyAlignment="1"/>
    <xf numFmtId="11" fontId="1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(2)'!$A$97</c:f>
              <c:strCache>
                <c:ptCount val="1"/>
                <c:pt idx="0">
                  <c:v>Task Load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(2)'!$B$96:$F$96</c:f>
              <c:strCache>
                <c:ptCount val="5"/>
                <c:pt idx="0">
                  <c:v>Cohort1</c:v>
                </c:pt>
                <c:pt idx="1">
                  <c:v>Cohort2</c:v>
                </c:pt>
                <c:pt idx="2">
                  <c:v>Cohort3</c:v>
                </c:pt>
                <c:pt idx="3">
                  <c:v>Cohort4</c:v>
                </c:pt>
                <c:pt idx="4">
                  <c:v>Cohort5</c:v>
                </c:pt>
              </c:strCache>
            </c:strRef>
          </c:cat>
          <c:val>
            <c:numRef>
              <c:f>'Summary (2)'!$B$97:$F$97</c:f>
              <c:numCache>
                <c:formatCode>General</c:formatCode>
                <c:ptCount val="5"/>
                <c:pt idx="0">
                  <c:v>10.48</c:v>
                </c:pt>
                <c:pt idx="1">
                  <c:v>11.27</c:v>
                </c:pt>
                <c:pt idx="2">
                  <c:v>9.8800000000000008</c:v>
                </c:pt>
                <c:pt idx="3">
                  <c:v>10.64</c:v>
                </c:pt>
                <c:pt idx="4">
                  <c:v>10.46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2-4122-86D2-5C1F1ACD92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8291024"/>
        <c:axId val="598289056"/>
      </c:barChart>
      <c:catAx>
        <c:axId val="5982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9056"/>
        <c:crosses val="autoZero"/>
        <c:auto val="1"/>
        <c:lblAlgn val="ctr"/>
        <c:lblOffset val="100"/>
        <c:noMultiLvlLbl val="0"/>
      </c:catAx>
      <c:valAx>
        <c:axId val="5982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82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Summary!$A$101</c:f>
              <c:strCache>
                <c:ptCount val="1"/>
                <c:pt idx="0">
                  <c:v>Explanation Satisfaction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Summary!$B$100:$D$100</c:f>
              <c:strCache>
                <c:ptCount val="3"/>
                <c:pt idx="0">
                  <c:v>Cohort3</c:v>
                </c:pt>
                <c:pt idx="1">
                  <c:v>Cohort4</c:v>
                </c:pt>
                <c:pt idx="2">
                  <c:v>Cohort5</c:v>
                </c:pt>
              </c:strCache>
            </c:strRef>
          </c:cat>
          <c:val>
            <c:numRef>
              <c:f>Summary!$B$101:$D$101</c:f>
              <c:numCache>
                <c:formatCode>General</c:formatCode>
                <c:ptCount val="3"/>
                <c:pt idx="0">
                  <c:v>3.64</c:v>
                </c:pt>
                <c:pt idx="1">
                  <c:v>3.51</c:v>
                </c:pt>
                <c:pt idx="2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D-4DBF-930B-4694EED345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0239880"/>
        <c:axId val="540238896"/>
      </c:barChart>
      <c:catAx>
        <c:axId val="5402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8896"/>
        <c:crosses val="autoZero"/>
        <c:auto val="1"/>
        <c:lblAlgn val="ctr"/>
        <c:lblOffset val="100"/>
        <c:noMultiLvlLbl val="0"/>
      </c:catAx>
      <c:valAx>
        <c:axId val="540238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2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Summary!$B$78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Summary!$B$79:$B$88</c:f>
              <c:numCache>
                <c:formatCode>General</c:formatCode>
                <c:ptCount val="10"/>
                <c:pt idx="0">
                  <c:v>79.22</c:v>
                </c:pt>
                <c:pt idx="1">
                  <c:v>84.52</c:v>
                </c:pt>
                <c:pt idx="2">
                  <c:v>74.739999999999995</c:v>
                </c:pt>
                <c:pt idx="3">
                  <c:v>66.36</c:v>
                </c:pt>
                <c:pt idx="4">
                  <c:v>79.150000000000006</c:v>
                </c:pt>
                <c:pt idx="5">
                  <c:v>90.66</c:v>
                </c:pt>
                <c:pt idx="6">
                  <c:v>91.85</c:v>
                </c:pt>
                <c:pt idx="7">
                  <c:v>90.07</c:v>
                </c:pt>
                <c:pt idx="8">
                  <c:v>92.06</c:v>
                </c:pt>
                <c:pt idx="9">
                  <c:v>89.27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C95-8D08-47757E9ACB7F}"/>
            </c:ext>
          </c:extLst>
        </c:ser>
        <c:ser>
          <c:idx val="1"/>
          <c:order val="1"/>
          <c:tx>
            <c:strRef>
              <c:f>Summary!$C$78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Summary!$C$79:$C$88</c:f>
              <c:numCache>
                <c:formatCode>General</c:formatCode>
                <c:ptCount val="10"/>
                <c:pt idx="0">
                  <c:v>103.88</c:v>
                </c:pt>
                <c:pt idx="1">
                  <c:v>116.06</c:v>
                </c:pt>
                <c:pt idx="2">
                  <c:v>113.95</c:v>
                </c:pt>
                <c:pt idx="3">
                  <c:v>109.14</c:v>
                </c:pt>
                <c:pt idx="4">
                  <c:v>132.44</c:v>
                </c:pt>
                <c:pt idx="5">
                  <c:v>149.05000000000001</c:v>
                </c:pt>
                <c:pt idx="6">
                  <c:v>129.44999999999999</c:v>
                </c:pt>
                <c:pt idx="7">
                  <c:v>122.35</c:v>
                </c:pt>
                <c:pt idx="8">
                  <c:v>131.53</c:v>
                </c:pt>
                <c:pt idx="9">
                  <c:v>116.94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6-4C95-8D08-47757E9ACB7F}"/>
            </c:ext>
          </c:extLst>
        </c:ser>
        <c:ser>
          <c:idx val="2"/>
          <c:order val="2"/>
          <c:tx>
            <c:strRef>
              <c:f>Summary!$D$78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Summary!$D$79:$D$88</c:f>
              <c:numCache>
                <c:formatCode>General</c:formatCode>
                <c:ptCount val="10"/>
                <c:pt idx="0">
                  <c:v>68.56</c:v>
                </c:pt>
                <c:pt idx="1">
                  <c:v>62.3</c:v>
                </c:pt>
                <c:pt idx="2">
                  <c:v>86.03</c:v>
                </c:pt>
                <c:pt idx="3">
                  <c:v>63.01</c:v>
                </c:pt>
                <c:pt idx="4">
                  <c:v>101.21</c:v>
                </c:pt>
                <c:pt idx="5">
                  <c:v>83.86</c:v>
                </c:pt>
                <c:pt idx="6">
                  <c:v>89.4</c:v>
                </c:pt>
                <c:pt idx="7">
                  <c:v>70.930000000000007</c:v>
                </c:pt>
                <c:pt idx="8">
                  <c:v>93</c:v>
                </c:pt>
                <c:pt idx="9">
                  <c:v>79.08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6-4C95-8D08-47757E9ACB7F}"/>
            </c:ext>
          </c:extLst>
        </c:ser>
        <c:ser>
          <c:idx val="3"/>
          <c:order val="3"/>
          <c:tx>
            <c:strRef>
              <c:f>Summary!$E$78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Summary!$E$79:$E$88</c:f>
              <c:numCache>
                <c:formatCode>General</c:formatCode>
                <c:ptCount val="10"/>
                <c:pt idx="0">
                  <c:v>105.42</c:v>
                </c:pt>
                <c:pt idx="1">
                  <c:v>111.87</c:v>
                </c:pt>
                <c:pt idx="2">
                  <c:v>112.24</c:v>
                </c:pt>
                <c:pt idx="3">
                  <c:v>93.4</c:v>
                </c:pt>
                <c:pt idx="4">
                  <c:v>124.28</c:v>
                </c:pt>
                <c:pt idx="5">
                  <c:v>143.79</c:v>
                </c:pt>
                <c:pt idx="6">
                  <c:v>125.33</c:v>
                </c:pt>
                <c:pt idx="7">
                  <c:v>117.21</c:v>
                </c:pt>
                <c:pt idx="8">
                  <c:v>137.24</c:v>
                </c:pt>
                <c:pt idx="9">
                  <c:v>113.22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6-4C95-8D08-47757E9ACB7F}"/>
            </c:ext>
          </c:extLst>
        </c:ser>
        <c:ser>
          <c:idx val="4"/>
          <c:order val="4"/>
          <c:tx>
            <c:strRef>
              <c:f>Summary!$F$78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Summary!$A$79:$A$88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Summary!$F$79:$F$88</c:f>
              <c:numCache>
                <c:formatCode>General</c:formatCode>
                <c:ptCount val="10"/>
                <c:pt idx="0">
                  <c:v>86.37</c:v>
                </c:pt>
                <c:pt idx="1">
                  <c:v>78.75</c:v>
                </c:pt>
                <c:pt idx="2">
                  <c:v>96.17</c:v>
                </c:pt>
                <c:pt idx="3">
                  <c:v>78.47</c:v>
                </c:pt>
                <c:pt idx="4">
                  <c:v>106.62</c:v>
                </c:pt>
                <c:pt idx="5">
                  <c:v>106.43</c:v>
                </c:pt>
                <c:pt idx="6">
                  <c:v>99.88</c:v>
                </c:pt>
                <c:pt idx="7">
                  <c:v>85.22</c:v>
                </c:pt>
                <c:pt idx="8">
                  <c:v>104.47</c:v>
                </c:pt>
                <c:pt idx="9">
                  <c:v>87.015000000000001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6-4C95-8D08-47757E9A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936632"/>
        <c:axId val="302936960"/>
      </c:barChart>
      <c:catAx>
        <c:axId val="3029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6960"/>
        <c:crosses val="autoZero"/>
        <c:auto val="1"/>
        <c:lblAlgn val="ctr"/>
        <c:lblOffset val="100"/>
        <c:noMultiLvlLbl val="0"/>
      </c:catAx>
      <c:valAx>
        <c:axId val="302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(2)'!$A$102</c:f>
              <c:strCache>
                <c:ptCount val="1"/>
                <c:pt idx="0">
                  <c:v>Trust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(2)'!$B$101:$E$101</c:f>
              <c:strCache>
                <c:ptCount val="4"/>
                <c:pt idx="0">
                  <c:v>Cohort2</c:v>
                </c:pt>
                <c:pt idx="1">
                  <c:v>Cohort3</c:v>
                </c:pt>
                <c:pt idx="2">
                  <c:v>Cohort4</c:v>
                </c:pt>
                <c:pt idx="3">
                  <c:v>Cohort5</c:v>
                </c:pt>
              </c:strCache>
            </c:strRef>
          </c:cat>
          <c:val>
            <c:numRef>
              <c:f>'Summary (2)'!$B$102:$E$102</c:f>
              <c:numCache>
                <c:formatCode>General</c:formatCode>
                <c:ptCount val="4"/>
                <c:pt idx="0">
                  <c:v>2.25</c:v>
                </c:pt>
                <c:pt idx="1">
                  <c:v>2.63</c:v>
                </c:pt>
                <c:pt idx="2">
                  <c:v>2.2200000000000002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9-463B-A7C8-765CE9804D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199808"/>
        <c:axId val="620200464"/>
      </c:barChart>
      <c:catAx>
        <c:axId val="6201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0464"/>
        <c:crosses val="autoZero"/>
        <c:auto val="1"/>
        <c:lblAlgn val="ctr"/>
        <c:lblOffset val="100"/>
        <c:noMultiLvlLbl val="0"/>
      </c:catAx>
      <c:valAx>
        <c:axId val="6202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1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(2)'!$A$105</c:f>
              <c:strCache>
                <c:ptCount val="1"/>
                <c:pt idx="0">
                  <c:v>Explanation Satisfaction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(2)'!$B$104:$D$104</c:f>
              <c:strCache>
                <c:ptCount val="3"/>
                <c:pt idx="0">
                  <c:v>Cohort3</c:v>
                </c:pt>
                <c:pt idx="1">
                  <c:v>Cohort4</c:v>
                </c:pt>
                <c:pt idx="2">
                  <c:v>Cohort5</c:v>
                </c:pt>
              </c:strCache>
            </c:strRef>
          </c:cat>
          <c:val>
            <c:numRef>
              <c:f>'Summary (2)'!$B$105:$D$105</c:f>
              <c:numCache>
                <c:formatCode>General</c:formatCode>
                <c:ptCount val="3"/>
                <c:pt idx="0">
                  <c:v>3.64</c:v>
                </c:pt>
                <c:pt idx="1">
                  <c:v>3.51</c:v>
                </c:pt>
                <c:pt idx="2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7-4BBE-9C85-5C25AA1130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0239880"/>
        <c:axId val="540238896"/>
      </c:barChart>
      <c:catAx>
        <c:axId val="5402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8896"/>
        <c:crosses val="autoZero"/>
        <c:auto val="1"/>
        <c:lblAlgn val="ctr"/>
        <c:lblOffset val="100"/>
        <c:noMultiLvlLbl val="0"/>
      </c:catAx>
      <c:valAx>
        <c:axId val="540238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2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Absolute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Summary!$B$3:$B$12</c:f>
              <c:numCache>
                <c:formatCode>General</c:formatCode>
                <c:ptCount val="10"/>
                <c:pt idx="0">
                  <c:v>34.284999999999997</c:v>
                </c:pt>
                <c:pt idx="1">
                  <c:v>22.856999999999999</c:v>
                </c:pt>
                <c:pt idx="2">
                  <c:v>8.57</c:v>
                </c:pt>
                <c:pt idx="3">
                  <c:v>31.43</c:v>
                </c:pt>
                <c:pt idx="4">
                  <c:v>8.57</c:v>
                </c:pt>
                <c:pt idx="5">
                  <c:v>17.14</c:v>
                </c:pt>
                <c:pt idx="6">
                  <c:v>22.856999999999999</c:v>
                </c:pt>
                <c:pt idx="7">
                  <c:v>2.8570000000000002</c:v>
                </c:pt>
                <c:pt idx="8">
                  <c:v>20</c:v>
                </c:pt>
                <c:pt idx="9">
                  <c:v>14.285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B-4F13-A182-ECC9945E180C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Summary!$C$3:$C$12</c:f>
              <c:numCache>
                <c:formatCode>General</c:formatCode>
                <c:ptCount val="10"/>
                <c:pt idx="0">
                  <c:v>40</c:v>
                </c:pt>
                <c:pt idx="1">
                  <c:v>45.71</c:v>
                </c:pt>
                <c:pt idx="2">
                  <c:v>37.14</c:v>
                </c:pt>
                <c:pt idx="3">
                  <c:v>51.42</c:v>
                </c:pt>
                <c:pt idx="4">
                  <c:v>37.14</c:v>
                </c:pt>
                <c:pt idx="5">
                  <c:v>42.856999999999999</c:v>
                </c:pt>
                <c:pt idx="6">
                  <c:v>40</c:v>
                </c:pt>
                <c:pt idx="7">
                  <c:v>28.57</c:v>
                </c:pt>
                <c:pt idx="8">
                  <c:v>22.856999999999999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B-4F13-A182-ECC9945E180C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Summary!$D$3:$D$12</c:f>
              <c:numCache>
                <c:formatCode>General</c:formatCode>
                <c:ptCount val="10"/>
                <c:pt idx="0">
                  <c:v>45.45</c:v>
                </c:pt>
                <c:pt idx="1">
                  <c:v>60.606000000000002</c:v>
                </c:pt>
                <c:pt idx="2">
                  <c:v>72.72</c:v>
                </c:pt>
                <c:pt idx="3">
                  <c:v>78.78</c:v>
                </c:pt>
                <c:pt idx="4">
                  <c:v>60.606000000000002</c:v>
                </c:pt>
                <c:pt idx="5">
                  <c:v>75.757000000000005</c:v>
                </c:pt>
                <c:pt idx="6">
                  <c:v>66.665999999999997</c:v>
                </c:pt>
                <c:pt idx="7">
                  <c:v>78.787000000000006</c:v>
                </c:pt>
                <c:pt idx="8">
                  <c:v>75.757000000000005</c:v>
                </c:pt>
                <c:pt idx="9">
                  <c:v>63.636000000000003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B-4F13-A182-ECC9945E180C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Summary!$E$3:$E$12</c:f>
              <c:numCache>
                <c:formatCode>General</c:formatCode>
                <c:ptCount val="10"/>
                <c:pt idx="0">
                  <c:v>29.41</c:v>
                </c:pt>
                <c:pt idx="1">
                  <c:v>41.176000000000002</c:v>
                </c:pt>
                <c:pt idx="2">
                  <c:v>23.53</c:v>
                </c:pt>
                <c:pt idx="3">
                  <c:v>58.823</c:v>
                </c:pt>
                <c:pt idx="4">
                  <c:v>50</c:v>
                </c:pt>
                <c:pt idx="5">
                  <c:v>32.35</c:v>
                </c:pt>
                <c:pt idx="6">
                  <c:v>44.12</c:v>
                </c:pt>
                <c:pt idx="7">
                  <c:v>20.6</c:v>
                </c:pt>
                <c:pt idx="8">
                  <c:v>29.41</c:v>
                </c:pt>
                <c:pt idx="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B-4F13-A182-ECC9945E180C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Summary!$F$3:$F$12</c:f>
              <c:numCache>
                <c:formatCode>General</c:formatCode>
                <c:ptCount val="10"/>
                <c:pt idx="0">
                  <c:v>38.234999999999999</c:v>
                </c:pt>
                <c:pt idx="1">
                  <c:v>64.704999999999998</c:v>
                </c:pt>
                <c:pt idx="2">
                  <c:v>64.704999999999998</c:v>
                </c:pt>
                <c:pt idx="3">
                  <c:v>70.587999999999994</c:v>
                </c:pt>
                <c:pt idx="4">
                  <c:v>55.881999999999998</c:v>
                </c:pt>
                <c:pt idx="5">
                  <c:v>73.53</c:v>
                </c:pt>
                <c:pt idx="6">
                  <c:v>70.587999999999994</c:v>
                </c:pt>
                <c:pt idx="7">
                  <c:v>76.47</c:v>
                </c:pt>
                <c:pt idx="8">
                  <c:v>85.3</c:v>
                </c:pt>
                <c:pt idx="9">
                  <c:v>82.35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B-4F13-A182-ECC9945E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5459864"/>
        <c:axId val="685460848"/>
      </c:barChart>
      <c:catAx>
        <c:axId val="68545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0848"/>
        <c:crosses val="autoZero"/>
        <c:auto val="1"/>
        <c:lblAlgn val="ctr"/>
        <c:lblOffset val="100"/>
        <c:noMultiLvlLbl val="0"/>
      </c:catAx>
      <c:valAx>
        <c:axId val="6854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Letter</a:t>
            </a:r>
            <a:r>
              <a:rPr lang="en-US" baseline="0"/>
              <a:t>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Summary!$B$17:$B$26</c:f>
              <c:numCache>
                <c:formatCode>General</c:formatCode>
                <c:ptCount val="10"/>
                <c:pt idx="0">
                  <c:v>81.784999999999997</c:v>
                </c:pt>
                <c:pt idx="1">
                  <c:v>80.356999999999999</c:v>
                </c:pt>
                <c:pt idx="2">
                  <c:v>84.641999999999996</c:v>
                </c:pt>
                <c:pt idx="3">
                  <c:v>88.93</c:v>
                </c:pt>
                <c:pt idx="4">
                  <c:v>72.14</c:v>
                </c:pt>
                <c:pt idx="5">
                  <c:v>72.856999999999999</c:v>
                </c:pt>
                <c:pt idx="6">
                  <c:v>73.213999999999999</c:v>
                </c:pt>
                <c:pt idx="7">
                  <c:v>77.141999999999996</c:v>
                </c:pt>
                <c:pt idx="8">
                  <c:v>68.569999999999993</c:v>
                </c:pt>
                <c:pt idx="9">
                  <c:v>75.709999999999994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E3A-9245-6235D8C86C0D}"/>
            </c:ext>
          </c:extLst>
        </c:ser>
        <c:ser>
          <c:idx val="1"/>
          <c:order val="1"/>
          <c:tx>
            <c:strRef>
              <c:f>Summary!$C$16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Summary!$C$17:$C$26</c:f>
              <c:numCache>
                <c:formatCode>General</c:formatCode>
                <c:ptCount val="10"/>
                <c:pt idx="0">
                  <c:v>83.213999999999999</c:v>
                </c:pt>
                <c:pt idx="1">
                  <c:v>83.93</c:v>
                </c:pt>
                <c:pt idx="2">
                  <c:v>86.784999999999997</c:v>
                </c:pt>
                <c:pt idx="3">
                  <c:v>90</c:v>
                </c:pt>
                <c:pt idx="4">
                  <c:v>81.430000000000007</c:v>
                </c:pt>
                <c:pt idx="5">
                  <c:v>81.069999999999993</c:v>
                </c:pt>
                <c:pt idx="6">
                  <c:v>82.5</c:v>
                </c:pt>
                <c:pt idx="7">
                  <c:v>84.3</c:v>
                </c:pt>
                <c:pt idx="8">
                  <c:v>80.356999999999999</c:v>
                </c:pt>
                <c:pt idx="9">
                  <c:v>84.64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F-4E3A-9245-6235D8C86C0D}"/>
            </c:ext>
          </c:extLst>
        </c:ser>
        <c:ser>
          <c:idx val="2"/>
          <c:order val="2"/>
          <c:tx>
            <c:strRef>
              <c:f>Summary!$D$16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Summary!$D$17:$D$26</c:f>
              <c:numCache>
                <c:formatCode>General</c:formatCode>
                <c:ptCount val="10"/>
                <c:pt idx="0">
                  <c:v>87.5</c:v>
                </c:pt>
                <c:pt idx="1">
                  <c:v>92.04</c:v>
                </c:pt>
                <c:pt idx="2">
                  <c:v>94.32</c:v>
                </c:pt>
                <c:pt idx="3">
                  <c:v>95.45</c:v>
                </c:pt>
                <c:pt idx="4">
                  <c:v>92.045000000000002</c:v>
                </c:pt>
                <c:pt idx="5">
                  <c:v>96.21</c:v>
                </c:pt>
                <c:pt idx="6">
                  <c:v>93.56</c:v>
                </c:pt>
                <c:pt idx="7">
                  <c:v>96.6</c:v>
                </c:pt>
                <c:pt idx="8">
                  <c:v>94.7</c:v>
                </c:pt>
                <c:pt idx="9">
                  <c:v>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F-4E3A-9245-6235D8C86C0D}"/>
            </c:ext>
          </c:extLst>
        </c:ser>
        <c:ser>
          <c:idx val="3"/>
          <c:order val="3"/>
          <c:tx>
            <c:strRef>
              <c:f>Summary!$E$16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Summary!$E$17:$E$26</c:f>
              <c:numCache>
                <c:formatCode>General</c:formatCode>
                <c:ptCount val="10"/>
                <c:pt idx="0">
                  <c:v>83.08</c:v>
                </c:pt>
                <c:pt idx="1">
                  <c:v>87.87</c:v>
                </c:pt>
                <c:pt idx="2">
                  <c:v>85.66</c:v>
                </c:pt>
                <c:pt idx="3">
                  <c:v>93.01</c:v>
                </c:pt>
                <c:pt idx="4">
                  <c:v>88.97</c:v>
                </c:pt>
                <c:pt idx="5">
                  <c:v>76.47</c:v>
                </c:pt>
                <c:pt idx="6">
                  <c:v>81.25</c:v>
                </c:pt>
                <c:pt idx="7">
                  <c:v>83.454999999999998</c:v>
                </c:pt>
                <c:pt idx="8">
                  <c:v>74.63</c:v>
                </c:pt>
                <c:pt idx="9">
                  <c:v>83.822999999999993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F-4E3A-9245-6235D8C86C0D}"/>
            </c:ext>
          </c:extLst>
        </c:ser>
        <c:ser>
          <c:idx val="4"/>
          <c:order val="4"/>
          <c:tx>
            <c:strRef>
              <c:f>Summary!$F$16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Summary!$A$17:$A$26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Summary!$F$17:$F$26</c:f>
              <c:numCache>
                <c:formatCode>General</c:formatCode>
                <c:ptCount val="10"/>
                <c:pt idx="0">
                  <c:v>89.337999999999994</c:v>
                </c:pt>
                <c:pt idx="1">
                  <c:v>93.013999999999996</c:v>
                </c:pt>
                <c:pt idx="2">
                  <c:v>90.44</c:v>
                </c:pt>
                <c:pt idx="3">
                  <c:v>94.12</c:v>
                </c:pt>
                <c:pt idx="4">
                  <c:v>90.07</c:v>
                </c:pt>
                <c:pt idx="5">
                  <c:v>94.48</c:v>
                </c:pt>
                <c:pt idx="6">
                  <c:v>91.54</c:v>
                </c:pt>
                <c:pt idx="7">
                  <c:v>94.484999999999999</c:v>
                </c:pt>
                <c:pt idx="8">
                  <c:v>96.69</c:v>
                </c:pt>
                <c:pt idx="9">
                  <c:v>97.793999999999997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F-4E3A-9245-6235D8C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637088"/>
        <c:axId val="610638072"/>
      </c:barChart>
      <c:catAx>
        <c:axId val="6106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38072"/>
        <c:crosses val="autoZero"/>
        <c:auto val="1"/>
        <c:lblAlgn val="ctr"/>
        <c:lblOffset val="100"/>
        <c:noMultiLvlLbl val="0"/>
      </c:catAx>
      <c:valAx>
        <c:axId val="6106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Summary!$B$40</c:f>
              <c:strCache>
                <c:ptCount val="1"/>
                <c:pt idx="0">
                  <c:v>Cohort1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Summary!$B$41:$B$46</c:f>
              <c:numCache>
                <c:formatCode>General</c:formatCode>
                <c:ptCount val="6"/>
                <c:pt idx="0">
                  <c:v>77.14</c:v>
                </c:pt>
                <c:pt idx="1">
                  <c:v>84.29</c:v>
                </c:pt>
                <c:pt idx="2">
                  <c:v>100</c:v>
                </c:pt>
                <c:pt idx="3">
                  <c:v>100</c:v>
                </c:pt>
                <c:pt idx="4">
                  <c:v>82.86</c:v>
                </c:pt>
                <c:pt idx="5">
                  <c:v>97.14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ED7-AF6F-D578CEF60731}"/>
            </c:ext>
          </c:extLst>
        </c:ser>
        <c:ser>
          <c:idx val="1"/>
          <c:order val="1"/>
          <c:tx>
            <c:strRef>
              <c:f>Summary!$C$40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Summary!$C$41:$C$46</c:f>
              <c:numCache>
                <c:formatCode>General</c:formatCode>
                <c:ptCount val="6"/>
                <c:pt idx="0">
                  <c:v>77.14</c:v>
                </c:pt>
                <c:pt idx="1">
                  <c:v>82.86</c:v>
                </c:pt>
                <c:pt idx="2">
                  <c:v>92.86</c:v>
                </c:pt>
                <c:pt idx="3">
                  <c:v>91.43</c:v>
                </c:pt>
                <c:pt idx="4">
                  <c:v>85.710000000000008</c:v>
                </c:pt>
                <c:pt idx="5">
                  <c:v>91.43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5-4ED7-AF6F-D578CEF60731}"/>
            </c:ext>
          </c:extLst>
        </c:ser>
        <c:ser>
          <c:idx val="2"/>
          <c:order val="2"/>
          <c:tx>
            <c:strRef>
              <c:f>Summary!$D$40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Summary!$D$41:$D$46</c:f>
              <c:numCache>
                <c:formatCode>General</c:formatCode>
                <c:ptCount val="6"/>
                <c:pt idx="0">
                  <c:v>59.09</c:v>
                </c:pt>
                <c:pt idx="1">
                  <c:v>74.239999999999995</c:v>
                </c:pt>
                <c:pt idx="2">
                  <c:v>93.94</c:v>
                </c:pt>
                <c:pt idx="3">
                  <c:v>84.85</c:v>
                </c:pt>
                <c:pt idx="4">
                  <c:v>84.85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5-4ED7-AF6F-D578CEF60731}"/>
            </c:ext>
          </c:extLst>
        </c:ser>
        <c:ser>
          <c:idx val="3"/>
          <c:order val="3"/>
          <c:tx>
            <c:strRef>
              <c:f>Summary!$E$40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Summary!$E$41:$E$46</c:f>
              <c:numCache>
                <c:formatCode>General</c:formatCode>
                <c:ptCount val="6"/>
                <c:pt idx="0">
                  <c:v>80.88</c:v>
                </c:pt>
                <c:pt idx="1">
                  <c:v>94.12</c:v>
                </c:pt>
                <c:pt idx="2">
                  <c:v>98.53</c:v>
                </c:pt>
                <c:pt idx="3">
                  <c:v>97.06</c:v>
                </c:pt>
                <c:pt idx="4">
                  <c:v>94.12</c:v>
                </c:pt>
                <c:pt idx="5">
                  <c:v>85.289999999999992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5-4ED7-AF6F-D578CEF60731}"/>
            </c:ext>
          </c:extLst>
        </c:ser>
        <c:ser>
          <c:idx val="4"/>
          <c:order val="4"/>
          <c:tx>
            <c:strRef>
              <c:f>Summary!$F$40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Summary!$A$41:$A$46</c:f>
              <c:strCache>
                <c:ptCount val="6"/>
                <c:pt idx="0">
                  <c:v>Q1 - T,L</c:v>
                </c:pt>
                <c:pt idx="1">
                  <c:v>Q2 - C,O</c:v>
                </c:pt>
                <c:pt idx="2">
                  <c:v>Q3 - F,C</c:v>
                </c:pt>
                <c:pt idx="3">
                  <c:v>Q4 - T</c:v>
                </c:pt>
                <c:pt idx="4">
                  <c:v>Q5 - T</c:v>
                </c:pt>
                <c:pt idx="5">
                  <c:v>Q6 - C</c:v>
                </c:pt>
              </c:strCache>
            </c:strRef>
          </c:cat>
          <c:val>
            <c:numRef>
              <c:f>Summary!$F$41:$F$46</c:f>
              <c:numCache>
                <c:formatCode>General</c:formatCode>
                <c:ptCount val="6"/>
                <c:pt idx="0">
                  <c:v>63.24</c:v>
                </c:pt>
                <c:pt idx="1">
                  <c:v>82.35</c:v>
                </c:pt>
                <c:pt idx="2">
                  <c:v>92.65</c:v>
                </c:pt>
                <c:pt idx="3">
                  <c:v>85.289999999999992</c:v>
                </c:pt>
                <c:pt idx="4">
                  <c:v>97.06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5-4ED7-AF6F-D578CEF6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295288"/>
        <c:axId val="598294304"/>
      </c:barChart>
      <c:catAx>
        <c:axId val="5982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94304"/>
        <c:crosses val="autoZero"/>
        <c:auto val="1"/>
        <c:lblAlgn val="ctr"/>
        <c:lblOffset val="100"/>
        <c:noMultiLvlLbl val="0"/>
      </c:catAx>
      <c:valAx>
        <c:axId val="598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 Agreed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Summary!$B$50</c:f>
              <c:strCache>
                <c:ptCount val="1"/>
                <c:pt idx="0">
                  <c:v>Cohort2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Summary!$B$51:$B$60</c:f>
              <c:numCache>
                <c:formatCode>General</c:formatCode>
                <c:ptCount val="10"/>
                <c:pt idx="0">
                  <c:v>5.71</c:v>
                </c:pt>
                <c:pt idx="1">
                  <c:v>0</c:v>
                </c:pt>
                <c:pt idx="2">
                  <c:v>0</c:v>
                </c:pt>
                <c:pt idx="3">
                  <c:v>5.71</c:v>
                </c:pt>
                <c:pt idx="4">
                  <c:v>2.86</c:v>
                </c:pt>
                <c:pt idx="5">
                  <c:v>5.71</c:v>
                </c:pt>
                <c:pt idx="6">
                  <c:v>40</c:v>
                </c:pt>
                <c:pt idx="7">
                  <c:v>29</c:v>
                </c:pt>
                <c:pt idx="8">
                  <c:v>23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4700-8EA6-97010D072850}"/>
            </c:ext>
          </c:extLst>
        </c:ser>
        <c:ser>
          <c:idx val="1"/>
          <c:order val="1"/>
          <c:tx>
            <c:strRef>
              <c:f>Summary!$C$50</c:f>
              <c:strCache>
                <c:ptCount val="1"/>
                <c:pt idx="0">
                  <c:v>Cohort3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Summary!$C$51:$C$60</c:f>
              <c:numCache>
                <c:formatCode>General</c:formatCode>
                <c:ptCount val="10"/>
                <c:pt idx="0">
                  <c:v>24.24</c:v>
                </c:pt>
                <c:pt idx="1">
                  <c:v>21.21</c:v>
                </c:pt>
                <c:pt idx="2">
                  <c:v>6.06</c:v>
                </c:pt>
                <c:pt idx="3">
                  <c:v>15.15</c:v>
                </c:pt>
                <c:pt idx="4">
                  <c:v>9.09</c:v>
                </c:pt>
                <c:pt idx="5">
                  <c:v>9.09</c:v>
                </c:pt>
                <c:pt idx="6">
                  <c:v>66.67</c:v>
                </c:pt>
                <c:pt idx="7">
                  <c:v>78.790000000000006</c:v>
                </c:pt>
                <c:pt idx="8">
                  <c:v>75.760000000000005</c:v>
                </c:pt>
                <c:pt idx="9">
                  <c:v>63.64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6-4700-8EA6-97010D072850}"/>
            </c:ext>
          </c:extLst>
        </c:ser>
        <c:ser>
          <c:idx val="2"/>
          <c:order val="2"/>
          <c:tx>
            <c:strRef>
              <c:f>Summary!$D$50</c:f>
              <c:strCache>
                <c:ptCount val="1"/>
                <c:pt idx="0">
                  <c:v>Cohort4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Summary!$D$51:$D$60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2.94</c:v>
                </c:pt>
                <c:pt idx="4">
                  <c:v>0</c:v>
                </c:pt>
                <c:pt idx="5">
                  <c:v>2.94</c:v>
                </c:pt>
                <c:pt idx="6">
                  <c:v>44.12</c:v>
                </c:pt>
                <c:pt idx="7">
                  <c:v>20.59</c:v>
                </c:pt>
                <c:pt idx="8">
                  <c:v>29.41</c:v>
                </c:pt>
                <c:pt idx="9">
                  <c:v>35.29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6-4700-8EA6-97010D072850}"/>
            </c:ext>
          </c:extLst>
        </c:ser>
        <c:ser>
          <c:idx val="3"/>
          <c:order val="3"/>
          <c:tx>
            <c:strRef>
              <c:f>Summary!$E$50</c:f>
              <c:strCache>
                <c:ptCount val="1"/>
                <c:pt idx="0">
                  <c:v>Cohort5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Summary!$A$51:$A$60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Summary!$E$51:$E$60</c:f>
              <c:numCache>
                <c:formatCode>General</c:formatCode>
                <c:ptCount val="10"/>
                <c:pt idx="0">
                  <c:v>20.59</c:v>
                </c:pt>
                <c:pt idx="1">
                  <c:v>11.76</c:v>
                </c:pt>
                <c:pt idx="2">
                  <c:v>2.94</c:v>
                </c:pt>
                <c:pt idx="3">
                  <c:v>11.76</c:v>
                </c:pt>
                <c:pt idx="4">
                  <c:v>0</c:v>
                </c:pt>
                <c:pt idx="5">
                  <c:v>0</c:v>
                </c:pt>
                <c:pt idx="6">
                  <c:v>70.59</c:v>
                </c:pt>
                <c:pt idx="7">
                  <c:v>76.47</c:v>
                </c:pt>
                <c:pt idx="8">
                  <c:v>85.29</c:v>
                </c:pt>
                <c:pt idx="9">
                  <c:v>82.35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6-4700-8EA6-97010D07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6941256"/>
        <c:axId val="766942568"/>
      </c:barChart>
      <c:catAx>
        <c:axId val="76694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2568"/>
        <c:crosses val="autoZero"/>
        <c:auto val="1"/>
        <c:lblAlgn val="ctr"/>
        <c:lblOffset val="100"/>
        <c:noMultiLvlLbl val="0"/>
      </c:catAx>
      <c:valAx>
        <c:axId val="7669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Summary!$A$93</c:f>
              <c:strCache>
                <c:ptCount val="1"/>
                <c:pt idx="0">
                  <c:v>Task Load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Summary!$B$92:$F$92</c:f>
              <c:strCache>
                <c:ptCount val="5"/>
                <c:pt idx="0">
                  <c:v>Cohort1</c:v>
                </c:pt>
                <c:pt idx="1">
                  <c:v>Cohort2</c:v>
                </c:pt>
                <c:pt idx="2">
                  <c:v>Cohort3</c:v>
                </c:pt>
                <c:pt idx="3">
                  <c:v>Cohort4</c:v>
                </c:pt>
                <c:pt idx="4">
                  <c:v>Cohort5</c:v>
                </c:pt>
              </c:strCache>
            </c:strRef>
          </c:cat>
          <c:val>
            <c:numRef>
              <c:f>Summary!$B$93:$F$93</c:f>
              <c:numCache>
                <c:formatCode>General</c:formatCode>
                <c:ptCount val="5"/>
                <c:pt idx="0">
                  <c:v>10.48</c:v>
                </c:pt>
                <c:pt idx="1">
                  <c:v>11.27</c:v>
                </c:pt>
                <c:pt idx="2">
                  <c:v>9.8800000000000008</c:v>
                </c:pt>
                <c:pt idx="3">
                  <c:v>10.64</c:v>
                </c:pt>
                <c:pt idx="4">
                  <c:v>10.46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7-4A71-A41D-F532EE95D2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8291024"/>
        <c:axId val="598289056"/>
      </c:barChart>
      <c:catAx>
        <c:axId val="5982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9056"/>
        <c:crosses val="autoZero"/>
        <c:auto val="1"/>
        <c:lblAlgn val="ctr"/>
        <c:lblOffset val="100"/>
        <c:noMultiLvlLbl val="0"/>
      </c:catAx>
      <c:valAx>
        <c:axId val="5982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82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Summary!$A$98</c:f>
              <c:strCache>
                <c:ptCount val="1"/>
                <c:pt idx="0">
                  <c:v>Trust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Summary!$B$97:$E$97</c:f>
              <c:strCache>
                <c:ptCount val="4"/>
                <c:pt idx="0">
                  <c:v>Cohort2</c:v>
                </c:pt>
                <c:pt idx="1">
                  <c:v>Cohort3</c:v>
                </c:pt>
                <c:pt idx="2">
                  <c:v>Cohort4</c:v>
                </c:pt>
                <c:pt idx="3">
                  <c:v>Cohort5</c:v>
                </c:pt>
              </c:strCache>
            </c:strRef>
          </c:cat>
          <c:val>
            <c:numRef>
              <c:f>Summary!$B$98:$E$98</c:f>
              <c:numCache>
                <c:formatCode>General</c:formatCode>
                <c:ptCount val="4"/>
                <c:pt idx="0">
                  <c:v>2.25</c:v>
                </c:pt>
                <c:pt idx="1">
                  <c:v>2.63</c:v>
                </c:pt>
                <c:pt idx="2">
                  <c:v>2.2200000000000002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E-46B3-B8EA-FE562710C9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199808"/>
        <c:axId val="620200464"/>
      </c:barChart>
      <c:catAx>
        <c:axId val="6201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0464"/>
        <c:crosses val="autoZero"/>
        <c:auto val="1"/>
        <c:lblAlgn val="ctr"/>
        <c:lblOffset val="100"/>
        <c:noMultiLvlLbl val="0"/>
      </c:catAx>
      <c:valAx>
        <c:axId val="6202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1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710214</xdr:colOff>
      <xdr:row>94</xdr:row>
      <xdr:rowOff>104929</xdr:rowOff>
    </xdr:from>
    <xdr:to>
      <xdr:col>11</xdr:col>
      <xdr:colOff>226875</xdr:colOff>
      <xdr:row>106</xdr:row>
      <xdr:rowOff>67692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BC5B2-4B8F-4646-9FE6-50D66F414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685553</xdr:colOff>
      <xdr:row>106</xdr:row>
      <xdr:rowOff>191240</xdr:rowOff>
    </xdr:from>
    <xdr:to>
      <xdr:col>11</xdr:col>
      <xdr:colOff>202214</xdr:colOff>
      <xdr:row>120</xdr:row>
      <xdr:rowOff>172498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A4DEC0-77F2-4B92-B50F-B359F5630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642398</xdr:colOff>
      <xdr:row>121</xdr:row>
      <xdr:rowOff>172744</xdr:rowOff>
    </xdr:from>
    <xdr:to>
      <xdr:col>11</xdr:col>
      <xdr:colOff>159059</xdr:colOff>
      <xdr:row>135</xdr:row>
      <xdr:rowOff>154002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72A901-BC81-4C88-AFFC-DAC398EE3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289757</xdr:colOff>
      <xdr:row>0</xdr:row>
      <xdr:rowOff>164043</xdr:rowOff>
    </xdr:from>
    <xdr:to>
      <xdr:col>11</xdr:col>
      <xdr:colOff>838446</xdr:colOff>
      <xdr:row>12</xdr:row>
      <xdr:rowOff>191118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0BC5C-EEF4-4ECD-BC2D-382CBCD8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303321</xdr:colOff>
      <xdr:row>13</xdr:row>
      <xdr:rowOff>55609</xdr:rowOff>
    </xdr:from>
    <xdr:to>
      <xdr:col>11</xdr:col>
      <xdr:colOff>863107</xdr:colOff>
      <xdr:row>26</xdr:row>
      <xdr:rowOff>191117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0A9881-AF5E-49DF-A143-A5E876C7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278661</xdr:colOff>
      <xdr:row>27</xdr:row>
      <xdr:rowOff>92599</xdr:rowOff>
    </xdr:from>
    <xdr:to>
      <xdr:col>11</xdr:col>
      <xdr:colOff>806389</xdr:colOff>
      <xdr:row>43</xdr:row>
      <xdr:rowOff>147838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F2C80-ACF2-4C46-B030-795D4D5E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266331</xdr:colOff>
      <xdr:row>45</xdr:row>
      <xdr:rowOff>123</xdr:rowOff>
    </xdr:from>
    <xdr:to>
      <xdr:col>11</xdr:col>
      <xdr:colOff>794059</xdr:colOff>
      <xdr:row>61</xdr:row>
      <xdr:rowOff>98517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ECF691-8287-49A1-BDEB-C5DF8B66D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710214</xdr:colOff>
      <xdr:row>90</xdr:row>
      <xdr:rowOff>104929</xdr:rowOff>
    </xdr:from>
    <xdr:to>
      <xdr:col>11</xdr:col>
      <xdr:colOff>226875</xdr:colOff>
      <xdr:row>102</xdr:row>
      <xdr:rowOff>67692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47EF8-7FBD-4D39-836C-6458DB9D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685553</xdr:colOff>
      <xdr:row>102</xdr:row>
      <xdr:rowOff>191240</xdr:rowOff>
    </xdr:from>
    <xdr:to>
      <xdr:col>11</xdr:col>
      <xdr:colOff>202214</xdr:colOff>
      <xdr:row>116</xdr:row>
      <xdr:rowOff>172498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EBF26A-DE7C-4031-92CE-EAA52B7B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642398</xdr:colOff>
      <xdr:row>117</xdr:row>
      <xdr:rowOff>172744</xdr:rowOff>
    </xdr:from>
    <xdr:to>
      <xdr:col>11</xdr:col>
      <xdr:colOff>159059</xdr:colOff>
      <xdr:row>131</xdr:row>
      <xdr:rowOff>154002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9DB53-4A5B-444F-A908-17237D9D7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667056</xdr:colOff>
      <xdr:row>72</xdr:row>
      <xdr:rowOff>36990</xdr:rowOff>
    </xdr:from>
    <xdr:to>
      <xdr:col>11</xdr:col>
      <xdr:colOff>332912</xdr:colOff>
      <xdr:row>89</xdr:row>
      <xdr:rowOff>67693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1C49F4-96E4-4EED-9331-2D87DE75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24A8-510C-4816-8651-BC5152287C55}">
  <sheetPr>
    <outlinePr summaryBelow="0" summaryRight="0"/>
  </sheetPr>
  <dimension ref="A1:M105"/>
  <sheetViews>
    <sheetView topLeftCell="A18" zoomScale="119" zoomScaleNormal="72" workbookViewId="0">
      <selection activeCell="E38" sqref="E38"/>
    </sheetView>
  </sheetViews>
  <sheetFormatPr defaultColWidth="14.453125" defaultRowHeight="15.75" customHeight="1" x14ac:dyDescent="0.25"/>
  <cols>
    <col min="1" max="1" width="10.453125" style="14" customWidth="1"/>
    <col min="2" max="16384" width="14.453125" style="14"/>
  </cols>
  <sheetData>
    <row r="1" spans="1:11" ht="13" x14ac:dyDescent="0.3">
      <c r="A1" s="59" t="s">
        <v>377</v>
      </c>
      <c r="B1" s="60"/>
      <c r="C1" s="8"/>
      <c r="D1" s="8"/>
      <c r="E1" s="8"/>
      <c r="F1" s="8"/>
    </row>
    <row r="2" spans="1:11" ht="15.75" customHeight="1" x14ac:dyDescent="0.25">
      <c r="A2" s="9"/>
      <c r="B2" s="10" t="s">
        <v>378</v>
      </c>
      <c r="C2" s="10" t="s">
        <v>379</v>
      </c>
      <c r="D2" s="10" t="s">
        <v>380</v>
      </c>
      <c r="E2" s="10" t="s">
        <v>381</v>
      </c>
      <c r="F2" s="10" t="s">
        <v>382</v>
      </c>
      <c r="K2" s="18" t="s">
        <v>514</v>
      </c>
    </row>
    <row r="3" spans="1:11" ht="15.75" customHeight="1" x14ac:dyDescent="0.25">
      <c r="A3" s="10" t="s">
        <v>383</v>
      </c>
      <c r="B3" s="11">
        <v>34.284999999999997</v>
      </c>
      <c r="C3" s="11">
        <v>40</v>
      </c>
      <c r="D3" s="25">
        <v>45.45</v>
      </c>
      <c r="E3" s="26">
        <v>29.41</v>
      </c>
      <c r="F3" s="11">
        <v>38.234999999999999</v>
      </c>
      <c r="H3" s="18" t="s">
        <v>501</v>
      </c>
    </row>
    <row r="4" spans="1:11" ht="15.5" customHeight="1" x14ac:dyDescent="0.25">
      <c r="A4" s="10" t="s">
        <v>384</v>
      </c>
      <c r="B4" s="26">
        <v>22.856999999999999</v>
      </c>
      <c r="C4" s="11">
        <v>45.71</v>
      </c>
      <c r="D4" s="11">
        <v>60.606000000000002</v>
      </c>
      <c r="E4" s="11">
        <v>41.176000000000002</v>
      </c>
      <c r="F4" s="25">
        <v>64.704999999999998</v>
      </c>
      <c r="H4" s="18" t="s">
        <v>502</v>
      </c>
    </row>
    <row r="5" spans="1:11" ht="15.5" customHeight="1" x14ac:dyDescent="0.25">
      <c r="A5" s="10" t="s">
        <v>594</v>
      </c>
      <c r="B5" s="29">
        <f>B3+B4</f>
        <v>57.141999999999996</v>
      </c>
      <c r="C5" s="10">
        <f>C3+C4</f>
        <v>85.710000000000008</v>
      </c>
      <c r="D5" s="27">
        <f>D3+D4</f>
        <v>106.05600000000001</v>
      </c>
      <c r="E5" s="10">
        <f>E3+E4</f>
        <v>70.585999999999999</v>
      </c>
      <c r="F5" s="10">
        <f>F3+F4</f>
        <v>102.94</v>
      </c>
      <c r="H5" s="18"/>
    </row>
    <row r="6" spans="1:11" ht="15.75" customHeight="1" x14ac:dyDescent="0.25">
      <c r="A6" s="10" t="s">
        <v>385</v>
      </c>
      <c r="B6" s="26">
        <v>8.57</v>
      </c>
      <c r="C6" s="11">
        <v>37.14</v>
      </c>
      <c r="D6" s="25">
        <v>72.72</v>
      </c>
      <c r="E6" s="11">
        <v>23.53</v>
      </c>
      <c r="F6" s="11">
        <v>64.704999999999998</v>
      </c>
    </row>
    <row r="7" spans="1:11" ht="15.75" customHeight="1" x14ac:dyDescent="0.25">
      <c r="A7" s="10" t="s">
        <v>386</v>
      </c>
      <c r="B7" s="26">
        <v>31.43</v>
      </c>
      <c r="C7" s="11">
        <v>51.42</v>
      </c>
      <c r="D7" s="25">
        <v>78.78</v>
      </c>
      <c r="E7" s="11">
        <v>58.823</v>
      </c>
      <c r="F7" s="11">
        <v>70.587999999999994</v>
      </c>
    </row>
    <row r="8" spans="1:11" s="47" customFormat="1" ht="15.75" customHeight="1" x14ac:dyDescent="0.25">
      <c r="A8" s="46" t="s">
        <v>595</v>
      </c>
      <c r="B8" s="26">
        <f>B6+B7</f>
        <v>40</v>
      </c>
      <c r="C8" s="31">
        <f>C6+C7</f>
        <v>88.56</v>
      </c>
      <c r="D8" s="25">
        <f>D6+D7</f>
        <v>151.5</v>
      </c>
      <c r="E8" s="31">
        <f>E6+E7</f>
        <v>82.353000000000009</v>
      </c>
      <c r="F8" s="31">
        <f>F6+F7</f>
        <v>135.29300000000001</v>
      </c>
    </row>
    <row r="9" spans="1:11" ht="15.75" customHeight="1" x14ac:dyDescent="0.25">
      <c r="A9" s="10" t="s">
        <v>387</v>
      </c>
      <c r="B9" s="26">
        <v>8.57</v>
      </c>
      <c r="C9" s="11">
        <v>37.14</v>
      </c>
      <c r="D9" s="25">
        <v>60.606000000000002</v>
      </c>
      <c r="E9" s="11">
        <v>50</v>
      </c>
      <c r="F9" s="11">
        <v>55.881999999999998</v>
      </c>
    </row>
    <row r="10" spans="1:11" ht="15.75" customHeight="1" x14ac:dyDescent="0.25">
      <c r="A10" s="10" t="s">
        <v>388</v>
      </c>
      <c r="B10" s="26">
        <v>17.14</v>
      </c>
      <c r="C10" s="11">
        <v>42.856999999999999</v>
      </c>
      <c r="D10" s="25">
        <v>75.757000000000005</v>
      </c>
      <c r="E10" s="11">
        <v>32.35</v>
      </c>
      <c r="F10" s="11">
        <v>73.53</v>
      </c>
    </row>
    <row r="11" spans="1:11" ht="15.75" customHeight="1" x14ac:dyDescent="0.25">
      <c r="A11" s="10" t="s">
        <v>389</v>
      </c>
      <c r="B11" s="26">
        <v>22.856999999999999</v>
      </c>
      <c r="C11" s="11">
        <v>40</v>
      </c>
      <c r="D11" s="11">
        <v>66.665999999999997</v>
      </c>
      <c r="E11" s="11">
        <v>44.12</v>
      </c>
      <c r="F11" s="25">
        <v>70.587999999999994</v>
      </c>
    </row>
    <row r="12" spans="1:11" ht="15.75" customHeight="1" x14ac:dyDescent="0.25">
      <c r="A12" s="10" t="s">
        <v>390</v>
      </c>
      <c r="B12" s="26">
        <v>2.8570000000000002</v>
      </c>
      <c r="C12" s="11">
        <v>28.57</v>
      </c>
      <c r="D12" s="25">
        <v>78.787000000000006</v>
      </c>
      <c r="E12" s="11">
        <v>20.6</v>
      </c>
      <c r="F12" s="11">
        <v>76.47</v>
      </c>
    </row>
    <row r="13" spans="1:11" ht="15.75" customHeight="1" x14ac:dyDescent="0.25">
      <c r="A13" s="10" t="s">
        <v>391</v>
      </c>
      <c r="B13" s="26">
        <v>20</v>
      </c>
      <c r="C13" s="11">
        <v>22.856999999999999</v>
      </c>
      <c r="D13" s="11">
        <v>75.757000000000005</v>
      </c>
      <c r="E13" s="11">
        <v>29.41</v>
      </c>
      <c r="F13" s="25">
        <v>85.3</v>
      </c>
    </row>
    <row r="14" spans="1:11" ht="15.75" customHeight="1" x14ac:dyDescent="0.25">
      <c r="A14" s="10" t="s">
        <v>392</v>
      </c>
      <c r="B14" s="26">
        <v>14.285</v>
      </c>
      <c r="C14" s="11">
        <v>40</v>
      </c>
      <c r="D14" s="11">
        <v>63.636000000000003</v>
      </c>
      <c r="E14" s="11">
        <v>33.299999999999997</v>
      </c>
      <c r="F14" s="25">
        <v>82.35</v>
      </c>
    </row>
    <row r="15" spans="1:11" ht="15.75" customHeight="1" x14ac:dyDescent="0.25">
      <c r="I15" s="18" t="s">
        <v>383</v>
      </c>
      <c r="J15" s="18" t="s">
        <v>494</v>
      </c>
    </row>
    <row r="16" spans="1:11" ht="15.75" customHeight="1" x14ac:dyDescent="0.25">
      <c r="I16" s="18" t="s">
        <v>384</v>
      </c>
      <c r="J16" s="18" t="s">
        <v>494</v>
      </c>
    </row>
    <row r="17" spans="1:10" ht="13" x14ac:dyDescent="0.3">
      <c r="A17" s="59" t="s">
        <v>393</v>
      </c>
      <c r="B17" s="60"/>
      <c r="C17" s="8"/>
      <c r="D17" s="8"/>
      <c r="E17" s="8"/>
      <c r="F17" s="8"/>
      <c r="I17" s="18" t="s">
        <v>385</v>
      </c>
      <c r="J17" s="18" t="s">
        <v>495</v>
      </c>
    </row>
    <row r="18" spans="1:10" ht="15.75" customHeight="1" x14ac:dyDescent="0.25">
      <c r="A18" s="9"/>
      <c r="B18" s="10" t="s">
        <v>378</v>
      </c>
      <c r="C18" s="10" t="s">
        <v>379</v>
      </c>
      <c r="D18" s="10" t="s">
        <v>380</v>
      </c>
      <c r="E18" s="10" t="s">
        <v>381</v>
      </c>
      <c r="F18" s="10" t="s">
        <v>382</v>
      </c>
      <c r="I18" s="18" t="s">
        <v>386</v>
      </c>
      <c r="J18" s="18" t="s">
        <v>496</v>
      </c>
    </row>
    <row r="19" spans="1:10" ht="15.75" customHeight="1" x14ac:dyDescent="0.25">
      <c r="A19" s="10" t="s">
        <v>383</v>
      </c>
      <c r="B19" s="11">
        <v>81.784999999999997</v>
      </c>
      <c r="C19" s="11">
        <v>83.213999999999999</v>
      </c>
      <c r="D19" s="11">
        <v>87.5</v>
      </c>
      <c r="E19" s="11">
        <v>83.08</v>
      </c>
      <c r="F19" s="11">
        <v>89.337999999999994</v>
      </c>
      <c r="I19" s="18" t="s">
        <v>387</v>
      </c>
      <c r="J19" s="18" t="s">
        <v>497</v>
      </c>
    </row>
    <row r="20" spans="1:10" ht="15.75" customHeight="1" x14ac:dyDescent="0.25">
      <c r="A20" s="10" t="s">
        <v>384</v>
      </c>
      <c r="B20" s="11">
        <v>80.356999999999999</v>
      </c>
      <c r="C20" s="11">
        <v>83.93</v>
      </c>
      <c r="D20" s="11">
        <v>92.04</v>
      </c>
      <c r="E20" s="11">
        <v>87.87</v>
      </c>
      <c r="F20" s="11">
        <v>93.013999999999996</v>
      </c>
      <c r="I20" s="18" t="s">
        <v>388</v>
      </c>
      <c r="J20" s="18" t="s">
        <v>498</v>
      </c>
    </row>
    <row r="21" spans="1:10" ht="15.75" customHeight="1" x14ac:dyDescent="0.25">
      <c r="A21" s="10" t="s">
        <v>385</v>
      </c>
      <c r="B21" s="11">
        <v>84.641999999999996</v>
      </c>
      <c r="C21" s="11">
        <v>86.784999999999997</v>
      </c>
      <c r="D21" s="11">
        <v>94.32</v>
      </c>
      <c r="E21" s="11">
        <v>85.66</v>
      </c>
      <c r="F21" s="11">
        <v>90.44</v>
      </c>
      <c r="I21" s="18" t="s">
        <v>499</v>
      </c>
      <c r="J21" s="18" t="s">
        <v>500</v>
      </c>
    </row>
    <row r="22" spans="1:10" ht="15.75" customHeight="1" x14ac:dyDescent="0.25">
      <c r="A22" s="10" t="s">
        <v>386</v>
      </c>
      <c r="B22" s="11">
        <v>88.93</v>
      </c>
      <c r="C22" s="11">
        <v>90</v>
      </c>
      <c r="D22" s="11">
        <v>95.45</v>
      </c>
      <c r="E22" s="11">
        <v>93.01</v>
      </c>
      <c r="F22" s="11">
        <v>94.12</v>
      </c>
    </row>
    <row r="23" spans="1:10" ht="15.75" customHeight="1" x14ac:dyDescent="0.25">
      <c r="A23" s="10" t="s">
        <v>387</v>
      </c>
      <c r="B23" s="11">
        <v>72.14</v>
      </c>
      <c r="C23" s="11">
        <v>81.430000000000007</v>
      </c>
      <c r="D23" s="11">
        <v>92.045000000000002</v>
      </c>
      <c r="E23" s="11">
        <v>88.97</v>
      </c>
      <c r="F23" s="11">
        <v>90.07</v>
      </c>
    </row>
    <row r="24" spans="1:10" ht="12.5" x14ac:dyDescent="0.25">
      <c r="A24" s="10" t="s">
        <v>388</v>
      </c>
      <c r="B24" s="11">
        <v>72.856999999999999</v>
      </c>
      <c r="C24" s="11">
        <v>81.069999999999993</v>
      </c>
      <c r="D24" s="11">
        <v>96.21</v>
      </c>
      <c r="E24" s="11">
        <v>76.47</v>
      </c>
      <c r="F24" s="11">
        <v>94.48</v>
      </c>
    </row>
    <row r="25" spans="1:10" ht="12.5" x14ac:dyDescent="0.25">
      <c r="A25" s="10" t="s">
        <v>389</v>
      </c>
      <c r="B25" s="11">
        <v>73.213999999999999</v>
      </c>
      <c r="C25" s="11">
        <v>82.5</v>
      </c>
      <c r="D25" s="11">
        <v>93.56</v>
      </c>
      <c r="E25" s="11">
        <v>81.25</v>
      </c>
      <c r="F25" s="11">
        <v>91.54</v>
      </c>
    </row>
    <row r="26" spans="1:10" ht="12.5" x14ac:dyDescent="0.25">
      <c r="A26" s="10" t="s">
        <v>390</v>
      </c>
      <c r="B26" s="11">
        <v>77.141999999999996</v>
      </c>
      <c r="C26" s="11">
        <v>84.3</v>
      </c>
      <c r="D26" s="11">
        <v>96.6</v>
      </c>
      <c r="E26" s="11">
        <v>83.454999999999998</v>
      </c>
      <c r="F26" s="11">
        <v>94.484999999999999</v>
      </c>
    </row>
    <row r="27" spans="1:10" ht="12.5" x14ac:dyDescent="0.25">
      <c r="A27" s="10" t="s">
        <v>391</v>
      </c>
      <c r="B27" s="11">
        <v>68.569999999999993</v>
      </c>
      <c r="C27" s="11">
        <v>80.356999999999999</v>
      </c>
      <c r="D27" s="11">
        <v>94.7</v>
      </c>
      <c r="E27" s="11">
        <v>74.63</v>
      </c>
      <c r="F27" s="11">
        <v>96.69</v>
      </c>
    </row>
    <row r="28" spans="1:10" ht="12.5" x14ac:dyDescent="0.25">
      <c r="A28" s="10" t="s">
        <v>392</v>
      </c>
      <c r="B28" s="11">
        <v>75.709999999999994</v>
      </c>
      <c r="C28" s="11">
        <v>84.64</v>
      </c>
      <c r="D28" s="11">
        <v>95.45</v>
      </c>
      <c r="E28" s="11">
        <v>83.822999999999993</v>
      </c>
      <c r="F28" s="11">
        <v>97.793999999999997</v>
      </c>
    </row>
    <row r="31" spans="1:10" ht="13" x14ac:dyDescent="0.3">
      <c r="A31" s="59" t="s">
        <v>394</v>
      </c>
      <c r="B31" s="60"/>
      <c r="C31" s="8"/>
      <c r="D31" s="8"/>
      <c r="E31" s="8"/>
      <c r="F31" s="8"/>
    </row>
    <row r="32" spans="1:10" ht="12.5" x14ac:dyDescent="0.25">
      <c r="A32" s="9"/>
      <c r="B32" s="10" t="s">
        <v>378</v>
      </c>
      <c r="C32" s="10" t="s">
        <v>379</v>
      </c>
      <c r="D32" s="10" t="s">
        <v>380</v>
      </c>
      <c r="E32" s="10" t="s">
        <v>381</v>
      </c>
      <c r="F32" s="10" t="s">
        <v>382</v>
      </c>
    </row>
    <row r="33" spans="1:13" ht="12.5" x14ac:dyDescent="0.25">
      <c r="A33" s="11" t="s">
        <v>395</v>
      </c>
      <c r="B33" s="44">
        <f>ROUND(54/70*100, 2)</f>
        <v>77.14</v>
      </c>
      <c r="C33" s="10">
        <f>ROUND(54/70*100, 2)</f>
        <v>77.14</v>
      </c>
      <c r="D33" s="28">
        <f>ROUND(39/66*100, 2)</f>
        <v>59.09</v>
      </c>
      <c r="E33" s="27">
        <f>ROUND(55/68*100, 2)</f>
        <v>80.88</v>
      </c>
      <c r="F33" s="10">
        <f>ROUND(43/68*100, 2)</f>
        <v>63.24</v>
      </c>
      <c r="H33" s="18" t="s">
        <v>503</v>
      </c>
    </row>
    <row r="34" spans="1:13" ht="12.5" x14ac:dyDescent="0.25">
      <c r="A34" s="11" t="s">
        <v>396</v>
      </c>
      <c r="B34" s="44">
        <f>ROUND(59/70*100, 2)</f>
        <v>84.29</v>
      </c>
      <c r="C34" s="10">
        <f>ROUND(58/70*100, 2)</f>
        <v>82.86</v>
      </c>
      <c r="D34" s="28">
        <f>ROUND(49/66*100, 2)</f>
        <v>74.239999999999995</v>
      </c>
      <c r="E34" s="27">
        <f>ROUND(64/68*100, 2)</f>
        <v>94.12</v>
      </c>
      <c r="F34" s="10">
        <f>ROUND(56/68*100, 2)</f>
        <v>82.35</v>
      </c>
      <c r="H34" s="18" t="s">
        <v>504</v>
      </c>
    </row>
    <row r="35" spans="1:13" ht="12.5" x14ac:dyDescent="0.25">
      <c r="A35" s="11" t="s">
        <v>594</v>
      </c>
      <c r="B35" s="46">
        <f>B33+B34</f>
        <v>161.43</v>
      </c>
      <c r="C35" s="46">
        <f>C33+C34</f>
        <v>160</v>
      </c>
      <c r="D35" s="29">
        <f>D33+D34</f>
        <v>133.32999999999998</v>
      </c>
      <c r="E35" s="27">
        <f>E33+E34</f>
        <v>175</v>
      </c>
      <c r="F35" s="46">
        <f>F33+F34</f>
        <v>145.59</v>
      </c>
      <c r="H35" s="18"/>
    </row>
    <row r="36" spans="1:13" ht="12.5" x14ac:dyDescent="0.25">
      <c r="A36" s="11" t="s">
        <v>397</v>
      </c>
      <c r="B36" s="25">
        <v>0</v>
      </c>
      <c r="C36" s="44">
        <f>ROUND(5/70*100, 2)</f>
        <v>7.14</v>
      </c>
      <c r="D36" s="10">
        <f>ROUND(4/66*100, 2)</f>
        <v>6.06</v>
      </c>
      <c r="E36" s="10">
        <f>ROUND(1/68*100, 2)</f>
        <v>1.47</v>
      </c>
      <c r="F36" s="29">
        <f>ROUND(5/68*100, 2)</f>
        <v>7.35</v>
      </c>
      <c r="H36" s="18" t="s">
        <v>505</v>
      </c>
    </row>
    <row r="37" spans="1:13" ht="12.5" x14ac:dyDescent="0.25">
      <c r="A37" s="11" t="s">
        <v>398</v>
      </c>
      <c r="B37" s="25">
        <v>0</v>
      </c>
      <c r="C37" s="44">
        <f>ROUND(3/35*100, 2)</f>
        <v>8.57</v>
      </c>
      <c r="D37" s="29">
        <f>ROUND(5/33*100, 2)</f>
        <v>15.15</v>
      </c>
      <c r="E37" s="10">
        <f>ROUND(1/34*100, 2)</f>
        <v>2.94</v>
      </c>
      <c r="F37" s="10">
        <f>ROUND(5/34*100, 2)</f>
        <v>14.71</v>
      </c>
      <c r="H37" s="18" t="s">
        <v>506</v>
      </c>
    </row>
    <row r="38" spans="1:13" ht="12.5" x14ac:dyDescent="0.25">
      <c r="A38" s="11" t="s">
        <v>595</v>
      </c>
      <c r="B38" s="25">
        <f>B36+B37</f>
        <v>0</v>
      </c>
      <c r="C38" s="31">
        <f>C36+C37</f>
        <v>15.71</v>
      </c>
      <c r="D38" s="31">
        <f>D36+D37</f>
        <v>21.21</v>
      </c>
      <c r="E38" s="31">
        <f>E36+E37</f>
        <v>4.41</v>
      </c>
      <c r="F38" s="26">
        <f>F36+F37</f>
        <v>22.060000000000002</v>
      </c>
      <c r="H38" s="18"/>
    </row>
    <row r="39" spans="1:13" ht="12.5" x14ac:dyDescent="0.25">
      <c r="A39" s="11" t="s">
        <v>399</v>
      </c>
      <c r="B39" s="29">
        <f>ROUND(6/35*100, 2)</f>
        <v>17.14</v>
      </c>
      <c r="C39" s="10">
        <f>ROUND(5/35*100, 2)</f>
        <v>14.29</v>
      </c>
      <c r="D39" s="10">
        <f>ROUND(5/33*100, 2)</f>
        <v>15.15</v>
      </c>
      <c r="E39" s="10">
        <f>ROUND(2/34*100, 2)</f>
        <v>5.88</v>
      </c>
      <c r="F39" s="27">
        <f>ROUND(1/34*100, 2)</f>
        <v>2.94</v>
      </c>
      <c r="G39" s="18" t="s">
        <v>507</v>
      </c>
      <c r="H39" s="18" t="s">
        <v>508</v>
      </c>
    </row>
    <row r="40" spans="1:13" ht="12.5" x14ac:dyDescent="0.25">
      <c r="A40" s="11" t="s">
        <v>400</v>
      </c>
      <c r="B40" s="10">
        <f>ROUND(1/35*100, 2)</f>
        <v>2.86</v>
      </c>
      <c r="C40" s="10">
        <f>ROUND(3/35*100, 2)</f>
        <v>8.57</v>
      </c>
      <c r="D40" s="10">
        <f>ROUND(3/33*100, 2)</f>
        <v>9.09</v>
      </c>
      <c r="E40" s="28">
        <f>ROUND(5/34*100, 2)</f>
        <v>14.71</v>
      </c>
      <c r="F40" s="25">
        <v>0</v>
      </c>
      <c r="G40" s="18" t="s">
        <v>507</v>
      </c>
      <c r="H40" s="18" t="s">
        <v>509</v>
      </c>
    </row>
    <row r="41" spans="1:13" ht="15.75" customHeight="1" x14ac:dyDescent="0.25">
      <c r="M41" s="18"/>
    </row>
    <row r="43" spans="1:13" ht="13" x14ac:dyDescent="0.3">
      <c r="A43" s="59" t="s">
        <v>401</v>
      </c>
      <c r="B43" s="60"/>
      <c r="C43" s="60"/>
      <c r="D43" s="60"/>
      <c r="E43" s="60"/>
      <c r="F43" s="8"/>
    </row>
    <row r="44" spans="1:13" ht="12.5" x14ac:dyDescent="0.25">
      <c r="A44" s="9"/>
      <c r="B44" s="10" t="s">
        <v>378</v>
      </c>
      <c r="C44" s="10" t="s">
        <v>379</v>
      </c>
      <c r="D44" s="10" t="s">
        <v>380</v>
      </c>
      <c r="E44" s="10" t="s">
        <v>381</v>
      </c>
      <c r="F44" s="10" t="s">
        <v>382</v>
      </c>
    </row>
    <row r="45" spans="1:13" ht="12.5" x14ac:dyDescent="0.25">
      <c r="A45" s="10" t="s">
        <v>395</v>
      </c>
      <c r="B45" s="10">
        <f>ROUND(54/70*100, 2)</f>
        <v>77.14</v>
      </c>
      <c r="C45" s="10">
        <f>ROUND(54/70*100, 2)</f>
        <v>77.14</v>
      </c>
      <c r="D45" s="10">
        <f>ROUND(39/66*100, 2)</f>
        <v>59.09</v>
      </c>
      <c r="E45" s="10">
        <f>ROUND(55/68*100, 2)</f>
        <v>80.88</v>
      </c>
      <c r="F45" s="10">
        <f>ROUND(43/68*100, 2)</f>
        <v>63.24</v>
      </c>
    </row>
    <row r="46" spans="1:13" ht="12.5" x14ac:dyDescent="0.25">
      <c r="A46" s="10" t="s">
        <v>396</v>
      </c>
      <c r="B46" s="10">
        <f>ROUND(59/70*100, 2)</f>
        <v>84.29</v>
      </c>
      <c r="C46" s="10">
        <f>ROUND(58/70*100, 2)</f>
        <v>82.86</v>
      </c>
      <c r="D46" s="10">
        <f>ROUND(49/66*100, 2)</f>
        <v>74.239999999999995</v>
      </c>
      <c r="E46" s="10">
        <f>ROUND(64/68*100, 2)</f>
        <v>94.12</v>
      </c>
      <c r="F46" s="10">
        <f>ROUND(56/68*100, 2)</f>
        <v>82.35</v>
      </c>
    </row>
    <row r="47" spans="1:13" ht="12.5" x14ac:dyDescent="0.25">
      <c r="A47" s="10" t="s">
        <v>397</v>
      </c>
      <c r="B47" s="12">
        <v>100</v>
      </c>
      <c r="C47" s="12">
        <v>92.86</v>
      </c>
      <c r="D47" s="12">
        <v>93.94</v>
      </c>
      <c r="E47" s="12">
        <v>98.53</v>
      </c>
      <c r="F47" s="12">
        <v>92.65</v>
      </c>
    </row>
    <row r="48" spans="1:13" ht="12.5" x14ac:dyDescent="0.25">
      <c r="A48" s="10" t="s">
        <v>398</v>
      </c>
      <c r="B48" s="12">
        <v>100</v>
      </c>
      <c r="C48" s="12">
        <v>91.43</v>
      </c>
      <c r="D48" s="12">
        <v>84.85</v>
      </c>
      <c r="E48" s="12">
        <v>97.06</v>
      </c>
      <c r="F48" s="12">
        <v>85.289999999999992</v>
      </c>
    </row>
    <row r="49" spans="1:7" ht="12.5" x14ac:dyDescent="0.25">
      <c r="A49" s="10" t="s">
        <v>399</v>
      </c>
      <c r="B49" s="12">
        <v>82.86</v>
      </c>
      <c r="C49" s="12">
        <v>85.710000000000008</v>
      </c>
      <c r="D49" s="12">
        <v>84.85</v>
      </c>
      <c r="E49" s="12">
        <v>94.12</v>
      </c>
      <c r="F49" s="12">
        <v>97.06</v>
      </c>
    </row>
    <row r="50" spans="1:7" ht="12.5" x14ac:dyDescent="0.25">
      <c r="A50" s="10" t="s">
        <v>400</v>
      </c>
      <c r="B50" s="12">
        <v>97.14</v>
      </c>
      <c r="C50" s="12">
        <v>91.43</v>
      </c>
      <c r="D50" s="12">
        <v>90.91</v>
      </c>
      <c r="E50" s="12">
        <v>85.289999999999992</v>
      </c>
      <c r="F50" s="12">
        <v>100</v>
      </c>
    </row>
    <row r="52" spans="1:7" ht="12.5" x14ac:dyDescent="0.25">
      <c r="B52" s="13"/>
    </row>
    <row r="53" spans="1:7" ht="13" x14ac:dyDescent="0.3">
      <c r="A53" s="59" t="s">
        <v>402</v>
      </c>
      <c r="B53" s="60"/>
      <c r="C53" s="60"/>
      <c r="D53" s="60"/>
      <c r="E53" s="60"/>
      <c r="F53" s="8"/>
    </row>
    <row r="54" spans="1:7" ht="12.5" x14ac:dyDescent="0.25">
      <c r="A54" s="9"/>
      <c r="B54" s="10" t="s">
        <v>379</v>
      </c>
      <c r="C54" s="10" t="s">
        <v>380</v>
      </c>
      <c r="D54" s="10" t="s">
        <v>381</v>
      </c>
      <c r="E54" s="10" t="s">
        <v>382</v>
      </c>
    </row>
    <row r="55" spans="1:7" ht="12.5" x14ac:dyDescent="0.25">
      <c r="A55" s="11" t="s">
        <v>383</v>
      </c>
      <c r="B55" s="10">
        <f>ROUND(2/35*100, 2)</f>
        <v>5.71</v>
      </c>
      <c r="C55" s="27">
        <f>ROUND(8/33*100, 2)</f>
        <v>24.24</v>
      </c>
      <c r="D55" s="29">
        <f>ROUND(0/34*100, 2)</f>
        <v>0</v>
      </c>
      <c r="E55" s="10">
        <f>ROUND(7/34*100, 2)</f>
        <v>20.59</v>
      </c>
    </row>
    <row r="56" spans="1:7" ht="12.5" x14ac:dyDescent="0.25">
      <c r="A56" s="11" t="s">
        <v>384</v>
      </c>
      <c r="B56" s="26">
        <v>0</v>
      </c>
      <c r="C56" s="27">
        <f>ROUND(7/33*100, 2)</f>
        <v>21.21</v>
      </c>
      <c r="D56" s="29">
        <f>ROUND(0/34*100, 2)</f>
        <v>0</v>
      </c>
      <c r="E56" s="10">
        <f>ROUND(4/34*100, 2)</f>
        <v>11.76</v>
      </c>
      <c r="G56" s="18" t="s">
        <v>510</v>
      </c>
    </row>
    <row r="57" spans="1:7" ht="12.5" x14ac:dyDescent="0.25">
      <c r="A57" s="11" t="s">
        <v>385</v>
      </c>
      <c r="B57" s="26">
        <v>0</v>
      </c>
      <c r="C57" s="27">
        <f>ROUND(2/33*100, 2)</f>
        <v>6.06</v>
      </c>
      <c r="D57" s="29">
        <f>ROUND(0/34*100, 2)</f>
        <v>0</v>
      </c>
      <c r="E57" s="10">
        <f>ROUND(1/34*100, 2)</f>
        <v>2.94</v>
      </c>
      <c r="G57" s="18" t="s">
        <v>511</v>
      </c>
    </row>
    <row r="58" spans="1:7" ht="12.5" x14ac:dyDescent="0.25">
      <c r="A58" s="11" t="s">
        <v>386</v>
      </c>
      <c r="B58" s="10">
        <f>ROUND(2/35*100, 2)</f>
        <v>5.71</v>
      </c>
      <c r="C58" s="27">
        <f>ROUND(5/33*100, 2)</f>
        <v>15.15</v>
      </c>
      <c r="D58" s="29">
        <f>ROUND(1/34*100, 2)</f>
        <v>2.94</v>
      </c>
      <c r="E58" s="10">
        <f>ROUND(4/34*100, 2)</f>
        <v>11.76</v>
      </c>
      <c r="G58" s="18" t="s">
        <v>512</v>
      </c>
    </row>
    <row r="59" spans="1:7" ht="12.5" x14ac:dyDescent="0.25">
      <c r="A59" s="11" t="s">
        <v>387</v>
      </c>
      <c r="B59" s="10">
        <f>ROUND(1/35*100, 2)</f>
        <v>2.86</v>
      </c>
      <c r="C59" s="27">
        <f>ROUND(3/33*100, 2)</f>
        <v>9.09</v>
      </c>
      <c r="D59" s="29">
        <f>ROUND(0/34*100, 2)</f>
        <v>0</v>
      </c>
      <c r="E59" s="11">
        <v>0</v>
      </c>
    </row>
    <row r="60" spans="1:7" ht="12.5" x14ac:dyDescent="0.25">
      <c r="A60" s="11" t="s">
        <v>388</v>
      </c>
      <c r="B60" s="10">
        <f>ROUND(2/35*100, 2)</f>
        <v>5.71</v>
      </c>
      <c r="C60" s="27">
        <f>ROUND(3/33*100, 2)</f>
        <v>9.09</v>
      </c>
      <c r="D60" s="10">
        <f>ROUND(1/34*100, 2)</f>
        <v>2.94</v>
      </c>
      <c r="E60" s="26">
        <v>0</v>
      </c>
    </row>
    <row r="61" spans="1:7" ht="12.5" x14ac:dyDescent="0.25">
      <c r="A61" s="10" t="s">
        <v>389</v>
      </c>
      <c r="B61" s="29">
        <f>14/35*100</f>
        <v>40</v>
      </c>
      <c r="C61" s="10">
        <f>ROUND(22/33*100, 2)</f>
        <v>66.67</v>
      </c>
      <c r="D61" s="10">
        <f>ROUND(15/34*100, 2)</f>
        <v>44.12</v>
      </c>
      <c r="E61" s="27">
        <f>ROUND(24/34*100, 2)</f>
        <v>70.59</v>
      </c>
      <c r="G61" s="14" t="s">
        <v>513</v>
      </c>
    </row>
    <row r="62" spans="1:7" ht="12.5" x14ac:dyDescent="0.25">
      <c r="A62" s="10" t="s">
        <v>390</v>
      </c>
      <c r="B62" s="10">
        <f>ROUND(10/35*100,0)</f>
        <v>29</v>
      </c>
      <c r="C62" s="27">
        <f>ROUND(26/33*100, 2)</f>
        <v>78.790000000000006</v>
      </c>
      <c r="D62" s="10">
        <f>ROUND(7/34*100, 2)</f>
        <v>20.59</v>
      </c>
      <c r="E62" s="10">
        <f>ROUND(26/34*100, 2)</f>
        <v>76.47</v>
      </c>
    </row>
    <row r="63" spans="1:7" ht="12.5" x14ac:dyDescent="0.25">
      <c r="A63" s="10" t="s">
        <v>391</v>
      </c>
      <c r="B63" s="29">
        <f>ROUND(8/35*100,0)</f>
        <v>23</v>
      </c>
      <c r="C63" s="10">
        <f>ROUND(25/33*100, 2)</f>
        <v>75.760000000000005</v>
      </c>
      <c r="D63" s="10">
        <f>ROUND(10/34*100, 2)</f>
        <v>29.41</v>
      </c>
      <c r="E63" s="27">
        <f>ROUND(29/34*100, 2)</f>
        <v>85.29</v>
      </c>
    </row>
    <row r="64" spans="1:7" ht="12.5" x14ac:dyDescent="0.25">
      <c r="A64" s="10" t="s">
        <v>392</v>
      </c>
      <c r="B64" s="10">
        <f>14/35*100</f>
        <v>40</v>
      </c>
      <c r="C64" s="10">
        <f>ROUND(21/33*100, 2)</f>
        <v>63.64</v>
      </c>
      <c r="D64" s="29">
        <f>ROUND(12/34*100, 2)</f>
        <v>35.29</v>
      </c>
      <c r="E64" s="27">
        <f>ROUND(28/34*100, 2)</f>
        <v>82.35</v>
      </c>
    </row>
    <row r="67" spans="1:6" ht="13" x14ac:dyDescent="0.3">
      <c r="A67" s="59" t="s">
        <v>404</v>
      </c>
      <c r="B67" s="60"/>
      <c r="C67" s="60"/>
      <c r="D67" s="60"/>
      <c r="E67" s="60"/>
      <c r="F67" s="8"/>
    </row>
    <row r="68" spans="1:6" ht="12.5" x14ac:dyDescent="0.25">
      <c r="A68" s="9"/>
      <c r="B68" s="11" t="s">
        <v>378</v>
      </c>
      <c r="C68" s="11" t="s">
        <v>379</v>
      </c>
      <c r="D68" s="11" t="s">
        <v>380</v>
      </c>
      <c r="E68" s="11" t="s">
        <v>381</v>
      </c>
      <c r="F68" s="11" t="s">
        <v>382</v>
      </c>
    </row>
    <row r="69" spans="1:6" ht="12.5" x14ac:dyDescent="0.25">
      <c r="A69" s="10" t="s">
        <v>383</v>
      </c>
      <c r="B69" s="11" t="s">
        <v>403</v>
      </c>
      <c r="C69" s="12">
        <v>94.29</v>
      </c>
      <c r="D69" s="12">
        <v>75.760000000000005</v>
      </c>
      <c r="E69" s="12">
        <v>100</v>
      </c>
      <c r="F69" s="12">
        <v>79.41</v>
      </c>
    </row>
    <row r="70" spans="1:6" ht="12.5" x14ac:dyDescent="0.25">
      <c r="A70" s="10" t="s">
        <v>384</v>
      </c>
      <c r="B70" s="11" t="s">
        <v>403</v>
      </c>
      <c r="C70" s="12">
        <v>100</v>
      </c>
      <c r="D70" s="12">
        <v>78.789999999999992</v>
      </c>
      <c r="E70" s="12">
        <v>100</v>
      </c>
      <c r="F70" s="12">
        <v>88.24</v>
      </c>
    </row>
    <row r="71" spans="1:6" ht="12.5" x14ac:dyDescent="0.25">
      <c r="A71" s="10" t="s">
        <v>385</v>
      </c>
      <c r="B71" s="11" t="s">
        <v>403</v>
      </c>
      <c r="C71" s="12">
        <v>100</v>
      </c>
      <c r="D71" s="12">
        <v>93.94</v>
      </c>
      <c r="E71" s="12">
        <v>100</v>
      </c>
      <c r="F71" s="12">
        <v>97.06</v>
      </c>
    </row>
    <row r="72" spans="1:6" ht="12.5" x14ac:dyDescent="0.25">
      <c r="A72" s="10" t="s">
        <v>386</v>
      </c>
      <c r="B72" s="11" t="s">
        <v>403</v>
      </c>
      <c r="C72" s="12">
        <v>94.29</v>
      </c>
      <c r="D72" s="12">
        <v>84.85</v>
      </c>
      <c r="E72" s="12">
        <v>97.06</v>
      </c>
      <c r="F72" s="12">
        <v>88.24</v>
      </c>
    </row>
    <row r="73" spans="1:6" ht="12.5" x14ac:dyDescent="0.25">
      <c r="A73" s="10" t="s">
        <v>387</v>
      </c>
      <c r="B73" s="11" t="s">
        <v>403</v>
      </c>
      <c r="C73" s="12">
        <v>97</v>
      </c>
      <c r="D73" s="12">
        <v>90.91</v>
      </c>
      <c r="E73" s="12">
        <v>100</v>
      </c>
      <c r="F73" s="12">
        <v>100</v>
      </c>
    </row>
    <row r="74" spans="1:6" ht="12.5" x14ac:dyDescent="0.25">
      <c r="A74" s="10" t="s">
        <v>388</v>
      </c>
      <c r="B74" s="11" t="s">
        <v>403</v>
      </c>
      <c r="C74" s="12">
        <v>94.29</v>
      </c>
      <c r="D74" s="12">
        <v>90.91</v>
      </c>
      <c r="E74" s="12">
        <v>97.06</v>
      </c>
      <c r="F74" s="12">
        <v>100</v>
      </c>
    </row>
    <row r="75" spans="1:6" ht="12.5" x14ac:dyDescent="0.25">
      <c r="A75" s="10" t="s">
        <v>389</v>
      </c>
      <c r="B75" s="11" t="s">
        <v>403</v>
      </c>
      <c r="C75" s="10">
        <f>14/35*100</f>
        <v>40</v>
      </c>
      <c r="D75" s="10">
        <f>ROUND(22/33*100, 2)</f>
        <v>66.67</v>
      </c>
      <c r="E75" s="10">
        <f>ROUND(15/34*100, 2)</f>
        <v>44.12</v>
      </c>
      <c r="F75" s="10">
        <f>ROUND(24/34*100, 2)</f>
        <v>70.59</v>
      </c>
    </row>
    <row r="76" spans="1:6" ht="12.5" x14ac:dyDescent="0.25">
      <c r="A76" s="10" t="s">
        <v>390</v>
      </c>
      <c r="B76" s="11" t="s">
        <v>403</v>
      </c>
      <c r="C76" s="10">
        <f>ROUND(10/35*100,0)</f>
        <v>29</v>
      </c>
      <c r="D76" s="10">
        <f>ROUND(26/33*100, 2)</f>
        <v>78.790000000000006</v>
      </c>
      <c r="E76" s="10">
        <f>ROUND(7/34*100, 2)</f>
        <v>20.59</v>
      </c>
      <c r="F76" s="10">
        <f>ROUND(26/34*100, 2)</f>
        <v>76.47</v>
      </c>
    </row>
    <row r="77" spans="1:6" ht="12.5" x14ac:dyDescent="0.25">
      <c r="A77" s="10" t="s">
        <v>391</v>
      </c>
      <c r="B77" s="11" t="s">
        <v>403</v>
      </c>
      <c r="C77" s="10">
        <f>ROUND(8/35*100,0)</f>
        <v>23</v>
      </c>
      <c r="D77" s="10">
        <f>ROUND(25/33*100, 2)</f>
        <v>75.760000000000005</v>
      </c>
      <c r="E77" s="10">
        <f>ROUND(10/34*100, 2)</f>
        <v>29.41</v>
      </c>
      <c r="F77" s="10">
        <f>ROUND(29/34*100, 2)</f>
        <v>85.29</v>
      </c>
    </row>
    <row r="78" spans="1:6" ht="12.5" x14ac:dyDescent="0.25">
      <c r="A78" s="10" t="s">
        <v>392</v>
      </c>
      <c r="B78" s="10" t="s">
        <v>403</v>
      </c>
      <c r="C78" s="10">
        <f>14/35*100</f>
        <v>40</v>
      </c>
      <c r="D78" s="10">
        <f>ROUND(21/33*100, 2)</f>
        <v>63.64</v>
      </c>
      <c r="E78" s="10">
        <f>ROUND(12/34*100, 2)</f>
        <v>35.29</v>
      </c>
      <c r="F78" s="10">
        <f>ROUND(28/34*100, 2)</f>
        <v>82.35</v>
      </c>
    </row>
    <row r="81" spans="1:8" ht="13" x14ac:dyDescent="0.3">
      <c r="A81" s="59" t="s">
        <v>405</v>
      </c>
      <c r="B81" s="60"/>
      <c r="C81" s="60"/>
      <c r="D81" s="60"/>
      <c r="E81" s="60"/>
      <c r="F81" s="8"/>
    </row>
    <row r="82" spans="1:8" ht="12.5" x14ac:dyDescent="0.25">
      <c r="A82" s="9"/>
      <c r="B82" s="10" t="s">
        <v>378</v>
      </c>
      <c r="C82" s="10" t="s">
        <v>379</v>
      </c>
      <c r="D82" s="10" t="s">
        <v>380</v>
      </c>
      <c r="E82" s="10" t="s">
        <v>381</v>
      </c>
      <c r="F82" s="10" t="s">
        <v>382</v>
      </c>
    </row>
    <row r="83" spans="1:8" ht="12.5" x14ac:dyDescent="0.25">
      <c r="A83" s="10" t="s">
        <v>383</v>
      </c>
      <c r="B83" s="11">
        <v>79.22</v>
      </c>
      <c r="C83" s="11">
        <v>103.88</v>
      </c>
      <c r="D83" s="26">
        <v>68.56</v>
      </c>
      <c r="E83" s="25">
        <v>105.42</v>
      </c>
      <c r="F83" s="11">
        <v>86.37</v>
      </c>
      <c r="H83" s="18" t="s">
        <v>515</v>
      </c>
    </row>
    <row r="84" spans="1:8" ht="12.5" x14ac:dyDescent="0.25">
      <c r="A84" s="10" t="s">
        <v>384</v>
      </c>
      <c r="B84" s="11">
        <v>84.52</v>
      </c>
      <c r="C84" s="25">
        <v>116.06</v>
      </c>
      <c r="D84" s="26">
        <v>62.3</v>
      </c>
      <c r="E84" s="11">
        <v>111.87</v>
      </c>
      <c r="F84" s="11">
        <v>78.75</v>
      </c>
      <c r="H84" s="18" t="s">
        <v>516</v>
      </c>
    </row>
    <row r="85" spans="1:8" ht="12.5" x14ac:dyDescent="0.25">
      <c r="A85" s="10" t="s">
        <v>385</v>
      </c>
      <c r="B85" s="26">
        <v>74.739999999999995</v>
      </c>
      <c r="C85" s="25">
        <v>113.95</v>
      </c>
      <c r="D85" s="11">
        <v>86.03</v>
      </c>
      <c r="E85" s="11">
        <v>112.24</v>
      </c>
      <c r="F85" s="11">
        <v>96.17</v>
      </c>
    </row>
    <row r="86" spans="1:8" ht="12.5" x14ac:dyDescent="0.25">
      <c r="A86" s="10" t="s">
        <v>386</v>
      </c>
      <c r="B86" s="11">
        <v>66.36</v>
      </c>
      <c r="C86" s="25">
        <v>109.14</v>
      </c>
      <c r="D86" s="26">
        <v>63.01</v>
      </c>
      <c r="E86" s="11">
        <v>93.4</v>
      </c>
      <c r="F86" s="11">
        <v>78.47</v>
      </c>
    </row>
    <row r="87" spans="1:8" ht="12.5" x14ac:dyDescent="0.25">
      <c r="A87" s="10" t="s">
        <v>387</v>
      </c>
      <c r="B87" s="26">
        <v>79.150000000000006</v>
      </c>
      <c r="C87" s="25">
        <v>132.44</v>
      </c>
      <c r="D87" s="11">
        <v>101.21</v>
      </c>
      <c r="E87" s="11">
        <v>124.28</v>
      </c>
      <c r="F87" s="11">
        <v>106.62</v>
      </c>
    </row>
    <row r="88" spans="1:8" ht="12.5" x14ac:dyDescent="0.25">
      <c r="A88" s="10" t="s">
        <v>388</v>
      </c>
      <c r="B88" s="11">
        <v>90.66</v>
      </c>
      <c r="C88" s="25">
        <v>149.05000000000001</v>
      </c>
      <c r="D88" s="26">
        <v>83.86</v>
      </c>
      <c r="E88" s="11">
        <v>143.79</v>
      </c>
      <c r="F88" s="11">
        <v>106.43</v>
      </c>
    </row>
    <row r="89" spans="1:8" ht="12.5" x14ac:dyDescent="0.25">
      <c r="A89" s="10" t="s">
        <v>389</v>
      </c>
      <c r="B89" s="11">
        <v>91.85</v>
      </c>
      <c r="C89" s="25">
        <v>129.44999999999999</v>
      </c>
      <c r="D89" s="26">
        <v>89.4</v>
      </c>
      <c r="E89" s="11">
        <v>125.33</v>
      </c>
      <c r="F89" s="11">
        <v>99.88</v>
      </c>
    </row>
    <row r="90" spans="1:8" ht="12.5" x14ac:dyDescent="0.25">
      <c r="A90" s="10" t="s">
        <v>390</v>
      </c>
      <c r="B90" s="11">
        <v>90.07</v>
      </c>
      <c r="C90" s="25">
        <v>122.35</v>
      </c>
      <c r="D90" s="26">
        <v>70.930000000000007</v>
      </c>
      <c r="E90" s="11">
        <v>117.21</v>
      </c>
      <c r="F90" s="11">
        <v>85.22</v>
      </c>
    </row>
    <row r="91" spans="1:8" ht="12.5" x14ac:dyDescent="0.25">
      <c r="A91" s="10" t="s">
        <v>391</v>
      </c>
      <c r="B91" s="26">
        <v>92.06</v>
      </c>
      <c r="C91" s="11">
        <v>131.53</v>
      </c>
      <c r="D91" s="11">
        <v>93</v>
      </c>
      <c r="E91" s="25">
        <v>137.24</v>
      </c>
      <c r="F91" s="11">
        <v>104.47</v>
      </c>
    </row>
    <row r="92" spans="1:8" ht="12.5" x14ac:dyDescent="0.25">
      <c r="A92" s="10" t="s">
        <v>392</v>
      </c>
      <c r="B92" s="11">
        <v>89.27</v>
      </c>
      <c r="C92" s="11">
        <v>116.94</v>
      </c>
      <c r="D92" s="26">
        <v>79.08</v>
      </c>
      <c r="E92" s="25">
        <v>113.22</v>
      </c>
      <c r="F92" s="11">
        <v>87.015000000000001</v>
      </c>
    </row>
    <row r="95" spans="1:8" ht="13" x14ac:dyDescent="0.3">
      <c r="A95" s="59" t="s">
        <v>406</v>
      </c>
      <c r="B95" s="60"/>
      <c r="C95" s="60"/>
      <c r="D95" s="60"/>
      <c r="E95" s="60"/>
      <c r="F95" s="8"/>
    </row>
    <row r="96" spans="1:8" ht="12.5" x14ac:dyDescent="0.25">
      <c r="A96" s="9"/>
      <c r="B96" s="10" t="s">
        <v>378</v>
      </c>
      <c r="C96" s="10" t="s">
        <v>379</v>
      </c>
      <c r="D96" s="10" t="s">
        <v>380</v>
      </c>
      <c r="E96" s="10" t="s">
        <v>381</v>
      </c>
      <c r="F96" s="10" t="s">
        <v>382</v>
      </c>
    </row>
    <row r="97" spans="1:6" ht="12.5" x14ac:dyDescent="0.25">
      <c r="A97" s="11" t="s">
        <v>407</v>
      </c>
      <c r="B97" s="11">
        <v>10.48</v>
      </c>
      <c r="C97" s="11">
        <v>11.27</v>
      </c>
      <c r="D97" s="11">
        <v>9.8800000000000008</v>
      </c>
      <c r="E97" s="11">
        <v>10.64</v>
      </c>
      <c r="F97" s="11">
        <v>10.46</v>
      </c>
    </row>
    <row r="98" spans="1:6" ht="12.5" x14ac:dyDescent="0.25">
      <c r="A98" s="11" t="s">
        <v>408</v>
      </c>
      <c r="B98" s="10" t="s">
        <v>403</v>
      </c>
      <c r="C98" s="11">
        <v>2.25</v>
      </c>
      <c r="D98" s="11">
        <v>2.63</v>
      </c>
      <c r="E98" s="11">
        <v>2.2200000000000002</v>
      </c>
      <c r="F98" s="11">
        <v>2.75</v>
      </c>
    </row>
    <row r="99" spans="1:6" ht="12.5" x14ac:dyDescent="0.25">
      <c r="A99" s="11" t="s">
        <v>409</v>
      </c>
      <c r="B99" s="10" t="s">
        <v>403</v>
      </c>
      <c r="C99" s="11" t="s">
        <v>403</v>
      </c>
      <c r="D99" s="11">
        <v>3.64</v>
      </c>
      <c r="E99" s="11">
        <v>3.51</v>
      </c>
      <c r="F99" s="11">
        <v>3.71</v>
      </c>
    </row>
    <row r="101" spans="1:6" ht="15.75" customHeight="1" x14ac:dyDescent="0.25">
      <c r="A101" s="9"/>
      <c r="B101" s="10" t="s">
        <v>379</v>
      </c>
      <c r="C101" s="10" t="s">
        <v>380</v>
      </c>
      <c r="D101" s="10" t="s">
        <v>381</v>
      </c>
      <c r="E101" s="10" t="s">
        <v>382</v>
      </c>
    </row>
    <row r="102" spans="1:6" ht="15.75" customHeight="1" x14ac:dyDescent="0.25">
      <c r="A102" s="11" t="s">
        <v>408</v>
      </c>
      <c r="B102" s="11">
        <v>2.25</v>
      </c>
      <c r="C102" s="11">
        <v>2.63</v>
      </c>
      <c r="D102" s="11">
        <v>2.2200000000000002</v>
      </c>
      <c r="E102" s="11">
        <v>2.75</v>
      </c>
    </row>
    <row r="104" spans="1:6" ht="15.75" customHeight="1" x14ac:dyDescent="0.25">
      <c r="A104" s="9"/>
      <c r="B104" s="10" t="s">
        <v>380</v>
      </c>
      <c r="C104" s="10" t="s">
        <v>381</v>
      </c>
      <c r="D104" s="10" t="s">
        <v>382</v>
      </c>
    </row>
    <row r="105" spans="1:6" ht="15.75" customHeight="1" x14ac:dyDescent="0.25">
      <c r="A105" s="11" t="s">
        <v>409</v>
      </c>
      <c r="B105" s="11">
        <v>3.64</v>
      </c>
      <c r="C105" s="11">
        <v>3.51</v>
      </c>
      <c r="D105" s="11">
        <v>3.71</v>
      </c>
    </row>
  </sheetData>
  <mergeCells count="8">
    <mergeCell ref="A81:E81"/>
    <mergeCell ref="A95:E95"/>
    <mergeCell ref="A1:B1"/>
    <mergeCell ref="A17:B17"/>
    <mergeCell ref="A31:B31"/>
    <mergeCell ref="A43:E43"/>
    <mergeCell ref="A53:E53"/>
    <mergeCell ref="A67:E6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X38"/>
  <sheetViews>
    <sheetView tabSelected="1" workbookViewId="0">
      <pane xSplit="1" topLeftCell="GU1" activePane="topRight" state="frozen"/>
      <selection pane="topRight" activeCell="A30" sqref="A30"/>
    </sheetView>
  </sheetViews>
  <sheetFormatPr defaultColWidth="14.453125" defaultRowHeight="15.75" customHeight="1" x14ac:dyDescent="0.25"/>
  <cols>
    <col min="1" max="1" width="25.453125" bestFit="1" customWidth="1"/>
    <col min="63" max="63" width="14.453125" style="14"/>
    <col min="87" max="87" width="14.453125" style="14"/>
  </cols>
  <sheetData>
    <row r="1" spans="1:20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578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582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593</v>
      </c>
    </row>
    <row r="2" spans="1:206" ht="15.75" customHeight="1" x14ac:dyDescent="0.35">
      <c r="A2" s="1" t="s">
        <v>343</v>
      </c>
      <c r="B2" s="2">
        <v>5</v>
      </c>
      <c r="C2" s="1" t="s">
        <v>203</v>
      </c>
      <c r="D2" s="1" t="s">
        <v>208</v>
      </c>
      <c r="E2" s="2">
        <v>44</v>
      </c>
      <c r="F2" s="3" t="b">
        <v>0</v>
      </c>
      <c r="G2" s="2">
        <v>18.13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1</v>
      </c>
      <c r="Q2" s="3" t="b">
        <v>1</v>
      </c>
      <c r="R2" s="2">
        <v>36.44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 t="b">
        <v>1</v>
      </c>
      <c r="AC2" s="2">
        <v>63.87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1</v>
      </c>
      <c r="AN2" s="2">
        <v>58.63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3</v>
      </c>
      <c r="AY2" s="3" t="b">
        <v>0</v>
      </c>
      <c r="AZ2" s="2">
        <v>20.77</v>
      </c>
      <c r="BA2" s="2">
        <v>7</v>
      </c>
      <c r="BB2" s="2">
        <v>6</v>
      </c>
      <c r="BC2" s="2">
        <v>0</v>
      </c>
      <c r="BD2" s="2">
        <v>0</v>
      </c>
      <c r="BE2" s="2">
        <v>0</v>
      </c>
      <c r="BF2" s="2">
        <v>1</v>
      </c>
      <c r="BG2" s="2">
        <v>0</v>
      </c>
      <c r="BH2" s="2">
        <v>0</v>
      </c>
      <c r="BI2" s="2">
        <v>0</v>
      </c>
      <c r="BJ2" s="2">
        <v>1</v>
      </c>
      <c r="BK2" s="2">
        <f>BF2+BJ2</f>
        <v>2</v>
      </c>
      <c r="BL2" s="2">
        <v>2</v>
      </c>
      <c r="BM2" s="3" t="b">
        <v>1</v>
      </c>
      <c r="BN2" s="3" t="b">
        <v>0</v>
      </c>
      <c r="BO2" s="2">
        <v>20.61</v>
      </c>
      <c r="BP2" s="2">
        <v>7</v>
      </c>
      <c r="BQ2" s="2">
        <v>6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1</v>
      </c>
      <c r="BY2" s="2">
        <v>0</v>
      </c>
      <c r="BZ2" s="2">
        <v>2</v>
      </c>
      <c r="CA2" s="3" t="b">
        <v>1</v>
      </c>
      <c r="CB2" s="3" t="b">
        <v>0</v>
      </c>
      <c r="CC2" s="2">
        <v>6.47</v>
      </c>
      <c r="CD2" s="2">
        <v>0</v>
      </c>
      <c r="CE2" s="2">
        <v>2</v>
      </c>
      <c r="CF2" s="2">
        <v>0</v>
      </c>
      <c r="CG2" s="2">
        <v>1</v>
      </c>
      <c r="CH2" s="2">
        <v>0</v>
      </c>
      <c r="CI2" s="2">
        <f>CF2+CH2</f>
        <v>0</v>
      </c>
      <c r="CJ2" s="2">
        <v>1</v>
      </c>
      <c r="CK2" s="2">
        <v>2</v>
      </c>
      <c r="CL2" s="2">
        <v>3</v>
      </c>
      <c r="CM2" s="2">
        <v>1</v>
      </c>
      <c r="CN2" s="2">
        <v>1</v>
      </c>
      <c r="CO2" s="2">
        <v>9</v>
      </c>
      <c r="CP2" s="3" t="b">
        <v>0</v>
      </c>
      <c r="CQ2" s="3" t="b">
        <v>0</v>
      </c>
      <c r="CR2" s="2">
        <v>21.64</v>
      </c>
      <c r="CS2" s="2">
        <v>9</v>
      </c>
      <c r="CT2" s="2">
        <v>6</v>
      </c>
      <c r="CU2" s="2">
        <v>0</v>
      </c>
      <c r="CV2" s="2">
        <v>0</v>
      </c>
      <c r="CW2" s="2">
        <v>0</v>
      </c>
      <c r="CX2" s="2">
        <v>1</v>
      </c>
      <c r="CY2" s="2">
        <v>0</v>
      </c>
      <c r="CZ2" s="2">
        <v>0</v>
      </c>
      <c r="DA2" s="2">
        <v>0</v>
      </c>
      <c r="DB2" s="2">
        <v>1</v>
      </c>
      <c r="DC2" s="2">
        <v>2</v>
      </c>
      <c r="DD2" s="3" t="b">
        <v>1</v>
      </c>
      <c r="DE2" s="3" t="b">
        <v>1</v>
      </c>
      <c r="DF2" s="2">
        <v>39.64</v>
      </c>
      <c r="DG2" s="2">
        <v>9</v>
      </c>
      <c r="DH2" s="2">
        <v>8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3" t="b">
        <v>0</v>
      </c>
      <c r="DS2" s="3" t="b">
        <v>1</v>
      </c>
      <c r="DT2" s="2">
        <v>30.53</v>
      </c>
      <c r="DU2" s="2">
        <v>9</v>
      </c>
      <c r="DV2" s="2">
        <v>8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3" t="b">
        <v>0</v>
      </c>
      <c r="EG2" s="3" t="b">
        <v>0</v>
      </c>
      <c r="EH2" s="2">
        <v>1.7</v>
      </c>
      <c r="EI2" s="2">
        <v>0</v>
      </c>
      <c r="EJ2" s="2">
        <v>1</v>
      </c>
      <c r="EK2" s="2">
        <v>0</v>
      </c>
      <c r="EL2" s="2">
        <v>1</v>
      </c>
      <c r="EM2" s="2">
        <v>1</v>
      </c>
      <c r="EN2" s="2">
        <v>1</v>
      </c>
      <c r="EO2" s="2">
        <v>2</v>
      </c>
      <c r="EP2" s="2">
        <v>1</v>
      </c>
      <c r="EQ2" s="2">
        <v>2</v>
      </c>
      <c r="ER2" s="2">
        <v>1</v>
      </c>
      <c r="ES2" s="2">
        <v>9</v>
      </c>
      <c r="ET2" s="3" t="b">
        <v>0</v>
      </c>
      <c r="EU2" s="3" t="b">
        <v>0</v>
      </c>
      <c r="EV2" s="2">
        <v>2.56</v>
      </c>
      <c r="EW2" s="2">
        <v>0</v>
      </c>
      <c r="EX2" s="2">
        <v>4</v>
      </c>
      <c r="EY2" s="2">
        <v>3</v>
      </c>
      <c r="EZ2" s="2">
        <v>2</v>
      </c>
      <c r="FA2" s="2">
        <v>3</v>
      </c>
      <c r="FB2" s="2">
        <v>1</v>
      </c>
      <c r="FC2" s="2">
        <v>0</v>
      </c>
      <c r="FD2" s="2">
        <v>0</v>
      </c>
      <c r="FE2" s="2">
        <v>0</v>
      </c>
      <c r="FF2" s="2">
        <v>0</v>
      </c>
      <c r="FG2" s="2">
        <v>9</v>
      </c>
      <c r="FH2" s="3" t="b">
        <v>0</v>
      </c>
      <c r="FI2" s="3" t="b">
        <v>1</v>
      </c>
      <c r="FJ2" s="2">
        <v>29.77</v>
      </c>
      <c r="FK2" s="2">
        <v>9</v>
      </c>
      <c r="FL2" s="2">
        <v>8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3" t="b">
        <v>1</v>
      </c>
      <c r="FW2" s="3" t="b">
        <v>1</v>
      </c>
      <c r="FX2" s="2">
        <v>47.35</v>
      </c>
      <c r="FY2" s="2">
        <v>9</v>
      </c>
      <c r="FZ2" s="2">
        <v>8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3" t="b">
        <v>1</v>
      </c>
      <c r="GK2" s="2">
        <v>4</v>
      </c>
      <c r="GL2" s="2">
        <v>790</v>
      </c>
      <c r="GM2" s="2">
        <v>22.103999999999999</v>
      </c>
      <c r="GN2" s="2">
        <v>5</v>
      </c>
      <c r="GO2" s="2">
        <v>2</v>
      </c>
      <c r="GP2" s="2">
        <v>3</v>
      </c>
      <c r="GQ2" s="2">
        <v>2</v>
      </c>
      <c r="GR2" s="2">
        <v>2</v>
      </c>
      <c r="GS2" s="2">
        <v>1</v>
      </c>
      <c r="GT2" s="2">
        <v>10.4</v>
      </c>
      <c r="GU2" s="2">
        <v>3.75</v>
      </c>
      <c r="GV2" s="2">
        <v>4</v>
      </c>
      <c r="GW2" s="14">
        <f>ROUND(GK2*0.2*0.56, 2)</f>
        <v>0.45</v>
      </c>
      <c r="GX2" t="s">
        <v>622</v>
      </c>
    </row>
    <row r="3" spans="1:206" ht="15.75" customHeight="1" x14ac:dyDescent="0.35">
      <c r="A3" s="1" t="s">
        <v>344</v>
      </c>
      <c r="B3" s="2">
        <v>5</v>
      </c>
      <c r="C3" s="1" t="s">
        <v>203</v>
      </c>
      <c r="D3" s="1" t="s">
        <v>208</v>
      </c>
      <c r="E3" s="2">
        <v>19</v>
      </c>
      <c r="F3" s="3" t="b">
        <v>1</v>
      </c>
      <c r="G3" s="2">
        <v>43.82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0</v>
      </c>
      <c r="R3" s="2">
        <v>30.55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2</v>
      </c>
      <c r="AB3" s="3" t="b">
        <v>1</v>
      </c>
      <c r="AC3" s="2">
        <v>32.340000000000003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63.92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3</v>
      </c>
      <c r="AY3" s="3" t="b">
        <v>0</v>
      </c>
      <c r="AZ3" s="2">
        <v>43.21</v>
      </c>
      <c r="BA3" s="2">
        <v>8</v>
      </c>
      <c r="BB3" s="2">
        <v>7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1</v>
      </c>
      <c r="BK3" s="2">
        <f t="shared" ref="BK3:BK35" si="0">BF3+BJ3</f>
        <v>1</v>
      </c>
      <c r="BL3" s="2">
        <v>1</v>
      </c>
      <c r="BM3" s="3" t="b">
        <v>0</v>
      </c>
      <c r="BN3" s="3" t="b">
        <v>0</v>
      </c>
      <c r="BO3" s="2">
        <v>53.74</v>
      </c>
      <c r="BP3" s="2">
        <v>8</v>
      </c>
      <c r="BQ3" s="2">
        <v>7</v>
      </c>
      <c r="BR3" s="2">
        <v>0</v>
      </c>
      <c r="BS3" s="2">
        <v>1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1</v>
      </c>
      <c r="CA3" s="3" t="b">
        <v>0</v>
      </c>
      <c r="CB3" s="3" t="b">
        <v>0</v>
      </c>
      <c r="CC3" s="2">
        <v>57.81</v>
      </c>
      <c r="CD3" s="2">
        <v>8</v>
      </c>
      <c r="CE3" s="2">
        <v>7</v>
      </c>
      <c r="CF3" s="2">
        <v>0</v>
      </c>
      <c r="CG3" s="2">
        <v>0</v>
      </c>
      <c r="CH3" s="2">
        <v>0</v>
      </c>
      <c r="CI3" s="2">
        <f t="shared" ref="CI3:CI35" si="1">CF3+CH3</f>
        <v>0</v>
      </c>
      <c r="CJ3" s="2">
        <v>0</v>
      </c>
      <c r="CK3" s="2">
        <v>0</v>
      </c>
      <c r="CL3" s="2">
        <v>0</v>
      </c>
      <c r="CM3" s="2">
        <v>0</v>
      </c>
      <c r="CN3" s="2">
        <v>1</v>
      </c>
      <c r="CO3" s="2">
        <v>1</v>
      </c>
      <c r="CP3" s="3" t="b">
        <v>0</v>
      </c>
      <c r="CQ3" s="3" t="b">
        <v>0</v>
      </c>
      <c r="CR3" s="2">
        <v>51.28</v>
      </c>
      <c r="CS3" s="2">
        <v>9</v>
      </c>
      <c r="CT3" s="2">
        <v>6</v>
      </c>
      <c r="CU3" s="2">
        <v>0</v>
      </c>
      <c r="CV3" s="2">
        <v>0</v>
      </c>
      <c r="CW3" s="2">
        <v>0</v>
      </c>
      <c r="CX3" s="2">
        <v>1</v>
      </c>
      <c r="CY3" s="2">
        <v>0</v>
      </c>
      <c r="CZ3" s="2">
        <v>0</v>
      </c>
      <c r="DA3" s="2">
        <v>0</v>
      </c>
      <c r="DB3" s="2">
        <v>1</v>
      </c>
      <c r="DC3" s="2">
        <v>2</v>
      </c>
      <c r="DD3" s="3" t="b">
        <v>1</v>
      </c>
      <c r="DE3" s="3" t="b">
        <v>0</v>
      </c>
      <c r="DF3" s="2">
        <v>110.36</v>
      </c>
      <c r="DG3" s="2">
        <v>8</v>
      </c>
      <c r="DH3" s="2">
        <v>7</v>
      </c>
      <c r="DI3" s="2">
        <v>0</v>
      </c>
      <c r="DJ3" s="2">
        <v>0</v>
      </c>
      <c r="DK3" s="2">
        <v>1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1</v>
      </c>
      <c r="DR3" s="3" t="b">
        <v>0</v>
      </c>
      <c r="DS3" s="3" t="b">
        <v>0</v>
      </c>
      <c r="DT3" s="2">
        <v>79.73</v>
      </c>
      <c r="DU3" s="2">
        <v>8</v>
      </c>
      <c r="DV3" s="2">
        <v>7</v>
      </c>
      <c r="DW3" s="2">
        <v>0</v>
      </c>
      <c r="DX3" s="2">
        <v>0</v>
      </c>
      <c r="DY3" s="2">
        <v>0</v>
      </c>
      <c r="DZ3" s="2">
        <v>1</v>
      </c>
      <c r="EA3" s="2">
        <v>0</v>
      </c>
      <c r="EB3" s="2">
        <v>0</v>
      </c>
      <c r="EC3" s="2">
        <v>0</v>
      </c>
      <c r="ED3" s="2">
        <v>0</v>
      </c>
      <c r="EE3" s="2">
        <v>1</v>
      </c>
      <c r="EF3" s="3" t="b">
        <v>0</v>
      </c>
      <c r="EG3" s="3" t="b">
        <v>1</v>
      </c>
      <c r="EH3" s="2">
        <v>73</v>
      </c>
      <c r="EI3" s="2">
        <v>9</v>
      </c>
      <c r="EJ3" s="2">
        <v>8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3" t="b">
        <v>1</v>
      </c>
      <c r="EU3" s="3" t="b">
        <v>1</v>
      </c>
      <c r="EV3" s="2">
        <v>67.78</v>
      </c>
      <c r="EW3" s="2">
        <v>9</v>
      </c>
      <c r="EX3" s="2">
        <v>8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3" t="b">
        <v>1</v>
      </c>
      <c r="FI3" s="3" t="b">
        <v>0</v>
      </c>
      <c r="FJ3" s="2">
        <v>55.84</v>
      </c>
      <c r="FK3" s="2">
        <v>8</v>
      </c>
      <c r="FL3" s="2">
        <v>7</v>
      </c>
      <c r="FM3" s="2">
        <v>0</v>
      </c>
      <c r="FN3" s="2">
        <v>0</v>
      </c>
      <c r="FO3" s="2">
        <v>1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1</v>
      </c>
      <c r="FV3" s="3" t="b">
        <v>0</v>
      </c>
      <c r="FW3" s="3" t="b">
        <v>1</v>
      </c>
      <c r="FX3" s="2">
        <v>76.010000000000005</v>
      </c>
      <c r="FY3" s="2">
        <v>9</v>
      </c>
      <c r="FZ3" s="2">
        <v>8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3" t="b">
        <v>1</v>
      </c>
      <c r="GK3" s="2">
        <v>3</v>
      </c>
      <c r="GL3" s="2">
        <v>1218</v>
      </c>
      <c r="GM3" s="2">
        <v>66.876000000000005</v>
      </c>
      <c r="GN3" s="2">
        <v>4</v>
      </c>
      <c r="GO3" s="2">
        <v>3</v>
      </c>
      <c r="GP3" s="2">
        <v>1</v>
      </c>
      <c r="GQ3" s="2">
        <v>1</v>
      </c>
      <c r="GR3" s="2">
        <v>0</v>
      </c>
      <c r="GS3" s="2">
        <v>5</v>
      </c>
      <c r="GT3" s="2">
        <v>10.6</v>
      </c>
      <c r="GU3" s="2">
        <v>3.375</v>
      </c>
      <c r="GV3" s="2">
        <v>3.875</v>
      </c>
      <c r="GW3" s="14">
        <f t="shared" ref="GW3:GW34" si="2">ROUND(GK3*0.2*0.56, 2)</f>
        <v>0.34</v>
      </c>
      <c r="GX3" t="s">
        <v>622</v>
      </c>
    </row>
    <row r="4" spans="1:206" ht="15.75" customHeight="1" x14ac:dyDescent="0.35">
      <c r="A4" s="1" t="s">
        <v>345</v>
      </c>
      <c r="B4" s="2">
        <v>5</v>
      </c>
      <c r="C4" s="1" t="s">
        <v>203</v>
      </c>
      <c r="D4" s="1" t="s">
        <v>208</v>
      </c>
      <c r="E4" s="2">
        <v>20</v>
      </c>
      <c r="F4" s="3" t="b">
        <v>0</v>
      </c>
      <c r="G4" s="2">
        <v>122.33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3" t="b">
        <v>1</v>
      </c>
      <c r="R4" s="2">
        <v>42.56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1</v>
      </c>
      <c r="AC4" s="2">
        <v>88.47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0</v>
      </c>
      <c r="AN4" s="2">
        <v>18.8</v>
      </c>
      <c r="AO4" s="2">
        <v>0</v>
      </c>
      <c r="AP4" s="2">
        <v>0</v>
      </c>
      <c r="AQ4" s="2">
        <v>0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1</v>
      </c>
      <c r="AX4" s="2">
        <v>2</v>
      </c>
      <c r="AY4" s="3" t="b">
        <v>0</v>
      </c>
      <c r="AZ4" s="2">
        <v>87.61</v>
      </c>
      <c r="BA4" s="2">
        <v>7</v>
      </c>
      <c r="BB4" s="2">
        <v>6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0</v>
      </c>
      <c r="BI4" s="2">
        <v>0</v>
      </c>
      <c r="BJ4" s="2">
        <v>1</v>
      </c>
      <c r="BK4" s="2">
        <f t="shared" si="0"/>
        <v>2</v>
      </c>
      <c r="BL4" s="2">
        <v>2</v>
      </c>
      <c r="BM4" s="3" t="b">
        <v>1</v>
      </c>
      <c r="BN4" s="3" t="b">
        <v>0</v>
      </c>
      <c r="BO4" s="2">
        <v>28.29</v>
      </c>
      <c r="BP4" s="2">
        <v>7</v>
      </c>
      <c r="BQ4" s="2">
        <v>6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0</v>
      </c>
      <c r="BZ4" s="2">
        <v>2</v>
      </c>
      <c r="CA4" s="3" t="b">
        <v>1</v>
      </c>
      <c r="CB4" s="3" t="b">
        <v>0</v>
      </c>
      <c r="CC4" s="2">
        <v>37.840000000000003</v>
      </c>
      <c r="CD4" s="2">
        <v>7</v>
      </c>
      <c r="CE4" s="2">
        <v>6</v>
      </c>
      <c r="CF4" s="2">
        <v>0</v>
      </c>
      <c r="CG4" s="2">
        <v>0</v>
      </c>
      <c r="CH4" s="2">
        <v>0</v>
      </c>
      <c r="CI4" s="2">
        <f t="shared" si="1"/>
        <v>0</v>
      </c>
      <c r="CJ4" s="2">
        <v>0</v>
      </c>
      <c r="CK4" s="2">
        <v>0</v>
      </c>
      <c r="CL4" s="2">
        <v>0</v>
      </c>
      <c r="CM4" s="2">
        <v>1</v>
      </c>
      <c r="CN4" s="2">
        <v>1</v>
      </c>
      <c r="CO4" s="2">
        <v>2</v>
      </c>
      <c r="CP4" s="3" t="b">
        <v>0</v>
      </c>
      <c r="CQ4" s="3" t="b">
        <v>0</v>
      </c>
      <c r="CR4" s="2">
        <v>49.2</v>
      </c>
      <c r="CS4" s="2">
        <v>10</v>
      </c>
      <c r="CT4" s="2">
        <v>7</v>
      </c>
      <c r="CU4" s="2">
        <v>0</v>
      </c>
      <c r="CV4" s="2">
        <v>0</v>
      </c>
      <c r="CW4" s="2">
        <v>0</v>
      </c>
      <c r="CX4" s="2">
        <v>0</v>
      </c>
      <c r="CY4" s="2">
        <v>1</v>
      </c>
      <c r="CZ4" s="2">
        <v>0</v>
      </c>
      <c r="DA4" s="2">
        <v>0</v>
      </c>
      <c r="DB4" s="2">
        <v>0</v>
      </c>
      <c r="DC4" s="2">
        <v>1</v>
      </c>
      <c r="DD4" s="3" t="b">
        <v>0</v>
      </c>
      <c r="DE4" s="3" t="b">
        <v>0</v>
      </c>
      <c r="DF4" s="2">
        <v>85.54</v>
      </c>
      <c r="DG4" s="2">
        <v>7</v>
      </c>
      <c r="DH4" s="2">
        <v>4</v>
      </c>
      <c r="DI4" s="2">
        <v>1</v>
      </c>
      <c r="DJ4" s="2">
        <v>0</v>
      </c>
      <c r="DK4" s="2">
        <v>0</v>
      </c>
      <c r="DL4" s="2">
        <v>0</v>
      </c>
      <c r="DM4" s="2">
        <v>1</v>
      </c>
      <c r="DN4" s="2">
        <v>1</v>
      </c>
      <c r="DO4" s="2">
        <v>1</v>
      </c>
      <c r="DP4" s="2">
        <v>0</v>
      </c>
      <c r="DQ4" s="2">
        <v>4</v>
      </c>
      <c r="DR4" s="3" t="b">
        <v>0</v>
      </c>
      <c r="DS4" s="3" t="b">
        <v>0</v>
      </c>
      <c r="DT4" s="2">
        <v>60.44</v>
      </c>
      <c r="DU4" s="2">
        <v>9</v>
      </c>
      <c r="DV4" s="2">
        <v>6</v>
      </c>
      <c r="DW4" s="2">
        <v>0</v>
      </c>
      <c r="DX4" s="2">
        <v>0</v>
      </c>
      <c r="DY4" s="2">
        <v>1</v>
      </c>
      <c r="DZ4" s="2">
        <v>0</v>
      </c>
      <c r="EA4" s="2">
        <v>1</v>
      </c>
      <c r="EB4" s="2">
        <v>0</v>
      </c>
      <c r="EC4" s="2">
        <v>0</v>
      </c>
      <c r="ED4" s="2">
        <v>0</v>
      </c>
      <c r="EE4" s="2">
        <v>2</v>
      </c>
      <c r="EF4" s="3" t="b">
        <v>0</v>
      </c>
      <c r="EG4" s="3" t="b">
        <v>0</v>
      </c>
      <c r="EH4" s="2">
        <v>65.48</v>
      </c>
      <c r="EI4" s="2">
        <v>6</v>
      </c>
      <c r="EJ4" s="2">
        <v>5</v>
      </c>
      <c r="EK4" s="2">
        <v>0</v>
      </c>
      <c r="EL4" s="2">
        <v>0</v>
      </c>
      <c r="EM4" s="2">
        <v>1</v>
      </c>
      <c r="EN4" s="2">
        <v>1</v>
      </c>
      <c r="EO4" s="2">
        <v>0</v>
      </c>
      <c r="EP4" s="2">
        <v>1</v>
      </c>
      <c r="EQ4" s="2">
        <v>0</v>
      </c>
      <c r="ER4" s="2">
        <v>0</v>
      </c>
      <c r="ES4" s="2">
        <v>3</v>
      </c>
      <c r="ET4" s="3" t="b">
        <v>0</v>
      </c>
      <c r="EU4" s="3" t="b">
        <v>1</v>
      </c>
      <c r="EV4" s="2">
        <v>84.21</v>
      </c>
      <c r="EW4" s="2">
        <v>9</v>
      </c>
      <c r="EX4" s="2">
        <v>8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3" t="b">
        <v>1</v>
      </c>
      <c r="FI4" s="3" t="b">
        <v>0</v>
      </c>
      <c r="FJ4" s="2">
        <v>135.1</v>
      </c>
      <c r="FK4" s="2">
        <v>7</v>
      </c>
      <c r="FL4" s="2">
        <v>4</v>
      </c>
      <c r="FM4" s="2">
        <v>1</v>
      </c>
      <c r="FN4" s="2">
        <v>0</v>
      </c>
      <c r="FO4" s="2">
        <v>1</v>
      </c>
      <c r="FP4" s="2">
        <v>0</v>
      </c>
      <c r="FQ4" s="2">
        <v>0</v>
      </c>
      <c r="FR4" s="2">
        <v>0</v>
      </c>
      <c r="FS4" s="2">
        <v>1</v>
      </c>
      <c r="FT4" s="2">
        <v>1</v>
      </c>
      <c r="FU4" s="2">
        <v>4</v>
      </c>
      <c r="FV4" s="3" t="b">
        <v>0</v>
      </c>
      <c r="FW4" s="3" t="b">
        <v>1</v>
      </c>
      <c r="FX4" s="2">
        <v>69.680000000000007</v>
      </c>
      <c r="FY4" s="2">
        <v>9</v>
      </c>
      <c r="FZ4" s="2">
        <v>8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3" t="b">
        <v>1</v>
      </c>
      <c r="GK4" s="2">
        <v>2</v>
      </c>
      <c r="GL4" s="2">
        <v>1574</v>
      </c>
      <c r="GM4" s="2">
        <v>70.338999999999999</v>
      </c>
      <c r="GN4" s="2">
        <v>4</v>
      </c>
      <c r="GO4" s="2">
        <v>2</v>
      </c>
      <c r="GP4" s="2">
        <v>2</v>
      </c>
      <c r="GQ4" s="2">
        <v>2</v>
      </c>
      <c r="GR4" s="2">
        <v>0</v>
      </c>
      <c r="GS4" s="2">
        <v>4</v>
      </c>
      <c r="GT4" s="2">
        <v>10.8</v>
      </c>
      <c r="GU4" s="2">
        <v>3.375</v>
      </c>
      <c r="GV4" s="2">
        <v>4.125</v>
      </c>
      <c r="GW4" s="14">
        <f t="shared" si="2"/>
        <v>0.22</v>
      </c>
      <c r="GX4" t="s">
        <v>622</v>
      </c>
    </row>
    <row r="5" spans="1:206" ht="15.75" customHeight="1" x14ac:dyDescent="0.35">
      <c r="A5" s="1" t="s">
        <v>346</v>
      </c>
      <c r="B5" s="2">
        <v>5</v>
      </c>
      <c r="C5" s="1" t="s">
        <v>203</v>
      </c>
      <c r="D5" s="1" t="s">
        <v>204</v>
      </c>
      <c r="E5" s="2">
        <v>24</v>
      </c>
      <c r="F5" s="3" t="b">
        <v>1</v>
      </c>
      <c r="G5" s="2">
        <v>34.119999999999997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1</v>
      </c>
      <c r="R5" s="2">
        <v>36.5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 t="b">
        <v>1</v>
      </c>
      <c r="AC5" s="2">
        <v>89.66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43.8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4</v>
      </c>
      <c r="AY5" s="3" t="b">
        <v>0</v>
      </c>
      <c r="AZ5" s="2">
        <v>56.38</v>
      </c>
      <c r="BA5" s="2">
        <v>8</v>
      </c>
      <c r="BB5" s="2">
        <v>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1</v>
      </c>
      <c r="BK5" s="2">
        <f t="shared" si="0"/>
        <v>1</v>
      </c>
      <c r="BL5" s="2">
        <v>1</v>
      </c>
      <c r="BM5" s="3" t="b">
        <v>0</v>
      </c>
      <c r="BN5" s="3" t="b">
        <v>1</v>
      </c>
      <c r="BO5" s="2">
        <v>57.28</v>
      </c>
      <c r="BP5" s="2">
        <v>9</v>
      </c>
      <c r="BQ5" s="2">
        <v>8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3" t="b">
        <v>0</v>
      </c>
      <c r="CB5" s="3" t="b">
        <v>1</v>
      </c>
      <c r="CC5" s="2">
        <v>58.64</v>
      </c>
      <c r="CD5" s="2">
        <v>9</v>
      </c>
      <c r="CE5" s="2">
        <v>8</v>
      </c>
      <c r="CF5" s="2">
        <v>0</v>
      </c>
      <c r="CG5" s="2">
        <v>0</v>
      </c>
      <c r="CH5" s="2">
        <v>0</v>
      </c>
      <c r="CI5" s="2">
        <f t="shared" si="1"/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3" t="b">
        <v>0</v>
      </c>
      <c r="CQ5" s="3" t="b">
        <v>1</v>
      </c>
      <c r="CR5" s="2">
        <v>53.75</v>
      </c>
      <c r="CS5" s="2">
        <v>9</v>
      </c>
      <c r="CT5" s="2">
        <v>8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3" t="b">
        <v>0</v>
      </c>
      <c r="DE5" s="3" t="b">
        <v>0</v>
      </c>
      <c r="DF5" s="2">
        <v>103.41</v>
      </c>
      <c r="DG5" s="2">
        <v>8</v>
      </c>
      <c r="DH5" s="2">
        <v>7</v>
      </c>
      <c r="DI5" s="2">
        <v>0</v>
      </c>
      <c r="DJ5" s="2">
        <v>0</v>
      </c>
      <c r="DK5" s="2">
        <v>1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1</v>
      </c>
      <c r="DR5" s="3" t="b">
        <v>0</v>
      </c>
      <c r="DS5" s="3" t="b">
        <v>1</v>
      </c>
      <c r="DT5" s="2">
        <v>60.46</v>
      </c>
      <c r="DU5" s="2">
        <v>9</v>
      </c>
      <c r="DV5" s="2">
        <v>8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3" t="b">
        <v>0</v>
      </c>
      <c r="EG5" s="3" t="b">
        <v>1</v>
      </c>
      <c r="EH5" s="2">
        <v>73.53</v>
      </c>
      <c r="EI5" s="2">
        <v>9</v>
      </c>
      <c r="EJ5" s="2">
        <v>8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3" t="b">
        <v>1</v>
      </c>
      <c r="EU5" s="3" t="b">
        <v>1</v>
      </c>
      <c r="EV5" s="2">
        <v>60.22</v>
      </c>
      <c r="EW5" s="2">
        <v>9</v>
      </c>
      <c r="EX5" s="2">
        <v>8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3" t="b">
        <v>1</v>
      </c>
      <c r="FI5" s="3" t="b">
        <v>1</v>
      </c>
      <c r="FJ5" s="2">
        <v>64.989999999999995</v>
      </c>
      <c r="FK5" s="2">
        <v>9</v>
      </c>
      <c r="FL5" s="2">
        <v>8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3" t="b">
        <v>1</v>
      </c>
      <c r="FW5" s="3" t="b">
        <v>1</v>
      </c>
      <c r="FX5" s="2">
        <v>61.49</v>
      </c>
      <c r="FY5" s="2">
        <v>9</v>
      </c>
      <c r="FZ5" s="2">
        <v>8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3" t="b">
        <v>1</v>
      </c>
      <c r="GK5" s="2">
        <v>8</v>
      </c>
      <c r="GL5" s="2">
        <v>1444</v>
      </c>
      <c r="GM5" s="2">
        <v>65.015000000000001</v>
      </c>
      <c r="GN5" s="2">
        <v>4</v>
      </c>
      <c r="GO5" s="2">
        <v>4</v>
      </c>
      <c r="GP5" s="2">
        <v>0</v>
      </c>
      <c r="GQ5" s="2">
        <v>0</v>
      </c>
      <c r="GR5" s="2">
        <v>4</v>
      </c>
      <c r="GS5" s="2">
        <v>2</v>
      </c>
      <c r="GT5" s="2">
        <v>9.4</v>
      </c>
      <c r="GU5" s="2">
        <v>2.375</v>
      </c>
      <c r="GV5" s="2">
        <v>4.625</v>
      </c>
      <c r="GW5" s="14">
        <f t="shared" si="2"/>
        <v>0.9</v>
      </c>
      <c r="GX5" t="s">
        <v>622</v>
      </c>
    </row>
    <row r="6" spans="1:206" ht="15.75" customHeight="1" x14ac:dyDescent="0.35">
      <c r="A6" s="1" t="s">
        <v>347</v>
      </c>
      <c r="B6" s="2">
        <v>5</v>
      </c>
      <c r="C6" s="1" t="s">
        <v>203</v>
      </c>
      <c r="D6" s="1" t="s">
        <v>208</v>
      </c>
      <c r="E6" s="2">
        <v>39</v>
      </c>
      <c r="F6" s="3" t="b">
        <v>0</v>
      </c>
      <c r="G6" s="2">
        <v>16.02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3" t="b">
        <v>1</v>
      </c>
      <c r="R6" s="2">
        <v>19.71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 t="b">
        <v>1</v>
      </c>
      <c r="AC6" s="2">
        <v>42.59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3" t="b">
        <v>1</v>
      </c>
      <c r="AN6" s="2">
        <v>20.51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3" t="b">
        <v>0</v>
      </c>
      <c r="AZ6" s="2">
        <v>95.66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f t="shared" si="0"/>
        <v>1</v>
      </c>
      <c r="BL6" s="2">
        <v>1</v>
      </c>
      <c r="BM6" s="3" t="b">
        <v>0</v>
      </c>
      <c r="BN6" s="3" t="b">
        <v>1</v>
      </c>
      <c r="BO6" s="2">
        <v>72.400000000000006</v>
      </c>
      <c r="BP6" s="2">
        <v>9</v>
      </c>
      <c r="BQ6" s="2">
        <v>8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3" t="b">
        <v>0</v>
      </c>
      <c r="CB6" s="3" t="b">
        <v>0</v>
      </c>
      <c r="CC6" s="2">
        <v>78.569999999999993</v>
      </c>
      <c r="CD6" s="2">
        <v>9</v>
      </c>
      <c r="CE6" s="2">
        <v>4</v>
      </c>
      <c r="CF6" s="2">
        <v>1</v>
      </c>
      <c r="CG6" s="2">
        <v>1</v>
      </c>
      <c r="CH6" s="2">
        <v>1</v>
      </c>
      <c r="CI6" s="2">
        <f t="shared" si="1"/>
        <v>2</v>
      </c>
      <c r="CJ6" s="2">
        <v>0</v>
      </c>
      <c r="CK6" s="2">
        <v>0</v>
      </c>
      <c r="CL6" s="2">
        <v>0</v>
      </c>
      <c r="CM6" s="2">
        <v>1</v>
      </c>
      <c r="CN6" s="2">
        <v>0</v>
      </c>
      <c r="CO6" s="2">
        <v>4</v>
      </c>
      <c r="CP6" s="3" t="b">
        <v>1</v>
      </c>
      <c r="CQ6" s="3" t="b">
        <v>1</v>
      </c>
      <c r="CR6" s="2">
        <v>150.61000000000001</v>
      </c>
      <c r="CS6" s="2">
        <v>9</v>
      </c>
      <c r="CT6" s="2">
        <v>8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3" t="b">
        <v>0</v>
      </c>
      <c r="DE6" s="3" t="b">
        <v>0</v>
      </c>
      <c r="DF6" s="2">
        <v>111.48</v>
      </c>
      <c r="DG6" s="2">
        <v>8</v>
      </c>
      <c r="DH6" s="2">
        <v>7</v>
      </c>
      <c r="DI6" s="2">
        <v>0</v>
      </c>
      <c r="DJ6" s="2">
        <v>0</v>
      </c>
      <c r="DK6" s="2">
        <v>1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1</v>
      </c>
      <c r="DR6" s="3" t="b">
        <v>0</v>
      </c>
      <c r="DS6" s="3" t="b">
        <v>1</v>
      </c>
      <c r="DT6" s="2">
        <v>70.66</v>
      </c>
      <c r="DU6" s="2">
        <v>9</v>
      </c>
      <c r="DV6" s="2">
        <v>8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3" t="b">
        <v>0</v>
      </c>
      <c r="EG6" s="3" t="b">
        <v>0</v>
      </c>
      <c r="EH6" s="2">
        <v>50.91</v>
      </c>
      <c r="EI6" s="2">
        <v>8</v>
      </c>
      <c r="EJ6" s="2">
        <v>7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1</v>
      </c>
      <c r="ES6" s="2">
        <v>1</v>
      </c>
      <c r="ET6" s="3" t="b">
        <v>0</v>
      </c>
      <c r="EU6" s="3" t="b">
        <v>0</v>
      </c>
      <c r="EV6" s="2">
        <v>48.69</v>
      </c>
      <c r="EW6" s="2">
        <v>9</v>
      </c>
      <c r="EX6" s="2">
        <v>6</v>
      </c>
      <c r="EY6" s="2">
        <v>0</v>
      </c>
      <c r="EZ6" s="2">
        <v>1</v>
      </c>
      <c r="FA6" s="2">
        <v>1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2</v>
      </c>
      <c r="FH6" s="3" t="b">
        <v>0</v>
      </c>
      <c r="FI6" s="3" t="b">
        <v>1</v>
      </c>
      <c r="FJ6" s="2">
        <v>88.2</v>
      </c>
      <c r="FK6" s="2">
        <v>9</v>
      </c>
      <c r="FL6" s="2">
        <v>8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3" t="b">
        <v>1</v>
      </c>
      <c r="FW6" s="3" t="b">
        <v>1</v>
      </c>
      <c r="FX6" s="2">
        <v>54.4</v>
      </c>
      <c r="FY6" s="2">
        <v>9</v>
      </c>
      <c r="FZ6" s="2">
        <v>8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3" t="b">
        <v>1</v>
      </c>
      <c r="GK6" s="2">
        <v>5</v>
      </c>
      <c r="GL6" s="2">
        <v>1194</v>
      </c>
      <c r="GM6" s="2">
        <v>82.158000000000001</v>
      </c>
      <c r="GN6" s="2">
        <v>3</v>
      </c>
      <c r="GO6" s="2">
        <v>2</v>
      </c>
      <c r="GP6" s="2">
        <v>1</v>
      </c>
      <c r="GQ6" s="2">
        <v>2</v>
      </c>
      <c r="GR6" s="2">
        <v>3</v>
      </c>
      <c r="GS6" s="2">
        <v>2</v>
      </c>
      <c r="GT6" s="2">
        <v>10.199999999999999</v>
      </c>
      <c r="GU6" s="2">
        <v>3.625</v>
      </c>
      <c r="GV6" s="2">
        <v>4.375</v>
      </c>
      <c r="GW6" s="14">
        <f t="shared" si="2"/>
        <v>0.56000000000000005</v>
      </c>
      <c r="GX6" t="s">
        <v>622</v>
      </c>
    </row>
    <row r="7" spans="1:206" ht="15.75" customHeight="1" x14ac:dyDescent="0.35">
      <c r="A7" s="1" t="s">
        <v>348</v>
      </c>
      <c r="B7" s="2">
        <v>5</v>
      </c>
      <c r="C7" s="1" t="s">
        <v>203</v>
      </c>
      <c r="D7" s="1" t="s">
        <v>204</v>
      </c>
      <c r="E7" s="2">
        <v>18</v>
      </c>
      <c r="F7" s="3" t="b">
        <v>1</v>
      </c>
      <c r="G7" s="2">
        <v>49.88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1</v>
      </c>
      <c r="R7" s="2">
        <v>37.14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 t="b">
        <v>0</v>
      </c>
      <c r="AC7" s="2">
        <v>108.88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3" t="b">
        <v>1</v>
      </c>
      <c r="AN7" s="2">
        <v>26.03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3</v>
      </c>
      <c r="AY7" s="3" t="b">
        <v>0</v>
      </c>
      <c r="AZ7" s="2">
        <v>70.83</v>
      </c>
      <c r="BA7" s="2">
        <v>8</v>
      </c>
      <c r="BB7" s="2">
        <v>7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f t="shared" si="0"/>
        <v>1</v>
      </c>
      <c r="BL7" s="2">
        <v>1</v>
      </c>
      <c r="BM7" s="3" t="b">
        <v>0</v>
      </c>
      <c r="BN7" s="3" t="b">
        <v>1</v>
      </c>
      <c r="BO7" s="2">
        <v>83.09</v>
      </c>
      <c r="BP7" s="2">
        <v>9</v>
      </c>
      <c r="BQ7" s="2">
        <v>8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3" t="b">
        <v>0</v>
      </c>
      <c r="CB7" s="3" t="b">
        <v>1</v>
      </c>
      <c r="CC7" s="2">
        <v>96.97</v>
      </c>
      <c r="CD7" s="2">
        <v>9</v>
      </c>
      <c r="CE7" s="2">
        <v>8</v>
      </c>
      <c r="CF7" s="2">
        <v>0</v>
      </c>
      <c r="CG7" s="2">
        <v>0</v>
      </c>
      <c r="CH7" s="2">
        <v>0</v>
      </c>
      <c r="CI7" s="2">
        <f t="shared" si="1"/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3" t="b">
        <v>0</v>
      </c>
      <c r="CQ7" s="3" t="b">
        <v>1</v>
      </c>
      <c r="CR7" s="2">
        <v>57.75</v>
      </c>
      <c r="CS7" s="2">
        <v>9</v>
      </c>
      <c r="CT7" s="2">
        <v>8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3" t="b">
        <v>0</v>
      </c>
      <c r="DE7" s="3" t="b">
        <v>1</v>
      </c>
      <c r="DF7" s="2">
        <v>72.13</v>
      </c>
      <c r="DG7" s="2">
        <v>9</v>
      </c>
      <c r="DH7" s="2">
        <v>8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3" t="b">
        <v>0</v>
      </c>
      <c r="DS7" s="3" t="b">
        <v>1</v>
      </c>
      <c r="DT7" s="2">
        <v>81.010000000000005</v>
      </c>
      <c r="DU7" s="2">
        <v>9</v>
      </c>
      <c r="DV7" s="2">
        <v>8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3" t="b">
        <v>0</v>
      </c>
      <c r="EG7" s="3" t="b">
        <v>1</v>
      </c>
      <c r="EH7" s="2">
        <v>75.819999999999993</v>
      </c>
      <c r="EI7" s="2">
        <v>9</v>
      </c>
      <c r="EJ7" s="2">
        <v>8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3" t="b">
        <v>1</v>
      </c>
      <c r="EU7" s="3" t="b">
        <v>1</v>
      </c>
      <c r="EV7" s="2">
        <v>66.58</v>
      </c>
      <c r="EW7" s="2">
        <v>9</v>
      </c>
      <c r="EX7" s="2">
        <v>8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3" t="b">
        <v>1</v>
      </c>
      <c r="FI7" s="3" t="b">
        <v>1</v>
      </c>
      <c r="FJ7" s="2">
        <v>86.72</v>
      </c>
      <c r="FK7" s="2">
        <v>9</v>
      </c>
      <c r="FL7" s="2">
        <v>8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3" t="b">
        <v>1</v>
      </c>
      <c r="FW7" s="3" t="b">
        <v>1</v>
      </c>
      <c r="FX7" s="2">
        <v>79.819999999999993</v>
      </c>
      <c r="FY7" s="2">
        <v>9</v>
      </c>
      <c r="FZ7" s="2">
        <v>8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3" t="b">
        <v>1</v>
      </c>
      <c r="GK7" s="2">
        <v>9</v>
      </c>
      <c r="GL7" s="2">
        <v>1314</v>
      </c>
      <c r="GM7" s="2">
        <v>77.072000000000003</v>
      </c>
      <c r="GN7" s="2">
        <v>4</v>
      </c>
      <c r="GO7" s="2">
        <v>4</v>
      </c>
      <c r="GP7" s="2">
        <v>0</v>
      </c>
      <c r="GQ7" s="2">
        <v>0</v>
      </c>
      <c r="GR7" s="2">
        <v>5</v>
      </c>
      <c r="GS7" s="2">
        <v>1</v>
      </c>
      <c r="GT7" s="2">
        <v>11</v>
      </c>
      <c r="GU7" s="2">
        <v>2.25</v>
      </c>
      <c r="GV7" s="2">
        <v>3.875</v>
      </c>
      <c r="GW7" s="14">
        <v>0.11</v>
      </c>
      <c r="GX7" t="s">
        <v>622</v>
      </c>
    </row>
    <row r="8" spans="1:206" ht="15.75" customHeight="1" x14ac:dyDescent="0.35">
      <c r="A8" s="1" t="s">
        <v>349</v>
      </c>
      <c r="B8" s="2">
        <v>5</v>
      </c>
      <c r="C8" s="1" t="s">
        <v>203</v>
      </c>
      <c r="D8" s="1" t="s">
        <v>204</v>
      </c>
      <c r="E8" s="2">
        <v>29</v>
      </c>
      <c r="F8" s="3" t="b">
        <v>0</v>
      </c>
      <c r="G8" s="2">
        <v>41.37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3" t="b">
        <v>1</v>
      </c>
      <c r="R8" s="2">
        <v>61.36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0</v>
      </c>
      <c r="AC8" s="2">
        <v>31.68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3" t="b">
        <v>1</v>
      </c>
      <c r="AN8" s="2">
        <v>32.18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2</v>
      </c>
      <c r="AY8" s="3" t="b">
        <v>0</v>
      </c>
      <c r="AZ8" s="2">
        <v>47.78</v>
      </c>
      <c r="BA8" s="2">
        <v>7</v>
      </c>
      <c r="BB8" s="2">
        <v>6</v>
      </c>
      <c r="BC8" s="2">
        <v>0</v>
      </c>
      <c r="BD8" s="2">
        <v>0</v>
      </c>
      <c r="BE8" s="2">
        <v>0</v>
      </c>
      <c r="BF8" s="2">
        <v>1</v>
      </c>
      <c r="BG8" s="2">
        <v>0</v>
      </c>
      <c r="BH8" s="2">
        <v>0</v>
      </c>
      <c r="BI8" s="2">
        <v>0</v>
      </c>
      <c r="BJ8" s="2">
        <v>1</v>
      </c>
      <c r="BK8" s="2">
        <f t="shared" si="0"/>
        <v>2</v>
      </c>
      <c r="BL8" s="2">
        <v>2</v>
      </c>
      <c r="BM8" s="3" t="b">
        <v>1</v>
      </c>
      <c r="BN8" s="3" t="b">
        <v>1</v>
      </c>
      <c r="BO8" s="2">
        <v>45.98</v>
      </c>
      <c r="BP8" s="2">
        <v>9</v>
      </c>
      <c r="BQ8" s="2">
        <v>8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3" t="b">
        <v>0</v>
      </c>
      <c r="CB8" s="3" t="b">
        <v>0</v>
      </c>
      <c r="CC8" s="2">
        <v>129.08000000000001</v>
      </c>
      <c r="CD8" s="2">
        <v>8</v>
      </c>
      <c r="CE8" s="2">
        <v>7</v>
      </c>
      <c r="CF8" s="2">
        <v>0</v>
      </c>
      <c r="CG8" s="2">
        <v>0</v>
      </c>
      <c r="CH8" s="2">
        <v>0</v>
      </c>
      <c r="CI8" s="2">
        <f t="shared" si="1"/>
        <v>0</v>
      </c>
      <c r="CJ8" s="2">
        <v>0</v>
      </c>
      <c r="CK8" s="2">
        <v>0</v>
      </c>
      <c r="CL8" s="2">
        <v>0</v>
      </c>
      <c r="CM8" s="2">
        <v>0</v>
      </c>
      <c r="CN8" s="2">
        <v>1</v>
      </c>
      <c r="CO8" s="2">
        <v>1</v>
      </c>
      <c r="CP8" s="3" t="b">
        <v>0</v>
      </c>
      <c r="CQ8" s="3" t="b">
        <v>1</v>
      </c>
      <c r="CR8" s="2">
        <v>40.659999999999997</v>
      </c>
      <c r="CS8" s="2">
        <v>9</v>
      </c>
      <c r="CT8" s="2">
        <v>8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3" t="b">
        <v>0</v>
      </c>
      <c r="DE8" s="3" t="b">
        <v>0</v>
      </c>
      <c r="DF8" s="2">
        <v>55.08</v>
      </c>
      <c r="DG8" s="2">
        <v>8</v>
      </c>
      <c r="DH8" s="2">
        <v>7</v>
      </c>
      <c r="DI8" s="2">
        <v>0</v>
      </c>
      <c r="DJ8" s="2">
        <v>0</v>
      </c>
      <c r="DK8" s="2">
        <v>1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1</v>
      </c>
      <c r="DR8" s="3" t="b">
        <v>0</v>
      </c>
      <c r="DS8" s="3" t="b">
        <v>1</v>
      </c>
      <c r="DT8" s="2">
        <v>71.400000000000006</v>
      </c>
      <c r="DU8" s="2">
        <v>9</v>
      </c>
      <c r="DV8" s="2">
        <v>8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3" t="b">
        <v>0</v>
      </c>
      <c r="EG8" s="3" t="b">
        <v>1</v>
      </c>
      <c r="EH8" s="2">
        <v>73.34</v>
      </c>
      <c r="EI8" s="2">
        <v>9</v>
      </c>
      <c r="EJ8" s="2">
        <v>8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3" t="b">
        <v>1</v>
      </c>
      <c r="EU8" s="3" t="b">
        <v>0</v>
      </c>
      <c r="EV8" s="2">
        <v>44.76</v>
      </c>
      <c r="EW8" s="2">
        <v>8</v>
      </c>
      <c r="EX8" s="2">
        <v>7</v>
      </c>
      <c r="EY8" s="2">
        <v>0</v>
      </c>
      <c r="EZ8" s="2">
        <v>1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1</v>
      </c>
      <c r="FH8" s="3" t="b">
        <v>0</v>
      </c>
      <c r="FI8" s="3" t="b">
        <v>0</v>
      </c>
      <c r="FJ8" s="2">
        <v>90.48</v>
      </c>
      <c r="FK8" s="2">
        <v>8</v>
      </c>
      <c r="FL8" s="2">
        <v>7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1</v>
      </c>
      <c r="FT8" s="2">
        <v>0</v>
      </c>
      <c r="FU8" s="2">
        <v>1</v>
      </c>
      <c r="FV8" s="3" t="b">
        <v>0</v>
      </c>
      <c r="FW8" s="3" t="b">
        <v>1</v>
      </c>
      <c r="FX8" s="2">
        <v>77.12</v>
      </c>
      <c r="FY8" s="2">
        <v>9</v>
      </c>
      <c r="FZ8" s="2">
        <v>8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3" t="b">
        <v>1</v>
      </c>
      <c r="GK8" s="2">
        <v>5</v>
      </c>
      <c r="GL8" s="2">
        <v>1507</v>
      </c>
      <c r="GM8" s="2">
        <v>67.567999999999998</v>
      </c>
      <c r="GN8" s="2">
        <v>3</v>
      </c>
      <c r="GO8" s="2">
        <v>2</v>
      </c>
      <c r="GP8" s="2">
        <v>1</v>
      </c>
      <c r="GQ8" s="2">
        <v>2</v>
      </c>
      <c r="GR8" s="2">
        <v>3</v>
      </c>
      <c r="GS8" s="2">
        <v>2</v>
      </c>
      <c r="GT8" s="2">
        <v>8.4</v>
      </c>
      <c r="GU8" s="2">
        <v>2.75</v>
      </c>
      <c r="GV8" s="2">
        <v>4.125</v>
      </c>
      <c r="GW8" s="14">
        <f t="shared" si="2"/>
        <v>0.56000000000000005</v>
      </c>
      <c r="GX8" t="s">
        <v>622</v>
      </c>
    </row>
    <row r="9" spans="1:206" ht="15.75" customHeight="1" x14ac:dyDescent="0.35">
      <c r="A9" s="1" t="s">
        <v>350</v>
      </c>
      <c r="B9" s="2">
        <v>5</v>
      </c>
      <c r="C9" s="1" t="s">
        <v>203</v>
      </c>
      <c r="D9" s="1" t="s">
        <v>208</v>
      </c>
      <c r="E9" s="2">
        <v>32</v>
      </c>
      <c r="F9" s="3" t="b">
        <v>1</v>
      </c>
      <c r="G9" s="2">
        <v>24.66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42.68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28.16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51.25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0</v>
      </c>
      <c r="AZ9" s="2">
        <v>53.66</v>
      </c>
      <c r="BA9" s="2">
        <v>8</v>
      </c>
      <c r="BB9" s="2">
        <v>7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1</v>
      </c>
      <c r="BJ9" s="2">
        <v>0</v>
      </c>
      <c r="BK9" s="2">
        <f t="shared" si="0"/>
        <v>0</v>
      </c>
      <c r="BL9" s="2">
        <v>1</v>
      </c>
      <c r="BM9" s="3" t="b">
        <v>0</v>
      </c>
      <c r="BN9" s="3" t="b">
        <v>1</v>
      </c>
      <c r="BO9" s="2">
        <v>32</v>
      </c>
      <c r="BP9" s="2">
        <v>9</v>
      </c>
      <c r="BQ9" s="2">
        <v>8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3" t="b">
        <v>0</v>
      </c>
      <c r="CB9" s="3" t="b">
        <v>0</v>
      </c>
      <c r="CC9" s="2">
        <v>111.6</v>
      </c>
      <c r="CD9" s="2">
        <v>9</v>
      </c>
      <c r="CE9" s="2">
        <v>6</v>
      </c>
      <c r="CF9" s="2">
        <v>1</v>
      </c>
      <c r="CG9" s="2">
        <v>0</v>
      </c>
      <c r="CH9" s="2">
        <v>0</v>
      </c>
      <c r="CI9" s="2">
        <f t="shared" si="1"/>
        <v>1</v>
      </c>
      <c r="CJ9" s="2">
        <v>0</v>
      </c>
      <c r="CK9" s="2">
        <v>0</v>
      </c>
      <c r="CL9" s="2">
        <v>0</v>
      </c>
      <c r="CM9" s="2">
        <v>1</v>
      </c>
      <c r="CN9" s="2">
        <v>0</v>
      </c>
      <c r="CO9" s="2">
        <v>2</v>
      </c>
      <c r="CP9" s="3" t="b">
        <v>0</v>
      </c>
      <c r="CQ9" s="3" t="b">
        <v>0</v>
      </c>
      <c r="CR9" s="2">
        <v>32.130000000000003</v>
      </c>
      <c r="CS9" s="2">
        <v>9</v>
      </c>
      <c r="CT9" s="2">
        <v>6</v>
      </c>
      <c r="CU9" s="2">
        <v>0</v>
      </c>
      <c r="CV9" s="2">
        <v>0</v>
      </c>
      <c r="CW9" s="2">
        <v>0</v>
      </c>
      <c r="CX9" s="2">
        <v>1</v>
      </c>
      <c r="CY9" s="2">
        <v>0</v>
      </c>
      <c r="CZ9" s="2">
        <v>0</v>
      </c>
      <c r="DA9" s="2">
        <v>0</v>
      </c>
      <c r="DB9" s="2">
        <v>1</v>
      </c>
      <c r="DC9" s="2">
        <v>2</v>
      </c>
      <c r="DD9" s="3" t="b">
        <v>1</v>
      </c>
      <c r="DE9" s="3" t="b">
        <v>1</v>
      </c>
      <c r="DF9" s="2">
        <v>61.27</v>
      </c>
      <c r="DG9" s="2">
        <v>9</v>
      </c>
      <c r="DH9" s="2">
        <v>8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3" t="b">
        <v>0</v>
      </c>
      <c r="DS9" s="3" t="b">
        <v>1</v>
      </c>
      <c r="DT9" s="2">
        <v>60.39</v>
      </c>
      <c r="DU9" s="2">
        <v>9</v>
      </c>
      <c r="DV9" s="2">
        <v>8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3" t="b">
        <v>0</v>
      </c>
      <c r="EG9" s="3" t="b">
        <v>1</v>
      </c>
      <c r="EH9" s="2">
        <v>51.28</v>
      </c>
      <c r="EI9" s="2">
        <v>9</v>
      </c>
      <c r="EJ9" s="2">
        <v>8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3" t="b">
        <v>1</v>
      </c>
      <c r="EU9" s="3" t="b">
        <v>1</v>
      </c>
      <c r="EV9" s="2">
        <v>41.08</v>
      </c>
      <c r="EW9" s="2">
        <v>9</v>
      </c>
      <c r="EX9" s="2">
        <v>8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3" t="b">
        <v>1</v>
      </c>
      <c r="FI9" s="3" t="b">
        <v>1</v>
      </c>
      <c r="FJ9" s="2">
        <v>54.97</v>
      </c>
      <c r="FK9" s="2">
        <v>9</v>
      </c>
      <c r="FL9" s="2">
        <v>8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3" t="b">
        <v>1</v>
      </c>
      <c r="FW9" s="3" t="b">
        <v>1</v>
      </c>
      <c r="FX9" s="2">
        <v>37.65</v>
      </c>
      <c r="FY9" s="2">
        <v>9</v>
      </c>
      <c r="FZ9" s="2">
        <v>8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3" t="b">
        <v>1</v>
      </c>
      <c r="GK9" s="2">
        <v>7</v>
      </c>
      <c r="GL9" s="2">
        <v>1155</v>
      </c>
      <c r="GM9" s="2">
        <v>53.603000000000002</v>
      </c>
      <c r="GN9" s="2">
        <v>5</v>
      </c>
      <c r="GO9" s="2">
        <v>4</v>
      </c>
      <c r="GP9" s="2">
        <v>1</v>
      </c>
      <c r="GQ9" s="2">
        <v>0</v>
      </c>
      <c r="GR9" s="2">
        <v>3</v>
      </c>
      <c r="GS9" s="2">
        <v>2</v>
      </c>
      <c r="GT9" s="2">
        <v>8.4</v>
      </c>
      <c r="GU9" s="2">
        <v>3</v>
      </c>
      <c r="GV9" s="2">
        <v>4</v>
      </c>
      <c r="GW9" s="14">
        <f t="shared" si="2"/>
        <v>0.78</v>
      </c>
      <c r="GX9" t="s">
        <v>622</v>
      </c>
    </row>
    <row r="10" spans="1:206" ht="15.75" customHeight="1" x14ac:dyDescent="0.35">
      <c r="A10" s="1" t="s">
        <v>351</v>
      </c>
      <c r="B10" s="2">
        <v>5</v>
      </c>
      <c r="C10" s="1" t="s">
        <v>203</v>
      </c>
      <c r="D10" s="1" t="s">
        <v>204</v>
      </c>
      <c r="E10" s="2">
        <v>19</v>
      </c>
      <c r="F10" s="3" t="b">
        <v>1</v>
      </c>
      <c r="G10" s="2">
        <v>71.13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1</v>
      </c>
      <c r="R10" s="2">
        <v>71.69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b">
        <v>1</v>
      </c>
      <c r="AC10" s="2">
        <v>57.75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3" t="b">
        <v>1</v>
      </c>
      <c r="AN10" s="2">
        <v>85.62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4</v>
      </c>
      <c r="AY10" s="3" t="b">
        <v>1</v>
      </c>
      <c r="AZ10" s="2">
        <v>66.69</v>
      </c>
      <c r="BA10" s="2">
        <v>9</v>
      </c>
      <c r="BB10" s="2">
        <v>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f t="shared" si="0"/>
        <v>0</v>
      </c>
      <c r="BL10" s="2">
        <v>0</v>
      </c>
      <c r="BM10" s="3" t="b">
        <v>0</v>
      </c>
      <c r="BN10" s="3" t="b">
        <v>1</v>
      </c>
      <c r="BO10" s="2">
        <v>94.23</v>
      </c>
      <c r="BP10" s="2">
        <v>9</v>
      </c>
      <c r="BQ10" s="2">
        <v>8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3" t="b">
        <v>0</v>
      </c>
      <c r="CB10" s="3" t="b">
        <v>1</v>
      </c>
      <c r="CC10" s="2">
        <v>109.89</v>
      </c>
      <c r="CD10" s="2">
        <v>9</v>
      </c>
      <c r="CE10" s="2">
        <v>8</v>
      </c>
      <c r="CF10" s="2">
        <v>0</v>
      </c>
      <c r="CG10" s="2">
        <v>0</v>
      </c>
      <c r="CH10" s="2">
        <v>0</v>
      </c>
      <c r="CI10" s="2">
        <f t="shared" si="1"/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3" t="b">
        <v>0</v>
      </c>
      <c r="CQ10" s="3" t="b">
        <v>1</v>
      </c>
      <c r="CR10" s="2">
        <v>85.67</v>
      </c>
      <c r="CS10" s="2">
        <v>9</v>
      </c>
      <c r="CT10" s="2">
        <v>8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3" t="b">
        <v>0</v>
      </c>
      <c r="DE10" s="3" t="b">
        <v>0</v>
      </c>
      <c r="DF10" s="2">
        <v>82.67</v>
      </c>
      <c r="DG10" s="2">
        <v>8</v>
      </c>
      <c r="DH10" s="2">
        <v>5</v>
      </c>
      <c r="DI10" s="2">
        <v>1</v>
      </c>
      <c r="DJ10" s="2">
        <v>0</v>
      </c>
      <c r="DK10" s="2">
        <v>1</v>
      </c>
      <c r="DL10" s="2">
        <v>0</v>
      </c>
      <c r="DM10" s="2">
        <v>0</v>
      </c>
      <c r="DN10" s="2">
        <v>0</v>
      </c>
      <c r="DO10" s="2">
        <v>1</v>
      </c>
      <c r="DP10" s="2">
        <v>0</v>
      </c>
      <c r="DQ10" s="2">
        <v>3</v>
      </c>
      <c r="DR10" s="3" t="b">
        <v>0</v>
      </c>
      <c r="DS10" s="3" t="b">
        <v>1</v>
      </c>
      <c r="DT10" s="2">
        <v>121.9</v>
      </c>
      <c r="DU10" s="2">
        <v>9</v>
      </c>
      <c r="DV10" s="2">
        <v>8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3" t="b">
        <v>0</v>
      </c>
      <c r="EG10" s="3" t="b">
        <v>1</v>
      </c>
      <c r="EH10" s="2">
        <v>111.09</v>
      </c>
      <c r="EI10" s="2">
        <v>9</v>
      </c>
      <c r="EJ10" s="2">
        <v>8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3" t="b">
        <v>1</v>
      </c>
      <c r="EU10" s="3" t="b">
        <v>1</v>
      </c>
      <c r="EV10" s="2">
        <v>91.57</v>
      </c>
      <c r="EW10" s="2">
        <v>9</v>
      </c>
      <c r="EX10" s="2">
        <v>8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3" t="b">
        <v>1</v>
      </c>
      <c r="FI10" s="3" t="b">
        <v>1</v>
      </c>
      <c r="FJ10" s="2">
        <v>89.28</v>
      </c>
      <c r="FK10" s="2">
        <v>9</v>
      </c>
      <c r="FL10" s="2">
        <v>8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3" t="b">
        <v>1</v>
      </c>
      <c r="FW10" s="3" t="b">
        <v>1</v>
      </c>
      <c r="FX10" s="2">
        <v>93.87</v>
      </c>
      <c r="FY10" s="2">
        <v>9</v>
      </c>
      <c r="FZ10" s="2">
        <v>8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3" t="b">
        <v>1</v>
      </c>
      <c r="GK10" s="2">
        <v>9</v>
      </c>
      <c r="GL10" s="2">
        <v>1769</v>
      </c>
      <c r="GM10" s="2">
        <v>94.686000000000007</v>
      </c>
      <c r="GN10" s="2">
        <v>4</v>
      </c>
      <c r="GO10" s="2">
        <v>4</v>
      </c>
      <c r="GP10" s="2">
        <v>0</v>
      </c>
      <c r="GQ10" s="2">
        <v>0</v>
      </c>
      <c r="GR10" s="2">
        <v>5</v>
      </c>
      <c r="GS10" s="2">
        <v>1</v>
      </c>
      <c r="GT10" s="2">
        <v>8.1999999999999993</v>
      </c>
      <c r="GU10" s="2">
        <v>2.875</v>
      </c>
      <c r="GV10" s="2">
        <v>3.875</v>
      </c>
      <c r="GW10" s="14">
        <v>0.11</v>
      </c>
      <c r="GX10" t="s">
        <v>622</v>
      </c>
    </row>
    <row r="11" spans="1:206" ht="15.75" customHeight="1" x14ac:dyDescent="0.35">
      <c r="A11" s="1" t="s">
        <v>352</v>
      </c>
      <c r="B11" s="2">
        <v>5</v>
      </c>
      <c r="C11" s="1" t="s">
        <v>203</v>
      </c>
      <c r="D11" s="1" t="s">
        <v>208</v>
      </c>
      <c r="E11" s="2">
        <v>24</v>
      </c>
      <c r="F11" s="3" t="b">
        <v>1</v>
      </c>
      <c r="G11" s="2">
        <v>52.61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20.54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38.6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65.790000000000006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70.3</v>
      </c>
      <c r="BA11" s="2">
        <v>8</v>
      </c>
      <c r="BB11" s="2">
        <v>7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1</v>
      </c>
      <c r="BK11" s="2">
        <f t="shared" si="0"/>
        <v>1</v>
      </c>
      <c r="BL11" s="2">
        <v>1</v>
      </c>
      <c r="BM11" s="3" t="b">
        <v>0</v>
      </c>
      <c r="BN11" s="3" t="b">
        <v>1</v>
      </c>
      <c r="BO11" s="2">
        <v>74.94</v>
      </c>
      <c r="BP11" s="2">
        <v>9</v>
      </c>
      <c r="BQ11" s="2">
        <v>8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3" t="b">
        <v>0</v>
      </c>
      <c r="CB11" s="3" t="b">
        <v>1</v>
      </c>
      <c r="CC11" s="2">
        <v>64.94</v>
      </c>
      <c r="CD11" s="2">
        <v>9</v>
      </c>
      <c r="CE11" s="2">
        <v>8</v>
      </c>
      <c r="CF11" s="2">
        <v>0</v>
      </c>
      <c r="CG11" s="2">
        <v>0</v>
      </c>
      <c r="CH11" s="2">
        <v>0</v>
      </c>
      <c r="CI11" s="2">
        <f t="shared" si="1"/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3" t="b">
        <v>0</v>
      </c>
      <c r="CQ11" s="3" t="b">
        <v>1</v>
      </c>
      <c r="CR11" s="2">
        <v>106.11</v>
      </c>
      <c r="CS11" s="2">
        <v>9</v>
      </c>
      <c r="CT11" s="2">
        <v>8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3" t="b">
        <v>0</v>
      </c>
      <c r="DE11" s="3" t="b">
        <v>1</v>
      </c>
      <c r="DF11" s="2">
        <v>82.44</v>
      </c>
      <c r="DG11" s="2">
        <v>9</v>
      </c>
      <c r="DH11" s="2">
        <v>8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3" t="b">
        <v>0</v>
      </c>
      <c r="DS11" s="3" t="b">
        <v>1</v>
      </c>
      <c r="DT11" s="2">
        <v>77.31</v>
      </c>
      <c r="DU11" s="2">
        <v>9</v>
      </c>
      <c r="DV11" s="2">
        <v>8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3" t="b">
        <v>0</v>
      </c>
      <c r="EG11" s="3" t="b">
        <v>1</v>
      </c>
      <c r="EH11" s="2">
        <v>105.51</v>
      </c>
      <c r="EI11" s="2">
        <v>9</v>
      </c>
      <c r="EJ11" s="2">
        <v>8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3" t="b">
        <v>1</v>
      </c>
      <c r="EU11" s="3" t="b">
        <v>1</v>
      </c>
      <c r="EV11" s="2">
        <v>83.9</v>
      </c>
      <c r="EW11" s="2">
        <v>9</v>
      </c>
      <c r="EX11" s="2">
        <v>8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3" t="b">
        <v>1</v>
      </c>
      <c r="FI11" s="3" t="b">
        <v>1</v>
      </c>
      <c r="FJ11" s="2">
        <v>91.39</v>
      </c>
      <c r="FK11" s="2">
        <v>9</v>
      </c>
      <c r="FL11" s="2">
        <v>8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3" t="b">
        <v>1</v>
      </c>
      <c r="FW11" s="3" t="b">
        <v>1</v>
      </c>
      <c r="FX11" s="2">
        <v>67.7</v>
      </c>
      <c r="FY11" s="2">
        <v>9</v>
      </c>
      <c r="FZ11" s="2">
        <v>8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3" t="b">
        <v>1</v>
      </c>
      <c r="GK11" s="2">
        <v>9</v>
      </c>
      <c r="GL11" s="2">
        <v>1408</v>
      </c>
      <c r="GM11" s="2">
        <v>82.453999999999994</v>
      </c>
      <c r="GN11" s="2">
        <v>4</v>
      </c>
      <c r="GO11" s="2">
        <v>4</v>
      </c>
      <c r="GP11" s="2">
        <v>0</v>
      </c>
      <c r="GQ11" s="2">
        <v>0</v>
      </c>
      <c r="GR11" s="2">
        <v>5</v>
      </c>
      <c r="GS11" s="2">
        <v>1</v>
      </c>
      <c r="GT11" s="2">
        <v>8.8000000000000007</v>
      </c>
      <c r="GU11" s="2">
        <v>3.5</v>
      </c>
      <c r="GV11" s="2">
        <v>3.25</v>
      </c>
      <c r="GW11" s="14">
        <v>0.11</v>
      </c>
      <c r="GX11" t="s">
        <v>622</v>
      </c>
    </row>
    <row r="12" spans="1:206" ht="15.75" customHeight="1" x14ac:dyDescent="0.35">
      <c r="A12" s="1" t="s">
        <v>353</v>
      </c>
      <c r="B12" s="2">
        <v>5</v>
      </c>
      <c r="C12" s="1" t="s">
        <v>203</v>
      </c>
      <c r="D12" s="1" t="s">
        <v>204</v>
      </c>
      <c r="E12" s="2">
        <v>33</v>
      </c>
      <c r="F12" s="3" t="b">
        <v>1</v>
      </c>
      <c r="G12" s="2">
        <v>40.17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1</v>
      </c>
      <c r="R12" s="2">
        <v>39.520000000000003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 t="b">
        <v>1</v>
      </c>
      <c r="AC12" s="2">
        <v>32.33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59.27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4</v>
      </c>
      <c r="AY12" s="3" t="b">
        <v>0</v>
      </c>
      <c r="AZ12" s="2">
        <v>51.4</v>
      </c>
      <c r="BA12" s="2">
        <v>8</v>
      </c>
      <c r="BB12" s="2">
        <v>7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1</v>
      </c>
      <c r="BK12" s="2">
        <f t="shared" si="0"/>
        <v>1</v>
      </c>
      <c r="BL12" s="2">
        <v>1</v>
      </c>
      <c r="BM12" s="3" t="b">
        <v>0</v>
      </c>
      <c r="BN12" s="3" t="b">
        <v>1</v>
      </c>
      <c r="BO12" s="2">
        <v>39.840000000000003</v>
      </c>
      <c r="BP12" s="2">
        <v>9</v>
      </c>
      <c r="BQ12" s="2">
        <v>8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3" t="b">
        <v>0</v>
      </c>
      <c r="CB12" s="3" t="b">
        <v>0</v>
      </c>
      <c r="CC12" s="2">
        <v>52.54</v>
      </c>
      <c r="CD12" s="2">
        <v>9</v>
      </c>
      <c r="CE12" s="2">
        <v>6</v>
      </c>
      <c r="CF12" s="2">
        <v>0</v>
      </c>
      <c r="CG12" s="2">
        <v>0</v>
      </c>
      <c r="CH12" s="2">
        <v>1</v>
      </c>
      <c r="CI12" s="2">
        <f t="shared" si="1"/>
        <v>1</v>
      </c>
      <c r="CJ12" s="2">
        <v>1</v>
      </c>
      <c r="CK12" s="2">
        <v>0</v>
      </c>
      <c r="CL12" s="2">
        <v>0</v>
      </c>
      <c r="CM12" s="2">
        <v>0</v>
      </c>
      <c r="CN12" s="2">
        <v>0</v>
      </c>
      <c r="CO12" s="2">
        <v>2</v>
      </c>
      <c r="CP12" s="3" t="b">
        <v>0</v>
      </c>
      <c r="CQ12" s="3" t="b">
        <v>1</v>
      </c>
      <c r="CR12" s="2">
        <v>36.76</v>
      </c>
      <c r="CS12" s="2">
        <v>9</v>
      </c>
      <c r="CT12" s="2">
        <v>8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3" t="b">
        <v>0</v>
      </c>
      <c r="DE12" s="3" t="b">
        <v>1</v>
      </c>
      <c r="DF12" s="2">
        <v>49.59</v>
      </c>
      <c r="DG12" s="2">
        <v>9</v>
      </c>
      <c r="DH12" s="2">
        <v>8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3" t="b">
        <v>0</v>
      </c>
      <c r="DS12" s="3" t="b">
        <v>1</v>
      </c>
      <c r="DT12" s="2">
        <v>54.55</v>
      </c>
      <c r="DU12" s="2">
        <v>9</v>
      </c>
      <c r="DV12" s="2">
        <v>8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3" t="b">
        <v>0</v>
      </c>
      <c r="EG12" s="3" t="b">
        <v>1</v>
      </c>
      <c r="EH12" s="2">
        <v>70.56</v>
      </c>
      <c r="EI12" s="2">
        <v>9</v>
      </c>
      <c r="EJ12" s="2">
        <v>8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3" t="b">
        <v>1</v>
      </c>
      <c r="EU12" s="3" t="b">
        <v>1</v>
      </c>
      <c r="EV12" s="2">
        <v>49.4</v>
      </c>
      <c r="EW12" s="2">
        <v>9</v>
      </c>
      <c r="EX12" s="2">
        <v>8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3" t="b">
        <v>1</v>
      </c>
      <c r="FI12" s="3" t="b">
        <v>1</v>
      </c>
      <c r="FJ12" s="2">
        <v>52.36</v>
      </c>
      <c r="FK12" s="2">
        <v>9</v>
      </c>
      <c r="FL12" s="2">
        <v>8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3" t="b">
        <v>1</v>
      </c>
      <c r="FW12" s="3" t="b">
        <v>1</v>
      </c>
      <c r="FX12" s="2">
        <v>40.57</v>
      </c>
      <c r="FY12" s="2">
        <v>9</v>
      </c>
      <c r="FZ12" s="2">
        <v>8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3" t="b">
        <v>1</v>
      </c>
      <c r="GK12" s="2">
        <v>8</v>
      </c>
      <c r="GL12" s="2">
        <v>1118</v>
      </c>
      <c r="GM12" s="2">
        <v>49.756999999999998</v>
      </c>
      <c r="GN12" s="2">
        <v>4</v>
      </c>
      <c r="GO12" s="2">
        <v>4</v>
      </c>
      <c r="GP12" s="2">
        <v>0</v>
      </c>
      <c r="GQ12" s="2">
        <v>0</v>
      </c>
      <c r="GR12" s="2">
        <v>4</v>
      </c>
      <c r="GS12" s="2">
        <v>2</v>
      </c>
      <c r="GT12" s="2">
        <v>9.4</v>
      </c>
      <c r="GU12" s="2">
        <v>2.875</v>
      </c>
      <c r="GV12" s="2">
        <v>3.5</v>
      </c>
      <c r="GW12" s="14">
        <f t="shared" si="2"/>
        <v>0.9</v>
      </c>
      <c r="GX12" t="s">
        <v>622</v>
      </c>
    </row>
    <row r="13" spans="1:206" ht="15.75" customHeight="1" x14ac:dyDescent="0.35">
      <c r="A13" s="1" t="s">
        <v>354</v>
      </c>
      <c r="B13" s="2">
        <v>5</v>
      </c>
      <c r="C13" s="1" t="s">
        <v>203</v>
      </c>
      <c r="D13" s="1" t="s">
        <v>208</v>
      </c>
      <c r="E13" s="2">
        <v>18</v>
      </c>
      <c r="F13" s="3" t="b">
        <v>1</v>
      </c>
      <c r="G13" s="2">
        <v>48.01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63.96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0</v>
      </c>
      <c r="AC13" s="2">
        <v>125.59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3" t="b">
        <v>1</v>
      </c>
      <c r="AN13" s="2">
        <v>52.9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3</v>
      </c>
      <c r="AY13" s="3" t="b">
        <v>0</v>
      </c>
      <c r="AZ13" s="2">
        <v>60.5</v>
      </c>
      <c r="BA13" s="2">
        <v>8</v>
      </c>
      <c r="BB13" s="2">
        <v>7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</v>
      </c>
      <c r="BK13" s="2">
        <f t="shared" si="0"/>
        <v>1</v>
      </c>
      <c r="BL13" s="2">
        <v>1</v>
      </c>
      <c r="BM13" s="3" t="b">
        <v>0</v>
      </c>
      <c r="BN13" s="3" t="b">
        <v>0</v>
      </c>
      <c r="BO13" s="2">
        <v>65.040000000000006</v>
      </c>
      <c r="BP13" s="2">
        <v>8</v>
      </c>
      <c r="BQ13" s="2">
        <v>7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1</v>
      </c>
      <c r="CA13" s="3" t="b">
        <v>0</v>
      </c>
      <c r="CB13" s="3" t="b">
        <v>1</v>
      </c>
      <c r="CC13" s="2">
        <v>82.8</v>
      </c>
      <c r="CD13" s="2">
        <v>9</v>
      </c>
      <c r="CE13" s="2">
        <v>8</v>
      </c>
      <c r="CF13" s="2">
        <v>0</v>
      </c>
      <c r="CG13" s="2">
        <v>0</v>
      </c>
      <c r="CH13" s="2">
        <v>0</v>
      </c>
      <c r="CI13" s="2">
        <f t="shared" si="1"/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3" t="b">
        <v>0</v>
      </c>
      <c r="CQ13" s="3" t="b">
        <v>0</v>
      </c>
      <c r="CR13" s="2">
        <v>66.73</v>
      </c>
      <c r="CS13" s="2">
        <v>8</v>
      </c>
      <c r="CT13" s="2">
        <v>7</v>
      </c>
      <c r="CU13" s="2">
        <v>0</v>
      </c>
      <c r="CV13" s="2">
        <v>0</v>
      </c>
      <c r="CW13" s="2">
        <v>0</v>
      </c>
      <c r="CX13" s="2">
        <v>1</v>
      </c>
      <c r="CY13" s="2">
        <v>0</v>
      </c>
      <c r="CZ13" s="2">
        <v>0</v>
      </c>
      <c r="DA13" s="2">
        <v>0</v>
      </c>
      <c r="DB13" s="2">
        <v>0</v>
      </c>
      <c r="DC13" s="2">
        <v>1</v>
      </c>
      <c r="DD13" s="3" t="b">
        <v>0</v>
      </c>
      <c r="DE13" s="3" t="b">
        <v>0</v>
      </c>
      <c r="DF13" s="2">
        <v>105.69</v>
      </c>
      <c r="DG13" s="2">
        <v>8</v>
      </c>
      <c r="DH13" s="2">
        <v>5</v>
      </c>
      <c r="DI13" s="2">
        <v>1</v>
      </c>
      <c r="DJ13" s="2">
        <v>0</v>
      </c>
      <c r="DK13" s="2">
        <v>1</v>
      </c>
      <c r="DL13" s="2">
        <v>0</v>
      </c>
      <c r="DM13" s="2">
        <v>0</v>
      </c>
      <c r="DN13" s="2">
        <v>0</v>
      </c>
      <c r="DO13" s="2">
        <v>1</v>
      </c>
      <c r="DP13" s="2">
        <v>0</v>
      </c>
      <c r="DQ13" s="2">
        <v>3</v>
      </c>
      <c r="DR13" s="3" t="b">
        <v>0</v>
      </c>
      <c r="DS13" s="3" t="b">
        <v>1</v>
      </c>
      <c r="DT13" s="2">
        <v>79.989999999999995</v>
      </c>
      <c r="DU13" s="2">
        <v>9</v>
      </c>
      <c r="DV13" s="2">
        <v>8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3" t="b">
        <v>0</v>
      </c>
      <c r="EG13" s="3" t="b">
        <v>0</v>
      </c>
      <c r="EH13" s="2">
        <v>78.56</v>
      </c>
      <c r="EI13" s="2">
        <v>8</v>
      </c>
      <c r="EJ13" s="2">
        <v>7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1</v>
      </c>
      <c r="ES13" s="2">
        <v>1</v>
      </c>
      <c r="ET13" s="3" t="b">
        <v>0</v>
      </c>
      <c r="EU13" s="3" t="b">
        <v>0</v>
      </c>
      <c r="EV13" s="2">
        <v>62.09</v>
      </c>
      <c r="EW13" s="2">
        <v>8</v>
      </c>
      <c r="EX13" s="2">
        <v>7</v>
      </c>
      <c r="EY13" s="2">
        <v>0</v>
      </c>
      <c r="EZ13" s="2">
        <v>1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1</v>
      </c>
      <c r="FH13" s="3" t="b">
        <v>0</v>
      </c>
      <c r="FI13" s="3" t="b">
        <v>1</v>
      </c>
      <c r="FJ13" s="2">
        <v>65.5</v>
      </c>
      <c r="FK13" s="2">
        <v>9</v>
      </c>
      <c r="FL13" s="2">
        <v>8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3" t="b">
        <v>1</v>
      </c>
      <c r="FW13" s="3" t="b">
        <v>0</v>
      </c>
      <c r="FX13" s="2">
        <v>123.54</v>
      </c>
      <c r="FY13" s="2">
        <v>8</v>
      </c>
      <c r="FZ13" s="2">
        <v>7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1</v>
      </c>
      <c r="GI13" s="2">
        <v>1</v>
      </c>
      <c r="GJ13" s="3" t="b">
        <v>0</v>
      </c>
      <c r="GK13" s="2">
        <v>3</v>
      </c>
      <c r="GL13" s="2">
        <v>1493</v>
      </c>
      <c r="GM13" s="2">
        <v>79.043999999999997</v>
      </c>
      <c r="GN13" s="2">
        <v>1</v>
      </c>
      <c r="GO13" s="2">
        <v>1</v>
      </c>
      <c r="GP13" s="2">
        <v>0</v>
      </c>
      <c r="GQ13" s="2">
        <v>3</v>
      </c>
      <c r="GR13" s="2">
        <v>2</v>
      </c>
      <c r="GS13" s="2">
        <v>4</v>
      </c>
      <c r="GT13" s="2">
        <v>12.6</v>
      </c>
      <c r="GU13" s="2">
        <v>3</v>
      </c>
      <c r="GV13" s="2">
        <v>2.875</v>
      </c>
      <c r="GW13" s="14">
        <f t="shared" si="2"/>
        <v>0.34</v>
      </c>
      <c r="GX13" t="s">
        <v>622</v>
      </c>
    </row>
    <row r="14" spans="1:206" ht="15.75" customHeight="1" x14ac:dyDescent="0.35">
      <c r="A14" s="58" t="s">
        <v>355</v>
      </c>
      <c r="B14" s="2">
        <v>5</v>
      </c>
      <c r="C14" s="1" t="s">
        <v>203</v>
      </c>
      <c r="D14" s="1" t="s">
        <v>204</v>
      </c>
      <c r="E14" s="2">
        <v>21</v>
      </c>
      <c r="F14" s="3" t="b">
        <v>1</v>
      </c>
      <c r="G14" s="2">
        <v>61.07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38.44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0</v>
      </c>
      <c r="AC14" s="2">
        <v>48.54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3" t="b">
        <v>1</v>
      </c>
      <c r="AN14" s="2">
        <v>65.709999999999994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3</v>
      </c>
      <c r="AY14" s="3" t="b">
        <v>0</v>
      </c>
      <c r="AZ14" s="2">
        <v>28.74</v>
      </c>
      <c r="BA14" s="2">
        <v>7</v>
      </c>
      <c r="BB14" s="2">
        <v>6</v>
      </c>
      <c r="BC14" s="2">
        <v>0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  <c r="BI14" s="2">
        <v>0</v>
      </c>
      <c r="BJ14" s="2">
        <v>1</v>
      </c>
      <c r="BK14" s="2">
        <f t="shared" si="0"/>
        <v>2</v>
      </c>
      <c r="BL14" s="2">
        <v>2</v>
      </c>
      <c r="BM14" s="3" t="b">
        <v>1</v>
      </c>
      <c r="BN14" s="3" t="b">
        <v>1</v>
      </c>
      <c r="BO14" s="2">
        <v>46.36</v>
      </c>
      <c r="BP14" s="2">
        <v>9</v>
      </c>
      <c r="BQ14" s="2">
        <v>8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3" t="b">
        <v>0</v>
      </c>
      <c r="CB14" s="3" t="b">
        <v>1</v>
      </c>
      <c r="CC14" s="2">
        <v>52.97</v>
      </c>
      <c r="CD14" s="2">
        <v>9</v>
      </c>
      <c r="CE14" s="2">
        <v>8</v>
      </c>
      <c r="CF14" s="2">
        <v>0</v>
      </c>
      <c r="CG14" s="2">
        <v>0</v>
      </c>
      <c r="CH14" s="2">
        <v>0</v>
      </c>
      <c r="CI14" s="2">
        <f t="shared" si="1"/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3" t="b">
        <v>0</v>
      </c>
      <c r="CQ14" s="3" t="b">
        <v>1</v>
      </c>
      <c r="CR14" s="2">
        <v>91.51</v>
      </c>
      <c r="CS14" s="2">
        <v>9</v>
      </c>
      <c r="CT14" s="2">
        <v>8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3" t="b">
        <v>0</v>
      </c>
      <c r="DE14" s="3" t="b">
        <v>0</v>
      </c>
      <c r="DF14" s="2">
        <v>59.34</v>
      </c>
      <c r="DG14" s="2">
        <v>7</v>
      </c>
      <c r="DH14" s="2">
        <v>6</v>
      </c>
      <c r="DI14" s="2">
        <v>0</v>
      </c>
      <c r="DJ14" s="2">
        <v>0</v>
      </c>
      <c r="DK14" s="2">
        <v>0</v>
      </c>
      <c r="DL14" s="2">
        <v>1</v>
      </c>
      <c r="DM14" s="2">
        <v>1</v>
      </c>
      <c r="DN14" s="2">
        <v>0</v>
      </c>
      <c r="DO14" s="2">
        <v>0</v>
      </c>
      <c r="DP14" s="2">
        <v>0</v>
      </c>
      <c r="DQ14" s="2">
        <v>2</v>
      </c>
      <c r="DR14" s="3" t="b">
        <v>0</v>
      </c>
      <c r="DS14" s="3" t="b">
        <v>1</v>
      </c>
      <c r="DT14" s="2">
        <v>84.83</v>
      </c>
      <c r="DU14" s="2">
        <v>9</v>
      </c>
      <c r="DV14" s="2">
        <v>8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3" t="b">
        <v>0</v>
      </c>
      <c r="EG14" s="3" t="b">
        <v>1</v>
      </c>
      <c r="EH14" s="2">
        <v>80.89</v>
      </c>
      <c r="EI14" s="2">
        <v>9</v>
      </c>
      <c r="EJ14" s="2">
        <v>8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3" t="b">
        <v>1</v>
      </c>
      <c r="EU14" s="3" t="b">
        <v>1</v>
      </c>
      <c r="EV14" s="2">
        <v>41.4</v>
      </c>
      <c r="EW14" s="2">
        <v>9</v>
      </c>
      <c r="EX14" s="2">
        <v>8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3" t="b">
        <v>1</v>
      </c>
      <c r="FI14" s="3" t="b">
        <v>1</v>
      </c>
      <c r="FJ14" s="2">
        <v>68.28</v>
      </c>
      <c r="FK14" s="2">
        <v>9</v>
      </c>
      <c r="FL14" s="2">
        <v>8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3" t="b">
        <v>1</v>
      </c>
      <c r="FW14" s="3" t="b">
        <v>1</v>
      </c>
      <c r="FX14" s="2">
        <v>56.57</v>
      </c>
      <c r="FY14" s="2">
        <v>9</v>
      </c>
      <c r="FZ14" s="2">
        <v>8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3" t="b">
        <v>1</v>
      </c>
      <c r="GK14" s="2">
        <v>8</v>
      </c>
      <c r="GL14" s="2">
        <v>1467</v>
      </c>
      <c r="GM14" s="2">
        <v>61.088999999999999</v>
      </c>
      <c r="GN14" s="2">
        <v>5</v>
      </c>
      <c r="GO14" s="2">
        <v>4</v>
      </c>
      <c r="GP14" s="2">
        <v>1</v>
      </c>
      <c r="GQ14" s="2">
        <v>0</v>
      </c>
      <c r="GR14" s="2">
        <v>4</v>
      </c>
      <c r="GS14" s="2">
        <v>1</v>
      </c>
      <c r="GT14" s="2">
        <v>10.4</v>
      </c>
      <c r="GU14" s="2">
        <v>2</v>
      </c>
      <c r="GV14" s="2">
        <v>4.375</v>
      </c>
      <c r="GW14" s="14">
        <f t="shared" si="2"/>
        <v>0.9</v>
      </c>
      <c r="GX14" t="s">
        <v>622</v>
      </c>
    </row>
    <row r="15" spans="1:206" ht="15.75" customHeight="1" x14ac:dyDescent="0.35">
      <c r="A15" s="1" t="s">
        <v>356</v>
      </c>
      <c r="B15" s="2">
        <v>5</v>
      </c>
      <c r="C15" s="1" t="s">
        <v>203</v>
      </c>
      <c r="D15" s="1" t="s">
        <v>204</v>
      </c>
      <c r="E15" s="2">
        <v>26</v>
      </c>
      <c r="F15" s="3" t="b">
        <v>1</v>
      </c>
      <c r="G15" s="2">
        <v>28.04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0</v>
      </c>
      <c r="R15" s="2">
        <v>59.71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3" t="b">
        <v>1</v>
      </c>
      <c r="AC15" s="2">
        <v>93.3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32.200000000000003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0</v>
      </c>
      <c r="AZ15" s="2">
        <v>73.72</v>
      </c>
      <c r="BA15" s="2">
        <v>8</v>
      </c>
      <c r="BB15" s="2">
        <v>7</v>
      </c>
      <c r="BC15" s="2">
        <v>0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  <c r="BI15" s="2">
        <v>0</v>
      </c>
      <c r="BJ15" s="2">
        <v>0</v>
      </c>
      <c r="BK15" s="2">
        <f t="shared" si="0"/>
        <v>1</v>
      </c>
      <c r="BL15" s="2">
        <v>1</v>
      </c>
      <c r="BM15" s="3" t="b">
        <v>0</v>
      </c>
      <c r="BN15" s="3" t="b">
        <v>1</v>
      </c>
      <c r="BO15" s="2">
        <v>51.09</v>
      </c>
      <c r="BP15" s="2">
        <v>9</v>
      </c>
      <c r="BQ15" s="2">
        <v>8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3" t="b">
        <v>0</v>
      </c>
      <c r="CB15" s="3" t="b">
        <v>1</v>
      </c>
      <c r="CC15" s="2">
        <v>49.81</v>
      </c>
      <c r="CD15" s="2">
        <v>9</v>
      </c>
      <c r="CE15" s="2">
        <v>8</v>
      </c>
      <c r="CF15" s="2">
        <v>0</v>
      </c>
      <c r="CG15" s="2">
        <v>0</v>
      </c>
      <c r="CH15" s="2">
        <v>0</v>
      </c>
      <c r="CI15" s="2">
        <f t="shared" si="1"/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3" t="b">
        <v>0</v>
      </c>
      <c r="CQ15" s="3" t="b">
        <v>0</v>
      </c>
      <c r="CR15" s="2">
        <v>71.64</v>
      </c>
      <c r="CS15" s="2">
        <v>8</v>
      </c>
      <c r="CT15" s="2">
        <v>7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1</v>
      </c>
      <c r="DB15" s="2">
        <v>0</v>
      </c>
      <c r="DC15" s="2">
        <v>1</v>
      </c>
      <c r="DD15" s="3" t="b">
        <v>0</v>
      </c>
      <c r="DE15" s="3" t="b">
        <v>1</v>
      </c>
      <c r="DF15" s="2">
        <v>67.17</v>
      </c>
      <c r="DG15" s="2">
        <v>9</v>
      </c>
      <c r="DH15" s="2">
        <v>8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3" t="b">
        <v>0</v>
      </c>
      <c r="DS15" s="3" t="b">
        <v>0</v>
      </c>
      <c r="DT15" s="2">
        <v>59.68</v>
      </c>
      <c r="DU15" s="2">
        <v>8</v>
      </c>
      <c r="DV15" s="2">
        <v>7</v>
      </c>
      <c r="DW15" s="2">
        <v>0</v>
      </c>
      <c r="DX15" s="2">
        <v>0</v>
      </c>
      <c r="DY15" s="2">
        <v>1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1</v>
      </c>
      <c r="EF15" s="3" t="b">
        <v>0</v>
      </c>
      <c r="EG15" s="3" t="b">
        <v>0</v>
      </c>
      <c r="EH15" s="2">
        <v>70.489999999999995</v>
      </c>
      <c r="EI15" s="2">
        <v>9</v>
      </c>
      <c r="EJ15" s="2">
        <v>6</v>
      </c>
      <c r="EK15" s="2">
        <v>0</v>
      </c>
      <c r="EL15" s="2">
        <v>0</v>
      </c>
      <c r="EM15" s="2">
        <v>0</v>
      </c>
      <c r="EN15" s="2">
        <v>1</v>
      </c>
      <c r="EO15" s="2">
        <v>0</v>
      </c>
      <c r="EP15" s="2">
        <v>0</v>
      </c>
      <c r="EQ15" s="2">
        <v>0</v>
      </c>
      <c r="ER15" s="2">
        <v>1</v>
      </c>
      <c r="ES15" s="2">
        <v>2</v>
      </c>
      <c r="ET15" s="3" t="b">
        <v>0</v>
      </c>
      <c r="EU15" s="3" t="b">
        <v>0</v>
      </c>
      <c r="EV15" s="2">
        <v>58.49</v>
      </c>
      <c r="EW15" s="2">
        <v>8</v>
      </c>
      <c r="EX15" s="2">
        <v>7</v>
      </c>
      <c r="EY15" s="2">
        <v>0</v>
      </c>
      <c r="EZ15" s="2">
        <v>0</v>
      </c>
      <c r="FA15" s="2">
        <v>1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1</v>
      </c>
      <c r="FH15" s="3" t="b">
        <v>0</v>
      </c>
      <c r="FI15" s="3" t="b">
        <v>1</v>
      </c>
      <c r="FJ15" s="2">
        <v>59.67</v>
      </c>
      <c r="FK15" s="2">
        <v>9</v>
      </c>
      <c r="FL15" s="2">
        <v>8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3" t="b">
        <v>1</v>
      </c>
      <c r="FW15" s="3" t="b">
        <v>0</v>
      </c>
      <c r="FX15" s="2">
        <v>75.03</v>
      </c>
      <c r="FY15" s="2">
        <v>8</v>
      </c>
      <c r="FZ15" s="2">
        <v>7</v>
      </c>
      <c r="GA15" s="2">
        <v>0</v>
      </c>
      <c r="GB15" s="2">
        <v>0</v>
      </c>
      <c r="GC15" s="2">
        <v>0</v>
      </c>
      <c r="GD15" s="2">
        <v>1</v>
      </c>
      <c r="GE15" s="2">
        <v>0</v>
      </c>
      <c r="GF15" s="2">
        <v>0</v>
      </c>
      <c r="GG15" s="2">
        <v>0</v>
      </c>
      <c r="GH15" s="2">
        <v>0</v>
      </c>
      <c r="GI15" s="2">
        <v>1</v>
      </c>
      <c r="GJ15" s="3" t="b">
        <v>0</v>
      </c>
      <c r="GK15" s="2">
        <v>4</v>
      </c>
      <c r="GL15" s="2">
        <v>1392</v>
      </c>
      <c r="GM15" s="2">
        <v>63.679000000000002</v>
      </c>
      <c r="GN15" s="2">
        <v>1</v>
      </c>
      <c r="GO15" s="2">
        <v>1</v>
      </c>
      <c r="GP15" s="2">
        <v>0</v>
      </c>
      <c r="GQ15" s="2">
        <v>3</v>
      </c>
      <c r="GR15" s="2">
        <v>3</v>
      </c>
      <c r="GS15" s="2">
        <v>3</v>
      </c>
      <c r="GT15" s="2">
        <v>9.6</v>
      </c>
      <c r="GU15" s="2">
        <v>3.25</v>
      </c>
      <c r="GV15" s="2">
        <v>3.125</v>
      </c>
      <c r="GW15" s="14">
        <f t="shared" si="2"/>
        <v>0.45</v>
      </c>
      <c r="GX15" t="s">
        <v>622</v>
      </c>
    </row>
    <row r="16" spans="1:206" ht="15.75" customHeight="1" x14ac:dyDescent="0.35">
      <c r="A16" s="1" t="s">
        <v>357</v>
      </c>
      <c r="B16" s="2">
        <v>5</v>
      </c>
      <c r="C16" s="1" t="s">
        <v>203</v>
      </c>
      <c r="D16" s="1" t="s">
        <v>208</v>
      </c>
      <c r="E16" s="2">
        <v>41</v>
      </c>
      <c r="F16" s="3" t="b">
        <v>1</v>
      </c>
      <c r="G16" s="2">
        <v>101.41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1</v>
      </c>
      <c r="R16" s="2">
        <v>62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0</v>
      </c>
      <c r="AC16" s="2">
        <v>80.430000000000007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3" t="b">
        <v>1</v>
      </c>
      <c r="AN16" s="2">
        <v>37.020000000000003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3" t="b">
        <v>0</v>
      </c>
      <c r="AZ16" s="2">
        <v>66.67</v>
      </c>
      <c r="BA16" s="2">
        <v>8</v>
      </c>
      <c r="BB16" s="2">
        <v>7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f t="shared" si="0"/>
        <v>1</v>
      </c>
      <c r="BL16" s="2">
        <v>1</v>
      </c>
      <c r="BM16" s="3" t="b">
        <v>0</v>
      </c>
      <c r="BN16" s="3" t="b">
        <v>0</v>
      </c>
      <c r="BO16" s="2">
        <v>40.71</v>
      </c>
      <c r="BP16" s="2">
        <v>8</v>
      </c>
      <c r="BQ16" s="2">
        <v>7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1</v>
      </c>
      <c r="CA16" s="3" t="b">
        <v>0</v>
      </c>
      <c r="CB16" s="3" t="b">
        <v>0</v>
      </c>
      <c r="CC16" s="2">
        <v>52.2</v>
      </c>
      <c r="CD16" s="2">
        <v>7</v>
      </c>
      <c r="CE16" s="2">
        <v>6</v>
      </c>
      <c r="CF16" s="2">
        <v>0</v>
      </c>
      <c r="CG16" s="2">
        <v>1</v>
      </c>
      <c r="CH16" s="2">
        <v>0</v>
      </c>
      <c r="CI16" s="2">
        <f t="shared" si="1"/>
        <v>0</v>
      </c>
      <c r="CJ16" s="2">
        <v>0</v>
      </c>
      <c r="CK16" s="2">
        <v>0</v>
      </c>
      <c r="CL16" s="2">
        <v>0</v>
      </c>
      <c r="CM16" s="2">
        <v>1</v>
      </c>
      <c r="CN16" s="2">
        <v>0</v>
      </c>
      <c r="CO16" s="2">
        <v>2</v>
      </c>
      <c r="CP16" s="3" t="b">
        <v>0</v>
      </c>
      <c r="CQ16" s="3" t="b">
        <v>1</v>
      </c>
      <c r="CR16" s="2">
        <v>54.18</v>
      </c>
      <c r="CS16" s="2">
        <v>9</v>
      </c>
      <c r="CT16" s="2">
        <v>8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3" t="b">
        <v>0</v>
      </c>
      <c r="DE16" s="3" t="b">
        <v>1</v>
      </c>
      <c r="DF16" s="2">
        <v>74.510000000000005</v>
      </c>
      <c r="DG16" s="2">
        <v>9</v>
      </c>
      <c r="DH16" s="2">
        <v>8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3" t="b">
        <v>0</v>
      </c>
      <c r="DS16" s="3" t="b">
        <v>1</v>
      </c>
      <c r="DT16" s="2">
        <v>91.02</v>
      </c>
      <c r="DU16" s="2">
        <v>9</v>
      </c>
      <c r="DV16" s="2">
        <v>8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3" t="b">
        <v>0</v>
      </c>
      <c r="EG16" s="3" t="b">
        <v>1</v>
      </c>
      <c r="EH16" s="2">
        <v>56.7</v>
      </c>
      <c r="EI16" s="2">
        <v>9</v>
      </c>
      <c r="EJ16" s="2">
        <v>8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3" t="b">
        <v>1</v>
      </c>
      <c r="EU16" s="3" t="b">
        <v>1</v>
      </c>
      <c r="EV16" s="2">
        <v>49.51</v>
      </c>
      <c r="EW16" s="2">
        <v>9</v>
      </c>
      <c r="EX16" s="2">
        <v>8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3" t="b">
        <v>1</v>
      </c>
      <c r="FI16" s="3" t="b">
        <v>1</v>
      </c>
      <c r="FJ16" s="2">
        <v>70.25</v>
      </c>
      <c r="FK16" s="2">
        <v>9</v>
      </c>
      <c r="FL16" s="2">
        <v>8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3" t="b">
        <v>1</v>
      </c>
      <c r="FW16" s="3" t="b">
        <v>1</v>
      </c>
      <c r="FX16" s="2">
        <v>79.22</v>
      </c>
      <c r="FY16" s="2">
        <v>9</v>
      </c>
      <c r="FZ16" s="2">
        <v>8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3" t="b">
        <v>1</v>
      </c>
      <c r="GK16" s="2">
        <v>7</v>
      </c>
      <c r="GL16" s="2">
        <v>1528</v>
      </c>
      <c r="GM16" s="2">
        <v>63.497</v>
      </c>
      <c r="GN16" s="2">
        <v>4</v>
      </c>
      <c r="GO16" s="2">
        <v>4</v>
      </c>
      <c r="GP16" s="2">
        <v>0</v>
      </c>
      <c r="GQ16" s="2">
        <v>0</v>
      </c>
      <c r="GR16" s="2">
        <v>3</v>
      </c>
      <c r="GS16" s="2">
        <v>3</v>
      </c>
      <c r="GT16" s="2">
        <v>6.4</v>
      </c>
      <c r="GU16" s="2">
        <v>3.25</v>
      </c>
      <c r="GV16" s="2">
        <v>3</v>
      </c>
      <c r="GW16" s="14">
        <f t="shared" si="2"/>
        <v>0.78</v>
      </c>
      <c r="GX16" t="s">
        <v>622</v>
      </c>
    </row>
    <row r="17" spans="1:206" ht="15.75" customHeight="1" x14ac:dyDescent="0.35">
      <c r="A17" s="1" t="s">
        <v>358</v>
      </c>
      <c r="B17" s="2">
        <v>5</v>
      </c>
      <c r="C17" s="1" t="s">
        <v>203</v>
      </c>
      <c r="D17" s="1" t="s">
        <v>208</v>
      </c>
      <c r="E17" s="2">
        <v>24</v>
      </c>
      <c r="F17" s="3" t="b">
        <v>1</v>
      </c>
      <c r="G17" s="2">
        <v>21.85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1</v>
      </c>
      <c r="R17" s="2">
        <v>26.49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 t="b">
        <v>1</v>
      </c>
      <c r="AC17" s="2">
        <v>38.090000000000003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64.75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</v>
      </c>
      <c r="AY17" s="3" t="b">
        <v>0</v>
      </c>
      <c r="AZ17" s="2">
        <v>25.4</v>
      </c>
      <c r="BA17" s="2">
        <v>7</v>
      </c>
      <c r="BB17" s="2">
        <v>6</v>
      </c>
      <c r="BC17" s="2">
        <v>0</v>
      </c>
      <c r="BD17" s="2">
        <v>0</v>
      </c>
      <c r="BE17" s="2">
        <v>0</v>
      </c>
      <c r="BF17" s="2">
        <v>1</v>
      </c>
      <c r="BG17" s="2">
        <v>0</v>
      </c>
      <c r="BH17" s="2">
        <v>0</v>
      </c>
      <c r="BI17" s="2">
        <v>0</v>
      </c>
      <c r="BJ17" s="2">
        <v>1</v>
      </c>
      <c r="BK17" s="2">
        <f t="shared" si="0"/>
        <v>2</v>
      </c>
      <c r="BL17" s="2">
        <v>2</v>
      </c>
      <c r="BM17" s="3" t="b">
        <v>1</v>
      </c>
      <c r="BN17" s="3" t="b">
        <v>0</v>
      </c>
      <c r="BO17" s="2">
        <v>18.97</v>
      </c>
      <c r="BP17" s="2">
        <v>8</v>
      </c>
      <c r="BQ17" s="2">
        <v>7</v>
      </c>
      <c r="BR17" s="2">
        <v>1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1</v>
      </c>
      <c r="CA17" s="3" t="b">
        <v>0</v>
      </c>
      <c r="CB17" s="3" t="b">
        <v>0</v>
      </c>
      <c r="CC17" s="2">
        <v>48.52</v>
      </c>
      <c r="CD17" s="2">
        <v>8</v>
      </c>
      <c r="CE17" s="2">
        <v>7</v>
      </c>
      <c r="CF17" s="2">
        <v>0</v>
      </c>
      <c r="CG17" s="2">
        <v>0</v>
      </c>
      <c r="CH17" s="2">
        <v>0</v>
      </c>
      <c r="CI17" s="2">
        <f t="shared" si="1"/>
        <v>0</v>
      </c>
      <c r="CJ17" s="2">
        <v>0</v>
      </c>
      <c r="CK17" s="2">
        <v>0</v>
      </c>
      <c r="CL17" s="2">
        <v>0</v>
      </c>
      <c r="CM17" s="2">
        <v>0</v>
      </c>
      <c r="CN17" s="2">
        <v>1</v>
      </c>
      <c r="CO17" s="2">
        <v>1</v>
      </c>
      <c r="CP17" s="3" t="b">
        <v>0</v>
      </c>
      <c r="CQ17" s="3" t="b">
        <v>1</v>
      </c>
      <c r="CR17" s="2">
        <v>39.83</v>
      </c>
      <c r="CS17" s="2">
        <v>9</v>
      </c>
      <c r="CT17" s="2">
        <v>8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3" t="b">
        <v>0</v>
      </c>
      <c r="DE17" s="3" t="b">
        <v>0</v>
      </c>
      <c r="DF17" s="2">
        <v>80.069999999999993</v>
      </c>
      <c r="DG17" s="2">
        <v>8</v>
      </c>
      <c r="DH17" s="2">
        <v>7</v>
      </c>
      <c r="DI17" s="2">
        <v>0</v>
      </c>
      <c r="DJ17" s="2">
        <v>0</v>
      </c>
      <c r="DK17" s="2">
        <v>1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1</v>
      </c>
      <c r="DR17" s="3" t="b">
        <v>0</v>
      </c>
      <c r="DS17" s="3" t="b">
        <v>1</v>
      </c>
      <c r="DT17" s="2">
        <v>91.77</v>
      </c>
      <c r="DU17" s="2">
        <v>9</v>
      </c>
      <c r="DV17" s="2">
        <v>8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3" t="b">
        <v>0</v>
      </c>
      <c r="EG17" s="3" t="b">
        <v>0</v>
      </c>
      <c r="EH17" s="2">
        <v>48.9</v>
      </c>
      <c r="EI17" s="2">
        <v>8</v>
      </c>
      <c r="EJ17" s="2">
        <v>7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1</v>
      </c>
      <c r="ES17" s="2">
        <v>1</v>
      </c>
      <c r="ET17" s="3" t="b">
        <v>0</v>
      </c>
      <c r="EU17" s="3" t="b">
        <v>1</v>
      </c>
      <c r="EV17" s="2">
        <v>30.11</v>
      </c>
      <c r="EW17" s="2">
        <v>9</v>
      </c>
      <c r="EX17" s="2">
        <v>8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3" t="b">
        <v>1</v>
      </c>
      <c r="FI17" s="3" t="b">
        <v>1</v>
      </c>
      <c r="FJ17" s="2">
        <v>62.62</v>
      </c>
      <c r="FK17" s="2">
        <v>9</v>
      </c>
      <c r="FL17" s="2">
        <v>8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3" t="b">
        <v>1</v>
      </c>
      <c r="FW17" s="3" t="b">
        <v>1</v>
      </c>
      <c r="FX17" s="2">
        <v>38.97</v>
      </c>
      <c r="FY17" s="2">
        <v>9</v>
      </c>
      <c r="FZ17" s="2">
        <v>8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3" t="b">
        <v>1</v>
      </c>
      <c r="GK17" s="2">
        <v>5</v>
      </c>
      <c r="GL17" s="2">
        <v>970</v>
      </c>
      <c r="GM17" s="2">
        <v>48.515999999999998</v>
      </c>
      <c r="GN17" s="2">
        <v>4</v>
      </c>
      <c r="GO17" s="2">
        <v>3</v>
      </c>
      <c r="GP17" s="2">
        <v>1</v>
      </c>
      <c r="GQ17" s="2">
        <v>1</v>
      </c>
      <c r="GR17" s="2">
        <v>2</v>
      </c>
      <c r="GS17" s="2">
        <v>3</v>
      </c>
      <c r="GT17" s="2">
        <v>8</v>
      </c>
      <c r="GU17" s="2">
        <v>3.25</v>
      </c>
      <c r="GV17" s="2">
        <v>3.625</v>
      </c>
      <c r="GW17" s="14">
        <f t="shared" si="2"/>
        <v>0.56000000000000005</v>
      </c>
      <c r="GX17" t="s">
        <v>622</v>
      </c>
    </row>
    <row r="18" spans="1:206" ht="15.75" customHeight="1" x14ac:dyDescent="0.35">
      <c r="A18" s="1" t="s">
        <v>359</v>
      </c>
      <c r="B18" s="2">
        <v>5</v>
      </c>
      <c r="C18" s="1" t="s">
        <v>203</v>
      </c>
      <c r="D18" s="1" t="s">
        <v>208</v>
      </c>
      <c r="E18" s="2">
        <v>26</v>
      </c>
      <c r="F18" s="3" t="b">
        <v>1</v>
      </c>
      <c r="G18" s="2">
        <v>69.77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 t="b">
        <v>1</v>
      </c>
      <c r="R18" s="2">
        <v>44.77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 t="b">
        <v>1</v>
      </c>
      <c r="AC18" s="2">
        <v>77.040000000000006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64.900000000000006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4</v>
      </c>
      <c r="AY18" s="3" t="b">
        <v>1</v>
      </c>
      <c r="AZ18" s="2">
        <v>132.69</v>
      </c>
      <c r="BA18" s="2">
        <v>9</v>
      </c>
      <c r="BB18" s="2">
        <v>8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f t="shared" si="0"/>
        <v>0</v>
      </c>
      <c r="BL18" s="2">
        <v>0</v>
      </c>
      <c r="BM18" s="3" t="b">
        <v>0</v>
      </c>
      <c r="BN18" s="3" t="b">
        <v>1</v>
      </c>
      <c r="BO18" s="2">
        <v>107.14</v>
      </c>
      <c r="BP18" s="2">
        <v>9</v>
      </c>
      <c r="BQ18" s="2">
        <v>8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3" t="b">
        <v>0</v>
      </c>
      <c r="CB18" s="3" t="b">
        <v>1</v>
      </c>
      <c r="CC18" s="2">
        <v>157.09</v>
      </c>
      <c r="CD18" s="2">
        <v>9</v>
      </c>
      <c r="CE18" s="2">
        <v>8</v>
      </c>
      <c r="CF18" s="2">
        <v>0</v>
      </c>
      <c r="CG18" s="2">
        <v>0</v>
      </c>
      <c r="CH18" s="2">
        <v>0</v>
      </c>
      <c r="CI18" s="2">
        <f t="shared" si="1"/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3" t="b">
        <v>0</v>
      </c>
      <c r="CQ18" s="3" t="b">
        <v>1</v>
      </c>
      <c r="CR18" s="2">
        <v>67.44</v>
      </c>
      <c r="CS18" s="2">
        <v>9</v>
      </c>
      <c r="CT18" s="2">
        <v>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3" t="b">
        <v>0</v>
      </c>
      <c r="DE18" s="3" t="b">
        <v>1</v>
      </c>
      <c r="DF18" s="2">
        <v>105.01</v>
      </c>
      <c r="DG18" s="2">
        <v>9</v>
      </c>
      <c r="DH18" s="2">
        <v>8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3" t="b">
        <v>0</v>
      </c>
      <c r="DS18" s="3" t="b">
        <v>1</v>
      </c>
      <c r="DT18" s="2">
        <v>143.08000000000001</v>
      </c>
      <c r="DU18" s="2">
        <v>9</v>
      </c>
      <c r="DV18" s="2">
        <v>8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3" t="b">
        <v>0</v>
      </c>
      <c r="EG18" s="3" t="b">
        <v>0</v>
      </c>
      <c r="EH18" s="2">
        <v>157.13999999999999</v>
      </c>
      <c r="EI18" s="2">
        <v>8</v>
      </c>
      <c r="EJ18" s="2">
        <v>7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1</v>
      </c>
      <c r="ES18" s="2">
        <v>1</v>
      </c>
      <c r="ET18" s="3" t="b">
        <v>0</v>
      </c>
      <c r="EU18" s="3" t="b">
        <v>1</v>
      </c>
      <c r="EV18" s="2">
        <v>71.41</v>
      </c>
      <c r="EW18" s="2">
        <v>9</v>
      </c>
      <c r="EX18" s="2">
        <v>8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3" t="b">
        <v>1</v>
      </c>
      <c r="FI18" s="3" t="b">
        <v>1</v>
      </c>
      <c r="FJ18" s="2">
        <v>105.52</v>
      </c>
      <c r="FK18" s="2">
        <v>9</v>
      </c>
      <c r="FL18" s="2">
        <v>8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3" t="b">
        <v>1</v>
      </c>
      <c r="FW18" s="3" t="b">
        <v>1</v>
      </c>
      <c r="FX18" s="2">
        <v>71.900000000000006</v>
      </c>
      <c r="FY18" s="2">
        <v>9</v>
      </c>
      <c r="FZ18" s="2">
        <v>8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3" t="b">
        <v>1</v>
      </c>
      <c r="GK18" s="2">
        <v>9</v>
      </c>
      <c r="GL18" s="2">
        <v>1707</v>
      </c>
      <c r="GM18" s="2">
        <v>111.842</v>
      </c>
      <c r="GN18" s="2">
        <v>3</v>
      </c>
      <c r="GO18" s="2">
        <v>3</v>
      </c>
      <c r="GP18" s="2">
        <v>0</v>
      </c>
      <c r="GQ18" s="2">
        <v>1</v>
      </c>
      <c r="GR18" s="2">
        <v>6</v>
      </c>
      <c r="GS18" s="2">
        <v>0</v>
      </c>
      <c r="GT18" s="2">
        <v>8.6</v>
      </c>
      <c r="GU18" s="2">
        <v>2.625</v>
      </c>
      <c r="GV18" s="2">
        <v>4.375</v>
      </c>
      <c r="GW18" s="14">
        <v>0.11</v>
      </c>
      <c r="GX18" t="s">
        <v>622</v>
      </c>
    </row>
    <row r="19" spans="1:206" ht="15.75" customHeight="1" x14ac:dyDescent="0.35">
      <c r="A19" s="1" t="s">
        <v>360</v>
      </c>
      <c r="B19" s="2">
        <v>5</v>
      </c>
      <c r="C19" s="1" t="s">
        <v>203</v>
      </c>
      <c r="D19" s="1" t="s">
        <v>208</v>
      </c>
      <c r="E19" s="2">
        <v>22</v>
      </c>
      <c r="F19" s="3" t="b">
        <v>0</v>
      </c>
      <c r="G19" s="2">
        <v>63.74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1</v>
      </c>
      <c r="Q19" s="3" t="b">
        <v>1</v>
      </c>
      <c r="R19" s="2">
        <v>53.55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b">
        <v>1</v>
      </c>
      <c r="AC19" s="2">
        <v>45.14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56.4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</v>
      </c>
      <c r="AY19" s="3" t="b">
        <v>1</v>
      </c>
      <c r="AZ19" s="2">
        <v>53.28</v>
      </c>
      <c r="BA19" s="2">
        <v>9</v>
      </c>
      <c r="BB19" s="2">
        <v>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f t="shared" si="0"/>
        <v>0</v>
      </c>
      <c r="BL19" s="2">
        <v>0</v>
      </c>
      <c r="BM19" s="3" t="b">
        <v>0</v>
      </c>
      <c r="BN19" s="3" t="b">
        <v>1</v>
      </c>
      <c r="BO19" s="2">
        <v>59.12</v>
      </c>
      <c r="BP19" s="2">
        <v>9</v>
      </c>
      <c r="BQ19" s="2">
        <v>8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3" t="b">
        <v>0</v>
      </c>
      <c r="CB19" s="3" t="b">
        <v>1</v>
      </c>
      <c r="CC19" s="2">
        <v>93.5</v>
      </c>
      <c r="CD19" s="2">
        <v>9</v>
      </c>
      <c r="CE19" s="2">
        <v>8</v>
      </c>
      <c r="CF19" s="2">
        <v>0</v>
      </c>
      <c r="CG19" s="2">
        <v>0</v>
      </c>
      <c r="CH19" s="2">
        <v>0</v>
      </c>
      <c r="CI19" s="2">
        <f t="shared" si="1"/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3" t="b">
        <v>0</v>
      </c>
      <c r="CQ19" s="3" t="b">
        <v>0</v>
      </c>
      <c r="CR19" s="2">
        <v>83.18</v>
      </c>
      <c r="CS19" s="2">
        <v>8</v>
      </c>
      <c r="CT19" s="2">
        <v>7</v>
      </c>
      <c r="CU19" s="2">
        <v>0</v>
      </c>
      <c r="CV19" s="2">
        <v>0</v>
      </c>
      <c r="CW19" s="2">
        <v>0</v>
      </c>
      <c r="CX19" s="2">
        <v>1</v>
      </c>
      <c r="CY19" s="2">
        <v>0</v>
      </c>
      <c r="CZ19" s="2">
        <v>0</v>
      </c>
      <c r="DA19" s="2">
        <v>0</v>
      </c>
      <c r="DB19" s="2">
        <v>0</v>
      </c>
      <c r="DC19" s="2">
        <v>1</v>
      </c>
      <c r="DD19" s="3" t="b">
        <v>0</v>
      </c>
      <c r="DE19" s="3" t="b">
        <v>1</v>
      </c>
      <c r="DF19" s="2">
        <v>126.61</v>
      </c>
      <c r="DG19" s="2">
        <v>9</v>
      </c>
      <c r="DH19" s="2">
        <v>8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3" t="b">
        <v>0</v>
      </c>
      <c r="DS19" s="3" t="b">
        <v>1</v>
      </c>
      <c r="DT19" s="2">
        <v>58.58</v>
      </c>
      <c r="DU19" s="2">
        <v>9</v>
      </c>
      <c r="DV19" s="2">
        <v>8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3" t="b">
        <v>0</v>
      </c>
      <c r="EG19" s="3" t="b">
        <v>1</v>
      </c>
      <c r="EH19" s="2">
        <v>203.36</v>
      </c>
      <c r="EI19" s="2">
        <v>9</v>
      </c>
      <c r="EJ19" s="2">
        <v>8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3" t="b">
        <v>1</v>
      </c>
      <c r="EU19" s="3" t="b">
        <v>1</v>
      </c>
      <c r="EV19" s="2">
        <v>46.02</v>
      </c>
      <c r="EW19" s="2">
        <v>9</v>
      </c>
      <c r="EX19" s="2">
        <v>8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3" t="b">
        <v>1</v>
      </c>
      <c r="FI19" s="3" t="b">
        <v>1</v>
      </c>
      <c r="FJ19" s="2">
        <v>175.16</v>
      </c>
      <c r="FK19" s="2">
        <v>9</v>
      </c>
      <c r="FL19" s="2">
        <v>8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3" t="b">
        <v>1</v>
      </c>
      <c r="FW19" s="3" t="b">
        <v>1</v>
      </c>
      <c r="FX19" s="2">
        <v>52.9</v>
      </c>
      <c r="FY19" s="2">
        <v>9</v>
      </c>
      <c r="FZ19" s="2">
        <v>8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3" t="b">
        <v>1</v>
      </c>
      <c r="GK19" s="2">
        <v>9</v>
      </c>
      <c r="GL19" s="2">
        <v>1551</v>
      </c>
      <c r="GM19" s="2">
        <v>95.171000000000006</v>
      </c>
      <c r="GN19" s="2">
        <v>4</v>
      </c>
      <c r="GO19" s="2">
        <v>4</v>
      </c>
      <c r="GP19" s="2">
        <v>0</v>
      </c>
      <c r="GQ19" s="2">
        <v>0</v>
      </c>
      <c r="GR19" s="2">
        <v>5</v>
      </c>
      <c r="GS19" s="2">
        <v>1</v>
      </c>
      <c r="GT19" s="2">
        <v>12.4</v>
      </c>
      <c r="GU19" s="2">
        <v>2.5</v>
      </c>
      <c r="GV19" s="2">
        <v>3.625</v>
      </c>
      <c r="GW19" s="14">
        <v>0.11</v>
      </c>
      <c r="GX19" t="s">
        <v>622</v>
      </c>
    </row>
    <row r="20" spans="1:206" ht="15.75" customHeight="1" x14ac:dyDescent="0.35">
      <c r="A20" s="1" t="s">
        <v>361</v>
      </c>
      <c r="B20" s="2">
        <v>5</v>
      </c>
      <c r="C20" s="1" t="s">
        <v>203</v>
      </c>
      <c r="D20" s="1" t="s">
        <v>208</v>
      </c>
      <c r="E20" s="2">
        <v>18</v>
      </c>
      <c r="F20" s="3" t="b">
        <v>1</v>
      </c>
      <c r="G20" s="2">
        <v>40.380000000000003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0</v>
      </c>
      <c r="R20" s="2">
        <v>27.86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3" t="b">
        <v>1</v>
      </c>
      <c r="AC20" s="2">
        <v>89.21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1</v>
      </c>
      <c r="AN20" s="2">
        <v>39.49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3</v>
      </c>
      <c r="AY20" s="3" t="b">
        <v>0</v>
      </c>
      <c r="AZ20" s="2">
        <v>116.24</v>
      </c>
      <c r="BA20" s="2">
        <v>8</v>
      </c>
      <c r="BB20" s="2">
        <v>7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0</v>
      </c>
      <c r="BI20" s="2">
        <v>0</v>
      </c>
      <c r="BJ20" s="2">
        <v>0</v>
      </c>
      <c r="BK20" s="2">
        <f t="shared" si="0"/>
        <v>0</v>
      </c>
      <c r="BL20" s="2">
        <v>1</v>
      </c>
      <c r="BM20" s="3" t="b">
        <v>0</v>
      </c>
      <c r="BN20" s="3" t="b">
        <v>1</v>
      </c>
      <c r="BO20" s="2">
        <v>116.49</v>
      </c>
      <c r="BP20" s="2">
        <v>9</v>
      </c>
      <c r="BQ20" s="2">
        <v>8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3" t="b">
        <v>0</v>
      </c>
      <c r="CB20" s="3" t="b">
        <v>1</v>
      </c>
      <c r="CC20" s="2">
        <v>69.55</v>
      </c>
      <c r="CD20" s="2">
        <v>9</v>
      </c>
      <c r="CE20" s="2">
        <v>8</v>
      </c>
      <c r="CF20" s="2">
        <v>0</v>
      </c>
      <c r="CG20" s="2">
        <v>0</v>
      </c>
      <c r="CH20" s="2">
        <v>0</v>
      </c>
      <c r="CI20" s="2">
        <f t="shared" si="1"/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3" t="b">
        <v>0</v>
      </c>
      <c r="CQ20" s="3" t="b">
        <v>1</v>
      </c>
      <c r="CR20" s="2">
        <v>73.430000000000007</v>
      </c>
      <c r="CS20" s="2">
        <v>9</v>
      </c>
      <c r="CT20" s="2">
        <v>8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3" t="b">
        <v>0</v>
      </c>
      <c r="DE20" s="3" t="b">
        <v>1</v>
      </c>
      <c r="DF20" s="2">
        <v>75.010000000000005</v>
      </c>
      <c r="DG20" s="2">
        <v>9</v>
      </c>
      <c r="DH20" s="2">
        <v>8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3" t="b">
        <v>0</v>
      </c>
      <c r="DS20" s="3" t="b">
        <v>0</v>
      </c>
      <c r="DT20" s="2">
        <v>95.35</v>
      </c>
      <c r="DU20" s="2">
        <v>9</v>
      </c>
      <c r="DV20" s="2">
        <v>5</v>
      </c>
      <c r="DW20" s="2">
        <v>0</v>
      </c>
      <c r="DX20" s="2">
        <v>1</v>
      </c>
      <c r="DY20" s="2">
        <v>2</v>
      </c>
      <c r="DZ20" s="2">
        <v>0</v>
      </c>
      <c r="EA20" s="2">
        <v>0</v>
      </c>
      <c r="EB20" s="2">
        <v>1</v>
      </c>
      <c r="EC20" s="2">
        <v>0</v>
      </c>
      <c r="ED20" s="2">
        <v>0</v>
      </c>
      <c r="EE20" s="2">
        <v>4</v>
      </c>
      <c r="EF20" s="3" t="b">
        <v>0</v>
      </c>
      <c r="EG20" s="3" t="b">
        <v>1</v>
      </c>
      <c r="EH20" s="2">
        <v>66.58</v>
      </c>
      <c r="EI20" s="2">
        <v>9</v>
      </c>
      <c r="EJ20" s="2">
        <v>8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3" t="b">
        <v>1</v>
      </c>
      <c r="EU20" s="3" t="b">
        <v>1</v>
      </c>
      <c r="EV20" s="2">
        <v>50.76</v>
      </c>
      <c r="EW20" s="2">
        <v>9</v>
      </c>
      <c r="EX20" s="2">
        <v>8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3" t="b">
        <v>1</v>
      </c>
      <c r="FI20" s="3" t="b">
        <v>1</v>
      </c>
      <c r="FJ20" s="2">
        <v>122.59</v>
      </c>
      <c r="FK20" s="2">
        <v>9</v>
      </c>
      <c r="FL20" s="2">
        <v>8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3" t="b">
        <v>1</v>
      </c>
      <c r="FW20" s="3" t="b">
        <v>0</v>
      </c>
      <c r="FX20" s="2">
        <v>105.6</v>
      </c>
      <c r="FY20" s="2">
        <v>8</v>
      </c>
      <c r="FZ20" s="2">
        <v>7</v>
      </c>
      <c r="GA20" s="2">
        <v>0</v>
      </c>
      <c r="GB20" s="2">
        <v>0</v>
      </c>
      <c r="GC20" s="2">
        <v>0</v>
      </c>
      <c r="GD20" s="2">
        <v>1</v>
      </c>
      <c r="GE20" s="2">
        <v>0</v>
      </c>
      <c r="GF20" s="2">
        <v>0</v>
      </c>
      <c r="GG20" s="2">
        <v>0</v>
      </c>
      <c r="GH20" s="2">
        <v>0</v>
      </c>
      <c r="GI20" s="2">
        <v>1</v>
      </c>
      <c r="GJ20" s="3" t="b">
        <v>0</v>
      </c>
      <c r="GK20" s="2">
        <v>7</v>
      </c>
      <c r="GL20" s="2">
        <v>1682</v>
      </c>
      <c r="GM20" s="2">
        <v>89.16</v>
      </c>
      <c r="GN20" s="2">
        <v>3</v>
      </c>
      <c r="GO20" s="2">
        <v>3</v>
      </c>
      <c r="GP20" s="2">
        <v>0</v>
      </c>
      <c r="GQ20" s="2">
        <v>1</v>
      </c>
      <c r="GR20" s="2">
        <v>4</v>
      </c>
      <c r="GS20" s="2">
        <v>2</v>
      </c>
      <c r="GT20" s="2">
        <v>9.6</v>
      </c>
      <c r="GU20" s="2">
        <v>1.875</v>
      </c>
      <c r="GV20" s="2">
        <v>4</v>
      </c>
      <c r="GW20" s="14">
        <f t="shared" si="2"/>
        <v>0.78</v>
      </c>
      <c r="GX20" t="s">
        <v>622</v>
      </c>
    </row>
    <row r="21" spans="1:206" ht="15.75" customHeight="1" x14ac:dyDescent="0.35">
      <c r="A21" s="1" t="s">
        <v>362</v>
      </c>
      <c r="B21" s="2">
        <v>5</v>
      </c>
      <c r="C21" s="1" t="s">
        <v>203</v>
      </c>
      <c r="D21" s="1" t="s">
        <v>204</v>
      </c>
      <c r="E21" s="2">
        <v>47</v>
      </c>
      <c r="F21" s="3" t="b">
        <v>0</v>
      </c>
      <c r="G21" s="2">
        <v>18.87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3" t="b">
        <v>1</v>
      </c>
      <c r="R21" s="2">
        <v>57.3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54.74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38.700000000000003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3</v>
      </c>
      <c r="AY21" s="3" t="b">
        <v>0</v>
      </c>
      <c r="AZ21" s="2">
        <v>110.75</v>
      </c>
      <c r="BA21" s="2">
        <v>7</v>
      </c>
      <c r="BB21" s="2">
        <v>6</v>
      </c>
      <c r="BC21" s="2">
        <v>0</v>
      </c>
      <c r="BD21" s="2">
        <v>0</v>
      </c>
      <c r="BE21" s="2">
        <v>0</v>
      </c>
      <c r="BF21" s="2">
        <v>1</v>
      </c>
      <c r="BG21" s="2">
        <v>0</v>
      </c>
      <c r="BH21" s="2">
        <v>0</v>
      </c>
      <c r="BI21" s="2">
        <v>0</v>
      </c>
      <c r="BJ21" s="2">
        <v>1</v>
      </c>
      <c r="BK21" s="2">
        <f t="shared" si="0"/>
        <v>2</v>
      </c>
      <c r="BL21" s="2">
        <v>2</v>
      </c>
      <c r="BM21" s="3" t="b">
        <v>1</v>
      </c>
      <c r="BN21" s="3" t="b">
        <v>0</v>
      </c>
      <c r="BO21" s="2">
        <v>39.1</v>
      </c>
      <c r="BP21" s="2">
        <v>7</v>
      </c>
      <c r="BQ21" s="2">
        <v>6</v>
      </c>
      <c r="BR21" s="2">
        <v>1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1</v>
      </c>
      <c r="BY21" s="2">
        <v>0</v>
      </c>
      <c r="BZ21" s="2">
        <v>2</v>
      </c>
      <c r="CA21" s="3" t="b">
        <v>1</v>
      </c>
      <c r="CB21" s="3" t="b">
        <v>1</v>
      </c>
      <c r="CC21" s="2">
        <v>53.55</v>
      </c>
      <c r="CD21" s="2">
        <v>9</v>
      </c>
      <c r="CE21" s="2">
        <v>8</v>
      </c>
      <c r="CF21" s="2">
        <v>0</v>
      </c>
      <c r="CG21" s="2">
        <v>0</v>
      </c>
      <c r="CH21" s="2">
        <v>0</v>
      </c>
      <c r="CI21" s="2">
        <f t="shared" si="1"/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3" t="b">
        <v>0</v>
      </c>
      <c r="CQ21" s="3" t="b">
        <v>1</v>
      </c>
      <c r="CR21" s="2">
        <v>53.83</v>
      </c>
      <c r="CS21" s="2">
        <v>9</v>
      </c>
      <c r="CT21" s="2">
        <v>8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3" t="b">
        <v>0</v>
      </c>
      <c r="DE21" s="3" t="b">
        <v>0</v>
      </c>
      <c r="DF21" s="2">
        <v>88.1</v>
      </c>
      <c r="DG21" s="2">
        <v>8</v>
      </c>
      <c r="DH21" s="2">
        <v>5</v>
      </c>
      <c r="DI21" s="2">
        <v>0</v>
      </c>
      <c r="DJ21" s="2">
        <v>0</v>
      </c>
      <c r="DK21" s="2">
        <v>0</v>
      </c>
      <c r="DL21" s="2">
        <v>1</v>
      </c>
      <c r="DM21" s="2">
        <v>1</v>
      </c>
      <c r="DN21" s="2">
        <v>0</v>
      </c>
      <c r="DO21" s="2">
        <v>0</v>
      </c>
      <c r="DP21" s="2">
        <v>1</v>
      </c>
      <c r="DQ21" s="2">
        <v>3</v>
      </c>
      <c r="DR21" s="3" t="b">
        <v>0</v>
      </c>
      <c r="DS21" s="3" t="b">
        <v>1</v>
      </c>
      <c r="DT21" s="2">
        <v>68.66</v>
      </c>
      <c r="DU21" s="2">
        <v>9</v>
      </c>
      <c r="DV21" s="2">
        <v>8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3" t="b">
        <v>0</v>
      </c>
      <c r="EG21" s="3" t="b">
        <v>1</v>
      </c>
      <c r="EH21" s="2">
        <v>75.81</v>
      </c>
      <c r="EI21" s="2">
        <v>9</v>
      </c>
      <c r="EJ21" s="2">
        <v>8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3" t="b">
        <v>1</v>
      </c>
      <c r="EU21" s="3" t="b">
        <v>1</v>
      </c>
      <c r="EV21" s="2">
        <v>53.39</v>
      </c>
      <c r="EW21" s="2">
        <v>9</v>
      </c>
      <c r="EX21" s="2">
        <v>8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3" t="b">
        <v>1</v>
      </c>
      <c r="FI21" s="3" t="b">
        <v>1</v>
      </c>
      <c r="FJ21" s="2">
        <v>61.92</v>
      </c>
      <c r="FK21" s="2">
        <v>9</v>
      </c>
      <c r="FL21" s="2">
        <v>8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3" t="b">
        <v>1</v>
      </c>
      <c r="FW21" s="3" t="b">
        <v>1</v>
      </c>
      <c r="FX21" s="2">
        <v>51.05</v>
      </c>
      <c r="FY21" s="2">
        <v>9</v>
      </c>
      <c r="FZ21" s="2">
        <v>8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3" t="b">
        <v>1</v>
      </c>
      <c r="GK21" s="2">
        <v>7</v>
      </c>
      <c r="GL21" s="2">
        <v>1274</v>
      </c>
      <c r="GM21" s="2">
        <v>65.616</v>
      </c>
      <c r="GN21" s="2">
        <v>6</v>
      </c>
      <c r="GO21" s="2">
        <v>4</v>
      </c>
      <c r="GP21" s="2">
        <v>2</v>
      </c>
      <c r="GQ21" s="2">
        <v>0</v>
      </c>
      <c r="GR21" s="2">
        <v>3</v>
      </c>
      <c r="GS21" s="2">
        <v>1</v>
      </c>
      <c r="GT21" s="2">
        <v>13.2</v>
      </c>
      <c r="GU21" s="2">
        <v>2.875</v>
      </c>
      <c r="GV21" s="2">
        <v>3.875</v>
      </c>
      <c r="GW21" s="14">
        <f t="shared" si="2"/>
        <v>0.78</v>
      </c>
      <c r="GX21" t="s">
        <v>622</v>
      </c>
    </row>
    <row r="22" spans="1:206" ht="14.5" x14ac:dyDescent="0.35">
      <c r="A22" s="1" t="s">
        <v>363</v>
      </c>
      <c r="B22" s="2">
        <v>5</v>
      </c>
      <c r="C22" s="1" t="s">
        <v>203</v>
      </c>
      <c r="D22" s="1" t="s">
        <v>208</v>
      </c>
      <c r="E22" s="2">
        <v>55</v>
      </c>
      <c r="F22" s="3" t="b">
        <v>0</v>
      </c>
      <c r="G22" s="2">
        <v>23.56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3" t="b">
        <v>0</v>
      </c>
      <c r="R22" s="2">
        <v>78.650000000000006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1</v>
      </c>
      <c r="AA22" s="2">
        <v>2</v>
      </c>
      <c r="AB22" s="3" t="b">
        <v>1</v>
      </c>
      <c r="AC22" s="2">
        <v>54.18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1</v>
      </c>
      <c r="AN22" s="2">
        <v>182.83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2</v>
      </c>
      <c r="AY22" s="3" t="b">
        <v>0</v>
      </c>
      <c r="AZ22" s="2">
        <v>67.180000000000007</v>
      </c>
      <c r="BA22" s="2">
        <v>8</v>
      </c>
      <c r="BB22" s="2">
        <v>7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f t="shared" si="0"/>
        <v>1</v>
      </c>
      <c r="BL22" s="2">
        <v>1</v>
      </c>
      <c r="BM22" s="3" t="b">
        <v>0</v>
      </c>
      <c r="BN22" s="3" t="b">
        <v>0</v>
      </c>
      <c r="BO22" s="2">
        <v>63.16</v>
      </c>
      <c r="BP22" s="2">
        <v>8</v>
      </c>
      <c r="BQ22" s="2">
        <v>5</v>
      </c>
      <c r="BR22" s="2">
        <v>1</v>
      </c>
      <c r="BS22" s="2">
        <v>1</v>
      </c>
      <c r="BT22" s="2">
        <v>0</v>
      </c>
      <c r="BU22" s="2">
        <v>1</v>
      </c>
      <c r="BV22" s="2">
        <v>0</v>
      </c>
      <c r="BW22" s="2">
        <v>0</v>
      </c>
      <c r="BX22" s="2">
        <v>0</v>
      </c>
      <c r="BY22" s="2">
        <v>0</v>
      </c>
      <c r="BZ22" s="2">
        <v>3</v>
      </c>
      <c r="CA22" s="3" t="b">
        <v>0</v>
      </c>
      <c r="CB22" s="3" t="b">
        <v>0</v>
      </c>
      <c r="CC22" s="2">
        <v>126.84</v>
      </c>
      <c r="CD22" s="2">
        <v>8</v>
      </c>
      <c r="CE22" s="2">
        <v>7</v>
      </c>
      <c r="CF22" s="2">
        <v>0</v>
      </c>
      <c r="CG22" s="2">
        <v>0</v>
      </c>
      <c r="CH22" s="2">
        <v>0</v>
      </c>
      <c r="CI22" s="2">
        <f t="shared" si="1"/>
        <v>0</v>
      </c>
      <c r="CJ22" s="2">
        <v>0</v>
      </c>
      <c r="CK22" s="2">
        <v>0</v>
      </c>
      <c r="CL22" s="2">
        <v>0</v>
      </c>
      <c r="CM22" s="2">
        <v>0</v>
      </c>
      <c r="CN22" s="2">
        <v>1</v>
      </c>
      <c r="CO22" s="2">
        <v>1</v>
      </c>
      <c r="CP22" s="3" t="b">
        <v>0</v>
      </c>
      <c r="CQ22" s="3" t="b">
        <v>1</v>
      </c>
      <c r="CR22" s="2">
        <v>73.95</v>
      </c>
      <c r="CS22" s="2">
        <v>9</v>
      </c>
      <c r="CT22" s="2">
        <v>8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3" t="b">
        <v>0</v>
      </c>
      <c r="DE22" s="3" t="b">
        <v>0</v>
      </c>
      <c r="DF22" s="2">
        <v>108.04</v>
      </c>
      <c r="DG22" s="2">
        <v>8</v>
      </c>
      <c r="DH22" s="2">
        <v>7</v>
      </c>
      <c r="DI22" s="2">
        <v>0</v>
      </c>
      <c r="DJ22" s="2">
        <v>0</v>
      </c>
      <c r="DK22" s="2">
        <v>1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1</v>
      </c>
      <c r="DR22" s="3" t="b">
        <v>0</v>
      </c>
      <c r="DS22" s="3" t="b">
        <v>0</v>
      </c>
      <c r="DT22" s="2">
        <v>123.18</v>
      </c>
      <c r="DU22" s="2">
        <v>8</v>
      </c>
      <c r="DV22" s="2">
        <v>7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1</v>
      </c>
      <c r="EE22" s="2">
        <v>1</v>
      </c>
      <c r="EF22" s="3" t="b">
        <v>0</v>
      </c>
      <c r="EG22" s="3" t="b">
        <v>0</v>
      </c>
      <c r="EH22" s="2">
        <v>131.18</v>
      </c>
      <c r="EI22" s="2">
        <v>9</v>
      </c>
      <c r="EJ22" s="2">
        <v>6</v>
      </c>
      <c r="EK22" s="2">
        <v>0</v>
      </c>
      <c r="EL22" s="2">
        <v>0</v>
      </c>
      <c r="EM22" s="2">
        <v>0</v>
      </c>
      <c r="EN22" s="2">
        <v>1</v>
      </c>
      <c r="EO22" s="2">
        <v>0</v>
      </c>
      <c r="EP22" s="2">
        <v>0</v>
      </c>
      <c r="EQ22" s="2">
        <v>0</v>
      </c>
      <c r="ER22" s="2">
        <v>1</v>
      </c>
      <c r="ES22" s="2">
        <v>2</v>
      </c>
      <c r="ET22" s="3" t="b">
        <v>0</v>
      </c>
      <c r="EU22" s="3" t="b">
        <v>0</v>
      </c>
      <c r="EV22" s="2">
        <v>97.15</v>
      </c>
      <c r="EW22" s="2">
        <v>7</v>
      </c>
      <c r="EX22" s="2">
        <v>6</v>
      </c>
      <c r="EY22" s="2">
        <v>0</v>
      </c>
      <c r="EZ22" s="2">
        <v>1</v>
      </c>
      <c r="FA22" s="2">
        <v>0</v>
      </c>
      <c r="FB22" s="2">
        <v>1</v>
      </c>
      <c r="FC22" s="2">
        <v>0</v>
      </c>
      <c r="FD22" s="2">
        <v>0</v>
      </c>
      <c r="FE22" s="2">
        <v>0</v>
      </c>
      <c r="FF22" s="2">
        <v>0</v>
      </c>
      <c r="FG22" s="2">
        <v>2</v>
      </c>
      <c r="FH22" s="3" t="b">
        <v>0</v>
      </c>
      <c r="FI22" s="3" t="b">
        <v>1</v>
      </c>
      <c r="FJ22" s="2">
        <v>86.79</v>
      </c>
      <c r="FK22" s="2">
        <v>9</v>
      </c>
      <c r="FL22" s="2">
        <v>8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3" t="b">
        <v>1</v>
      </c>
      <c r="FW22" s="3" t="b">
        <v>1</v>
      </c>
      <c r="FX22" s="2">
        <v>119.44</v>
      </c>
      <c r="FY22" s="2">
        <v>9</v>
      </c>
      <c r="FZ22" s="2">
        <v>8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3" t="b">
        <v>1</v>
      </c>
      <c r="GK22" s="2">
        <v>3</v>
      </c>
      <c r="GL22" s="2">
        <v>2038</v>
      </c>
      <c r="GM22" s="2">
        <v>99.691000000000003</v>
      </c>
      <c r="GN22" s="2">
        <v>2</v>
      </c>
      <c r="GO22" s="2">
        <v>2</v>
      </c>
      <c r="GP22" s="2">
        <v>0</v>
      </c>
      <c r="GQ22" s="2">
        <v>2</v>
      </c>
      <c r="GR22" s="2">
        <v>1</v>
      </c>
      <c r="GS22" s="2">
        <v>5</v>
      </c>
      <c r="GT22" s="2">
        <v>9.1999999999999993</v>
      </c>
      <c r="GU22" s="2">
        <v>3.5</v>
      </c>
      <c r="GV22" s="2">
        <v>4.5</v>
      </c>
      <c r="GW22" s="14">
        <f t="shared" si="2"/>
        <v>0.34</v>
      </c>
      <c r="GX22" t="s">
        <v>622</v>
      </c>
    </row>
    <row r="23" spans="1:206" ht="14.5" x14ac:dyDescent="0.35">
      <c r="A23" s="1" t="s">
        <v>364</v>
      </c>
      <c r="B23" s="2">
        <v>5</v>
      </c>
      <c r="C23" s="1" t="s">
        <v>203</v>
      </c>
      <c r="D23" s="1" t="s">
        <v>204</v>
      </c>
      <c r="E23" s="2">
        <v>33</v>
      </c>
      <c r="F23" s="3" t="b">
        <v>1</v>
      </c>
      <c r="G23" s="2">
        <v>56.8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1</v>
      </c>
      <c r="R23" s="2">
        <v>39.450000000000003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 t="b">
        <v>0</v>
      </c>
      <c r="AC23" s="2">
        <v>128.32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1</v>
      </c>
      <c r="AM23" s="3" t="b">
        <v>1</v>
      </c>
      <c r="AN23" s="2">
        <v>42.14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3</v>
      </c>
      <c r="AY23" s="3" t="b">
        <v>0</v>
      </c>
      <c r="AZ23" s="2">
        <v>64.33</v>
      </c>
      <c r="BA23" s="2">
        <v>8</v>
      </c>
      <c r="BB23" s="2">
        <v>7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1</v>
      </c>
      <c r="BK23" s="2">
        <f t="shared" si="0"/>
        <v>1</v>
      </c>
      <c r="BL23" s="2">
        <v>1</v>
      </c>
      <c r="BM23" s="3" t="b">
        <v>0</v>
      </c>
      <c r="BN23" s="3" t="b">
        <v>1</v>
      </c>
      <c r="BO23" s="2">
        <v>71.260000000000005</v>
      </c>
      <c r="BP23" s="2">
        <v>9</v>
      </c>
      <c r="BQ23" s="2">
        <v>8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3" t="b">
        <v>0</v>
      </c>
      <c r="CB23" s="3" t="b">
        <v>1</v>
      </c>
      <c r="CC23" s="2">
        <v>83.92</v>
      </c>
      <c r="CD23" s="2">
        <v>9</v>
      </c>
      <c r="CE23" s="2">
        <v>8</v>
      </c>
      <c r="CF23" s="2">
        <v>0</v>
      </c>
      <c r="CG23" s="2">
        <v>0</v>
      </c>
      <c r="CH23" s="2">
        <v>0</v>
      </c>
      <c r="CI23" s="2">
        <f t="shared" si="1"/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3" t="b">
        <v>0</v>
      </c>
      <c r="CQ23" s="3" t="b">
        <v>1</v>
      </c>
      <c r="CR23" s="2">
        <v>47.05</v>
      </c>
      <c r="CS23" s="2">
        <v>9</v>
      </c>
      <c r="CT23" s="2">
        <v>8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3" t="b">
        <v>0</v>
      </c>
      <c r="DE23" s="3" t="b">
        <v>1</v>
      </c>
      <c r="DF23" s="2">
        <v>114.26</v>
      </c>
      <c r="DG23" s="2">
        <v>9</v>
      </c>
      <c r="DH23" s="2">
        <v>8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3" t="b">
        <v>0</v>
      </c>
      <c r="DS23" s="3" t="b">
        <v>1</v>
      </c>
      <c r="DT23" s="2">
        <v>90.08</v>
      </c>
      <c r="DU23" s="2">
        <v>9</v>
      </c>
      <c r="DV23" s="2">
        <v>8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3" t="b">
        <v>0</v>
      </c>
      <c r="EG23" s="3" t="b">
        <v>1</v>
      </c>
      <c r="EH23" s="2">
        <v>72.5</v>
      </c>
      <c r="EI23" s="2">
        <v>9</v>
      </c>
      <c r="EJ23" s="2">
        <v>8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3" t="b">
        <v>1</v>
      </c>
      <c r="EU23" s="3" t="b">
        <v>1</v>
      </c>
      <c r="EV23" s="2">
        <v>65.38</v>
      </c>
      <c r="EW23" s="2">
        <v>9</v>
      </c>
      <c r="EX23" s="2">
        <v>8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3" t="b">
        <v>1</v>
      </c>
      <c r="FI23" s="3" t="b">
        <v>1</v>
      </c>
      <c r="FJ23" s="2">
        <v>79.78</v>
      </c>
      <c r="FK23" s="2">
        <v>9</v>
      </c>
      <c r="FL23" s="2">
        <v>8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3" t="b">
        <v>1</v>
      </c>
      <c r="FW23" s="3" t="b">
        <v>1</v>
      </c>
      <c r="FX23" s="2">
        <v>93.57</v>
      </c>
      <c r="FY23" s="2">
        <v>9</v>
      </c>
      <c r="FZ23" s="2">
        <v>8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3" t="b">
        <v>1</v>
      </c>
      <c r="GK23" s="2">
        <v>9</v>
      </c>
      <c r="GL23" s="2">
        <v>2053</v>
      </c>
      <c r="GM23" s="2">
        <v>78.212999999999994</v>
      </c>
      <c r="GN23" s="2">
        <v>4</v>
      </c>
      <c r="GO23" s="2">
        <v>4</v>
      </c>
      <c r="GP23" s="2">
        <v>0</v>
      </c>
      <c r="GQ23" s="2">
        <v>0</v>
      </c>
      <c r="GR23" s="2">
        <v>5</v>
      </c>
      <c r="GS23" s="2">
        <v>1</v>
      </c>
      <c r="GT23" s="2">
        <v>13.4</v>
      </c>
      <c r="GU23" s="2">
        <v>2.75</v>
      </c>
      <c r="GV23" s="2">
        <v>4.375</v>
      </c>
      <c r="GW23" s="14">
        <v>0.11</v>
      </c>
      <c r="GX23" t="s">
        <v>622</v>
      </c>
    </row>
    <row r="24" spans="1:206" ht="14.5" x14ac:dyDescent="0.35">
      <c r="A24" s="1" t="s">
        <v>365</v>
      </c>
      <c r="B24" s="2">
        <v>5</v>
      </c>
      <c r="C24" s="1" t="s">
        <v>203</v>
      </c>
      <c r="D24" s="1" t="s">
        <v>204</v>
      </c>
      <c r="E24" s="2">
        <v>28</v>
      </c>
      <c r="F24" s="3" t="b">
        <v>1</v>
      </c>
      <c r="G24" s="2">
        <v>71.12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0</v>
      </c>
      <c r="R24" s="2">
        <v>130.94999999999999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1</v>
      </c>
      <c r="AB24" s="3" t="b">
        <v>1</v>
      </c>
      <c r="AC24" s="2">
        <v>47.7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1</v>
      </c>
      <c r="AN24" s="2">
        <v>55.48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3</v>
      </c>
      <c r="AY24" s="3" t="b">
        <v>1</v>
      </c>
      <c r="AZ24" s="2">
        <v>67.510000000000005</v>
      </c>
      <c r="BA24" s="2">
        <v>9</v>
      </c>
      <c r="BB24" s="2">
        <v>8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f t="shared" si="0"/>
        <v>0</v>
      </c>
      <c r="BL24" s="2">
        <v>0</v>
      </c>
      <c r="BM24" s="3" t="b">
        <v>0</v>
      </c>
      <c r="BN24" s="3" t="b">
        <v>1</v>
      </c>
      <c r="BO24" s="2">
        <v>140.96</v>
      </c>
      <c r="BP24" s="2">
        <v>9</v>
      </c>
      <c r="BQ24" s="2">
        <v>8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3" t="b">
        <v>0</v>
      </c>
      <c r="CB24" s="3" t="b">
        <v>1</v>
      </c>
      <c r="CC24" s="2">
        <v>97.75</v>
      </c>
      <c r="CD24" s="2">
        <v>9</v>
      </c>
      <c r="CE24" s="2">
        <v>8</v>
      </c>
      <c r="CF24" s="2">
        <v>0</v>
      </c>
      <c r="CG24" s="2">
        <v>0</v>
      </c>
      <c r="CH24" s="2">
        <v>0</v>
      </c>
      <c r="CI24" s="2">
        <f t="shared" si="1"/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3" t="b">
        <v>0</v>
      </c>
      <c r="CQ24" s="3" t="b">
        <v>1</v>
      </c>
      <c r="CR24" s="2">
        <v>99.88</v>
      </c>
      <c r="CS24" s="2">
        <v>9</v>
      </c>
      <c r="CT24" s="2">
        <v>8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3" t="b">
        <v>0</v>
      </c>
      <c r="DE24" s="3" t="b">
        <v>0</v>
      </c>
      <c r="DF24" s="2">
        <v>107.89</v>
      </c>
      <c r="DG24" s="2">
        <v>9</v>
      </c>
      <c r="DH24" s="2">
        <v>6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2</v>
      </c>
      <c r="DR24" s="3" t="b">
        <v>0</v>
      </c>
      <c r="DS24" s="3" t="b">
        <v>1</v>
      </c>
      <c r="DT24" s="2">
        <v>73.22</v>
      </c>
      <c r="DU24" s="2">
        <v>9</v>
      </c>
      <c r="DV24" s="2">
        <v>8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3" t="b">
        <v>0</v>
      </c>
      <c r="EG24" s="3" t="b">
        <v>0</v>
      </c>
      <c r="EH24" s="2">
        <v>69.02</v>
      </c>
      <c r="EI24" s="2">
        <v>8</v>
      </c>
      <c r="EJ24" s="2">
        <v>5</v>
      </c>
      <c r="EK24" s="2">
        <v>0</v>
      </c>
      <c r="EL24" s="2">
        <v>1</v>
      </c>
      <c r="EM24" s="2">
        <v>1</v>
      </c>
      <c r="EN24" s="2">
        <v>0</v>
      </c>
      <c r="EO24" s="2">
        <v>0</v>
      </c>
      <c r="EP24" s="2">
        <v>0</v>
      </c>
      <c r="EQ24" s="2">
        <v>0</v>
      </c>
      <c r="ER24" s="2">
        <v>1</v>
      </c>
      <c r="ES24" s="2">
        <v>3</v>
      </c>
      <c r="ET24" s="3" t="b">
        <v>0</v>
      </c>
      <c r="EU24" s="3" t="b">
        <v>1</v>
      </c>
      <c r="EV24" s="2">
        <v>63.92</v>
      </c>
      <c r="EW24" s="2">
        <v>9</v>
      </c>
      <c r="EX24" s="2">
        <v>8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3" t="b">
        <v>1</v>
      </c>
      <c r="FI24" s="3" t="b">
        <v>1</v>
      </c>
      <c r="FJ24" s="2">
        <v>104.66</v>
      </c>
      <c r="FK24" s="2">
        <v>9</v>
      </c>
      <c r="FL24" s="2">
        <v>8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3" t="b">
        <v>1</v>
      </c>
      <c r="FW24" s="3" t="b">
        <v>1</v>
      </c>
      <c r="FX24" s="2">
        <v>66.06</v>
      </c>
      <c r="FY24" s="2">
        <v>9</v>
      </c>
      <c r="FZ24" s="2">
        <v>8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3" t="b">
        <v>1</v>
      </c>
      <c r="GK24" s="2">
        <v>8</v>
      </c>
      <c r="GL24" s="2">
        <v>1861</v>
      </c>
      <c r="GM24" s="2">
        <v>89.087000000000003</v>
      </c>
      <c r="GN24" s="2">
        <v>3</v>
      </c>
      <c r="GO24" s="2">
        <v>3</v>
      </c>
      <c r="GP24" s="2">
        <v>0</v>
      </c>
      <c r="GQ24" s="2">
        <v>1</v>
      </c>
      <c r="GR24" s="2">
        <v>5</v>
      </c>
      <c r="GS24" s="2">
        <v>1</v>
      </c>
      <c r="GT24" s="2">
        <v>13.2</v>
      </c>
      <c r="GU24" s="2">
        <v>2.875</v>
      </c>
      <c r="GV24" s="2">
        <v>3.75</v>
      </c>
      <c r="GW24" s="14">
        <f t="shared" si="2"/>
        <v>0.9</v>
      </c>
      <c r="GX24" t="s">
        <v>622</v>
      </c>
    </row>
    <row r="25" spans="1:206" ht="14.5" x14ac:dyDescent="0.35">
      <c r="A25" s="1" t="s">
        <v>366</v>
      </c>
      <c r="B25" s="2">
        <v>5</v>
      </c>
      <c r="C25" s="1" t="s">
        <v>203</v>
      </c>
      <c r="D25" s="1" t="s">
        <v>204</v>
      </c>
      <c r="E25" s="2">
        <v>61</v>
      </c>
      <c r="F25" s="3" t="b">
        <v>1</v>
      </c>
      <c r="G25" s="2">
        <v>36.869999999999997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1</v>
      </c>
      <c r="R25" s="2">
        <v>106.86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38.03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46.12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4</v>
      </c>
      <c r="AY25" s="3" t="b">
        <v>1</v>
      </c>
      <c r="AZ25" s="2">
        <v>97.21</v>
      </c>
      <c r="BA25" s="2">
        <v>9</v>
      </c>
      <c r="BB25" s="2">
        <v>8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f t="shared" si="0"/>
        <v>0</v>
      </c>
      <c r="BL25" s="2">
        <v>0</v>
      </c>
      <c r="BM25" s="3" t="b">
        <v>0</v>
      </c>
      <c r="BN25" s="3" t="b">
        <v>1</v>
      </c>
      <c r="BO25" s="2">
        <v>67.83</v>
      </c>
      <c r="BP25" s="2">
        <v>9</v>
      </c>
      <c r="BQ25" s="2">
        <v>8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3" t="b">
        <v>0</v>
      </c>
      <c r="CB25" s="3" t="b">
        <v>1</v>
      </c>
      <c r="CC25" s="2">
        <v>85.38</v>
      </c>
      <c r="CD25" s="2">
        <v>9</v>
      </c>
      <c r="CE25" s="2">
        <v>8</v>
      </c>
      <c r="CF25" s="2">
        <v>0</v>
      </c>
      <c r="CG25" s="2">
        <v>0</v>
      </c>
      <c r="CH25" s="2">
        <v>0</v>
      </c>
      <c r="CI25" s="2">
        <f t="shared" si="1"/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3" t="b">
        <v>0</v>
      </c>
      <c r="CQ25" s="3" t="b">
        <v>1</v>
      </c>
      <c r="CR25" s="2">
        <v>73.14</v>
      </c>
      <c r="CS25" s="2">
        <v>9</v>
      </c>
      <c r="CT25" s="2">
        <v>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3" t="b">
        <v>0</v>
      </c>
      <c r="DE25" s="3" t="b">
        <v>1</v>
      </c>
      <c r="DF25" s="2">
        <v>101.43</v>
      </c>
      <c r="DG25" s="2">
        <v>9</v>
      </c>
      <c r="DH25" s="2">
        <v>8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3" t="b">
        <v>0</v>
      </c>
      <c r="DS25" s="3" t="b">
        <v>1</v>
      </c>
      <c r="DT25" s="2">
        <v>86.34</v>
      </c>
      <c r="DU25" s="2">
        <v>9</v>
      </c>
      <c r="DV25" s="2">
        <v>8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3" t="b">
        <v>0</v>
      </c>
      <c r="EG25" s="3" t="b">
        <v>1</v>
      </c>
      <c r="EH25" s="2">
        <v>113.31</v>
      </c>
      <c r="EI25" s="2">
        <v>9</v>
      </c>
      <c r="EJ25" s="2">
        <v>8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3" t="b">
        <v>1</v>
      </c>
      <c r="EU25" s="3" t="b">
        <v>1</v>
      </c>
      <c r="EV25" s="2">
        <v>98.05</v>
      </c>
      <c r="EW25" s="2">
        <v>9</v>
      </c>
      <c r="EX25" s="2">
        <v>8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3" t="b">
        <v>1</v>
      </c>
      <c r="FI25" s="3" t="b">
        <v>0</v>
      </c>
      <c r="FJ25" s="2">
        <v>101.49</v>
      </c>
      <c r="FK25" s="2">
        <v>9</v>
      </c>
      <c r="FL25" s="2">
        <v>6</v>
      </c>
      <c r="FM25" s="2">
        <v>1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1</v>
      </c>
      <c r="FT25" s="2">
        <v>0</v>
      </c>
      <c r="FU25" s="2">
        <v>2</v>
      </c>
      <c r="FV25" s="3" t="b">
        <v>0</v>
      </c>
      <c r="FW25" s="3" t="b">
        <v>0</v>
      </c>
      <c r="FX25" s="2">
        <v>98.78</v>
      </c>
      <c r="FY25" s="2">
        <v>8</v>
      </c>
      <c r="FZ25" s="2">
        <v>7</v>
      </c>
      <c r="GA25" s="2">
        <v>0</v>
      </c>
      <c r="GB25" s="2">
        <v>0</v>
      </c>
      <c r="GC25" s="2">
        <v>0</v>
      </c>
      <c r="GD25" s="2">
        <v>1</v>
      </c>
      <c r="GE25" s="2">
        <v>0</v>
      </c>
      <c r="GF25" s="2">
        <v>0</v>
      </c>
      <c r="GG25" s="2">
        <v>0</v>
      </c>
      <c r="GH25" s="2">
        <v>0</v>
      </c>
      <c r="GI25" s="2">
        <v>1</v>
      </c>
      <c r="GJ25" s="3" t="b">
        <v>0</v>
      </c>
      <c r="GK25" s="2">
        <v>8</v>
      </c>
      <c r="GL25" s="2">
        <v>1626</v>
      </c>
      <c r="GM25" s="2">
        <v>92.296000000000006</v>
      </c>
      <c r="GN25" s="2">
        <v>2</v>
      </c>
      <c r="GO25" s="2">
        <v>2</v>
      </c>
      <c r="GP25" s="2">
        <v>0</v>
      </c>
      <c r="GQ25" s="2">
        <v>2</v>
      </c>
      <c r="GR25" s="2">
        <v>6</v>
      </c>
      <c r="GS25" s="2">
        <v>0</v>
      </c>
      <c r="GT25" s="2">
        <v>8.6</v>
      </c>
      <c r="GU25" s="2">
        <v>1.375</v>
      </c>
      <c r="GV25" s="2">
        <v>4.125</v>
      </c>
      <c r="GW25" s="14">
        <f t="shared" si="2"/>
        <v>0.9</v>
      </c>
      <c r="GX25" t="s">
        <v>622</v>
      </c>
    </row>
    <row r="26" spans="1:206" ht="14.5" x14ac:dyDescent="0.35">
      <c r="A26" s="1" t="s">
        <v>367</v>
      </c>
      <c r="B26" s="2">
        <v>5</v>
      </c>
      <c r="C26" s="1" t="s">
        <v>203</v>
      </c>
      <c r="D26" s="1" t="s">
        <v>208</v>
      </c>
      <c r="E26" s="2">
        <v>53</v>
      </c>
      <c r="F26" s="3" t="b">
        <v>1</v>
      </c>
      <c r="G26" s="2">
        <v>84.78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198.81</v>
      </c>
      <c r="S26" s="2">
        <v>1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3</v>
      </c>
      <c r="AB26" s="3" t="b">
        <v>1</v>
      </c>
      <c r="AC26" s="2">
        <v>51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0</v>
      </c>
      <c r="AN26" s="2">
        <v>57.87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2">
        <v>0</v>
      </c>
      <c r="AW26" s="2">
        <v>1</v>
      </c>
      <c r="AX26" s="2">
        <v>2</v>
      </c>
      <c r="AY26" s="3" t="b">
        <v>0</v>
      </c>
      <c r="AZ26" s="2">
        <v>220.3</v>
      </c>
      <c r="BA26" s="2">
        <v>9</v>
      </c>
      <c r="BB26" s="2">
        <v>6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1</v>
      </c>
      <c r="BI26" s="2">
        <v>0</v>
      </c>
      <c r="BJ26" s="2">
        <v>0</v>
      </c>
      <c r="BK26" s="2">
        <f t="shared" si="0"/>
        <v>0</v>
      </c>
      <c r="BL26" s="2">
        <v>2</v>
      </c>
      <c r="BM26" s="3" t="b">
        <v>0</v>
      </c>
      <c r="BN26" s="3" t="b">
        <v>1</v>
      </c>
      <c r="BO26" s="2">
        <v>185.58</v>
      </c>
      <c r="BP26" s="2">
        <v>9</v>
      </c>
      <c r="BQ26" s="2">
        <v>8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3" t="b">
        <v>0</v>
      </c>
      <c r="CB26" s="3" t="b">
        <v>1</v>
      </c>
      <c r="CC26" s="2">
        <v>155.24</v>
      </c>
      <c r="CD26" s="2">
        <v>9</v>
      </c>
      <c r="CE26" s="2">
        <v>8</v>
      </c>
      <c r="CF26" s="2">
        <v>0</v>
      </c>
      <c r="CG26" s="2">
        <v>0</v>
      </c>
      <c r="CH26" s="2">
        <v>0</v>
      </c>
      <c r="CI26" s="2">
        <f t="shared" si="1"/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3" t="b">
        <v>0</v>
      </c>
      <c r="CQ26" s="3" t="b">
        <v>1</v>
      </c>
      <c r="CR26" s="2">
        <v>91.31</v>
      </c>
      <c r="CS26" s="2">
        <v>9</v>
      </c>
      <c r="CT26" s="2">
        <v>8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3" t="b">
        <v>0</v>
      </c>
      <c r="DE26" s="3" t="b">
        <v>0</v>
      </c>
      <c r="DF26" s="2">
        <v>240.2</v>
      </c>
      <c r="DG26" s="2">
        <v>8</v>
      </c>
      <c r="DH26" s="2">
        <v>7</v>
      </c>
      <c r="DI26" s="2">
        <v>0</v>
      </c>
      <c r="DJ26" s="2">
        <v>0</v>
      </c>
      <c r="DK26" s="2">
        <v>1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1</v>
      </c>
      <c r="DR26" s="3" t="b">
        <v>0</v>
      </c>
      <c r="DS26" s="3" t="b">
        <v>1</v>
      </c>
      <c r="DT26" s="2">
        <v>149.69999999999999</v>
      </c>
      <c r="DU26" s="2">
        <v>9</v>
      </c>
      <c r="DV26" s="2">
        <v>8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3" t="b">
        <v>0</v>
      </c>
      <c r="EG26" s="3" t="b">
        <v>1</v>
      </c>
      <c r="EH26" s="2">
        <v>214.32</v>
      </c>
      <c r="EI26" s="2">
        <v>9</v>
      </c>
      <c r="EJ26" s="2">
        <v>8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3" t="b">
        <v>1</v>
      </c>
      <c r="EU26" s="3" t="b">
        <v>1</v>
      </c>
      <c r="EV26" s="2">
        <v>216.74</v>
      </c>
      <c r="EW26" s="2">
        <v>9</v>
      </c>
      <c r="EX26" s="2">
        <v>8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3" t="b">
        <v>1</v>
      </c>
      <c r="FI26" s="3" t="b">
        <v>1</v>
      </c>
      <c r="FJ26" s="2">
        <v>198.26</v>
      </c>
      <c r="FK26" s="2">
        <v>9</v>
      </c>
      <c r="FL26" s="2">
        <v>8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3" t="b">
        <v>1</v>
      </c>
      <c r="FW26" s="3" t="b">
        <v>0</v>
      </c>
      <c r="FX26" s="2">
        <v>134.6</v>
      </c>
      <c r="FY26" s="2">
        <v>8</v>
      </c>
      <c r="FZ26" s="2">
        <v>7</v>
      </c>
      <c r="GA26" s="2">
        <v>0</v>
      </c>
      <c r="GB26" s="2">
        <v>0</v>
      </c>
      <c r="GC26" s="2">
        <v>0</v>
      </c>
      <c r="GD26" s="2">
        <v>1</v>
      </c>
      <c r="GE26" s="2">
        <v>0</v>
      </c>
      <c r="GF26" s="2">
        <v>0</v>
      </c>
      <c r="GG26" s="2">
        <v>0</v>
      </c>
      <c r="GH26" s="2">
        <v>0</v>
      </c>
      <c r="GI26" s="2">
        <v>1</v>
      </c>
      <c r="GJ26" s="3" t="b">
        <v>0</v>
      </c>
      <c r="GK26" s="2">
        <v>7</v>
      </c>
      <c r="GL26" s="2">
        <v>2964</v>
      </c>
      <c r="GM26" s="2">
        <v>180.625</v>
      </c>
      <c r="GN26" s="2">
        <v>3</v>
      </c>
      <c r="GO26" s="2">
        <v>3</v>
      </c>
      <c r="GP26" s="2">
        <v>0</v>
      </c>
      <c r="GQ26" s="2">
        <v>1</v>
      </c>
      <c r="GR26" s="2">
        <v>4</v>
      </c>
      <c r="GS26" s="2">
        <v>2</v>
      </c>
      <c r="GT26" s="2">
        <v>15.4</v>
      </c>
      <c r="GU26" s="2">
        <v>2.625</v>
      </c>
      <c r="GV26" s="2">
        <v>3.125</v>
      </c>
      <c r="GW26" s="14">
        <f t="shared" si="2"/>
        <v>0.78</v>
      </c>
      <c r="GX26" t="s">
        <v>622</v>
      </c>
    </row>
    <row r="27" spans="1:206" ht="14.5" x14ac:dyDescent="0.35">
      <c r="A27" s="1" t="s">
        <v>368</v>
      </c>
      <c r="B27" s="2">
        <v>5</v>
      </c>
      <c r="C27" s="1" t="s">
        <v>203</v>
      </c>
      <c r="D27" s="1" t="s">
        <v>208</v>
      </c>
      <c r="E27" s="2">
        <v>68</v>
      </c>
      <c r="F27" s="3" t="b">
        <v>0</v>
      </c>
      <c r="G27" s="2">
        <v>52.26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3" t="b">
        <v>1</v>
      </c>
      <c r="R27" s="2">
        <v>65.959999999999994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52.12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83.9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3</v>
      </c>
      <c r="AY27" s="3" t="b">
        <v>1</v>
      </c>
      <c r="AZ27" s="2">
        <v>92.46</v>
      </c>
      <c r="BA27" s="2">
        <v>9</v>
      </c>
      <c r="BB27" s="2">
        <v>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f t="shared" si="0"/>
        <v>0</v>
      </c>
      <c r="BL27" s="2">
        <v>0</v>
      </c>
      <c r="BM27" s="3" t="b">
        <v>0</v>
      </c>
      <c r="BN27" s="3" t="b">
        <v>1</v>
      </c>
      <c r="BO27" s="2">
        <v>67.36</v>
      </c>
      <c r="BP27" s="2">
        <v>9</v>
      </c>
      <c r="BQ27" s="2">
        <v>8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3" t="b">
        <v>0</v>
      </c>
      <c r="CB27" s="3" t="b">
        <v>0</v>
      </c>
      <c r="CC27" s="2">
        <v>128.38</v>
      </c>
      <c r="CD27" s="2">
        <v>9</v>
      </c>
      <c r="CE27" s="2">
        <v>6</v>
      </c>
      <c r="CF27" s="2">
        <v>0</v>
      </c>
      <c r="CG27" s="2">
        <v>1</v>
      </c>
      <c r="CH27" s="2">
        <v>1</v>
      </c>
      <c r="CI27" s="2">
        <f t="shared" si="1"/>
        <v>1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2</v>
      </c>
      <c r="CP27" s="3" t="b">
        <v>0</v>
      </c>
      <c r="CQ27" s="3" t="b">
        <v>0</v>
      </c>
      <c r="CR27" s="2">
        <v>79.22</v>
      </c>
      <c r="CS27" s="2">
        <v>9</v>
      </c>
      <c r="CT27" s="2">
        <v>6</v>
      </c>
      <c r="CU27" s="2">
        <v>0</v>
      </c>
      <c r="CV27" s="2">
        <v>0</v>
      </c>
      <c r="CW27" s="2">
        <v>0</v>
      </c>
      <c r="CX27" s="2">
        <v>1</v>
      </c>
      <c r="CY27" s="2">
        <v>0</v>
      </c>
      <c r="CZ27" s="2">
        <v>0</v>
      </c>
      <c r="DA27" s="2">
        <v>0</v>
      </c>
      <c r="DB27" s="2">
        <v>1</v>
      </c>
      <c r="DC27" s="2">
        <v>2</v>
      </c>
      <c r="DD27" s="3" t="b">
        <v>1</v>
      </c>
      <c r="DE27" s="3" t="b">
        <v>1</v>
      </c>
      <c r="DF27" s="2">
        <v>151.28</v>
      </c>
      <c r="DG27" s="2">
        <v>9</v>
      </c>
      <c r="DH27" s="2">
        <v>8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3" t="b">
        <v>0</v>
      </c>
      <c r="DS27" s="3" t="b">
        <v>0</v>
      </c>
      <c r="DT27" s="2">
        <v>218.65</v>
      </c>
      <c r="DU27" s="2">
        <v>8</v>
      </c>
      <c r="DV27" s="2">
        <v>7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1</v>
      </c>
      <c r="EC27" s="2">
        <v>0</v>
      </c>
      <c r="ED27" s="2">
        <v>0</v>
      </c>
      <c r="EE27" s="2">
        <v>1</v>
      </c>
      <c r="EF27" s="3" t="b">
        <v>0</v>
      </c>
      <c r="EG27" s="3" t="b">
        <v>1</v>
      </c>
      <c r="EH27" s="2">
        <v>124.55</v>
      </c>
      <c r="EI27" s="2">
        <v>9</v>
      </c>
      <c r="EJ27" s="2">
        <v>8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3" t="b">
        <v>1</v>
      </c>
      <c r="EU27" s="3" t="b">
        <v>1</v>
      </c>
      <c r="EV27" s="2">
        <v>91.88</v>
      </c>
      <c r="EW27" s="2">
        <v>9</v>
      </c>
      <c r="EX27" s="2">
        <v>8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3" t="b">
        <v>1</v>
      </c>
      <c r="FI27" s="3" t="b">
        <v>1</v>
      </c>
      <c r="FJ27" s="2">
        <v>122.32</v>
      </c>
      <c r="FK27" s="2">
        <v>9</v>
      </c>
      <c r="FL27" s="2">
        <v>8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3" t="b">
        <v>1</v>
      </c>
      <c r="FW27" s="3" t="b">
        <v>1</v>
      </c>
      <c r="FX27" s="2">
        <v>111.51</v>
      </c>
      <c r="FY27" s="2">
        <v>9</v>
      </c>
      <c r="FZ27" s="2">
        <v>8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3" t="b">
        <v>1</v>
      </c>
      <c r="GK27" s="2">
        <v>7</v>
      </c>
      <c r="GL27" s="2">
        <v>2213</v>
      </c>
      <c r="GM27" s="2">
        <v>118.761</v>
      </c>
      <c r="GN27" s="2">
        <v>5</v>
      </c>
      <c r="GO27" s="2">
        <v>4</v>
      </c>
      <c r="GP27" s="2">
        <v>1</v>
      </c>
      <c r="GQ27" s="2">
        <v>0</v>
      </c>
      <c r="GR27" s="2">
        <v>3</v>
      </c>
      <c r="GS27" s="2">
        <v>2</v>
      </c>
      <c r="GT27" s="2">
        <v>10.8</v>
      </c>
      <c r="GU27" s="2">
        <v>2.625</v>
      </c>
      <c r="GV27" s="2">
        <v>3.5</v>
      </c>
      <c r="GW27" s="14">
        <f t="shared" si="2"/>
        <v>0.78</v>
      </c>
      <c r="GX27" t="s">
        <v>622</v>
      </c>
    </row>
    <row r="28" spans="1:206" ht="14.5" x14ac:dyDescent="0.35">
      <c r="A28" s="1" t="s">
        <v>369</v>
      </c>
      <c r="B28" s="2">
        <v>5</v>
      </c>
      <c r="C28" s="1" t="s">
        <v>203</v>
      </c>
      <c r="D28" s="1" t="s">
        <v>204</v>
      </c>
      <c r="E28" s="2">
        <v>46</v>
      </c>
      <c r="F28" s="3" t="b">
        <v>1</v>
      </c>
      <c r="G28" s="2">
        <v>160.35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0</v>
      </c>
      <c r="R28" s="2">
        <v>58.71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1</v>
      </c>
      <c r="AA28" s="2">
        <v>2</v>
      </c>
      <c r="AB28" s="3" t="b">
        <v>1</v>
      </c>
      <c r="AC28" s="2">
        <v>92.95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3" t="b">
        <v>1</v>
      </c>
      <c r="AN28" s="2">
        <v>76.739999999999995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3</v>
      </c>
      <c r="AY28" s="3" t="b">
        <v>1</v>
      </c>
      <c r="AZ28" s="2">
        <v>125.75</v>
      </c>
      <c r="BA28" s="2">
        <v>9</v>
      </c>
      <c r="BB28" s="2">
        <v>8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f t="shared" si="0"/>
        <v>0</v>
      </c>
      <c r="BL28" s="2">
        <v>0</v>
      </c>
      <c r="BM28" s="3" t="b">
        <v>0</v>
      </c>
      <c r="BN28" s="3" t="b">
        <v>0</v>
      </c>
      <c r="BO28" s="2">
        <v>112.75</v>
      </c>
      <c r="BP28" s="2">
        <v>8</v>
      </c>
      <c r="BQ28" s="2">
        <v>7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1</v>
      </c>
      <c r="BZ28" s="2">
        <v>1</v>
      </c>
      <c r="CA28" s="3" t="b">
        <v>0</v>
      </c>
      <c r="CB28" s="3" t="b">
        <v>1</v>
      </c>
      <c r="CC28" s="2">
        <v>123.76</v>
      </c>
      <c r="CD28" s="2">
        <v>9</v>
      </c>
      <c r="CE28" s="2">
        <v>8</v>
      </c>
      <c r="CF28" s="2">
        <v>0</v>
      </c>
      <c r="CG28" s="2">
        <v>0</v>
      </c>
      <c r="CH28" s="2">
        <v>0</v>
      </c>
      <c r="CI28" s="2">
        <f t="shared" si="1"/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3" t="b">
        <v>0</v>
      </c>
      <c r="CQ28" s="3" t="b">
        <v>0</v>
      </c>
      <c r="CR28" s="2">
        <v>123.33</v>
      </c>
      <c r="CS28" s="2">
        <v>9</v>
      </c>
      <c r="CT28" s="2">
        <v>6</v>
      </c>
      <c r="CU28" s="2">
        <v>1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</v>
      </c>
      <c r="DB28" s="2">
        <v>0</v>
      </c>
      <c r="DC28" s="2">
        <v>2</v>
      </c>
      <c r="DD28" s="3" t="b">
        <v>0</v>
      </c>
      <c r="DE28" s="3" t="b">
        <v>1</v>
      </c>
      <c r="DF28" s="2">
        <v>116.54</v>
      </c>
      <c r="DG28" s="2">
        <v>9</v>
      </c>
      <c r="DH28" s="2">
        <v>8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3" t="b">
        <v>0</v>
      </c>
      <c r="DS28" s="3" t="b">
        <v>1</v>
      </c>
      <c r="DT28" s="2">
        <v>113.7</v>
      </c>
      <c r="DU28" s="2">
        <v>9</v>
      </c>
      <c r="DV28" s="2">
        <v>8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3" t="b">
        <v>0</v>
      </c>
      <c r="EG28" s="3" t="b">
        <v>1</v>
      </c>
      <c r="EH28" s="2">
        <v>113.6</v>
      </c>
      <c r="EI28" s="2">
        <v>9</v>
      </c>
      <c r="EJ28" s="2">
        <v>8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3" t="b">
        <v>1</v>
      </c>
      <c r="EU28" s="3" t="b">
        <v>0</v>
      </c>
      <c r="EV28" s="2">
        <v>119.1</v>
      </c>
      <c r="EW28" s="2">
        <v>9</v>
      </c>
      <c r="EX28" s="2">
        <v>6</v>
      </c>
      <c r="EY28" s="2">
        <v>1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1</v>
      </c>
      <c r="FF28" s="2">
        <v>0</v>
      </c>
      <c r="FG28" s="2">
        <v>2</v>
      </c>
      <c r="FH28" s="3" t="b">
        <v>0</v>
      </c>
      <c r="FI28" s="3" t="b">
        <v>1</v>
      </c>
      <c r="FJ28" s="2">
        <v>123.35</v>
      </c>
      <c r="FK28" s="2">
        <v>9</v>
      </c>
      <c r="FL28" s="2">
        <v>8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3" t="b">
        <v>1</v>
      </c>
      <c r="FW28" s="3" t="b">
        <v>1</v>
      </c>
      <c r="FX28" s="2">
        <v>120.2</v>
      </c>
      <c r="FY28" s="2">
        <v>9</v>
      </c>
      <c r="FZ28" s="2">
        <v>8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3" t="b">
        <v>1</v>
      </c>
      <c r="GK28" s="2">
        <v>7</v>
      </c>
      <c r="GL28" s="2">
        <v>2354</v>
      </c>
      <c r="GM28" s="2">
        <v>119.208</v>
      </c>
      <c r="GN28" s="2">
        <v>3</v>
      </c>
      <c r="GO28" s="2">
        <v>3</v>
      </c>
      <c r="GP28" s="2">
        <v>0</v>
      </c>
      <c r="GQ28" s="2">
        <v>1</v>
      </c>
      <c r="GR28" s="2">
        <v>4</v>
      </c>
      <c r="GS28" s="2">
        <v>2</v>
      </c>
      <c r="GT28" s="2">
        <v>10.4</v>
      </c>
      <c r="GU28" s="2">
        <v>2.125</v>
      </c>
      <c r="GV28" s="2">
        <v>3.75</v>
      </c>
      <c r="GW28" s="14">
        <f t="shared" si="2"/>
        <v>0.78</v>
      </c>
      <c r="GX28" t="s">
        <v>622</v>
      </c>
    </row>
    <row r="29" spans="1:206" ht="14.5" x14ac:dyDescent="0.35">
      <c r="A29" s="1" t="s">
        <v>370</v>
      </c>
      <c r="B29" s="2">
        <v>5</v>
      </c>
      <c r="C29" s="1" t="s">
        <v>203</v>
      </c>
      <c r="D29" s="1" t="s">
        <v>204</v>
      </c>
      <c r="E29" s="2">
        <v>30</v>
      </c>
      <c r="F29" s="3" t="b">
        <v>0</v>
      </c>
      <c r="G29" s="2">
        <v>73.06</v>
      </c>
      <c r="H29" s="2">
        <v>0</v>
      </c>
      <c r="I29" s="2">
        <v>0</v>
      </c>
      <c r="J29" s="2">
        <v>0</v>
      </c>
      <c r="K29" s="2">
        <v>0</v>
      </c>
      <c r="L29" s="2">
        <v>2</v>
      </c>
      <c r="M29" s="2">
        <v>2</v>
      </c>
      <c r="N29" s="2">
        <v>0</v>
      </c>
      <c r="O29" s="2">
        <v>0</v>
      </c>
      <c r="P29" s="2">
        <v>4</v>
      </c>
      <c r="Q29" s="3" t="b">
        <v>1</v>
      </c>
      <c r="R29" s="2">
        <v>53.1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63.06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106.51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3</v>
      </c>
      <c r="AY29" s="3" t="b">
        <v>1</v>
      </c>
      <c r="AZ29" s="2">
        <v>179.18</v>
      </c>
      <c r="BA29" s="2">
        <v>9</v>
      </c>
      <c r="BB29" s="2">
        <v>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f t="shared" si="0"/>
        <v>0</v>
      </c>
      <c r="BL29" s="2">
        <v>0</v>
      </c>
      <c r="BM29" s="3" t="b">
        <v>0</v>
      </c>
      <c r="BN29" s="3" t="b">
        <v>1</v>
      </c>
      <c r="BO29" s="2">
        <v>120.29</v>
      </c>
      <c r="BP29" s="2">
        <v>9</v>
      </c>
      <c r="BQ29" s="2">
        <v>8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3" t="b">
        <v>0</v>
      </c>
      <c r="CB29" s="3" t="b">
        <v>1</v>
      </c>
      <c r="CC29" s="2">
        <v>108.86</v>
      </c>
      <c r="CD29" s="2">
        <v>9</v>
      </c>
      <c r="CE29" s="2">
        <v>8</v>
      </c>
      <c r="CF29" s="2">
        <v>0</v>
      </c>
      <c r="CG29" s="2">
        <v>0</v>
      </c>
      <c r="CH29" s="2">
        <v>0</v>
      </c>
      <c r="CI29" s="2">
        <f t="shared" si="1"/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3" t="b">
        <v>0</v>
      </c>
      <c r="CQ29" s="3" t="b">
        <v>1</v>
      </c>
      <c r="CR29" s="2">
        <v>145.22999999999999</v>
      </c>
      <c r="CS29" s="2">
        <v>9</v>
      </c>
      <c r="CT29" s="2">
        <v>8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3" t="b">
        <v>0</v>
      </c>
      <c r="DE29" s="3" t="b">
        <v>1</v>
      </c>
      <c r="DF29" s="2">
        <v>124.24</v>
      </c>
      <c r="DG29" s="2">
        <v>9</v>
      </c>
      <c r="DH29" s="2">
        <v>8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3" t="b">
        <v>0</v>
      </c>
      <c r="DS29" s="3" t="b">
        <v>1</v>
      </c>
      <c r="DT29" s="2">
        <v>163.16</v>
      </c>
      <c r="DU29" s="2">
        <v>9</v>
      </c>
      <c r="DV29" s="2">
        <v>8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3" t="b">
        <v>0</v>
      </c>
      <c r="EG29" s="3" t="b">
        <v>1</v>
      </c>
      <c r="EH29" s="2">
        <v>123.6</v>
      </c>
      <c r="EI29" s="2">
        <v>9</v>
      </c>
      <c r="EJ29" s="2">
        <v>8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3" t="b">
        <v>1</v>
      </c>
      <c r="EU29" s="3" t="b">
        <v>1</v>
      </c>
      <c r="EV29" s="2">
        <v>125.49</v>
      </c>
      <c r="EW29" s="2">
        <v>9</v>
      </c>
      <c r="EX29" s="2">
        <v>8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3" t="b">
        <v>1</v>
      </c>
      <c r="FI29" s="3" t="b">
        <v>1</v>
      </c>
      <c r="FJ29" s="2">
        <v>128.69</v>
      </c>
      <c r="FK29" s="2">
        <v>9</v>
      </c>
      <c r="FL29" s="2">
        <v>8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3" t="b">
        <v>1</v>
      </c>
      <c r="FW29" s="3" t="b">
        <v>1</v>
      </c>
      <c r="FX29" s="2">
        <v>96.1</v>
      </c>
      <c r="FY29" s="2">
        <v>9</v>
      </c>
      <c r="FZ29" s="2">
        <v>8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3" t="b">
        <v>1</v>
      </c>
      <c r="GK29" s="2">
        <v>10</v>
      </c>
      <c r="GL29" s="2">
        <v>2334</v>
      </c>
      <c r="GM29" s="2">
        <v>131.48400000000001</v>
      </c>
      <c r="GN29" s="2">
        <v>4</v>
      </c>
      <c r="GO29" s="2">
        <v>4</v>
      </c>
      <c r="GP29" s="2">
        <v>0</v>
      </c>
      <c r="GQ29" s="2">
        <v>0</v>
      </c>
      <c r="GR29" s="2">
        <v>6</v>
      </c>
      <c r="GS29" s="2">
        <v>0</v>
      </c>
      <c r="GT29" s="2">
        <v>12.2</v>
      </c>
      <c r="GU29" s="2">
        <v>2.75</v>
      </c>
      <c r="GV29" s="2">
        <v>4.125</v>
      </c>
      <c r="GW29" s="14">
        <v>0.78</v>
      </c>
      <c r="GX29" t="s">
        <v>622</v>
      </c>
    </row>
    <row r="30" spans="1:206" ht="14.5" x14ac:dyDescent="0.35">
      <c r="A30" s="1" t="s">
        <v>371</v>
      </c>
      <c r="B30" s="2">
        <v>5</v>
      </c>
      <c r="C30" s="1" t="s">
        <v>203</v>
      </c>
      <c r="D30" s="1" t="s">
        <v>208</v>
      </c>
      <c r="E30" s="2">
        <v>32</v>
      </c>
      <c r="F30" s="3" t="b">
        <v>1</v>
      </c>
      <c r="G30" s="2">
        <v>113.02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111.05</v>
      </c>
      <c r="S30" s="2">
        <v>0</v>
      </c>
      <c r="T30" s="2">
        <v>1</v>
      </c>
      <c r="U30" s="2">
        <v>1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4</v>
      </c>
      <c r="AB30" s="3" t="b">
        <v>1</v>
      </c>
      <c r="AC30" s="2">
        <v>45.97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35.08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1</v>
      </c>
      <c r="AZ30" s="2">
        <v>93.09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f t="shared" si="0"/>
        <v>0</v>
      </c>
      <c r="BL30" s="2">
        <v>0</v>
      </c>
      <c r="BM30" s="3" t="b">
        <v>0</v>
      </c>
      <c r="BN30" s="3" t="b">
        <v>0</v>
      </c>
      <c r="BO30" s="2">
        <v>127.29</v>
      </c>
      <c r="BP30" s="2">
        <v>8</v>
      </c>
      <c r="BQ30" s="2">
        <v>6</v>
      </c>
      <c r="BR30" s="2">
        <v>0</v>
      </c>
      <c r="BS30" s="2">
        <v>0</v>
      </c>
      <c r="BT30" s="2">
        <v>0</v>
      </c>
      <c r="BU30" s="2">
        <v>1</v>
      </c>
      <c r="BV30" s="2">
        <v>0</v>
      </c>
      <c r="BW30" s="2">
        <v>0</v>
      </c>
      <c r="BX30" s="2">
        <v>0</v>
      </c>
      <c r="BY30" s="2">
        <v>2</v>
      </c>
      <c r="BZ30" s="2">
        <v>3</v>
      </c>
      <c r="CA30" s="3" t="b">
        <v>0</v>
      </c>
      <c r="CB30" s="3" t="b">
        <v>1</v>
      </c>
      <c r="CC30" s="2">
        <v>141.5</v>
      </c>
      <c r="CD30" s="2">
        <v>9</v>
      </c>
      <c r="CE30" s="2">
        <v>8</v>
      </c>
      <c r="CF30" s="2">
        <v>0</v>
      </c>
      <c r="CG30" s="2">
        <v>0</v>
      </c>
      <c r="CH30" s="2">
        <v>0</v>
      </c>
      <c r="CI30" s="2">
        <f t="shared" si="1"/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3" t="b">
        <v>0</v>
      </c>
      <c r="CQ30" s="3" t="b">
        <v>1</v>
      </c>
      <c r="CR30" s="2">
        <v>53.34</v>
      </c>
      <c r="CS30" s="2">
        <v>9</v>
      </c>
      <c r="CT30" s="2">
        <v>8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3" t="b">
        <v>0</v>
      </c>
      <c r="DE30" s="3" t="b">
        <v>0</v>
      </c>
      <c r="DF30" s="2">
        <v>101.16</v>
      </c>
      <c r="DG30" s="2">
        <v>8</v>
      </c>
      <c r="DH30" s="2">
        <v>7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1</v>
      </c>
      <c r="DP30" s="2">
        <v>0</v>
      </c>
      <c r="DQ30" s="2">
        <v>1</v>
      </c>
      <c r="DR30" s="3" t="b">
        <v>0</v>
      </c>
      <c r="DS30" s="3" t="b">
        <v>1</v>
      </c>
      <c r="DT30" s="2">
        <v>92.4</v>
      </c>
      <c r="DU30" s="2">
        <v>9</v>
      </c>
      <c r="DV30" s="2">
        <v>8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3" t="b">
        <v>0</v>
      </c>
      <c r="EG30" s="3" t="b">
        <v>1</v>
      </c>
      <c r="EH30" s="2">
        <v>95.37</v>
      </c>
      <c r="EI30" s="2">
        <v>9</v>
      </c>
      <c r="EJ30" s="2">
        <v>8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3" t="b">
        <v>1</v>
      </c>
      <c r="EU30" s="3" t="b">
        <v>1</v>
      </c>
      <c r="EV30" s="2">
        <v>209.1</v>
      </c>
      <c r="EW30" s="2">
        <v>9</v>
      </c>
      <c r="EX30" s="2">
        <v>8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3" t="b">
        <v>1</v>
      </c>
      <c r="FI30" s="3" t="b">
        <v>1</v>
      </c>
      <c r="FJ30" s="2">
        <v>93.03</v>
      </c>
      <c r="FK30" s="2">
        <v>9</v>
      </c>
      <c r="FL30" s="2">
        <v>8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3" t="b">
        <v>1</v>
      </c>
      <c r="FW30" s="3" t="b">
        <v>1</v>
      </c>
      <c r="FX30" s="2">
        <v>63.7</v>
      </c>
      <c r="FY30" s="2">
        <v>9</v>
      </c>
      <c r="FZ30" s="2">
        <v>8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3" t="b">
        <v>1</v>
      </c>
      <c r="GK30" s="2">
        <v>8</v>
      </c>
      <c r="GL30" s="2">
        <v>3714</v>
      </c>
      <c r="GM30" s="2">
        <v>106.998</v>
      </c>
      <c r="GN30" s="2">
        <v>4</v>
      </c>
      <c r="GO30" s="2">
        <v>4</v>
      </c>
      <c r="GP30" s="2">
        <v>0</v>
      </c>
      <c r="GQ30" s="2">
        <v>0</v>
      </c>
      <c r="GR30" s="2">
        <v>4</v>
      </c>
      <c r="GS30" s="2">
        <v>2</v>
      </c>
      <c r="GT30" s="2">
        <v>11</v>
      </c>
      <c r="GU30" s="2">
        <v>2.75</v>
      </c>
      <c r="GV30" s="2">
        <v>3.5</v>
      </c>
      <c r="GW30" s="14">
        <f t="shared" si="2"/>
        <v>0.9</v>
      </c>
    </row>
    <row r="31" spans="1:206" ht="14.5" x14ac:dyDescent="0.35">
      <c r="A31" s="1" t="s">
        <v>372</v>
      </c>
      <c r="B31" s="2">
        <v>5</v>
      </c>
      <c r="C31" s="1" t="s">
        <v>203</v>
      </c>
      <c r="D31" s="1" t="s">
        <v>204</v>
      </c>
      <c r="E31" s="2">
        <v>43</v>
      </c>
      <c r="F31" s="3" t="b">
        <v>1</v>
      </c>
      <c r="G31" s="2">
        <v>109.49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0</v>
      </c>
      <c r="R31" s="2">
        <v>120.98</v>
      </c>
      <c r="S31" s="2">
        <v>0</v>
      </c>
      <c r="T31" s="2">
        <v>1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</v>
      </c>
      <c r="AB31" s="3" t="b">
        <v>1</v>
      </c>
      <c r="AC31" s="2">
        <v>176.24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123.25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3</v>
      </c>
      <c r="AY31" s="3" t="b">
        <v>1</v>
      </c>
      <c r="AZ31" s="2">
        <v>110.1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f t="shared" si="0"/>
        <v>0</v>
      </c>
      <c r="BL31" s="2">
        <v>0</v>
      </c>
      <c r="BM31" s="3" t="b">
        <v>0</v>
      </c>
      <c r="BN31" s="3" t="b">
        <v>1</v>
      </c>
      <c r="BO31" s="2">
        <v>126.35</v>
      </c>
      <c r="BP31" s="2">
        <v>9</v>
      </c>
      <c r="BQ31" s="2">
        <v>8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3" t="b">
        <v>0</v>
      </c>
      <c r="CB31" s="3" t="b">
        <v>1</v>
      </c>
      <c r="CC31" s="2">
        <v>208.34</v>
      </c>
      <c r="CD31" s="2">
        <v>9</v>
      </c>
      <c r="CE31" s="2">
        <v>8</v>
      </c>
      <c r="CF31" s="2">
        <v>0</v>
      </c>
      <c r="CG31" s="2">
        <v>0</v>
      </c>
      <c r="CH31" s="2">
        <v>0</v>
      </c>
      <c r="CI31" s="2">
        <f t="shared" si="1"/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3" t="b">
        <v>0</v>
      </c>
      <c r="CQ31" s="3" t="b">
        <v>1</v>
      </c>
      <c r="CR31" s="2">
        <v>126.64</v>
      </c>
      <c r="CS31" s="2">
        <v>9</v>
      </c>
      <c r="CT31" s="2">
        <v>8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3" t="b">
        <v>0</v>
      </c>
      <c r="DE31" s="3" t="b">
        <v>1</v>
      </c>
      <c r="DF31" s="2">
        <v>164.24</v>
      </c>
      <c r="DG31" s="2">
        <v>9</v>
      </c>
      <c r="DH31" s="2">
        <v>8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3" t="b">
        <v>0</v>
      </c>
      <c r="DS31" s="3" t="b">
        <v>1</v>
      </c>
      <c r="DT31" s="2">
        <v>199.15</v>
      </c>
      <c r="DU31" s="2">
        <v>9</v>
      </c>
      <c r="DV31" s="2">
        <v>8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3" t="b">
        <v>0</v>
      </c>
      <c r="EG31" s="3" t="b">
        <v>1</v>
      </c>
      <c r="EH31" s="2">
        <v>152.01</v>
      </c>
      <c r="EI31" s="2">
        <v>9</v>
      </c>
      <c r="EJ31" s="2">
        <v>8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3" t="b">
        <v>1</v>
      </c>
      <c r="EU31" s="3" t="b">
        <v>1</v>
      </c>
      <c r="EV31" s="2">
        <v>187.2</v>
      </c>
      <c r="EW31" s="2">
        <v>9</v>
      </c>
      <c r="EX31" s="2">
        <v>8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3" t="b">
        <v>1</v>
      </c>
      <c r="FI31" s="3" t="b">
        <v>0</v>
      </c>
      <c r="FJ31" s="2">
        <v>200.64</v>
      </c>
      <c r="FK31" s="2">
        <v>8</v>
      </c>
      <c r="FL31" s="2">
        <v>7</v>
      </c>
      <c r="FM31" s="2">
        <v>0</v>
      </c>
      <c r="FN31" s="2">
        <v>0</v>
      </c>
      <c r="FO31" s="2">
        <v>1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1</v>
      </c>
      <c r="FV31" s="3" t="b">
        <v>0</v>
      </c>
      <c r="FW31" s="3" t="b">
        <v>1</v>
      </c>
      <c r="FX31" s="2">
        <v>157.99</v>
      </c>
      <c r="FY31" s="2">
        <v>9</v>
      </c>
      <c r="FZ31" s="2">
        <v>8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3" t="b">
        <v>1</v>
      </c>
      <c r="GK31" s="2">
        <v>9</v>
      </c>
      <c r="GL31" s="2">
        <v>3040</v>
      </c>
      <c r="GM31" s="2">
        <v>163.26599999999999</v>
      </c>
      <c r="GN31" s="2">
        <v>3</v>
      </c>
      <c r="GO31" s="2">
        <v>3</v>
      </c>
      <c r="GP31" s="2">
        <v>0</v>
      </c>
      <c r="GQ31" s="2">
        <v>1</v>
      </c>
      <c r="GR31" s="2">
        <v>6</v>
      </c>
      <c r="GS31" s="2">
        <v>0</v>
      </c>
      <c r="GT31" s="2">
        <v>13.6</v>
      </c>
      <c r="GU31" s="2">
        <v>3.25</v>
      </c>
      <c r="GV31" s="2">
        <v>3.375</v>
      </c>
      <c r="GW31" s="14">
        <v>0.11</v>
      </c>
      <c r="GX31" t="s">
        <v>622</v>
      </c>
    </row>
    <row r="32" spans="1:206" ht="14.5" x14ac:dyDescent="0.35">
      <c r="A32" s="1" t="s">
        <v>373</v>
      </c>
      <c r="B32" s="2">
        <v>5</v>
      </c>
      <c r="C32" s="1" t="s">
        <v>203</v>
      </c>
      <c r="D32" s="1" t="s">
        <v>208</v>
      </c>
      <c r="E32" s="2">
        <v>33</v>
      </c>
      <c r="F32" s="3" t="b">
        <v>1</v>
      </c>
      <c r="G32" s="2">
        <v>22.34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3" t="b">
        <v>1</v>
      </c>
      <c r="R32" s="2">
        <v>31.3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 t="b">
        <v>1</v>
      </c>
      <c r="AC32" s="2">
        <v>34.86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85.32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4</v>
      </c>
      <c r="AY32" s="3" t="b">
        <v>1</v>
      </c>
      <c r="AZ32" s="2">
        <v>62.96</v>
      </c>
      <c r="BA32" s="2">
        <v>9</v>
      </c>
      <c r="BB32" s="2">
        <v>8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f t="shared" si="0"/>
        <v>0</v>
      </c>
      <c r="BL32" s="2">
        <v>0</v>
      </c>
      <c r="BM32" s="3" t="b">
        <v>0</v>
      </c>
      <c r="BN32" s="3" t="b">
        <v>1</v>
      </c>
      <c r="BO32" s="2">
        <v>57.85</v>
      </c>
      <c r="BP32" s="2">
        <v>9</v>
      </c>
      <c r="BQ32" s="2">
        <v>8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3" t="b">
        <v>0</v>
      </c>
      <c r="CB32" s="3" t="b">
        <v>1</v>
      </c>
      <c r="CC32" s="2">
        <v>49.08</v>
      </c>
      <c r="CD32" s="2">
        <v>9</v>
      </c>
      <c r="CE32" s="2">
        <v>8</v>
      </c>
      <c r="CF32" s="2">
        <v>0</v>
      </c>
      <c r="CG32" s="2">
        <v>0</v>
      </c>
      <c r="CH32" s="2">
        <v>0</v>
      </c>
      <c r="CI32" s="2">
        <f t="shared" si="1"/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3" t="b">
        <v>0</v>
      </c>
      <c r="CQ32" s="3" t="b">
        <v>0</v>
      </c>
      <c r="CR32" s="2">
        <v>58.92</v>
      </c>
      <c r="CS32" s="2">
        <v>9</v>
      </c>
      <c r="CT32" s="2">
        <v>6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1</v>
      </c>
      <c r="DB32" s="2">
        <v>1</v>
      </c>
      <c r="DC32" s="2">
        <v>2</v>
      </c>
      <c r="DD32" s="3" t="b">
        <v>0</v>
      </c>
      <c r="DE32" s="3" t="b">
        <v>1</v>
      </c>
      <c r="DF32" s="2">
        <v>77.83</v>
      </c>
      <c r="DG32" s="2">
        <v>9</v>
      </c>
      <c r="DH32" s="2">
        <v>8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3" t="b">
        <v>0</v>
      </c>
      <c r="DS32" s="3" t="b">
        <v>0</v>
      </c>
      <c r="DT32" s="2">
        <v>63.02</v>
      </c>
      <c r="DU32" s="2">
        <v>9</v>
      </c>
      <c r="DV32" s="2">
        <v>6</v>
      </c>
      <c r="DW32" s="2">
        <v>0</v>
      </c>
      <c r="DX32" s="2">
        <v>0</v>
      </c>
      <c r="DY32" s="2">
        <v>0</v>
      </c>
      <c r="DZ32" s="2">
        <v>0</v>
      </c>
      <c r="EA32" s="2">
        <v>1</v>
      </c>
      <c r="EB32" s="2">
        <v>1</v>
      </c>
      <c r="EC32" s="2">
        <v>0</v>
      </c>
      <c r="ED32" s="2">
        <v>0</v>
      </c>
      <c r="EE32" s="2">
        <v>2</v>
      </c>
      <c r="EF32" s="3" t="b">
        <v>0</v>
      </c>
      <c r="EG32" s="3" t="b">
        <v>1</v>
      </c>
      <c r="EH32" s="2">
        <v>43.07</v>
      </c>
      <c r="EI32" s="2">
        <v>9</v>
      </c>
      <c r="EJ32" s="2">
        <v>8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3" t="b">
        <v>1</v>
      </c>
      <c r="EU32" s="3" t="b">
        <v>1</v>
      </c>
      <c r="EV32" s="2">
        <v>80.94</v>
      </c>
      <c r="EW32" s="2">
        <v>9</v>
      </c>
      <c r="EX32" s="2">
        <v>8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3" t="b">
        <v>1</v>
      </c>
      <c r="FI32" s="3" t="b">
        <v>1</v>
      </c>
      <c r="FJ32" s="2">
        <v>104.78</v>
      </c>
      <c r="FK32" s="2">
        <v>9</v>
      </c>
      <c r="FL32" s="2">
        <v>8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3" t="b">
        <v>1</v>
      </c>
      <c r="FW32" s="3" t="b">
        <v>1</v>
      </c>
      <c r="FX32" s="2">
        <v>52.73</v>
      </c>
      <c r="FY32" s="2">
        <v>9</v>
      </c>
      <c r="FZ32" s="2">
        <v>8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3" t="b">
        <v>1</v>
      </c>
      <c r="GK32" s="2">
        <v>8</v>
      </c>
      <c r="GL32" s="2">
        <v>1360</v>
      </c>
      <c r="GM32" s="2">
        <v>65.117999999999995</v>
      </c>
      <c r="GN32" s="2">
        <v>4</v>
      </c>
      <c r="GO32" s="2">
        <v>4</v>
      </c>
      <c r="GP32" s="2">
        <v>0</v>
      </c>
      <c r="GQ32" s="2">
        <v>0</v>
      </c>
      <c r="GR32" s="2">
        <v>4</v>
      </c>
      <c r="GS32" s="2">
        <v>2</v>
      </c>
      <c r="GT32" s="2">
        <v>10</v>
      </c>
      <c r="GU32" s="2">
        <v>2.375</v>
      </c>
      <c r="GV32" s="2">
        <v>4.375</v>
      </c>
      <c r="GW32" s="14">
        <f t="shared" si="2"/>
        <v>0.9</v>
      </c>
    </row>
    <row r="33" spans="1:206" ht="14.5" x14ac:dyDescent="0.35">
      <c r="A33" s="58" t="s">
        <v>374</v>
      </c>
      <c r="B33" s="2">
        <v>5</v>
      </c>
      <c r="C33" s="1" t="s">
        <v>203</v>
      </c>
      <c r="D33" s="1" t="s">
        <v>204</v>
      </c>
      <c r="E33" s="2">
        <v>45</v>
      </c>
      <c r="F33" s="3" t="b">
        <v>1</v>
      </c>
      <c r="G33" s="2">
        <v>45.3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1</v>
      </c>
      <c r="R33" s="2">
        <v>62.72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102.3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49.47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4</v>
      </c>
      <c r="AY33" s="3" t="b">
        <v>1</v>
      </c>
      <c r="AZ33" s="2">
        <v>126.68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f t="shared" si="0"/>
        <v>0</v>
      </c>
      <c r="BL33" s="2">
        <v>0</v>
      </c>
      <c r="BM33" s="3" t="b">
        <v>0</v>
      </c>
      <c r="BN33" s="3" t="b">
        <v>0</v>
      </c>
      <c r="BO33" s="2">
        <v>104</v>
      </c>
      <c r="BP33" s="2">
        <v>8</v>
      </c>
      <c r="BQ33" s="2">
        <v>7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1</v>
      </c>
      <c r="BZ33" s="2">
        <v>1</v>
      </c>
      <c r="CA33" s="3" t="b">
        <v>0</v>
      </c>
      <c r="CB33" s="3" t="b">
        <v>1</v>
      </c>
      <c r="CC33" s="2">
        <v>79.36</v>
      </c>
      <c r="CD33" s="2">
        <v>9</v>
      </c>
      <c r="CE33" s="2">
        <v>8</v>
      </c>
      <c r="CF33" s="2">
        <v>0</v>
      </c>
      <c r="CG33" s="2">
        <v>0</v>
      </c>
      <c r="CH33" s="2">
        <v>0</v>
      </c>
      <c r="CI33" s="2">
        <f t="shared" si="1"/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3" t="b">
        <v>0</v>
      </c>
      <c r="CQ33" s="3" t="b">
        <v>1</v>
      </c>
      <c r="CR33" s="2">
        <v>118.51</v>
      </c>
      <c r="CS33" s="2">
        <v>9</v>
      </c>
      <c r="CT33" s="2">
        <v>8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3" t="b">
        <v>0</v>
      </c>
      <c r="DE33" s="3" t="b">
        <v>1</v>
      </c>
      <c r="DF33" s="2">
        <v>156.79</v>
      </c>
      <c r="DG33" s="2">
        <v>9</v>
      </c>
      <c r="DH33" s="2">
        <v>8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3" t="b">
        <v>0</v>
      </c>
      <c r="DS33" s="3" t="b">
        <v>1</v>
      </c>
      <c r="DT33" s="2">
        <v>149.03</v>
      </c>
      <c r="DU33" s="2">
        <v>9</v>
      </c>
      <c r="DV33" s="2">
        <v>8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3" t="b">
        <v>0</v>
      </c>
      <c r="EG33" s="3" t="b">
        <v>1</v>
      </c>
      <c r="EH33" s="2">
        <v>104.34</v>
      </c>
      <c r="EI33" s="2">
        <v>9</v>
      </c>
      <c r="EJ33" s="2">
        <v>8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3" t="b">
        <v>1</v>
      </c>
      <c r="EU33" s="3" t="b">
        <v>1</v>
      </c>
      <c r="EV33" s="2">
        <v>74.459999999999994</v>
      </c>
      <c r="EW33" s="2">
        <v>9</v>
      </c>
      <c r="EX33" s="2">
        <v>8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3" t="b">
        <v>1</v>
      </c>
      <c r="FI33" s="3" t="b">
        <v>1</v>
      </c>
      <c r="FJ33" s="2">
        <v>100.02</v>
      </c>
      <c r="FK33" s="2">
        <v>9</v>
      </c>
      <c r="FL33" s="2">
        <v>8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3" t="b">
        <v>1</v>
      </c>
      <c r="FW33" s="3" t="b">
        <v>1</v>
      </c>
      <c r="FX33" s="2">
        <v>150.16</v>
      </c>
      <c r="FY33" s="2">
        <v>9</v>
      </c>
      <c r="FZ33" s="2">
        <v>8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3" t="b">
        <v>1</v>
      </c>
      <c r="GK33" s="2">
        <v>9</v>
      </c>
      <c r="GL33" s="2">
        <v>2847</v>
      </c>
      <c r="GM33" s="2">
        <v>116.33499999999999</v>
      </c>
      <c r="GN33" s="2">
        <v>4</v>
      </c>
      <c r="GO33" s="2">
        <v>4</v>
      </c>
      <c r="GP33" s="2">
        <v>0</v>
      </c>
      <c r="GQ33" s="2">
        <v>0</v>
      </c>
      <c r="GR33" s="2">
        <v>5</v>
      </c>
      <c r="GS33" s="2">
        <v>1</v>
      </c>
      <c r="GT33" s="2">
        <v>9.6</v>
      </c>
      <c r="GU33" s="2">
        <v>1.625</v>
      </c>
      <c r="GV33" s="2">
        <v>1.625</v>
      </c>
      <c r="GW33" s="14">
        <v>0.11</v>
      </c>
      <c r="GX33" t="s">
        <v>622</v>
      </c>
    </row>
    <row r="34" spans="1:206" ht="14.5" x14ac:dyDescent="0.35">
      <c r="A34" s="1" t="s">
        <v>375</v>
      </c>
      <c r="B34" s="2">
        <v>5</v>
      </c>
      <c r="C34" s="1" t="s">
        <v>203</v>
      </c>
      <c r="D34" s="1" t="s">
        <v>208</v>
      </c>
      <c r="E34" s="2">
        <v>39</v>
      </c>
      <c r="F34" s="3" t="b">
        <v>0</v>
      </c>
      <c r="G34" s="2">
        <v>43.8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3" t="b">
        <v>1</v>
      </c>
      <c r="R34" s="2">
        <v>84.94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0</v>
      </c>
      <c r="AC34" s="2">
        <v>56.26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3" t="b">
        <v>0</v>
      </c>
      <c r="AN34" s="2">
        <v>93.05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1</v>
      </c>
      <c r="AV34" s="2">
        <v>0</v>
      </c>
      <c r="AW34" s="2">
        <v>2</v>
      </c>
      <c r="AX34" s="2">
        <v>1</v>
      </c>
      <c r="AY34" s="3" t="b">
        <v>0</v>
      </c>
      <c r="AZ34" s="2">
        <v>115.33</v>
      </c>
      <c r="BA34" s="2">
        <v>7</v>
      </c>
      <c r="BB34" s="2">
        <v>6</v>
      </c>
      <c r="BC34" s="2">
        <v>0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  <c r="BI34" s="2">
        <v>0</v>
      </c>
      <c r="BJ34" s="2">
        <v>1</v>
      </c>
      <c r="BK34" s="2">
        <f t="shared" si="0"/>
        <v>2</v>
      </c>
      <c r="BL34" s="2">
        <v>2</v>
      </c>
      <c r="BM34" s="3" t="b">
        <v>1</v>
      </c>
      <c r="BN34" s="3" t="b">
        <v>0</v>
      </c>
      <c r="BO34" s="2">
        <v>63.67</v>
      </c>
      <c r="BP34" s="2">
        <v>7</v>
      </c>
      <c r="BQ34" s="2">
        <v>6</v>
      </c>
      <c r="BR34" s="2">
        <v>1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1</v>
      </c>
      <c r="BY34" s="2">
        <v>0</v>
      </c>
      <c r="BZ34" s="2">
        <v>2</v>
      </c>
      <c r="CA34" s="3" t="b">
        <v>1</v>
      </c>
      <c r="CB34" s="3" t="b">
        <v>0</v>
      </c>
      <c r="CC34" s="2">
        <v>126.7</v>
      </c>
      <c r="CD34" s="2">
        <v>7</v>
      </c>
      <c r="CE34" s="2">
        <v>6</v>
      </c>
      <c r="CF34" s="2">
        <v>0</v>
      </c>
      <c r="CG34" s="2">
        <v>1</v>
      </c>
      <c r="CH34" s="2">
        <v>0</v>
      </c>
      <c r="CI34" s="2">
        <f t="shared" si="1"/>
        <v>0</v>
      </c>
      <c r="CJ34" s="2">
        <v>0</v>
      </c>
      <c r="CK34" s="2">
        <v>0</v>
      </c>
      <c r="CL34" s="2">
        <v>0</v>
      </c>
      <c r="CM34" s="2">
        <v>1</v>
      </c>
      <c r="CN34" s="2">
        <v>0</v>
      </c>
      <c r="CO34" s="2">
        <v>2</v>
      </c>
      <c r="CP34" s="3" t="b">
        <v>0</v>
      </c>
      <c r="CQ34" s="3" t="b">
        <v>1</v>
      </c>
      <c r="CR34" s="2">
        <v>96.04</v>
      </c>
      <c r="CS34" s="2">
        <v>9</v>
      </c>
      <c r="CT34" s="2">
        <v>8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3" t="b">
        <v>0</v>
      </c>
      <c r="DE34" s="3" t="b">
        <v>0</v>
      </c>
      <c r="DF34" s="2">
        <v>142.80000000000001</v>
      </c>
      <c r="DG34" s="2">
        <v>6</v>
      </c>
      <c r="DH34" s="2">
        <v>6</v>
      </c>
      <c r="DI34" s="2">
        <v>2</v>
      </c>
      <c r="DJ34" s="2">
        <v>1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3</v>
      </c>
      <c r="DR34" s="3" t="b">
        <v>0</v>
      </c>
      <c r="DS34" s="3" t="b">
        <v>0</v>
      </c>
      <c r="DT34" s="2">
        <v>239.7</v>
      </c>
      <c r="DU34" s="2">
        <v>7</v>
      </c>
      <c r="DV34" s="2">
        <v>5</v>
      </c>
      <c r="DW34" s="2">
        <v>0</v>
      </c>
      <c r="DX34" s="2">
        <v>2</v>
      </c>
      <c r="DY34" s="2">
        <v>1</v>
      </c>
      <c r="DZ34" s="2">
        <v>0</v>
      </c>
      <c r="EA34" s="2">
        <v>0</v>
      </c>
      <c r="EB34" s="2">
        <v>1</v>
      </c>
      <c r="EC34" s="2">
        <v>0</v>
      </c>
      <c r="ED34" s="2">
        <v>0</v>
      </c>
      <c r="EE34" s="2">
        <v>4</v>
      </c>
      <c r="EF34" s="3" t="b">
        <v>0</v>
      </c>
      <c r="EG34" s="3" t="b">
        <v>0</v>
      </c>
      <c r="EH34" s="2">
        <v>130.26</v>
      </c>
      <c r="EI34" s="2">
        <v>7</v>
      </c>
      <c r="EJ34" s="2">
        <v>6</v>
      </c>
      <c r="EK34" s="2">
        <v>0</v>
      </c>
      <c r="EL34" s="2">
        <v>0</v>
      </c>
      <c r="EM34" s="2">
        <v>1</v>
      </c>
      <c r="EN34" s="2">
        <v>1</v>
      </c>
      <c r="EO34" s="2">
        <v>0</v>
      </c>
      <c r="EP34" s="2">
        <v>0</v>
      </c>
      <c r="EQ34" s="2">
        <v>0</v>
      </c>
      <c r="ER34" s="2">
        <v>0</v>
      </c>
      <c r="ES34" s="2">
        <v>2</v>
      </c>
      <c r="ET34" s="3" t="b">
        <v>0</v>
      </c>
      <c r="EU34" s="3" t="b">
        <v>0</v>
      </c>
      <c r="EV34" s="2">
        <v>89.2</v>
      </c>
      <c r="EW34" s="2">
        <v>7</v>
      </c>
      <c r="EX34" s="2">
        <v>6</v>
      </c>
      <c r="EY34" s="2">
        <v>1</v>
      </c>
      <c r="EZ34" s="2">
        <v>0</v>
      </c>
      <c r="FA34" s="2">
        <v>0</v>
      </c>
      <c r="FB34" s="2">
        <v>1</v>
      </c>
      <c r="FC34" s="2">
        <v>0</v>
      </c>
      <c r="FD34" s="2">
        <v>0</v>
      </c>
      <c r="FE34" s="2">
        <v>0</v>
      </c>
      <c r="FF34" s="2">
        <v>0</v>
      </c>
      <c r="FG34" s="2">
        <v>2</v>
      </c>
      <c r="FH34" s="3" t="b">
        <v>0</v>
      </c>
      <c r="FI34" s="3" t="b">
        <v>1</v>
      </c>
      <c r="FJ34" s="2">
        <v>205.57</v>
      </c>
      <c r="FK34" s="2">
        <v>9</v>
      </c>
      <c r="FL34" s="2">
        <v>8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3" t="b">
        <v>1</v>
      </c>
      <c r="FW34" s="3" t="b">
        <v>0</v>
      </c>
      <c r="FX34" s="2">
        <v>105.63</v>
      </c>
      <c r="FY34" s="2">
        <v>7</v>
      </c>
      <c r="FZ34" s="2">
        <v>7</v>
      </c>
      <c r="GA34" s="2">
        <v>0</v>
      </c>
      <c r="GB34" s="2">
        <v>0</v>
      </c>
      <c r="GC34" s="2">
        <v>0</v>
      </c>
      <c r="GD34" s="2">
        <v>2</v>
      </c>
      <c r="GE34" s="2">
        <v>0</v>
      </c>
      <c r="GF34" s="2">
        <v>0</v>
      </c>
      <c r="GG34" s="2">
        <v>0</v>
      </c>
      <c r="GH34" s="2">
        <v>0</v>
      </c>
      <c r="GI34" s="2">
        <v>2</v>
      </c>
      <c r="GJ34" s="3" t="b">
        <v>0</v>
      </c>
      <c r="GK34" s="2">
        <v>2</v>
      </c>
      <c r="GL34" s="2">
        <v>2659</v>
      </c>
      <c r="GM34" s="2">
        <v>131.49</v>
      </c>
      <c r="GN34" s="2">
        <v>3</v>
      </c>
      <c r="GO34" s="2">
        <v>1</v>
      </c>
      <c r="GP34" s="2">
        <v>2</v>
      </c>
      <c r="GQ34" s="2">
        <v>3</v>
      </c>
      <c r="GR34" s="2">
        <v>1</v>
      </c>
      <c r="GS34" s="2">
        <v>3</v>
      </c>
      <c r="GT34" s="2">
        <v>9.8000000000000007</v>
      </c>
      <c r="GU34" s="2">
        <v>3.75</v>
      </c>
      <c r="GV34" s="2">
        <v>3.875</v>
      </c>
      <c r="GW34" s="14">
        <f t="shared" si="2"/>
        <v>0.22</v>
      </c>
      <c r="GX34" t="s">
        <v>622</v>
      </c>
    </row>
    <row r="35" spans="1:206" ht="14.5" x14ac:dyDescent="0.35">
      <c r="A35" s="1" t="s">
        <v>376</v>
      </c>
      <c r="B35" s="2">
        <v>5</v>
      </c>
      <c r="C35" s="1" t="s">
        <v>203</v>
      </c>
      <c r="D35" s="1" t="s">
        <v>204</v>
      </c>
      <c r="E35" s="2">
        <v>36</v>
      </c>
      <c r="F35" s="3" t="b">
        <v>1</v>
      </c>
      <c r="G35" s="2">
        <v>112.51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3" t="b">
        <v>1</v>
      </c>
      <c r="R35" s="2">
        <v>187.61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3" t="b">
        <v>1</v>
      </c>
      <c r="AC35" s="2">
        <v>115.7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1</v>
      </c>
      <c r="AN35" s="2">
        <v>132.24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4</v>
      </c>
      <c r="AY35" s="3" t="b">
        <v>1</v>
      </c>
      <c r="AZ35" s="2">
        <v>116.73</v>
      </c>
      <c r="BA35" s="2">
        <v>9</v>
      </c>
      <c r="BB35" s="2">
        <v>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f t="shared" si="0"/>
        <v>0</v>
      </c>
      <c r="BL35" s="2">
        <v>0</v>
      </c>
      <c r="BM35" s="3" t="b">
        <v>0</v>
      </c>
      <c r="BN35" s="3" t="b">
        <v>1</v>
      </c>
      <c r="BO35" s="2">
        <v>164.59</v>
      </c>
      <c r="BP35" s="2">
        <v>9</v>
      </c>
      <c r="BQ35" s="2">
        <v>8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3" t="b">
        <v>0</v>
      </c>
      <c r="CB35" s="3" t="b">
        <v>1</v>
      </c>
      <c r="CC35" s="2">
        <v>200.62</v>
      </c>
      <c r="CD35" s="2">
        <v>9</v>
      </c>
      <c r="CE35" s="2">
        <v>8</v>
      </c>
      <c r="CF35" s="2">
        <v>0</v>
      </c>
      <c r="CG35" s="2">
        <v>0</v>
      </c>
      <c r="CH35" s="2">
        <v>0</v>
      </c>
      <c r="CI35" s="2">
        <f t="shared" si="1"/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3" t="b">
        <v>0</v>
      </c>
      <c r="CQ35" s="3" t="b">
        <v>1</v>
      </c>
      <c r="CR35" s="2">
        <v>137.31</v>
      </c>
      <c r="CS35" s="2">
        <v>9</v>
      </c>
      <c r="CT35" s="2">
        <v>8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3" t="b">
        <v>0</v>
      </c>
      <c r="DE35" s="3" t="b">
        <v>1</v>
      </c>
      <c r="DF35" s="2">
        <v>216.23</v>
      </c>
      <c r="DG35" s="2">
        <v>9</v>
      </c>
      <c r="DH35" s="2">
        <v>8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3" t="b">
        <v>0</v>
      </c>
      <c r="DS35" s="3" t="b">
        <v>0</v>
      </c>
      <c r="DT35" s="2">
        <v>240.17</v>
      </c>
      <c r="DU35" s="2">
        <v>8</v>
      </c>
      <c r="DV35" s="2">
        <v>7</v>
      </c>
      <c r="DW35" s="2">
        <v>0</v>
      </c>
      <c r="DX35" s="2">
        <v>0</v>
      </c>
      <c r="DY35" s="2">
        <v>1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1</v>
      </c>
      <c r="EF35" s="3" t="b">
        <v>0</v>
      </c>
      <c r="EG35" s="3" t="b">
        <v>1</v>
      </c>
      <c r="EH35" s="2">
        <v>219.98</v>
      </c>
      <c r="EI35" s="2">
        <v>9</v>
      </c>
      <c r="EJ35" s="2">
        <v>8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3" t="b">
        <v>1</v>
      </c>
      <c r="EU35" s="3" t="b">
        <v>1</v>
      </c>
      <c r="EV35" s="2">
        <v>192.44</v>
      </c>
      <c r="EW35" s="2">
        <v>9</v>
      </c>
      <c r="EX35" s="2">
        <v>8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3" t="b">
        <v>1</v>
      </c>
      <c r="FI35" s="3" t="b">
        <v>1</v>
      </c>
      <c r="FJ35" s="2">
        <v>197.36</v>
      </c>
      <c r="FK35" s="2">
        <v>9</v>
      </c>
      <c r="FL35" s="2">
        <v>8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3" t="b">
        <v>1</v>
      </c>
      <c r="FW35" s="3" t="b">
        <v>1</v>
      </c>
      <c r="FX35" s="2">
        <v>187.94</v>
      </c>
      <c r="FY35" s="2">
        <v>9</v>
      </c>
      <c r="FZ35" s="2">
        <v>8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3" t="b">
        <v>1</v>
      </c>
      <c r="GK35" s="2">
        <v>9</v>
      </c>
      <c r="GL35" s="2">
        <v>3585</v>
      </c>
      <c r="GM35" s="2">
        <v>187.33699999999999</v>
      </c>
      <c r="GN35" s="2">
        <v>4</v>
      </c>
      <c r="GO35" s="2">
        <v>4</v>
      </c>
      <c r="GP35" s="2">
        <v>0</v>
      </c>
      <c r="GQ35" s="2">
        <v>0</v>
      </c>
      <c r="GR35" s="2">
        <v>5</v>
      </c>
      <c r="GS35" s="2">
        <v>1</v>
      </c>
      <c r="GT35" s="2">
        <v>12</v>
      </c>
      <c r="GU35" s="2">
        <v>1.625</v>
      </c>
      <c r="GV35" s="2">
        <v>2.125</v>
      </c>
      <c r="GW35" s="14">
        <v>0.11</v>
      </c>
      <c r="GX35" t="s">
        <v>622</v>
      </c>
    </row>
    <row r="37" spans="1:206" ht="12.5" x14ac:dyDescent="0.25">
      <c r="AY37" s="4">
        <f>COUNTIF(AY2:AY35,"=TRUE")</f>
        <v>13</v>
      </c>
      <c r="AZ37" s="5">
        <f>AVERAGE(AZ3:AZ35)</f>
        <v>86.373333333333321</v>
      </c>
      <c r="BB37" s="6">
        <f>AVERAGE(BB2:BB35)/8*100</f>
        <v>89.338235294117652</v>
      </c>
      <c r="BM37" s="7">
        <f>COUNTIF(BM2:BM35,"=TRUE")</f>
        <v>7</v>
      </c>
      <c r="BN37" s="4">
        <f>COUNTIF(BN2:BN35,"=TRUE")</f>
        <v>22</v>
      </c>
      <c r="BO37" s="5">
        <f>AVERAGE(BO3:BO35)</f>
        <v>78.75</v>
      </c>
      <c r="BQ37" s="6">
        <f>AVERAGE(BQ2:BQ35)/8*100</f>
        <v>93.014705882352942</v>
      </c>
      <c r="CA37" s="7">
        <f>COUNTIF(CA2:CA35,"=TRUE")</f>
        <v>4</v>
      </c>
      <c r="CB37" s="4">
        <f>COUNTIF(CB2:CB35,"=TRUE")</f>
        <v>22</v>
      </c>
      <c r="CC37" s="5">
        <f>AVERAGE(CC3:CC35)</f>
        <v>96.169696969696972</v>
      </c>
      <c r="CE37" s="6">
        <f>AVERAGE(CE2:CE35)/8*100</f>
        <v>90.441176470588232</v>
      </c>
      <c r="CP37" s="7">
        <f>COUNTIF(CP2:CP35,"=TRUE")</f>
        <v>1</v>
      </c>
      <c r="CQ37" s="4">
        <f>COUNTIF(CQ2:CQ35,"=TRUE")</f>
        <v>24</v>
      </c>
      <c r="CR37" s="5">
        <f>AVERAGE(CR3:CR35)</f>
        <v>78.471515151515163</v>
      </c>
      <c r="CT37" s="6">
        <f>AVERAGE(CT2:CT35)/8*100</f>
        <v>94.117647058823522</v>
      </c>
      <c r="DD37" s="7">
        <f>COUNTIF(DD2:DD35,"=TRUE")</f>
        <v>4</v>
      </c>
      <c r="DE37" s="4">
        <f>COUNTIF(DE2:DE35,"=TRUE")</f>
        <v>19</v>
      </c>
      <c r="DF37" s="5">
        <f>AVERAGE(DF3:DF35)</f>
        <v>106.61848484848483</v>
      </c>
      <c r="DH37" s="6">
        <f>AVERAGE(DH2:DH35)/8*100</f>
        <v>90.07352941176471</v>
      </c>
      <c r="DR37" s="7">
        <f>COUNTIF(DR2:DR35,"=TRUE")</f>
        <v>0</v>
      </c>
      <c r="DS37" s="4">
        <f>COUNTIF(DS2:DS35,"=TRUE")</f>
        <v>25</v>
      </c>
      <c r="DT37" s="5">
        <f>AVERAGE(DT3:DT35)</f>
        <v>106.43363636363635</v>
      </c>
      <c r="DV37" s="6">
        <f>AVERAGE(DV2:DV35)/8*100</f>
        <v>94.485294117647058</v>
      </c>
      <c r="EF37" s="7">
        <f>COUNTIF(EF2:EF35,"=TRUE")</f>
        <v>0</v>
      </c>
      <c r="EG37" s="4">
        <f>COUNTIF(EG2:EG35,"=TRUE")</f>
        <v>24</v>
      </c>
      <c r="EH37" s="5">
        <f>AVERAGE(EH3:EH35)</f>
        <v>99.880606060606056</v>
      </c>
      <c r="EJ37" s="6">
        <f>AVERAGE(EJ2:EJ35)/8*100</f>
        <v>91.544117647058826</v>
      </c>
      <c r="ET37" s="7">
        <f>COUNTIF(ET2:ET35,"=TRUE")</f>
        <v>24</v>
      </c>
      <c r="EU37" s="4">
        <f>COUNTIF(EU2:EU35,"=TRUE")</f>
        <v>26</v>
      </c>
      <c r="EV37" s="5">
        <f>AVERAGE(EV3:EV35)</f>
        <v>85.224848484848494</v>
      </c>
      <c r="EX37" s="6">
        <f>AVERAGE(EX2:EX35)/8*100</f>
        <v>94.485294117647058</v>
      </c>
      <c r="FH37" s="7">
        <f>COUNTIF(FH2:FH35,"=TRUE")</f>
        <v>26</v>
      </c>
      <c r="FI37" s="4">
        <f>COUNTIF(FI2:FI35,"=TRUE")</f>
        <v>29</v>
      </c>
      <c r="FJ37" s="5">
        <f>AVERAGE(FJ3:FJ35)</f>
        <v>104.47212121212122</v>
      </c>
      <c r="FL37" s="6">
        <f>AVERAGE(FL2:FL35)/8*100</f>
        <v>96.691176470588232</v>
      </c>
      <c r="FV37" s="7">
        <f>COUNTIF(FV2:FV35,"=TRUE")</f>
        <v>29</v>
      </c>
      <c r="FW37" s="4">
        <f>COUNTIF(FW2:FW35,"=TRUE")</f>
        <v>28</v>
      </c>
      <c r="FX37" s="5">
        <f>AVERAGE(FX3:FX35)</f>
        <v>87.015151515151516</v>
      </c>
      <c r="FZ37" s="6">
        <f>AVERAGE(FZ2:FZ35)/8*100</f>
        <v>97.794117647058826</v>
      </c>
      <c r="GJ37" s="7">
        <f>COUNTIF(GJ2:GJ35,"=TRUE")</f>
        <v>28</v>
      </c>
      <c r="GT37" s="5">
        <f>AVERAGE(GT3:GT35)</f>
        <v>10.460606060606061</v>
      </c>
      <c r="GU37" s="5">
        <f>AVERAGE(GU3:GU35)</f>
        <v>2.7462121212121211</v>
      </c>
      <c r="GV37" s="5">
        <f>AVERAGE(GV3:GV35)</f>
        <v>3.7159090909090908</v>
      </c>
    </row>
    <row r="38" spans="1:206" ht="12.5" x14ac:dyDescent="0.25">
      <c r="AY38" s="4">
        <f>AY37/34*100</f>
        <v>38.235294117647058</v>
      </c>
      <c r="BN38" s="4">
        <f>BN37/34*100</f>
        <v>64.705882352941174</v>
      </c>
      <c r="CB38" s="4">
        <f>CB37/34*100</f>
        <v>64.705882352941174</v>
      </c>
      <c r="CQ38" s="4">
        <f>CQ37/34*100</f>
        <v>70.588235294117652</v>
      </c>
      <c r="DE38" s="4">
        <f>DE37/34*100</f>
        <v>55.882352941176471</v>
      </c>
      <c r="DS38" s="4">
        <f>DS37/34*100</f>
        <v>73.529411764705884</v>
      </c>
      <c r="EG38" s="4">
        <f>EG37/34*100</f>
        <v>70.588235294117652</v>
      </c>
      <c r="EU38" s="4">
        <f>EU37/34*100</f>
        <v>76.470588235294116</v>
      </c>
      <c r="FI38" s="4">
        <f>FI37/34*100</f>
        <v>85.294117647058826</v>
      </c>
      <c r="FW38" s="4">
        <f>FW37/34*100</f>
        <v>82.35294117647058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1"/>
  <sheetViews>
    <sheetView zoomScale="79" zoomScaleNormal="72" workbookViewId="0">
      <selection activeCell="N20" sqref="N20"/>
    </sheetView>
  </sheetViews>
  <sheetFormatPr defaultColWidth="14.453125" defaultRowHeight="15.75" customHeight="1" x14ac:dyDescent="0.25"/>
  <cols>
    <col min="1" max="1" width="10.453125" customWidth="1"/>
  </cols>
  <sheetData>
    <row r="1" spans="1:19" ht="13" x14ac:dyDescent="0.3">
      <c r="A1" s="59" t="s">
        <v>377</v>
      </c>
      <c r="B1" s="60"/>
      <c r="C1" s="8"/>
      <c r="D1" s="8"/>
      <c r="E1" s="8"/>
      <c r="F1" s="8"/>
    </row>
    <row r="2" spans="1:19" ht="15.75" customHeight="1" x14ac:dyDescent="0.25">
      <c r="A2" s="9"/>
      <c r="B2" s="10" t="s">
        <v>378</v>
      </c>
      <c r="C2" s="10" t="s">
        <v>379</v>
      </c>
      <c r="D2" s="10" t="s">
        <v>380</v>
      </c>
      <c r="E2" s="10" t="s">
        <v>381</v>
      </c>
      <c r="F2" s="10" t="s">
        <v>382</v>
      </c>
      <c r="M2" s="9"/>
      <c r="N2" s="10" t="s">
        <v>383</v>
      </c>
      <c r="O2" s="10" t="s">
        <v>384</v>
      </c>
      <c r="P2" s="10" t="s">
        <v>385</v>
      </c>
      <c r="Q2" s="10" t="s">
        <v>386</v>
      </c>
      <c r="R2" s="10" t="s">
        <v>387</v>
      </c>
      <c r="S2" s="10" t="s">
        <v>388</v>
      </c>
    </row>
    <row r="3" spans="1:19" ht="15.75" customHeight="1" x14ac:dyDescent="0.25">
      <c r="A3" s="10" t="s">
        <v>383</v>
      </c>
      <c r="B3" s="11">
        <v>34.284999999999997</v>
      </c>
      <c r="C3" s="11">
        <v>40</v>
      </c>
      <c r="D3" s="11">
        <v>45.45</v>
      </c>
      <c r="E3" s="11">
        <v>29.41</v>
      </c>
      <c r="F3" s="11">
        <v>38.234999999999999</v>
      </c>
      <c r="M3" s="10" t="s">
        <v>378</v>
      </c>
      <c r="N3" s="11">
        <v>34.284999999999997</v>
      </c>
      <c r="O3" s="11">
        <v>22.856999999999999</v>
      </c>
      <c r="P3" s="11">
        <v>8.57</v>
      </c>
      <c r="Q3" s="11">
        <v>31.43</v>
      </c>
      <c r="R3" s="11">
        <v>8.57</v>
      </c>
      <c r="S3" s="11">
        <v>17.14</v>
      </c>
    </row>
    <row r="4" spans="1:19" ht="15.75" customHeight="1" x14ac:dyDescent="0.25">
      <c r="A4" s="10" t="s">
        <v>384</v>
      </c>
      <c r="B4" s="11">
        <v>22.856999999999999</v>
      </c>
      <c r="C4" s="11">
        <v>45.71</v>
      </c>
      <c r="D4" s="11">
        <v>60.606000000000002</v>
      </c>
      <c r="E4" s="11">
        <v>41.176000000000002</v>
      </c>
      <c r="F4" s="11">
        <v>64.704999999999998</v>
      </c>
      <c r="M4" s="10" t="s">
        <v>379</v>
      </c>
      <c r="N4" s="11">
        <v>40</v>
      </c>
      <c r="O4" s="11">
        <v>45.71</v>
      </c>
      <c r="P4" s="11">
        <v>37.14</v>
      </c>
      <c r="Q4" s="11">
        <v>51.42</v>
      </c>
      <c r="R4" s="11">
        <v>37.14</v>
      </c>
      <c r="S4" s="11">
        <v>42.856999999999999</v>
      </c>
    </row>
    <row r="5" spans="1:19" ht="15.75" customHeight="1" x14ac:dyDescent="0.25">
      <c r="A5" s="10" t="s">
        <v>385</v>
      </c>
      <c r="B5" s="11">
        <v>8.57</v>
      </c>
      <c r="C5" s="11">
        <v>37.14</v>
      </c>
      <c r="D5" s="11">
        <v>72.72</v>
      </c>
      <c r="E5" s="11">
        <v>23.53</v>
      </c>
      <c r="F5" s="11">
        <v>64.704999999999998</v>
      </c>
      <c r="M5" s="10" t="s">
        <v>380</v>
      </c>
      <c r="N5" s="11">
        <v>45.45</v>
      </c>
      <c r="O5" s="11">
        <v>60.606000000000002</v>
      </c>
      <c r="P5" s="11">
        <v>72.72</v>
      </c>
      <c r="Q5" s="11">
        <v>78.78</v>
      </c>
      <c r="R5" s="11">
        <v>60.606000000000002</v>
      </c>
      <c r="S5" s="11">
        <v>75.757000000000005</v>
      </c>
    </row>
    <row r="6" spans="1:19" ht="15.75" customHeight="1" x14ac:dyDescent="0.25">
      <c r="A6" s="10" t="s">
        <v>386</v>
      </c>
      <c r="B6" s="11">
        <v>31.43</v>
      </c>
      <c r="C6" s="11">
        <v>51.42</v>
      </c>
      <c r="D6" s="11">
        <v>78.78</v>
      </c>
      <c r="E6" s="11">
        <v>58.823</v>
      </c>
      <c r="F6" s="11">
        <v>70.587999999999994</v>
      </c>
      <c r="M6" s="10" t="s">
        <v>381</v>
      </c>
      <c r="N6" s="11">
        <v>29.41</v>
      </c>
      <c r="O6" s="11">
        <v>41.176000000000002</v>
      </c>
      <c r="P6" s="11">
        <v>23.53</v>
      </c>
      <c r="Q6" s="11">
        <v>58.823</v>
      </c>
      <c r="R6" s="11">
        <v>50</v>
      </c>
      <c r="S6" s="11">
        <v>32.35</v>
      </c>
    </row>
    <row r="7" spans="1:19" ht="15.75" customHeight="1" x14ac:dyDescent="0.25">
      <c r="A7" s="10" t="s">
        <v>387</v>
      </c>
      <c r="B7" s="11">
        <v>8.57</v>
      </c>
      <c r="C7" s="11">
        <v>37.14</v>
      </c>
      <c r="D7" s="11">
        <v>60.606000000000002</v>
      </c>
      <c r="E7" s="11">
        <v>50</v>
      </c>
      <c r="F7" s="11">
        <v>55.881999999999998</v>
      </c>
      <c r="M7" s="10" t="s">
        <v>382</v>
      </c>
      <c r="N7" s="11">
        <v>38.234999999999999</v>
      </c>
      <c r="O7" s="11">
        <v>64.704999999999998</v>
      </c>
      <c r="P7" s="11">
        <v>64.704999999999998</v>
      </c>
      <c r="Q7" s="11">
        <v>70.587999999999994</v>
      </c>
      <c r="R7" s="11">
        <v>55.881999999999998</v>
      </c>
      <c r="S7" s="11">
        <v>73.53</v>
      </c>
    </row>
    <row r="8" spans="1:19" ht="15.75" customHeight="1" x14ac:dyDescent="0.25">
      <c r="A8" s="10" t="s">
        <v>388</v>
      </c>
      <c r="B8" s="11">
        <v>17.14</v>
      </c>
      <c r="C8" s="11">
        <v>42.856999999999999</v>
      </c>
      <c r="D8" s="11">
        <v>75.757000000000005</v>
      </c>
      <c r="E8" s="11">
        <v>32.35</v>
      </c>
      <c r="F8" s="11">
        <v>73.53</v>
      </c>
    </row>
    <row r="9" spans="1:19" ht="15.75" customHeight="1" x14ac:dyDescent="0.25">
      <c r="A9" s="10" t="s">
        <v>389</v>
      </c>
      <c r="B9" s="11">
        <v>22.856999999999999</v>
      </c>
      <c r="C9" s="11">
        <v>40</v>
      </c>
      <c r="D9" s="11">
        <v>66.665999999999997</v>
      </c>
      <c r="E9" s="11">
        <v>44.12</v>
      </c>
      <c r="F9" s="11">
        <v>70.587999999999994</v>
      </c>
    </row>
    <row r="10" spans="1:19" ht="15.75" customHeight="1" x14ac:dyDescent="0.25">
      <c r="A10" s="10" t="s">
        <v>390</v>
      </c>
      <c r="B10" s="11">
        <v>2.8570000000000002</v>
      </c>
      <c r="C10" s="11">
        <v>28.57</v>
      </c>
      <c r="D10" s="11">
        <v>78.787000000000006</v>
      </c>
      <c r="E10" s="11">
        <v>20.6</v>
      </c>
      <c r="F10" s="11">
        <v>76.47</v>
      </c>
    </row>
    <row r="11" spans="1:19" ht="15.75" customHeight="1" x14ac:dyDescent="0.25">
      <c r="A11" s="10" t="s">
        <v>391</v>
      </c>
      <c r="B11" s="11">
        <v>20</v>
      </c>
      <c r="C11" s="11">
        <v>22.856999999999999</v>
      </c>
      <c r="D11" s="11">
        <v>75.757000000000005</v>
      </c>
      <c r="E11" s="11">
        <v>29.41</v>
      </c>
      <c r="F11" s="11">
        <v>85.3</v>
      </c>
    </row>
    <row r="12" spans="1:19" ht="15.75" customHeight="1" x14ac:dyDescent="0.25">
      <c r="A12" s="10" t="s">
        <v>392</v>
      </c>
      <c r="B12" s="11">
        <v>14.285</v>
      </c>
      <c r="C12" s="11">
        <v>40</v>
      </c>
      <c r="D12" s="11">
        <v>63.636000000000003</v>
      </c>
      <c r="E12" s="11">
        <v>33.299999999999997</v>
      </c>
      <c r="F12" s="11">
        <v>82.35</v>
      </c>
    </row>
    <row r="13" spans="1:19" ht="15.75" customHeight="1" x14ac:dyDescent="0.25">
      <c r="M13" s="18" t="s">
        <v>383</v>
      </c>
      <c r="N13" s="18" t="s">
        <v>494</v>
      </c>
    </row>
    <row r="14" spans="1:19" ht="15.75" customHeight="1" x14ac:dyDescent="0.25">
      <c r="M14" s="18" t="s">
        <v>384</v>
      </c>
      <c r="N14" s="18" t="s">
        <v>494</v>
      </c>
    </row>
    <row r="15" spans="1:19" ht="13" x14ac:dyDescent="0.3">
      <c r="A15" s="59" t="s">
        <v>393</v>
      </c>
      <c r="B15" s="60"/>
      <c r="C15" s="8"/>
      <c r="D15" s="8"/>
      <c r="E15" s="8"/>
      <c r="F15" s="8"/>
      <c r="M15" s="18" t="s">
        <v>385</v>
      </c>
      <c r="N15" s="18" t="s">
        <v>495</v>
      </c>
    </row>
    <row r="16" spans="1:19" ht="15.75" customHeight="1" x14ac:dyDescent="0.25">
      <c r="A16" s="9"/>
      <c r="B16" s="10" t="s">
        <v>378</v>
      </c>
      <c r="C16" s="10" t="s">
        <v>379</v>
      </c>
      <c r="D16" s="10" t="s">
        <v>380</v>
      </c>
      <c r="E16" s="10" t="s">
        <v>381</v>
      </c>
      <c r="F16" s="10" t="s">
        <v>382</v>
      </c>
      <c r="M16" s="18" t="s">
        <v>386</v>
      </c>
      <c r="N16" s="18" t="s">
        <v>496</v>
      </c>
    </row>
    <row r="17" spans="1:14" ht="15.75" customHeight="1" x14ac:dyDescent="0.25">
      <c r="A17" s="10" t="s">
        <v>383</v>
      </c>
      <c r="B17" s="11">
        <v>81.784999999999997</v>
      </c>
      <c r="C17" s="11">
        <v>83.213999999999999</v>
      </c>
      <c r="D17" s="11">
        <v>87.5</v>
      </c>
      <c r="E17" s="11">
        <v>83.08</v>
      </c>
      <c r="F17" s="11">
        <v>89.337999999999994</v>
      </c>
      <c r="M17" s="18" t="s">
        <v>387</v>
      </c>
      <c r="N17" s="18" t="s">
        <v>497</v>
      </c>
    </row>
    <row r="18" spans="1:14" ht="15.75" customHeight="1" x14ac:dyDescent="0.25">
      <c r="A18" s="10" t="s">
        <v>384</v>
      </c>
      <c r="B18" s="11">
        <v>80.356999999999999</v>
      </c>
      <c r="C18" s="11">
        <v>83.93</v>
      </c>
      <c r="D18" s="11">
        <v>92.04</v>
      </c>
      <c r="E18" s="11">
        <v>87.87</v>
      </c>
      <c r="F18" s="11">
        <v>93.013999999999996</v>
      </c>
      <c r="M18" s="18" t="s">
        <v>388</v>
      </c>
      <c r="N18" s="18" t="s">
        <v>498</v>
      </c>
    </row>
    <row r="19" spans="1:14" ht="15.75" customHeight="1" x14ac:dyDescent="0.25">
      <c r="A19" s="10" t="s">
        <v>385</v>
      </c>
      <c r="B19" s="11">
        <v>84.641999999999996</v>
      </c>
      <c r="C19" s="11">
        <v>86.784999999999997</v>
      </c>
      <c r="D19" s="11">
        <v>94.32</v>
      </c>
      <c r="E19" s="11">
        <v>85.66</v>
      </c>
      <c r="F19" s="11">
        <v>90.44</v>
      </c>
      <c r="M19" s="18" t="s">
        <v>499</v>
      </c>
      <c r="N19" s="18" t="s">
        <v>500</v>
      </c>
    </row>
    <row r="20" spans="1:14" ht="15.75" customHeight="1" x14ac:dyDescent="0.25">
      <c r="A20" s="10" t="s">
        <v>386</v>
      </c>
      <c r="B20" s="11">
        <v>88.93</v>
      </c>
      <c r="C20" s="11">
        <v>90</v>
      </c>
      <c r="D20" s="11">
        <v>95.45</v>
      </c>
      <c r="E20" s="11">
        <v>93.01</v>
      </c>
      <c r="F20" s="11">
        <v>94.12</v>
      </c>
    </row>
    <row r="21" spans="1:14" ht="15.75" customHeight="1" x14ac:dyDescent="0.25">
      <c r="A21" s="10" t="s">
        <v>387</v>
      </c>
      <c r="B21" s="11">
        <v>72.14</v>
      </c>
      <c r="C21" s="11">
        <v>81.430000000000007</v>
      </c>
      <c r="D21" s="11">
        <v>92.045000000000002</v>
      </c>
      <c r="E21" s="11">
        <v>88.97</v>
      </c>
      <c r="F21" s="11">
        <v>90.07</v>
      </c>
    </row>
    <row r="22" spans="1:14" ht="12.5" x14ac:dyDescent="0.25">
      <c r="A22" s="10" t="s">
        <v>388</v>
      </c>
      <c r="B22" s="11">
        <v>72.856999999999999</v>
      </c>
      <c r="C22" s="11">
        <v>81.069999999999993</v>
      </c>
      <c r="D22" s="11">
        <v>96.21</v>
      </c>
      <c r="E22" s="11">
        <v>76.47</v>
      </c>
      <c r="F22" s="11">
        <v>94.48</v>
      </c>
    </row>
    <row r="23" spans="1:14" ht="12.5" x14ac:dyDescent="0.25">
      <c r="A23" s="10" t="s">
        <v>389</v>
      </c>
      <c r="B23" s="11">
        <v>73.213999999999999</v>
      </c>
      <c r="C23" s="11">
        <v>82.5</v>
      </c>
      <c r="D23" s="11">
        <v>93.56</v>
      </c>
      <c r="E23" s="11">
        <v>81.25</v>
      </c>
      <c r="F23" s="11">
        <v>91.54</v>
      </c>
    </row>
    <row r="24" spans="1:14" ht="12.5" x14ac:dyDescent="0.25">
      <c r="A24" s="10" t="s">
        <v>390</v>
      </c>
      <c r="B24" s="11">
        <v>77.141999999999996</v>
      </c>
      <c r="C24" s="11">
        <v>84.3</v>
      </c>
      <c r="D24" s="11">
        <v>96.6</v>
      </c>
      <c r="E24" s="11">
        <v>83.454999999999998</v>
      </c>
      <c r="F24" s="11">
        <v>94.484999999999999</v>
      </c>
    </row>
    <row r="25" spans="1:14" ht="12.5" x14ac:dyDescent="0.25">
      <c r="A25" s="10" t="s">
        <v>391</v>
      </c>
      <c r="B25" s="11">
        <v>68.569999999999993</v>
      </c>
      <c r="C25" s="11">
        <v>80.356999999999999</v>
      </c>
      <c r="D25" s="11">
        <v>94.7</v>
      </c>
      <c r="E25" s="11">
        <v>74.63</v>
      </c>
      <c r="F25" s="11">
        <v>96.69</v>
      </c>
    </row>
    <row r="26" spans="1:14" ht="12.5" x14ac:dyDescent="0.25">
      <c r="A26" s="10" t="s">
        <v>392</v>
      </c>
      <c r="B26" s="11">
        <v>75.709999999999994</v>
      </c>
      <c r="C26" s="11">
        <v>84.64</v>
      </c>
      <c r="D26" s="11">
        <v>95.45</v>
      </c>
      <c r="E26" s="11">
        <v>83.822999999999993</v>
      </c>
      <c r="F26" s="11">
        <v>97.793999999999997</v>
      </c>
    </row>
    <row r="29" spans="1:14" ht="13" x14ac:dyDescent="0.3">
      <c r="A29" s="59" t="s">
        <v>394</v>
      </c>
      <c r="B29" s="60"/>
      <c r="C29" s="8"/>
      <c r="D29" s="8"/>
      <c r="E29" s="8"/>
      <c r="F29" s="8"/>
    </row>
    <row r="30" spans="1:14" ht="12.5" x14ac:dyDescent="0.25">
      <c r="A30" s="9"/>
      <c r="B30" s="10" t="s">
        <v>378</v>
      </c>
      <c r="C30" s="10" t="s">
        <v>379</v>
      </c>
      <c r="D30" s="10" t="s">
        <v>380</v>
      </c>
      <c r="E30" s="10" t="s">
        <v>381</v>
      </c>
      <c r="F30" s="10" t="s">
        <v>382</v>
      </c>
    </row>
    <row r="31" spans="1:14" ht="12.5" x14ac:dyDescent="0.25">
      <c r="A31" s="11" t="s">
        <v>395</v>
      </c>
      <c r="B31" s="10">
        <f>ROUND(54/70*100, 2)</f>
        <v>77.14</v>
      </c>
      <c r="C31" s="10">
        <f>ROUND(54/70*100, 2)</f>
        <v>77.14</v>
      </c>
      <c r="D31" s="10">
        <f>ROUND(39/66*100, 2)</f>
        <v>59.09</v>
      </c>
      <c r="E31" s="10">
        <f>ROUND(55/68*100, 2)</f>
        <v>80.88</v>
      </c>
      <c r="F31" s="10">
        <f>ROUND(43/68*100, 2)</f>
        <v>63.24</v>
      </c>
    </row>
    <row r="32" spans="1:14" ht="12.5" x14ac:dyDescent="0.25">
      <c r="A32" s="11" t="s">
        <v>396</v>
      </c>
      <c r="B32" s="10">
        <f>ROUND(59/70*100, 2)</f>
        <v>84.29</v>
      </c>
      <c r="C32" s="10">
        <f>ROUND(58/70*100, 2)</f>
        <v>82.86</v>
      </c>
      <c r="D32" s="10">
        <f>ROUND(49/66*100, 2)</f>
        <v>74.239999999999995</v>
      </c>
      <c r="E32" s="10">
        <f>ROUND(64/68*100, 2)</f>
        <v>94.12</v>
      </c>
      <c r="F32" s="10">
        <f>ROUND(56/68*100, 2)</f>
        <v>82.35</v>
      </c>
    </row>
    <row r="33" spans="1:13" ht="12.5" x14ac:dyDescent="0.25">
      <c r="A33" s="11" t="s">
        <v>397</v>
      </c>
      <c r="B33" s="11">
        <v>0</v>
      </c>
      <c r="C33" s="10">
        <f>ROUND(5/70*100, 2)</f>
        <v>7.14</v>
      </c>
      <c r="D33" s="10">
        <f>ROUND(4/66*100, 2)</f>
        <v>6.06</v>
      </c>
      <c r="E33" s="10">
        <f>ROUND(1/68*100, 2)</f>
        <v>1.47</v>
      </c>
      <c r="F33" s="10">
        <f>ROUND(5/68*100, 2)</f>
        <v>7.35</v>
      </c>
    </row>
    <row r="34" spans="1:13" ht="12.5" x14ac:dyDescent="0.25">
      <c r="A34" s="11" t="s">
        <v>398</v>
      </c>
      <c r="B34" s="11">
        <v>0</v>
      </c>
      <c r="C34" s="10">
        <f>ROUND(3/35*100, 2)</f>
        <v>8.57</v>
      </c>
      <c r="D34" s="10">
        <f>ROUND(5/33*100, 2)</f>
        <v>15.15</v>
      </c>
      <c r="E34" s="10">
        <f>ROUND(1/34*100, 2)</f>
        <v>2.94</v>
      </c>
      <c r="F34" s="10">
        <f>ROUND(5/34*100, 2)</f>
        <v>14.71</v>
      </c>
    </row>
    <row r="35" spans="1:13" ht="12.5" x14ac:dyDescent="0.25">
      <c r="A35" s="11" t="s">
        <v>399</v>
      </c>
      <c r="B35" s="10">
        <f>ROUND(6/35*100, 2)</f>
        <v>17.14</v>
      </c>
      <c r="C35" s="10">
        <f>ROUND(5/35*100, 2)</f>
        <v>14.29</v>
      </c>
      <c r="D35" s="10">
        <f>ROUND(5/33*100, 2)</f>
        <v>15.15</v>
      </c>
      <c r="E35" s="10">
        <f>ROUND(2/34*100, 2)</f>
        <v>5.88</v>
      </c>
      <c r="F35" s="10">
        <f>ROUND(1/34*100, 2)</f>
        <v>2.94</v>
      </c>
    </row>
    <row r="36" spans="1:13" ht="12.5" x14ac:dyDescent="0.25">
      <c r="A36" s="11" t="s">
        <v>400</v>
      </c>
      <c r="B36" s="10">
        <f>ROUND(1/35*100, 2)</f>
        <v>2.86</v>
      </c>
      <c r="C36" s="10">
        <f>ROUND(3/35*100, 2)</f>
        <v>8.57</v>
      </c>
      <c r="D36" s="10">
        <f>ROUND(3/33*100, 2)</f>
        <v>9.09</v>
      </c>
      <c r="E36" s="10">
        <f>ROUND(5/34*100, 2)</f>
        <v>14.71</v>
      </c>
      <c r="F36" s="11">
        <v>0</v>
      </c>
    </row>
    <row r="37" spans="1:13" ht="15.75" customHeight="1" x14ac:dyDescent="0.25">
      <c r="M37" s="18"/>
    </row>
    <row r="39" spans="1:13" ht="13" x14ac:dyDescent="0.3">
      <c r="A39" s="59" t="s">
        <v>401</v>
      </c>
      <c r="B39" s="60"/>
      <c r="C39" s="60"/>
      <c r="D39" s="60"/>
      <c r="E39" s="60"/>
      <c r="F39" s="8"/>
    </row>
    <row r="40" spans="1:13" ht="12.5" x14ac:dyDescent="0.25">
      <c r="A40" s="9"/>
      <c r="B40" s="10" t="s">
        <v>378</v>
      </c>
      <c r="C40" s="10" t="s">
        <v>379</v>
      </c>
      <c r="D40" s="10" t="s">
        <v>380</v>
      </c>
      <c r="E40" s="10" t="s">
        <v>381</v>
      </c>
      <c r="F40" s="10" t="s">
        <v>382</v>
      </c>
    </row>
    <row r="41" spans="1:13" ht="12.5" x14ac:dyDescent="0.25">
      <c r="A41" s="10" t="s">
        <v>395</v>
      </c>
      <c r="B41" s="10">
        <f>ROUND(54/70*100, 2)</f>
        <v>77.14</v>
      </c>
      <c r="C41" s="10">
        <f>ROUND(54/70*100, 2)</f>
        <v>77.14</v>
      </c>
      <c r="D41" s="10">
        <f>ROUND(39/66*100, 2)</f>
        <v>59.09</v>
      </c>
      <c r="E41" s="10">
        <f>ROUND(55/68*100, 2)</f>
        <v>80.88</v>
      </c>
      <c r="F41" s="10">
        <f>ROUND(43/68*100, 2)</f>
        <v>63.24</v>
      </c>
    </row>
    <row r="42" spans="1:13" ht="12.5" x14ac:dyDescent="0.25">
      <c r="A42" s="10" t="s">
        <v>396</v>
      </c>
      <c r="B42" s="10">
        <f>ROUND(59/70*100, 2)</f>
        <v>84.29</v>
      </c>
      <c r="C42" s="10">
        <f>ROUND(58/70*100, 2)</f>
        <v>82.86</v>
      </c>
      <c r="D42" s="10">
        <f>ROUND(49/66*100, 2)</f>
        <v>74.239999999999995</v>
      </c>
      <c r="E42" s="10">
        <f>ROUND(64/68*100, 2)</f>
        <v>94.12</v>
      </c>
      <c r="F42" s="10">
        <f>ROUND(56/68*100, 2)</f>
        <v>82.35</v>
      </c>
    </row>
    <row r="43" spans="1:13" ht="12.5" x14ac:dyDescent="0.25">
      <c r="A43" s="10" t="s">
        <v>397</v>
      </c>
      <c r="B43" s="12">
        <v>100</v>
      </c>
      <c r="C43" s="12">
        <v>92.86</v>
      </c>
      <c r="D43" s="12">
        <v>93.94</v>
      </c>
      <c r="E43" s="12">
        <v>98.53</v>
      </c>
      <c r="F43" s="12">
        <v>92.65</v>
      </c>
    </row>
    <row r="44" spans="1:13" ht="12.5" x14ac:dyDescent="0.25">
      <c r="A44" s="10" t="s">
        <v>398</v>
      </c>
      <c r="B44" s="12">
        <v>100</v>
      </c>
      <c r="C44" s="12">
        <v>91.43</v>
      </c>
      <c r="D44" s="12">
        <v>84.85</v>
      </c>
      <c r="E44" s="12">
        <v>97.06</v>
      </c>
      <c r="F44" s="12">
        <v>85.289999999999992</v>
      </c>
    </row>
    <row r="45" spans="1:13" ht="12.5" x14ac:dyDescent="0.25">
      <c r="A45" s="10" t="s">
        <v>399</v>
      </c>
      <c r="B45" s="12">
        <v>82.86</v>
      </c>
      <c r="C45" s="12">
        <v>85.710000000000008</v>
      </c>
      <c r="D45" s="12">
        <v>84.85</v>
      </c>
      <c r="E45" s="12">
        <v>94.12</v>
      </c>
      <c r="F45" s="12">
        <v>97.06</v>
      </c>
    </row>
    <row r="46" spans="1:13" ht="12.5" x14ac:dyDescent="0.25">
      <c r="A46" s="10" t="s">
        <v>400</v>
      </c>
      <c r="B46" s="12">
        <v>97.14</v>
      </c>
      <c r="C46" s="12">
        <v>91.43</v>
      </c>
      <c r="D46" s="12">
        <v>90.91</v>
      </c>
      <c r="E46" s="12">
        <v>85.289999999999992</v>
      </c>
      <c r="F46" s="12">
        <v>100</v>
      </c>
    </row>
    <row r="48" spans="1:13" ht="12.5" x14ac:dyDescent="0.25">
      <c r="B48" s="13"/>
    </row>
    <row r="49" spans="1:6" ht="13" x14ac:dyDescent="0.3">
      <c r="A49" s="59" t="s">
        <v>402</v>
      </c>
      <c r="B49" s="60"/>
      <c r="C49" s="60"/>
      <c r="D49" s="60"/>
      <c r="E49" s="60"/>
      <c r="F49" s="8"/>
    </row>
    <row r="50" spans="1:6" ht="12.5" x14ac:dyDescent="0.25">
      <c r="A50" s="9"/>
      <c r="B50" s="10" t="s">
        <v>379</v>
      </c>
      <c r="C50" s="10" t="s">
        <v>380</v>
      </c>
      <c r="D50" s="10" t="s">
        <v>381</v>
      </c>
      <c r="E50" s="10" t="s">
        <v>382</v>
      </c>
    </row>
    <row r="51" spans="1:6" ht="12.5" x14ac:dyDescent="0.25">
      <c r="A51" s="11" t="s">
        <v>383</v>
      </c>
      <c r="B51" s="10">
        <f>ROUND(2/35*100, 2)</f>
        <v>5.71</v>
      </c>
      <c r="C51" s="10">
        <f>ROUND(8/33*100, 2)</f>
        <v>24.24</v>
      </c>
      <c r="D51" s="10">
        <f>ROUND(0/34*100, 2)</f>
        <v>0</v>
      </c>
      <c r="E51" s="10">
        <f>ROUND(7/34*100, 2)</f>
        <v>20.59</v>
      </c>
    </row>
    <row r="52" spans="1:6" ht="12.5" x14ac:dyDescent="0.25">
      <c r="A52" s="11" t="s">
        <v>384</v>
      </c>
      <c r="B52" s="11">
        <v>0</v>
      </c>
      <c r="C52" s="10">
        <f>ROUND(7/33*100, 2)</f>
        <v>21.21</v>
      </c>
      <c r="D52" s="10">
        <f>ROUND(0/34*100, 2)</f>
        <v>0</v>
      </c>
      <c r="E52" s="10">
        <f>ROUND(4/34*100, 2)</f>
        <v>11.76</v>
      </c>
    </row>
    <row r="53" spans="1:6" ht="12.5" x14ac:dyDescent="0.25">
      <c r="A53" s="11" t="s">
        <v>385</v>
      </c>
      <c r="B53" s="11">
        <v>0</v>
      </c>
      <c r="C53" s="10">
        <f>ROUND(2/33*100, 2)</f>
        <v>6.06</v>
      </c>
      <c r="D53" s="10">
        <f>ROUND(0/34*100, 2)</f>
        <v>0</v>
      </c>
      <c r="E53" s="10">
        <f>ROUND(1/34*100, 2)</f>
        <v>2.94</v>
      </c>
    </row>
    <row r="54" spans="1:6" ht="12.5" x14ac:dyDescent="0.25">
      <c r="A54" s="11" t="s">
        <v>386</v>
      </c>
      <c r="B54" s="10">
        <f>ROUND(2/35*100, 2)</f>
        <v>5.71</v>
      </c>
      <c r="C54" s="10">
        <f>ROUND(5/33*100, 2)</f>
        <v>15.15</v>
      </c>
      <c r="D54" s="10">
        <f>ROUND(1/34*100, 2)</f>
        <v>2.94</v>
      </c>
      <c r="E54" s="10">
        <f>ROUND(4/34*100, 2)</f>
        <v>11.76</v>
      </c>
    </row>
    <row r="55" spans="1:6" ht="12.5" x14ac:dyDescent="0.25">
      <c r="A55" s="11" t="s">
        <v>387</v>
      </c>
      <c r="B55" s="10">
        <f>ROUND(1/35*100, 2)</f>
        <v>2.86</v>
      </c>
      <c r="C55" s="10">
        <f>ROUND(3/33*100, 2)</f>
        <v>9.09</v>
      </c>
      <c r="D55" s="10">
        <f>ROUND(0/34*100, 2)</f>
        <v>0</v>
      </c>
      <c r="E55" s="11">
        <v>0</v>
      </c>
    </row>
    <row r="56" spans="1:6" ht="12.5" x14ac:dyDescent="0.25">
      <c r="A56" s="11" t="s">
        <v>388</v>
      </c>
      <c r="B56" s="10">
        <f>ROUND(2/35*100, 2)</f>
        <v>5.71</v>
      </c>
      <c r="C56" s="10">
        <f>ROUND(3/33*100, 2)</f>
        <v>9.09</v>
      </c>
      <c r="D56" s="10">
        <f>ROUND(1/34*100, 2)</f>
        <v>2.94</v>
      </c>
      <c r="E56" s="11">
        <v>0</v>
      </c>
    </row>
    <row r="57" spans="1:6" ht="12.5" x14ac:dyDescent="0.25">
      <c r="A57" s="10" t="s">
        <v>389</v>
      </c>
      <c r="B57" s="10">
        <f>14/35*100</f>
        <v>40</v>
      </c>
      <c r="C57" s="10">
        <f>ROUND(22/33*100, 2)</f>
        <v>66.67</v>
      </c>
      <c r="D57" s="10">
        <f>ROUND(15/34*100, 2)</f>
        <v>44.12</v>
      </c>
      <c r="E57" s="10">
        <f>ROUND(24/34*100, 2)</f>
        <v>70.59</v>
      </c>
    </row>
    <row r="58" spans="1:6" ht="12.5" x14ac:dyDescent="0.25">
      <c r="A58" s="10" t="s">
        <v>390</v>
      </c>
      <c r="B58" s="10">
        <f>ROUND(10/35*100,0)</f>
        <v>29</v>
      </c>
      <c r="C58" s="10">
        <f>ROUND(26/33*100, 2)</f>
        <v>78.790000000000006</v>
      </c>
      <c r="D58" s="10">
        <f>ROUND(7/34*100, 2)</f>
        <v>20.59</v>
      </c>
      <c r="E58" s="10">
        <f>ROUND(26/34*100, 2)</f>
        <v>76.47</v>
      </c>
    </row>
    <row r="59" spans="1:6" ht="12.5" x14ac:dyDescent="0.25">
      <c r="A59" s="10" t="s">
        <v>391</v>
      </c>
      <c r="B59" s="10">
        <f>ROUND(8/35*100,0)</f>
        <v>23</v>
      </c>
      <c r="C59" s="10">
        <f>ROUND(25/33*100, 2)</f>
        <v>75.760000000000005</v>
      </c>
      <c r="D59" s="10">
        <f>ROUND(10/34*100, 2)</f>
        <v>29.41</v>
      </c>
      <c r="E59" s="10">
        <f>ROUND(29/34*100, 2)</f>
        <v>85.29</v>
      </c>
    </row>
    <row r="60" spans="1:6" ht="12.5" x14ac:dyDescent="0.25">
      <c r="A60" s="10" t="s">
        <v>392</v>
      </c>
      <c r="B60" s="10">
        <f>14/35*100</f>
        <v>40</v>
      </c>
      <c r="C60" s="10">
        <f>ROUND(21/33*100, 2)</f>
        <v>63.64</v>
      </c>
      <c r="D60" s="10">
        <f>ROUND(12/34*100, 2)</f>
        <v>35.29</v>
      </c>
      <c r="E60" s="10">
        <f>ROUND(28/34*100, 2)</f>
        <v>82.35</v>
      </c>
    </row>
    <row r="63" spans="1:6" ht="13" x14ac:dyDescent="0.3">
      <c r="A63" s="59" t="s">
        <v>404</v>
      </c>
      <c r="B63" s="60"/>
      <c r="C63" s="60"/>
      <c r="D63" s="60"/>
      <c r="E63" s="60"/>
      <c r="F63" s="8"/>
    </row>
    <row r="64" spans="1:6" ht="12.5" x14ac:dyDescent="0.25">
      <c r="A64" s="9"/>
      <c r="B64" s="11" t="s">
        <v>378</v>
      </c>
      <c r="C64" s="11" t="s">
        <v>379</v>
      </c>
      <c r="D64" s="11" t="s">
        <v>380</v>
      </c>
      <c r="E64" s="11" t="s">
        <v>381</v>
      </c>
      <c r="F64" s="11" t="s">
        <v>382</v>
      </c>
    </row>
    <row r="65" spans="1:15" ht="12.5" x14ac:dyDescent="0.25">
      <c r="A65" s="10" t="s">
        <v>383</v>
      </c>
      <c r="B65" s="11" t="s">
        <v>403</v>
      </c>
      <c r="C65" s="12">
        <v>94.29</v>
      </c>
      <c r="D65" s="12">
        <v>75.760000000000005</v>
      </c>
      <c r="E65" s="12">
        <v>100</v>
      </c>
      <c r="F65" s="12">
        <v>79.41</v>
      </c>
    </row>
    <row r="66" spans="1:15" ht="12.5" x14ac:dyDescent="0.25">
      <c r="A66" s="10" t="s">
        <v>384</v>
      </c>
      <c r="B66" s="11" t="s">
        <v>403</v>
      </c>
      <c r="C66" s="12">
        <v>100</v>
      </c>
      <c r="D66" s="12">
        <v>78.789999999999992</v>
      </c>
      <c r="E66" s="12">
        <v>100</v>
      </c>
      <c r="F66" s="12">
        <v>88.24</v>
      </c>
    </row>
    <row r="67" spans="1:15" ht="12.5" x14ac:dyDescent="0.25">
      <c r="A67" s="10" t="s">
        <v>385</v>
      </c>
      <c r="B67" s="11" t="s">
        <v>403</v>
      </c>
      <c r="C67" s="12">
        <v>100</v>
      </c>
      <c r="D67" s="12">
        <v>93.94</v>
      </c>
      <c r="E67" s="12">
        <v>100</v>
      </c>
      <c r="F67" s="12">
        <v>97.06</v>
      </c>
    </row>
    <row r="68" spans="1:15" ht="12.5" x14ac:dyDescent="0.25">
      <c r="A68" s="10" t="s">
        <v>386</v>
      </c>
      <c r="B68" s="11" t="s">
        <v>403</v>
      </c>
      <c r="C68" s="12">
        <v>94.29</v>
      </c>
      <c r="D68" s="12">
        <v>84.85</v>
      </c>
      <c r="E68" s="12">
        <v>97.06</v>
      </c>
      <c r="F68" s="12">
        <v>88.24</v>
      </c>
    </row>
    <row r="69" spans="1:15" ht="12.5" x14ac:dyDescent="0.25">
      <c r="A69" s="10" t="s">
        <v>387</v>
      </c>
      <c r="B69" s="11" t="s">
        <v>403</v>
      </c>
      <c r="C69" s="12">
        <v>97</v>
      </c>
      <c r="D69" s="12">
        <v>90.91</v>
      </c>
      <c r="E69" s="12">
        <v>100</v>
      </c>
      <c r="F69" s="12">
        <v>100</v>
      </c>
    </row>
    <row r="70" spans="1:15" ht="12.5" x14ac:dyDescent="0.25">
      <c r="A70" s="10" t="s">
        <v>388</v>
      </c>
      <c r="B70" s="11" t="s">
        <v>403</v>
      </c>
      <c r="C70" s="12">
        <v>94.29</v>
      </c>
      <c r="D70" s="12">
        <v>90.91</v>
      </c>
      <c r="E70" s="12">
        <v>97.06</v>
      </c>
      <c r="F70" s="12">
        <v>100</v>
      </c>
    </row>
    <row r="71" spans="1:15" ht="12.5" x14ac:dyDescent="0.25">
      <c r="A71" s="10" t="s">
        <v>389</v>
      </c>
      <c r="B71" s="11" t="s">
        <v>403</v>
      </c>
      <c r="C71" s="10">
        <f>14/35*100</f>
        <v>40</v>
      </c>
      <c r="D71" s="10">
        <f>ROUND(22/33*100, 2)</f>
        <v>66.67</v>
      </c>
      <c r="E71" s="10">
        <f>ROUND(15/34*100, 2)</f>
        <v>44.12</v>
      </c>
      <c r="F71" s="10">
        <f>ROUND(24/34*100, 2)</f>
        <v>70.59</v>
      </c>
    </row>
    <row r="72" spans="1:15" ht="12.5" x14ac:dyDescent="0.25">
      <c r="A72" s="10" t="s">
        <v>390</v>
      </c>
      <c r="B72" s="11" t="s">
        <v>403</v>
      </c>
      <c r="C72" s="10">
        <f>ROUND(10/35*100,0)</f>
        <v>29</v>
      </c>
      <c r="D72" s="10">
        <f>ROUND(26/33*100, 2)</f>
        <v>78.790000000000006</v>
      </c>
      <c r="E72" s="10">
        <f>ROUND(7/34*100, 2)</f>
        <v>20.59</v>
      </c>
      <c r="F72" s="10">
        <f>ROUND(26/34*100, 2)</f>
        <v>76.47</v>
      </c>
    </row>
    <row r="73" spans="1:15" ht="12.5" x14ac:dyDescent="0.25">
      <c r="A73" s="10" t="s">
        <v>391</v>
      </c>
      <c r="B73" s="11" t="s">
        <v>403</v>
      </c>
      <c r="C73" s="10">
        <f>ROUND(8/35*100,0)</f>
        <v>23</v>
      </c>
      <c r="D73" s="10">
        <f>ROUND(25/33*100, 2)</f>
        <v>75.760000000000005</v>
      </c>
      <c r="E73" s="10">
        <f>ROUND(10/34*100, 2)</f>
        <v>29.41</v>
      </c>
      <c r="F73" s="10">
        <f>ROUND(29/34*100, 2)</f>
        <v>85.29</v>
      </c>
    </row>
    <row r="74" spans="1:15" ht="12.5" x14ac:dyDescent="0.25">
      <c r="A74" s="10" t="s">
        <v>392</v>
      </c>
      <c r="B74" s="10" t="s">
        <v>403</v>
      </c>
      <c r="C74" s="10">
        <f>14/35*100</f>
        <v>40</v>
      </c>
      <c r="D74" s="10">
        <f>ROUND(21/33*100, 2)</f>
        <v>63.64</v>
      </c>
      <c r="E74" s="10">
        <f>ROUND(12/34*100, 2)</f>
        <v>35.29</v>
      </c>
      <c r="F74" s="10">
        <f>ROUND(28/34*100, 2)</f>
        <v>82.35</v>
      </c>
      <c r="M74" t="s">
        <v>410</v>
      </c>
    </row>
    <row r="75" spans="1:15" ht="15.75" customHeight="1" thickBot="1" x14ac:dyDescent="0.3"/>
    <row r="76" spans="1:15" ht="15.75" customHeight="1" x14ac:dyDescent="0.3">
      <c r="M76" s="17"/>
      <c r="N76" s="17" t="s">
        <v>411</v>
      </c>
      <c r="O76" s="17" t="s">
        <v>412</v>
      </c>
    </row>
    <row r="77" spans="1:15" ht="13" x14ac:dyDescent="0.3">
      <c r="A77" s="59" t="s">
        <v>405</v>
      </c>
      <c r="B77" s="60"/>
      <c r="C77" s="60"/>
      <c r="D77" s="60"/>
      <c r="E77" s="60"/>
      <c r="F77" s="8"/>
      <c r="M77" s="15" t="s">
        <v>413</v>
      </c>
      <c r="N77" s="15">
        <v>92.939499999999995</v>
      </c>
      <c r="O77" s="15">
        <v>83.789999999999992</v>
      </c>
    </row>
    <row r="78" spans="1:15" ht="12.5" x14ac:dyDescent="0.25">
      <c r="A78" s="9"/>
      <c r="B78" s="10" t="s">
        <v>378</v>
      </c>
      <c r="C78" s="10" t="s">
        <v>379</v>
      </c>
      <c r="D78" s="10" t="s">
        <v>380</v>
      </c>
      <c r="E78" s="10" t="s">
        <v>381</v>
      </c>
      <c r="F78" s="10" t="s">
        <v>382</v>
      </c>
      <c r="M78" s="15" t="s">
        <v>414</v>
      </c>
      <c r="N78" s="15">
        <v>123.25175805555611</v>
      </c>
      <c r="O78" s="15">
        <v>75.408555555555523</v>
      </c>
    </row>
    <row r="79" spans="1:15" ht="12.5" x14ac:dyDescent="0.25">
      <c r="A79" s="10" t="s">
        <v>383</v>
      </c>
      <c r="B79" s="11">
        <v>79.22</v>
      </c>
      <c r="C79" s="11">
        <v>103.88</v>
      </c>
      <c r="D79" s="11">
        <v>68.56</v>
      </c>
      <c r="E79" s="11">
        <v>105.42</v>
      </c>
      <c r="F79" s="11">
        <v>86.37</v>
      </c>
      <c r="M79" s="15" t="s">
        <v>415</v>
      </c>
      <c r="N79" s="15">
        <v>10</v>
      </c>
      <c r="O79" s="15">
        <v>10</v>
      </c>
    </row>
    <row r="80" spans="1:15" ht="12.5" x14ac:dyDescent="0.25">
      <c r="A80" s="10" t="s">
        <v>384</v>
      </c>
      <c r="B80" s="11">
        <v>84.52</v>
      </c>
      <c r="C80" s="11">
        <v>116.06</v>
      </c>
      <c r="D80" s="11">
        <v>62.3</v>
      </c>
      <c r="E80" s="11">
        <v>111.87</v>
      </c>
      <c r="F80" s="11">
        <v>78.75</v>
      </c>
      <c r="M80" s="15" t="s">
        <v>416</v>
      </c>
      <c r="N80" s="15">
        <v>9</v>
      </c>
      <c r="O80" s="15">
        <v>9</v>
      </c>
    </row>
    <row r="81" spans="1:15" ht="12.5" x14ac:dyDescent="0.25">
      <c r="A81" s="10" t="s">
        <v>385</v>
      </c>
      <c r="B81" s="11">
        <v>74.739999999999995</v>
      </c>
      <c r="C81" s="11">
        <v>113.95</v>
      </c>
      <c r="D81" s="11">
        <v>86.03</v>
      </c>
      <c r="E81" s="11">
        <v>112.24</v>
      </c>
      <c r="F81" s="11">
        <v>96.17</v>
      </c>
      <c r="M81" s="15" t="s">
        <v>417</v>
      </c>
      <c r="N81" s="15">
        <v>1.6344532413799282</v>
      </c>
      <c r="O81" s="15"/>
    </row>
    <row r="82" spans="1:15" ht="12.5" x14ac:dyDescent="0.25">
      <c r="A82" s="10" t="s">
        <v>386</v>
      </c>
      <c r="B82" s="11">
        <v>66.36</v>
      </c>
      <c r="C82" s="11">
        <v>109.14</v>
      </c>
      <c r="D82" s="11">
        <v>63.01</v>
      </c>
      <c r="E82" s="11">
        <v>93.4</v>
      </c>
      <c r="F82" s="11">
        <v>78.47</v>
      </c>
      <c r="M82" s="15" t="s">
        <v>418</v>
      </c>
      <c r="N82" s="15">
        <v>0.23781137384883658</v>
      </c>
      <c r="O82" s="15"/>
    </row>
    <row r="83" spans="1:15" ht="13" thickBot="1" x14ac:dyDescent="0.3">
      <c r="A83" s="10" t="s">
        <v>387</v>
      </c>
      <c r="B83" s="11">
        <v>79.150000000000006</v>
      </c>
      <c r="C83" s="11">
        <v>132.44</v>
      </c>
      <c r="D83" s="11">
        <v>101.21</v>
      </c>
      <c r="E83" s="11">
        <v>124.28</v>
      </c>
      <c r="F83" s="11">
        <v>106.62</v>
      </c>
      <c r="M83" s="16" t="s">
        <v>419</v>
      </c>
      <c r="N83" s="16">
        <v>3.17889310445827</v>
      </c>
      <c r="O83" s="16"/>
    </row>
    <row r="84" spans="1:15" ht="12.5" x14ac:dyDescent="0.25">
      <c r="A84" s="10" t="s">
        <v>388</v>
      </c>
      <c r="B84" s="11">
        <v>90.66</v>
      </c>
      <c r="C84" s="11">
        <v>149.05000000000001</v>
      </c>
      <c r="D84" s="11">
        <v>83.86</v>
      </c>
      <c r="E84" s="11">
        <v>143.79</v>
      </c>
      <c r="F84" s="11">
        <v>106.43</v>
      </c>
    </row>
    <row r="85" spans="1:15" ht="12.5" x14ac:dyDescent="0.25">
      <c r="A85" s="10" t="s">
        <v>389</v>
      </c>
      <c r="B85" s="11">
        <v>91.85</v>
      </c>
      <c r="C85" s="11">
        <v>129.44999999999999</v>
      </c>
      <c r="D85" s="11">
        <v>89.4</v>
      </c>
      <c r="E85" s="11">
        <v>125.33</v>
      </c>
      <c r="F85" s="11">
        <v>99.88</v>
      </c>
    </row>
    <row r="86" spans="1:15" ht="12.5" x14ac:dyDescent="0.25">
      <c r="A86" s="10" t="s">
        <v>390</v>
      </c>
      <c r="B86" s="11">
        <v>90.07</v>
      </c>
      <c r="C86" s="11">
        <v>122.35</v>
      </c>
      <c r="D86" s="11">
        <v>70.930000000000007</v>
      </c>
      <c r="E86" s="11">
        <v>117.21</v>
      </c>
      <c r="F86" s="11">
        <v>85.22</v>
      </c>
    </row>
    <row r="87" spans="1:15" ht="12.5" x14ac:dyDescent="0.25">
      <c r="A87" s="10" t="s">
        <v>391</v>
      </c>
      <c r="B87" s="11">
        <v>92.06</v>
      </c>
      <c r="C87" s="11">
        <v>131.53</v>
      </c>
      <c r="D87" s="11">
        <v>93</v>
      </c>
      <c r="E87" s="11">
        <v>137.24</v>
      </c>
      <c r="F87" s="11">
        <v>104.47</v>
      </c>
    </row>
    <row r="88" spans="1:15" ht="12.5" x14ac:dyDescent="0.25">
      <c r="A88" s="10" t="s">
        <v>392</v>
      </c>
      <c r="B88" s="11">
        <v>89.27</v>
      </c>
      <c r="C88" s="11">
        <v>116.94</v>
      </c>
      <c r="D88" s="11">
        <v>79.08</v>
      </c>
      <c r="E88" s="11">
        <v>113.22</v>
      </c>
      <c r="F88" s="11">
        <v>87.015000000000001</v>
      </c>
    </row>
    <row r="91" spans="1:15" ht="13" x14ac:dyDescent="0.3">
      <c r="A91" s="59" t="s">
        <v>406</v>
      </c>
      <c r="B91" s="60"/>
      <c r="C91" s="60"/>
      <c r="D91" s="60"/>
      <c r="E91" s="60"/>
      <c r="F91" s="8"/>
    </row>
    <row r="92" spans="1:15" ht="12.5" x14ac:dyDescent="0.25">
      <c r="A92" s="9"/>
      <c r="B92" s="10" t="s">
        <v>378</v>
      </c>
      <c r="C92" s="10" t="s">
        <v>379</v>
      </c>
      <c r="D92" s="10" t="s">
        <v>380</v>
      </c>
      <c r="E92" s="10" t="s">
        <v>381</v>
      </c>
      <c r="F92" s="10" t="s">
        <v>382</v>
      </c>
    </row>
    <row r="93" spans="1:15" ht="12.5" x14ac:dyDescent="0.25">
      <c r="A93" s="11" t="s">
        <v>407</v>
      </c>
      <c r="B93" s="11">
        <v>10.48</v>
      </c>
      <c r="C93" s="11">
        <v>11.27</v>
      </c>
      <c r="D93" s="11">
        <v>9.8800000000000008</v>
      </c>
      <c r="E93" s="11">
        <v>10.64</v>
      </c>
      <c r="F93" s="11">
        <v>10.46</v>
      </c>
    </row>
    <row r="94" spans="1:15" ht="12.5" x14ac:dyDescent="0.25">
      <c r="A94" s="11" t="s">
        <v>408</v>
      </c>
      <c r="B94" s="10" t="s">
        <v>403</v>
      </c>
      <c r="C94" s="11">
        <v>2.25</v>
      </c>
      <c r="D94" s="11">
        <v>2.63</v>
      </c>
      <c r="E94" s="11">
        <v>2.2200000000000002</v>
      </c>
      <c r="F94" s="11">
        <v>2.75</v>
      </c>
    </row>
    <row r="95" spans="1:15" ht="12.5" x14ac:dyDescent="0.25">
      <c r="A95" s="11" t="s">
        <v>409</v>
      </c>
      <c r="B95" s="10" t="s">
        <v>403</v>
      </c>
      <c r="C95" s="11" t="s">
        <v>403</v>
      </c>
      <c r="D95" s="11">
        <v>3.64</v>
      </c>
      <c r="E95" s="11">
        <v>3.51</v>
      </c>
      <c r="F95" s="11">
        <v>3.71</v>
      </c>
    </row>
    <row r="97" spans="1:5" ht="15.75" customHeight="1" x14ac:dyDescent="0.25">
      <c r="A97" s="9"/>
      <c r="B97" s="10" t="s">
        <v>379</v>
      </c>
      <c r="C97" s="10" t="s">
        <v>380</v>
      </c>
      <c r="D97" s="10" t="s">
        <v>381</v>
      </c>
      <c r="E97" s="10" t="s">
        <v>382</v>
      </c>
    </row>
    <row r="98" spans="1:5" ht="15.75" customHeight="1" x14ac:dyDescent="0.25">
      <c r="A98" s="11" t="s">
        <v>408</v>
      </c>
      <c r="B98" s="11">
        <v>2.25</v>
      </c>
      <c r="C98" s="11">
        <v>2.63</v>
      </c>
      <c r="D98" s="11">
        <v>2.2200000000000002</v>
      </c>
      <c r="E98" s="11">
        <v>2.75</v>
      </c>
    </row>
    <row r="100" spans="1:5" ht="15.75" customHeight="1" x14ac:dyDescent="0.25">
      <c r="A100" s="9"/>
      <c r="B100" s="10" t="s">
        <v>380</v>
      </c>
      <c r="C100" s="10" t="s">
        <v>381</v>
      </c>
      <c r="D100" s="10" t="s">
        <v>382</v>
      </c>
    </row>
    <row r="101" spans="1:5" ht="15.75" customHeight="1" x14ac:dyDescent="0.25">
      <c r="A101" s="11" t="s">
        <v>409</v>
      </c>
      <c r="B101" s="11">
        <v>3.64</v>
      </c>
      <c r="C101" s="11">
        <v>3.51</v>
      </c>
      <c r="D101" s="11">
        <v>3.71</v>
      </c>
    </row>
  </sheetData>
  <mergeCells count="8">
    <mergeCell ref="A77:E77"/>
    <mergeCell ref="A91:E91"/>
    <mergeCell ref="A63:E63"/>
    <mergeCell ref="A1:B1"/>
    <mergeCell ref="A15:B15"/>
    <mergeCell ref="A29:B29"/>
    <mergeCell ref="A39:E39"/>
    <mergeCell ref="A49:E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22E5-4B54-494A-B020-BE68AAF24682}">
  <dimension ref="A1:F24"/>
  <sheetViews>
    <sheetView topLeftCell="A5" zoomScale="110" zoomScaleNormal="110" workbookViewId="0">
      <selection activeCell="C25" sqref="C25"/>
    </sheetView>
  </sheetViews>
  <sheetFormatPr defaultRowHeight="12.5" x14ac:dyDescent="0.25"/>
  <cols>
    <col min="1" max="1" width="13.81640625" style="30" customWidth="1"/>
    <col min="2" max="2" width="101.26953125" customWidth="1"/>
    <col min="3" max="3" width="41.90625" customWidth="1"/>
    <col min="4" max="4" width="15.81640625" bestFit="1" customWidth="1"/>
    <col min="5" max="5" width="66" customWidth="1"/>
    <col min="6" max="6" width="63.90625" customWidth="1"/>
  </cols>
  <sheetData>
    <row r="1" spans="1:6" ht="13" x14ac:dyDescent="0.3">
      <c r="A1" s="40" t="s">
        <v>526</v>
      </c>
      <c r="B1" s="41" t="s">
        <v>517</v>
      </c>
      <c r="C1" s="41" t="s">
        <v>519</v>
      </c>
      <c r="D1" s="41" t="s">
        <v>551</v>
      </c>
      <c r="E1" s="41" t="s">
        <v>521</v>
      </c>
    </row>
    <row r="2" spans="1:6" ht="25" x14ac:dyDescent="0.25">
      <c r="A2" s="61" t="s">
        <v>377</v>
      </c>
      <c r="B2" s="33" t="s">
        <v>501</v>
      </c>
      <c r="C2" s="32" t="s">
        <v>534</v>
      </c>
      <c r="D2" s="32" t="s">
        <v>588</v>
      </c>
      <c r="E2" s="32" t="s">
        <v>589</v>
      </c>
    </row>
    <row r="3" spans="1:6" s="14" customFormat="1" x14ac:dyDescent="0.25">
      <c r="A3" s="61"/>
      <c r="B3" s="33" t="s">
        <v>522</v>
      </c>
      <c r="C3" s="33" t="s">
        <v>533</v>
      </c>
      <c r="D3" s="37" t="s">
        <v>520</v>
      </c>
      <c r="E3" s="32"/>
    </row>
    <row r="4" spans="1:6" ht="13" x14ac:dyDescent="0.3">
      <c r="A4" s="61"/>
      <c r="B4" s="55" t="s">
        <v>620</v>
      </c>
      <c r="C4" s="51" t="s">
        <v>533</v>
      </c>
      <c r="D4" s="52" t="s">
        <v>520</v>
      </c>
      <c r="E4" s="53"/>
      <c r="F4" s="43"/>
    </row>
    <row r="5" spans="1:6" ht="75" x14ac:dyDescent="0.25">
      <c r="A5" s="62" t="s">
        <v>527</v>
      </c>
      <c r="B5" s="33" t="s">
        <v>523</v>
      </c>
      <c r="C5" s="33" t="s">
        <v>552</v>
      </c>
      <c r="D5" s="32" t="s">
        <v>590</v>
      </c>
      <c r="E5" s="34"/>
      <c r="F5" s="45" t="s">
        <v>617</v>
      </c>
    </row>
    <row r="6" spans="1:6" x14ac:dyDescent="0.25">
      <c r="A6" s="62"/>
      <c r="B6" s="33" t="s">
        <v>524</v>
      </c>
      <c r="C6" s="33" t="s">
        <v>535</v>
      </c>
      <c r="D6" s="37" t="s">
        <v>520</v>
      </c>
      <c r="E6" s="34"/>
    </row>
    <row r="7" spans="1:6" ht="25" x14ac:dyDescent="0.25">
      <c r="A7" s="62"/>
      <c r="B7" s="33" t="s">
        <v>525</v>
      </c>
      <c r="C7" s="33" t="s">
        <v>536</v>
      </c>
      <c r="D7" s="32" t="s">
        <v>591</v>
      </c>
      <c r="E7" s="34"/>
    </row>
    <row r="8" spans="1:6" x14ac:dyDescent="0.25">
      <c r="A8" s="62"/>
      <c r="B8" s="33" t="s">
        <v>537</v>
      </c>
      <c r="C8" s="33" t="s">
        <v>553</v>
      </c>
      <c r="D8" s="35" t="s">
        <v>554</v>
      </c>
      <c r="E8" s="34"/>
    </row>
    <row r="9" spans="1:6" x14ac:dyDescent="0.25">
      <c r="A9" s="62"/>
      <c r="B9" s="33" t="s">
        <v>508</v>
      </c>
      <c r="C9" s="33" t="s">
        <v>538</v>
      </c>
      <c r="D9" s="36" t="s">
        <v>561</v>
      </c>
      <c r="E9" s="34"/>
    </row>
    <row r="10" spans="1:6" s="14" customFormat="1" ht="25" x14ac:dyDescent="0.25">
      <c r="A10" s="62"/>
      <c r="B10" s="33" t="s">
        <v>539</v>
      </c>
      <c r="C10" s="33" t="s">
        <v>540</v>
      </c>
      <c r="D10" s="32" t="s">
        <v>592</v>
      </c>
      <c r="E10" s="34"/>
    </row>
    <row r="11" spans="1:6" s="14" customFormat="1" ht="13" x14ac:dyDescent="0.3">
      <c r="A11" s="62"/>
      <c r="B11" s="55" t="s">
        <v>620</v>
      </c>
      <c r="C11" s="51" t="s">
        <v>614</v>
      </c>
      <c r="D11" s="56" t="s">
        <v>520</v>
      </c>
      <c r="E11" s="53"/>
    </row>
    <row r="12" spans="1:6" s="14" customFormat="1" ht="13" x14ac:dyDescent="0.3">
      <c r="A12" s="62"/>
      <c r="B12" s="55" t="s">
        <v>620</v>
      </c>
      <c r="C12" s="51" t="s">
        <v>615</v>
      </c>
      <c r="D12" s="56" t="s">
        <v>520</v>
      </c>
      <c r="E12" s="53"/>
    </row>
    <row r="13" spans="1:6" s="14" customFormat="1" ht="13" x14ac:dyDescent="0.3">
      <c r="A13" s="62"/>
      <c r="B13" s="55" t="s">
        <v>620</v>
      </c>
      <c r="C13" s="51" t="s">
        <v>596</v>
      </c>
      <c r="D13" s="57" t="s">
        <v>561</v>
      </c>
      <c r="E13" s="53"/>
    </row>
    <row r="14" spans="1:6" ht="13" x14ac:dyDescent="0.3">
      <c r="A14" s="62"/>
      <c r="B14" s="55" t="s">
        <v>620</v>
      </c>
      <c r="C14" s="51" t="s">
        <v>597</v>
      </c>
      <c r="D14" s="56" t="s">
        <v>520</v>
      </c>
      <c r="E14" s="53"/>
    </row>
    <row r="15" spans="1:6" x14ac:dyDescent="0.25">
      <c r="A15" s="62" t="s">
        <v>531</v>
      </c>
      <c r="B15" s="33" t="s">
        <v>528</v>
      </c>
      <c r="C15" s="33" t="s">
        <v>562</v>
      </c>
      <c r="D15" s="39" t="s">
        <v>563</v>
      </c>
      <c r="E15" s="33" t="s">
        <v>564</v>
      </c>
    </row>
    <row r="16" spans="1:6" x14ac:dyDescent="0.25">
      <c r="A16" s="62"/>
      <c r="B16" s="33" t="s">
        <v>529</v>
      </c>
      <c r="C16" s="33" t="s">
        <v>541</v>
      </c>
      <c r="D16" s="38" t="s">
        <v>520</v>
      </c>
      <c r="E16" s="34"/>
    </row>
    <row r="17" spans="1:5" x14ac:dyDescent="0.25">
      <c r="A17" s="62"/>
      <c r="B17" s="33" t="s">
        <v>530</v>
      </c>
      <c r="C17" s="33" t="s">
        <v>568</v>
      </c>
      <c r="D17" s="38" t="s">
        <v>520</v>
      </c>
      <c r="E17" s="34"/>
    </row>
    <row r="18" spans="1:5" x14ac:dyDescent="0.25">
      <c r="A18" s="62"/>
      <c r="B18" s="33" t="s">
        <v>518</v>
      </c>
      <c r="C18" s="33" t="s">
        <v>542</v>
      </c>
      <c r="D18" s="35" t="s">
        <v>561</v>
      </c>
      <c r="E18" s="33" t="s">
        <v>575</v>
      </c>
    </row>
    <row r="19" spans="1:5" ht="13" x14ac:dyDescent="0.3">
      <c r="A19" s="42" t="s">
        <v>405</v>
      </c>
      <c r="B19" s="33" t="s">
        <v>532</v>
      </c>
      <c r="C19" s="33" t="s">
        <v>543</v>
      </c>
      <c r="D19" s="39" t="s">
        <v>563</v>
      </c>
      <c r="E19" s="33" t="s">
        <v>587</v>
      </c>
    </row>
    <row r="20" spans="1:5" ht="13" x14ac:dyDescent="0.3">
      <c r="A20" s="48"/>
      <c r="B20" s="53"/>
      <c r="C20" s="51" t="s">
        <v>599</v>
      </c>
      <c r="D20" s="51" t="s">
        <v>618</v>
      </c>
      <c r="E20" s="54" t="s">
        <v>619</v>
      </c>
    </row>
    <row r="21" spans="1:5" ht="13" x14ac:dyDescent="0.3">
      <c r="A21" s="48"/>
      <c r="B21" s="53"/>
      <c r="C21" s="51" t="s">
        <v>598</v>
      </c>
      <c r="D21" s="51" t="s">
        <v>618</v>
      </c>
      <c r="E21" s="54" t="s">
        <v>619</v>
      </c>
    </row>
    <row r="24" spans="1:5" x14ac:dyDescent="0.25">
      <c r="C24" s="18" t="s">
        <v>621</v>
      </c>
    </row>
  </sheetData>
  <mergeCells count="3">
    <mergeCell ref="A2:A4"/>
    <mergeCell ref="A5:A14"/>
    <mergeCell ref="A15:A18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5C8D-DE8C-4047-9864-182C79DF8EB6}">
  <dimension ref="A1:L505"/>
  <sheetViews>
    <sheetView topLeftCell="A371" workbookViewId="0">
      <selection activeCell="A501" sqref="A485:XFD501"/>
    </sheetView>
  </sheetViews>
  <sheetFormatPr defaultRowHeight="12.5" x14ac:dyDescent="0.25"/>
  <cols>
    <col min="1" max="1" width="28.26953125" bestFit="1" customWidth="1"/>
    <col min="2" max="3" width="11.81640625" bestFit="1" customWidth="1"/>
  </cols>
  <sheetData>
    <row r="1" spans="1:12" x14ac:dyDescent="0.25">
      <c r="A1" s="19" t="s">
        <v>422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t="s">
        <v>410</v>
      </c>
    </row>
    <row r="3" spans="1:12" ht="13" thickBot="1" x14ac:dyDescent="0.3">
      <c r="A3" s="18"/>
    </row>
    <row r="4" spans="1:12" ht="13" x14ac:dyDescent="0.3">
      <c r="A4" s="17"/>
      <c r="B4" s="17" t="s">
        <v>420</v>
      </c>
      <c r="C4" s="17" t="s">
        <v>421</v>
      </c>
    </row>
    <row r="5" spans="1:12" x14ac:dyDescent="0.25">
      <c r="A5" s="15" t="s">
        <v>413</v>
      </c>
      <c r="B5" s="15">
        <v>18.2851</v>
      </c>
      <c r="C5" s="15">
        <v>38.569400000000009</v>
      </c>
      <c r="J5" s="18" t="s">
        <v>440</v>
      </c>
    </row>
    <row r="6" spans="1:12" x14ac:dyDescent="0.25">
      <c r="A6" s="15" t="s">
        <v>414</v>
      </c>
      <c r="B6" s="15">
        <v>101.95947521111111</v>
      </c>
      <c r="C6" s="15">
        <v>65.733703822221898</v>
      </c>
    </row>
    <row r="7" spans="1:12" x14ac:dyDescent="0.25">
      <c r="A7" s="15" t="s">
        <v>415</v>
      </c>
      <c r="B7" s="15">
        <v>10</v>
      </c>
      <c r="C7" s="15">
        <v>10</v>
      </c>
    </row>
    <row r="8" spans="1:12" x14ac:dyDescent="0.25">
      <c r="A8" s="15" t="s">
        <v>416</v>
      </c>
      <c r="B8" s="15">
        <v>9</v>
      </c>
      <c r="C8" s="15">
        <v>9</v>
      </c>
    </row>
    <row r="9" spans="1:12" x14ac:dyDescent="0.25">
      <c r="A9" s="15" t="s">
        <v>417</v>
      </c>
      <c r="B9" s="20">
        <v>1.5510988926907654</v>
      </c>
      <c r="C9" s="15"/>
    </row>
    <row r="10" spans="1:12" x14ac:dyDescent="0.25">
      <c r="A10" s="15" t="s">
        <v>418</v>
      </c>
      <c r="B10" s="15">
        <v>0.26174538532892361</v>
      </c>
      <c r="C10" s="15"/>
    </row>
    <row r="11" spans="1:12" ht="13" thickBot="1" x14ac:dyDescent="0.3">
      <c r="A11" s="16" t="s">
        <v>419</v>
      </c>
      <c r="B11" s="21">
        <v>3.17889310445827</v>
      </c>
      <c r="C11" s="16"/>
      <c r="E11" s="18" t="s">
        <v>431</v>
      </c>
    </row>
    <row r="14" spans="1:12" x14ac:dyDescent="0.25">
      <c r="A14" t="s">
        <v>423</v>
      </c>
    </row>
    <row r="15" spans="1:12" ht="13" thickBot="1" x14ac:dyDescent="0.3"/>
    <row r="16" spans="1:12" ht="13" x14ac:dyDescent="0.3">
      <c r="A16" s="17"/>
      <c r="B16" s="17" t="s">
        <v>420</v>
      </c>
      <c r="C16" s="17" t="s">
        <v>433</v>
      </c>
    </row>
    <row r="17" spans="1:5" x14ac:dyDescent="0.25">
      <c r="A17" s="15" t="s">
        <v>413</v>
      </c>
      <c r="B17" s="15">
        <v>18.2851</v>
      </c>
      <c r="C17" s="15">
        <v>38.569400000000009</v>
      </c>
    </row>
    <row r="18" spans="1:5" x14ac:dyDescent="0.25">
      <c r="A18" s="15" t="s">
        <v>414</v>
      </c>
      <c r="B18" s="15">
        <v>101.95947521111111</v>
      </c>
      <c r="C18" s="15">
        <v>65.733703822221898</v>
      </c>
    </row>
    <row r="19" spans="1:5" x14ac:dyDescent="0.25">
      <c r="A19" s="15" t="s">
        <v>415</v>
      </c>
      <c r="B19" s="15">
        <v>10</v>
      </c>
      <c r="C19" s="15">
        <v>10</v>
      </c>
    </row>
    <row r="20" spans="1:5" x14ac:dyDescent="0.25">
      <c r="A20" s="15" t="s">
        <v>424</v>
      </c>
      <c r="B20" s="15">
        <v>83.846589516666498</v>
      </c>
      <c r="C20" s="15"/>
    </row>
    <row r="21" spans="1:5" x14ac:dyDescent="0.25">
      <c r="A21" s="15" t="s">
        <v>425</v>
      </c>
      <c r="B21" s="15">
        <v>0</v>
      </c>
      <c r="C21" s="15"/>
    </row>
    <row r="22" spans="1:5" x14ac:dyDescent="0.25">
      <c r="A22" s="15" t="s">
        <v>416</v>
      </c>
      <c r="B22" s="15">
        <v>18</v>
      </c>
      <c r="C22" s="15"/>
    </row>
    <row r="23" spans="1:5" x14ac:dyDescent="0.25">
      <c r="A23" s="15" t="s">
        <v>426</v>
      </c>
      <c r="B23" s="20">
        <v>-4.9533877533891051</v>
      </c>
      <c r="C23" s="15"/>
    </row>
    <row r="24" spans="1:5" x14ac:dyDescent="0.25">
      <c r="A24" s="15" t="s">
        <v>427</v>
      </c>
      <c r="B24" s="15">
        <v>5.1353417248841138E-5</v>
      </c>
      <c r="C24" s="15"/>
    </row>
    <row r="25" spans="1:5" x14ac:dyDescent="0.25">
      <c r="A25" s="15" t="s">
        <v>428</v>
      </c>
      <c r="B25" s="15">
        <v>1.7340636066175394</v>
      </c>
      <c r="C25" s="15"/>
    </row>
    <row r="26" spans="1:5" x14ac:dyDescent="0.25">
      <c r="A26" s="15" t="s">
        <v>429</v>
      </c>
      <c r="B26" s="15">
        <v>1.0270683449768228E-4</v>
      </c>
      <c r="C26" s="15"/>
    </row>
    <row r="27" spans="1:5" ht="13" thickBot="1" x14ac:dyDescent="0.3">
      <c r="A27" s="16" t="s">
        <v>430</v>
      </c>
      <c r="B27" s="21">
        <v>2.1009220402410378</v>
      </c>
      <c r="C27" s="16"/>
      <c r="E27" s="18" t="s">
        <v>432</v>
      </c>
    </row>
    <row r="30" spans="1:5" x14ac:dyDescent="0.25">
      <c r="A30" t="s">
        <v>410</v>
      </c>
    </row>
    <row r="31" spans="1:5" ht="13" thickBot="1" x14ac:dyDescent="0.3"/>
    <row r="32" spans="1:5" ht="13" x14ac:dyDescent="0.3">
      <c r="A32" s="17"/>
      <c r="B32" s="17" t="s">
        <v>434</v>
      </c>
      <c r="C32" s="17" t="s">
        <v>433</v>
      </c>
    </row>
    <row r="33" spans="1:5" x14ac:dyDescent="0.25">
      <c r="A33" s="15" t="s">
        <v>413</v>
      </c>
      <c r="B33" s="15">
        <v>67.876500000000007</v>
      </c>
      <c r="C33" s="15">
        <v>38.569400000000009</v>
      </c>
    </row>
    <row r="34" spans="1:5" x14ac:dyDescent="0.25">
      <c r="A34" s="15" t="s">
        <v>414</v>
      </c>
      <c r="B34" s="15">
        <v>112.63386316666502</v>
      </c>
      <c r="C34" s="15">
        <v>65.733703822221898</v>
      </c>
    </row>
    <row r="35" spans="1:5" x14ac:dyDescent="0.25">
      <c r="A35" s="15" t="s">
        <v>415</v>
      </c>
      <c r="B35" s="15">
        <v>10</v>
      </c>
      <c r="C35" s="15">
        <v>10</v>
      </c>
    </row>
    <row r="36" spans="1:5" x14ac:dyDescent="0.25">
      <c r="A36" s="15" t="s">
        <v>416</v>
      </c>
      <c r="B36" s="15">
        <v>9</v>
      </c>
      <c r="C36" s="15">
        <v>9</v>
      </c>
    </row>
    <row r="37" spans="1:5" x14ac:dyDescent="0.25">
      <c r="A37" s="15" t="s">
        <v>417</v>
      </c>
      <c r="B37" s="20">
        <v>1.7134872465316351</v>
      </c>
      <c r="C37" s="15"/>
    </row>
    <row r="38" spans="1:5" x14ac:dyDescent="0.25">
      <c r="A38" s="15" t="s">
        <v>418</v>
      </c>
      <c r="B38" s="15">
        <v>0.21734981491639185</v>
      </c>
      <c r="C38" s="15"/>
    </row>
    <row r="39" spans="1:5" ht="13" thickBot="1" x14ac:dyDescent="0.3">
      <c r="A39" s="16" t="s">
        <v>419</v>
      </c>
      <c r="B39" s="21">
        <v>3.17889310445827</v>
      </c>
      <c r="C39" s="16"/>
      <c r="E39" s="18" t="s">
        <v>435</v>
      </c>
    </row>
    <row r="42" spans="1:5" x14ac:dyDescent="0.25">
      <c r="A42" t="s">
        <v>423</v>
      </c>
    </row>
    <row r="43" spans="1:5" ht="13" thickBot="1" x14ac:dyDescent="0.3"/>
    <row r="44" spans="1:5" ht="13" x14ac:dyDescent="0.3">
      <c r="A44" s="17"/>
      <c r="B44" s="17" t="s">
        <v>434</v>
      </c>
      <c r="C44" s="17" t="s">
        <v>433</v>
      </c>
    </row>
    <row r="45" spans="1:5" x14ac:dyDescent="0.25">
      <c r="A45" s="15" t="s">
        <v>413</v>
      </c>
      <c r="B45" s="15">
        <v>67.876500000000007</v>
      </c>
      <c r="C45" s="15">
        <v>38.569400000000009</v>
      </c>
    </row>
    <row r="46" spans="1:5" x14ac:dyDescent="0.25">
      <c r="A46" s="15" t="s">
        <v>414</v>
      </c>
      <c r="B46" s="15">
        <v>112.63386316666502</v>
      </c>
      <c r="C46" s="15">
        <v>65.733703822221898</v>
      </c>
    </row>
    <row r="47" spans="1:5" x14ac:dyDescent="0.25">
      <c r="A47" s="15" t="s">
        <v>415</v>
      </c>
      <c r="B47" s="15">
        <v>10</v>
      </c>
      <c r="C47" s="15">
        <v>10</v>
      </c>
    </row>
    <row r="48" spans="1:5" x14ac:dyDescent="0.25">
      <c r="A48" s="15" t="s">
        <v>424</v>
      </c>
      <c r="B48" s="15">
        <v>89.18378349444346</v>
      </c>
      <c r="C48" s="15"/>
    </row>
    <row r="49" spans="1:5" x14ac:dyDescent="0.25">
      <c r="A49" s="15" t="s">
        <v>425</v>
      </c>
      <c r="B49" s="15">
        <v>0</v>
      </c>
      <c r="C49" s="15"/>
    </row>
    <row r="50" spans="1:5" x14ac:dyDescent="0.25">
      <c r="A50" s="15" t="s">
        <v>416</v>
      </c>
      <c r="B50" s="15">
        <v>18</v>
      </c>
      <c r="C50" s="15"/>
    </row>
    <row r="51" spans="1:5" x14ac:dyDescent="0.25">
      <c r="A51" s="15" t="s">
        <v>426</v>
      </c>
      <c r="B51" s="20">
        <v>6.9392878353595195</v>
      </c>
      <c r="C51" s="15"/>
    </row>
    <row r="52" spans="1:5" x14ac:dyDescent="0.25">
      <c r="A52" s="15" t="s">
        <v>427</v>
      </c>
      <c r="B52" s="15">
        <v>8.7270880009872452E-7</v>
      </c>
      <c r="C52" s="15"/>
    </row>
    <row r="53" spans="1:5" x14ac:dyDescent="0.25">
      <c r="A53" s="15" t="s">
        <v>428</v>
      </c>
      <c r="B53" s="15">
        <v>1.7340636066175394</v>
      </c>
      <c r="C53" s="15"/>
    </row>
    <row r="54" spans="1:5" x14ac:dyDescent="0.25">
      <c r="A54" s="15" t="s">
        <v>429</v>
      </c>
      <c r="B54" s="15">
        <v>1.745417600197449E-6</v>
      </c>
      <c r="C54" s="15"/>
    </row>
    <row r="55" spans="1:5" ht="13" thickBot="1" x14ac:dyDescent="0.3">
      <c r="A55" s="16" t="s">
        <v>430</v>
      </c>
      <c r="B55" s="21">
        <v>2.1009220402410378</v>
      </c>
      <c r="C55" s="16"/>
      <c r="E55" s="18" t="s">
        <v>436</v>
      </c>
    </row>
    <row r="58" spans="1:5" x14ac:dyDescent="0.25">
      <c r="A58" t="s">
        <v>410</v>
      </c>
    </row>
    <row r="59" spans="1:5" ht="13" thickBot="1" x14ac:dyDescent="0.3"/>
    <row r="60" spans="1:5" ht="13" x14ac:dyDescent="0.3">
      <c r="A60" s="17"/>
      <c r="B60" s="17" t="s">
        <v>437</v>
      </c>
      <c r="C60" s="17" t="s">
        <v>434</v>
      </c>
    </row>
    <row r="61" spans="1:5" x14ac:dyDescent="0.25">
      <c r="A61" s="15" t="s">
        <v>413</v>
      </c>
      <c r="B61" s="15">
        <v>36.271900000000002</v>
      </c>
      <c r="C61" s="15">
        <v>67.876500000000007</v>
      </c>
    </row>
    <row r="62" spans="1:5" x14ac:dyDescent="0.25">
      <c r="A62" s="15" t="s">
        <v>414</v>
      </c>
      <c r="B62" s="15">
        <v>145.44500098888864</v>
      </c>
      <c r="C62" s="15">
        <v>112.63386316666502</v>
      </c>
    </row>
    <row r="63" spans="1:5" x14ac:dyDescent="0.25">
      <c r="A63" s="15" t="s">
        <v>415</v>
      </c>
      <c r="B63" s="15">
        <v>10</v>
      </c>
      <c r="C63" s="15">
        <v>10</v>
      </c>
    </row>
    <row r="64" spans="1:5" x14ac:dyDescent="0.25">
      <c r="A64" s="15" t="s">
        <v>416</v>
      </c>
      <c r="B64" s="15">
        <v>9</v>
      </c>
      <c r="C64" s="15">
        <v>9</v>
      </c>
    </row>
    <row r="65" spans="1:5" x14ac:dyDescent="0.25">
      <c r="A65" s="15" t="s">
        <v>417</v>
      </c>
      <c r="B65" s="20">
        <v>1.2913079326212293</v>
      </c>
      <c r="C65" s="15"/>
    </row>
    <row r="66" spans="1:5" x14ac:dyDescent="0.25">
      <c r="A66" s="15" t="s">
        <v>418</v>
      </c>
      <c r="B66" s="15">
        <v>0.35475754508199364</v>
      </c>
      <c r="C66" s="15"/>
    </row>
    <row r="67" spans="1:5" ht="13" thickBot="1" x14ac:dyDescent="0.3">
      <c r="A67" s="16" t="s">
        <v>419</v>
      </c>
      <c r="B67" s="21">
        <v>3.17889310445827</v>
      </c>
      <c r="C67" s="16"/>
      <c r="E67" s="18" t="s">
        <v>438</v>
      </c>
    </row>
    <row r="70" spans="1:5" x14ac:dyDescent="0.25">
      <c r="A70" t="s">
        <v>423</v>
      </c>
    </row>
    <row r="71" spans="1:5" ht="13" thickBot="1" x14ac:dyDescent="0.3"/>
    <row r="72" spans="1:5" ht="13" x14ac:dyDescent="0.3">
      <c r="A72" s="17"/>
      <c r="B72" s="17" t="s">
        <v>437</v>
      </c>
      <c r="C72" s="17" t="s">
        <v>434</v>
      </c>
    </row>
    <row r="73" spans="1:5" x14ac:dyDescent="0.25">
      <c r="A73" s="15" t="s">
        <v>413</v>
      </c>
      <c r="B73" s="15">
        <v>36.271900000000002</v>
      </c>
      <c r="C73" s="15">
        <v>67.876500000000007</v>
      </c>
    </row>
    <row r="74" spans="1:5" x14ac:dyDescent="0.25">
      <c r="A74" s="15" t="s">
        <v>414</v>
      </c>
      <c r="B74" s="15">
        <v>145.44500098888864</v>
      </c>
      <c r="C74" s="15">
        <v>112.63386316666502</v>
      </c>
    </row>
    <row r="75" spans="1:5" x14ac:dyDescent="0.25">
      <c r="A75" s="15" t="s">
        <v>415</v>
      </c>
      <c r="B75" s="15">
        <v>10</v>
      </c>
      <c r="C75" s="15">
        <v>10</v>
      </c>
    </row>
    <row r="76" spans="1:5" x14ac:dyDescent="0.25">
      <c r="A76" s="15" t="s">
        <v>424</v>
      </c>
      <c r="B76" s="15">
        <v>129.03943207777684</v>
      </c>
      <c r="C76" s="15"/>
    </row>
    <row r="77" spans="1:5" x14ac:dyDescent="0.25">
      <c r="A77" s="15" t="s">
        <v>425</v>
      </c>
      <c r="B77" s="15">
        <v>0</v>
      </c>
      <c r="C77" s="15"/>
    </row>
    <row r="78" spans="1:5" x14ac:dyDescent="0.25">
      <c r="A78" s="15" t="s">
        <v>416</v>
      </c>
      <c r="B78" s="15">
        <v>18</v>
      </c>
      <c r="C78" s="15"/>
    </row>
    <row r="79" spans="1:5" x14ac:dyDescent="0.25">
      <c r="A79" s="15" t="s">
        <v>426</v>
      </c>
      <c r="B79" s="20">
        <v>-6.2211987887985432</v>
      </c>
      <c r="C79" s="15"/>
    </row>
    <row r="80" spans="1:5" x14ac:dyDescent="0.25">
      <c r="A80" s="15" t="s">
        <v>427</v>
      </c>
      <c r="B80" s="15">
        <v>3.5936200514393913E-6</v>
      </c>
      <c r="C80" s="15"/>
    </row>
    <row r="81" spans="1:5" x14ac:dyDescent="0.25">
      <c r="A81" s="15" t="s">
        <v>428</v>
      </c>
      <c r="B81" s="15">
        <v>1.7340636066175394</v>
      </c>
      <c r="C81" s="15"/>
    </row>
    <row r="82" spans="1:5" x14ac:dyDescent="0.25">
      <c r="A82" s="15" t="s">
        <v>429</v>
      </c>
      <c r="B82" s="15">
        <v>7.1872401028787827E-6</v>
      </c>
      <c r="C82" s="15"/>
    </row>
    <row r="83" spans="1:5" ht="13" thickBot="1" x14ac:dyDescent="0.3">
      <c r="A83" s="16" t="s">
        <v>430</v>
      </c>
      <c r="B83" s="21">
        <v>2.1009220402410378</v>
      </c>
      <c r="C83" s="16"/>
      <c r="E83" s="18" t="s">
        <v>439</v>
      </c>
    </row>
    <row r="86" spans="1:5" x14ac:dyDescent="0.25">
      <c r="A86" t="s">
        <v>410</v>
      </c>
    </row>
    <row r="87" spans="1:5" ht="13" thickBot="1" x14ac:dyDescent="0.3"/>
    <row r="88" spans="1:5" ht="13" x14ac:dyDescent="0.3">
      <c r="A88" s="17"/>
      <c r="B88" s="17" t="s">
        <v>441</v>
      </c>
      <c r="C88" s="17" t="s">
        <v>437</v>
      </c>
    </row>
    <row r="89" spans="1:5" x14ac:dyDescent="0.25">
      <c r="A89" s="15" t="s">
        <v>413</v>
      </c>
      <c r="B89" s="15">
        <v>68.235299999999995</v>
      </c>
      <c r="C89" s="15">
        <v>36.271900000000002</v>
      </c>
    </row>
    <row r="90" spans="1:5" x14ac:dyDescent="0.25">
      <c r="A90" s="15" t="s">
        <v>414</v>
      </c>
      <c r="B90" s="15">
        <v>186.0990362333323</v>
      </c>
      <c r="C90" s="15">
        <v>145.44500098888864</v>
      </c>
    </row>
    <row r="91" spans="1:5" x14ac:dyDescent="0.25">
      <c r="A91" s="15" t="s">
        <v>415</v>
      </c>
      <c r="B91" s="15">
        <v>10</v>
      </c>
      <c r="C91" s="15">
        <v>10</v>
      </c>
    </row>
    <row r="92" spans="1:5" x14ac:dyDescent="0.25">
      <c r="A92" s="15" t="s">
        <v>416</v>
      </c>
      <c r="B92" s="15">
        <v>9</v>
      </c>
      <c r="C92" s="15">
        <v>9</v>
      </c>
    </row>
    <row r="93" spans="1:5" x14ac:dyDescent="0.25">
      <c r="A93" s="15" t="s">
        <v>417</v>
      </c>
      <c r="B93" s="20">
        <v>1.2795148335661908</v>
      </c>
      <c r="C93" s="15"/>
    </row>
    <row r="94" spans="1:5" x14ac:dyDescent="0.25">
      <c r="A94" s="15" t="s">
        <v>418</v>
      </c>
      <c r="B94" s="15">
        <v>0.35973297605844945</v>
      </c>
      <c r="C94" s="15"/>
    </row>
    <row r="95" spans="1:5" ht="13" thickBot="1" x14ac:dyDescent="0.3">
      <c r="A95" s="16" t="s">
        <v>419</v>
      </c>
      <c r="B95" s="21">
        <v>3.17889310445827</v>
      </c>
      <c r="C95" s="16"/>
      <c r="E95" s="18" t="s">
        <v>442</v>
      </c>
    </row>
    <row r="98" spans="1:5" x14ac:dyDescent="0.25">
      <c r="A98" t="s">
        <v>423</v>
      </c>
    </row>
    <row r="99" spans="1:5" ht="13" thickBot="1" x14ac:dyDescent="0.3"/>
    <row r="100" spans="1:5" ht="13" x14ac:dyDescent="0.3">
      <c r="A100" s="17"/>
      <c r="B100" s="17" t="s">
        <v>441</v>
      </c>
      <c r="C100" s="17" t="s">
        <v>437</v>
      </c>
    </row>
    <row r="101" spans="1:5" x14ac:dyDescent="0.25">
      <c r="A101" s="15" t="s">
        <v>413</v>
      </c>
      <c r="B101" s="15">
        <v>68.235299999999995</v>
      </c>
      <c r="C101" s="15">
        <v>36.271900000000002</v>
      </c>
    </row>
    <row r="102" spans="1:5" x14ac:dyDescent="0.25">
      <c r="A102" s="15" t="s">
        <v>414</v>
      </c>
      <c r="B102" s="15">
        <v>186.0990362333323</v>
      </c>
      <c r="C102" s="15">
        <v>145.44500098888864</v>
      </c>
    </row>
    <row r="103" spans="1:5" x14ac:dyDescent="0.25">
      <c r="A103" s="15" t="s">
        <v>415</v>
      </c>
      <c r="B103" s="15">
        <v>10</v>
      </c>
      <c r="C103" s="15">
        <v>10</v>
      </c>
    </row>
    <row r="104" spans="1:5" x14ac:dyDescent="0.25">
      <c r="A104" s="15" t="s">
        <v>424</v>
      </c>
      <c r="B104" s="15">
        <v>165.77201861111047</v>
      </c>
      <c r="C104" s="15"/>
    </row>
    <row r="105" spans="1:5" x14ac:dyDescent="0.25">
      <c r="A105" s="15" t="s">
        <v>425</v>
      </c>
      <c r="B105" s="15">
        <v>0</v>
      </c>
      <c r="C105" s="15"/>
    </row>
    <row r="106" spans="1:5" x14ac:dyDescent="0.25">
      <c r="A106" s="15" t="s">
        <v>416</v>
      </c>
      <c r="B106" s="15">
        <v>18</v>
      </c>
      <c r="C106" s="15"/>
    </row>
    <row r="107" spans="1:5" x14ac:dyDescent="0.25">
      <c r="A107" s="15" t="s">
        <v>426</v>
      </c>
      <c r="B107" s="20">
        <v>5.5511422820373237</v>
      </c>
      <c r="C107" s="15"/>
    </row>
    <row r="108" spans="1:5" x14ac:dyDescent="0.25">
      <c r="A108" s="15" t="s">
        <v>427</v>
      </c>
      <c r="B108" s="15">
        <v>1.431051944878319E-5</v>
      </c>
      <c r="C108" s="15"/>
    </row>
    <row r="109" spans="1:5" x14ac:dyDescent="0.25">
      <c r="A109" s="15" t="s">
        <v>428</v>
      </c>
      <c r="B109" s="15">
        <v>1.7340636066175394</v>
      </c>
      <c r="C109" s="15"/>
    </row>
    <row r="110" spans="1:5" x14ac:dyDescent="0.25">
      <c r="A110" s="15" t="s">
        <v>429</v>
      </c>
      <c r="B110" s="15">
        <v>2.862103889756638E-5</v>
      </c>
      <c r="C110" s="15"/>
    </row>
    <row r="111" spans="1:5" ht="13" thickBot="1" x14ac:dyDescent="0.3">
      <c r="A111" s="16" t="s">
        <v>430</v>
      </c>
      <c r="B111" s="21">
        <v>2.1009220402410378</v>
      </c>
      <c r="C111" s="16"/>
      <c r="E111" s="18" t="s">
        <v>443</v>
      </c>
    </row>
    <row r="114" spans="1:5" x14ac:dyDescent="0.25">
      <c r="A114" t="s">
        <v>410</v>
      </c>
    </row>
    <row r="115" spans="1:5" ht="13" thickBot="1" x14ac:dyDescent="0.3"/>
    <row r="116" spans="1:5" ht="13" x14ac:dyDescent="0.3">
      <c r="A116" s="17"/>
      <c r="B116" s="17" t="s">
        <v>441</v>
      </c>
      <c r="C116" s="17" t="s">
        <v>434</v>
      </c>
    </row>
    <row r="117" spans="1:5" x14ac:dyDescent="0.25">
      <c r="A117" s="15" t="s">
        <v>413</v>
      </c>
      <c r="B117" s="15">
        <v>68.235299999999995</v>
      </c>
      <c r="C117" s="15">
        <v>67.876500000000007</v>
      </c>
    </row>
    <row r="118" spans="1:5" x14ac:dyDescent="0.25">
      <c r="A118" s="15" t="s">
        <v>414</v>
      </c>
      <c r="B118" s="15">
        <v>186.0990362333323</v>
      </c>
      <c r="C118" s="15">
        <v>112.63386316666502</v>
      </c>
    </row>
    <row r="119" spans="1:5" x14ac:dyDescent="0.25">
      <c r="A119" s="15" t="s">
        <v>415</v>
      </c>
      <c r="B119" s="15">
        <v>10</v>
      </c>
      <c r="C119" s="15">
        <v>10</v>
      </c>
    </row>
    <row r="120" spans="1:5" x14ac:dyDescent="0.25">
      <c r="A120" s="15" t="s">
        <v>416</v>
      </c>
      <c r="B120" s="15">
        <v>9</v>
      </c>
      <c r="C120" s="15">
        <v>9</v>
      </c>
    </row>
    <row r="121" spans="1:5" x14ac:dyDescent="0.25">
      <c r="A121" s="15" t="s">
        <v>417</v>
      </c>
      <c r="B121" s="20">
        <v>1.652247654490554</v>
      </c>
      <c r="C121" s="15"/>
    </row>
    <row r="122" spans="1:5" x14ac:dyDescent="0.25">
      <c r="A122" s="15" t="s">
        <v>418</v>
      </c>
      <c r="B122" s="15">
        <v>0.23302300153443631</v>
      </c>
      <c r="C122" s="15"/>
    </row>
    <row r="123" spans="1:5" ht="13" thickBot="1" x14ac:dyDescent="0.3">
      <c r="A123" s="16" t="s">
        <v>419</v>
      </c>
      <c r="B123" s="21">
        <v>3.17889310445827</v>
      </c>
      <c r="C123" s="16"/>
      <c r="E123" s="18" t="s">
        <v>444</v>
      </c>
    </row>
    <row r="126" spans="1:5" x14ac:dyDescent="0.25">
      <c r="A126" t="s">
        <v>423</v>
      </c>
    </row>
    <row r="127" spans="1:5" ht="13" thickBot="1" x14ac:dyDescent="0.3"/>
    <row r="128" spans="1:5" ht="13" x14ac:dyDescent="0.3">
      <c r="A128" s="17"/>
      <c r="B128" s="17" t="s">
        <v>441</v>
      </c>
      <c r="C128" s="17" t="s">
        <v>434</v>
      </c>
    </row>
    <row r="129" spans="1:5" x14ac:dyDescent="0.25">
      <c r="A129" s="15" t="s">
        <v>413</v>
      </c>
      <c r="B129" s="15">
        <v>68.235299999999995</v>
      </c>
      <c r="C129" s="15">
        <v>67.876500000000007</v>
      </c>
    </row>
    <row r="130" spans="1:5" x14ac:dyDescent="0.25">
      <c r="A130" s="15" t="s">
        <v>414</v>
      </c>
      <c r="B130" s="15">
        <v>186.0990362333323</v>
      </c>
      <c r="C130" s="15">
        <v>112.63386316666502</v>
      </c>
    </row>
    <row r="131" spans="1:5" x14ac:dyDescent="0.25">
      <c r="A131" s="15" t="s">
        <v>415</v>
      </c>
      <c r="B131" s="15">
        <v>10</v>
      </c>
      <c r="C131" s="15">
        <v>10</v>
      </c>
    </row>
    <row r="132" spans="1:5" x14ac:dyDescent="0.25">
      <c r="A132" s="15" t="s">
        <v>424</v>
      </c>
      <c r="B132" s="15">
        <v>149.36644969999867</v>
      </c>
      <c r="C132" s="15"/>
    </row>
    <row r="133" spans="1:5" x14ac:dyDescent="0.25">
      <c r="A133" s="15" t="s">
        <v>425</v>
      </c>
      <c r="B133" s="15">
        <v>0</v>
      </c>
      <c r="C133" s="15"/>
    </row>
    <row r="134" spans="1:5" x14ac:dyDescent="0.25">
      <c r="A134" s="15" t="s">
        <v>416</v>
      </c>
      <c r="B134" s="15">
        <v>18</v>
      </c>
      <c r="C134" s="15"/>
    </row>
    <row r="135" spans="1:5" x14ac:dyDescent="0.25">
      <c r="A135" s="15" t="s">
        <v>426</v>
      </c>
      <c r="B135" s="20">
        <v>6.5646398892977451E-2</v>
      </c>
      <c r="C135" s="15"/>
    </row>
    <row r="136" spans="1:5" x14ac:dyDescent="0.25">
      <c r="A136" s="15" t="s">
        <v>427</v>
      </c>
      <c r="B136" s="15">
        <v>0.47419148225333907</v>
      </c>
      <c r="C136" s="15"/>
    </row>
    <row r="137" spans="1:5" x14ac:dyDescent="0.25">
      <c r="A137" s="15" t="s">
        <v>428</v>
      </c>
      <c r="B137" s="15">
        <v>1.7340636066175394</v>
      </c>
      <c r="C137" s="15"/>
    </row>
    <row r="138" spans="1:5" x14ac:dyDescent="0.25">
      <c r="A138" s="15" t="s">
        <v>429</v>
      </c>
      <c r="B138" s="15">
        <v>0.94838296450667814</v>
      </c>
      <c r="C138" s="15"/>
    </row>
    <row r="139" spans="1:5" ht="13" thickBot="1" x14ac:dyDescent="0.3">
      <c r="A139" s="16" t="s">
        <v>430</v>
      </c>
      <c r="B139" s="21">
        <v>2.1009220402410378</v>
      </c>
      <c r="C139" s="16"/>
      <c r="E139" s="18" t="s">
        <v>445</v>
      </c>
    </row>
    <row r="142" spans="1:5" x14ac:dyDescent="0.25">
      <c r="A142" t="s">
        <v>410</v>
      </c>
    </row>
    <row r="143" spans="1:5" ht="13" thickBot="1" x14ac:dyDescent="0.3"/>
    <row r="144" spans="1:5" ht="13" x14ac:dyDescent="0.3">
      <c r="A144" s="17"/>
      <c r="B144" s="17" t="s">
        <v>437</v>
      </c>
      <c r="C144" s="17" t="s">
        <v>433</v>
      </c>
    </row>
    <row r="145" spans="1:5" x14ac:dyDescent="0.25">
      <c r="A145" s="15" t="s">
        <v>413</v>
      </c>
      <c r="B145" s="15">
        <v>36.271900000000002</v>
      </c>
      <c r="C145" s="15">
        <v>38.569400000000009</v>
      </c>
    </row>
    <row r="146" spans="1:5" x14ac:dyDescent="0.25">
      <c r="A146" s="15" t="s">
        <v>414</v>
      </c>
      <c r="B146" s="15">
        <v>145.44500098888864</v>
      </c>
      <c r="C146" s="15">
        <v>65.733703822221898</v>
      </c>
    </row>
    <row r="147" spans="1:5" x14ac:dyDescent="0.25">
      <c r="A147" s="15" t="s">
        <v>415</v>
      </c>
      <c r="B147" s="15">
        <v>10</v>
      </c>
      <c r="C147" s="15">
        <v>10</v>
      </c>
    </row>
    <row r="148" spans="1:5" x14ac:dyDescent="0.25">
      <c r="A148" s="15" t="s">
        <v>416</v>
      </c>
      <c r="B148" s="15">
        <v>9</v>
      </c>
      <c r="C148" s="15">
        <v>9</v>
      </c>
    </row>
    <row r="149" spans="1:5" x14ac:dyDescent="0.25">
      <c r="A149" s="15" t="s">
        <v>417</v>
      </c>
      <c r="B149" s="20">
        <v>2.2126396738916085</v>
      </c>
      <c r="C149" s="15"/>
    </row>
    <row r="150" spans="1:5" x14ac:dyDescent="0.25">
      <c r="A150" s="15" t="s">
        <v>418</v>
      </c>
      <c r="B150" s="15">
        <v>0.12622308846311955</v>
      </c>
      <c r="C150" s="15"/>
    </row>
    <row r="151" spans="1:5" ht="13" thickBot="1" x14ac:dyDescent="0.3">
      <c r="A151" s="16" t="s">
        <v>419</v>
      </c>
      <c r="B151" s="21">
        <v>3.17889310445827</v>
      </c>
      <c r="C151" s="16"/>
      <c r="E151" s="18" t="s">
        <v>446</v>
      </c>
    </row>
    <row r="154" spans="1:5" x14ac:dyDescent="0.25">
      <c r="A154" t="s">
        <v>423</v>
      </c>
    </row>
    <row r="155" spans="1:5" ht="13" thickBot="1" x14ac:dyDescent="0.3"/>
    <row r="156" spans="1:5" ht="13" x14ac:dyDescent="0.3">
      <c r="A156" s="17"/>
      <c r="B156" s="17" t="s">
        <v>437</v>
      </c>
      <c r="C156" s="17" t="s">
        <v>433</v>
      </c>
    </row>
    <row r="157" spans="1:5" x14ac:dyDescent="0.25">
      <c r="A157" s="15" t="s">
        <v>413</v>
      </c>
      <c r="B157" s="15">
        <v>36.271900000000002</v>
      </c>
      <c r="C157" s="15">
        <v>38.569400000000009</v>
      </c>
    </row>
    <row r="158" spans="1:5" x14ac:dyDescent="0.25">
      <c r="A158" s="15" t="s">
        <v>414</v>
      </c>
      <c r="B158" s="15">
        <v>145.44500098888864</v>
      </c>
      <c r="C158" s="15">
        <v>65.733703822221898</v>
      </c>
    </row>
    <row r="159" spans="1:5" x14ac:dyDescent="0.25">
      <c r="A159" s="15" t="s">
        <v>415</v>
      </c>
      <c r="B159" s="15">
        <v>10</v>
      </c>
      <c r="C159" s="15">
        <v>10</v>
      </c>
    </row>
    <row r="160" spans="1:5" x14ac:dyDescent="0.25">
      <c r="A160" s="15" t="s">
        <v>424</v>
      </c>
      <c r="B160" s="15">
        <v>105.58935240555527</v>
      </c>
      <c r="C160" s="15"/>
    </row>
    <row r="161" spans="1:12" x14ac:dyDescent="0.25">
      <c r="A161" s="15" t="s">
        <v>425</v>
      </c>
      <c r="B161" s="15">
        <v>0</v>
      </c>
      <c r="C161" s="15"/>
    </row>
    <row r="162" spans="1:12" x14ac:dyDescent="0.25">
      <c r="A162" s="15" t="s">
        <v>416</v>
      </c>
      <c r="B162" s="15">
        <v>18</v>
      </c>
      <c r="C162" s="15"/>
    </row>
    <row r="163" spans="1:12" x14ac:dyDescent="0.25">
      <c r="A163" s="15" t="s">
        <v>426</v>
      </c>
      <c r="B163" s="20">
        <v>-0.4999544739111827</v>
      </c>
      <c r="C163" s="15"/>
    </row>
    <row r="164" spans="1:12" x14ac:dyDescent="0.25">
      <c r="A164" s="15" t="s">
        <v>427</v>
      </c>
      <c r="B164" s="15">
        <v>0.31158194089615943</v>
      </c>
      <c r="C164" s="15"/>
    </row>
    <row r="165" spans="1:12" x14ac:dyDescent="0.25">
      <c r="A165" s="15" t="s">
        <v>428</v>
      </c>
      <c r="B165" s="15">
        <v>1.7340636066175394</v>
      </c>
      <c r="C165" s="15"/>
    </row>
    <row r="166" spans="1:12" x14ac:dyDescent="0.25">
      <c r="A166" s="15" t="s">
        <v>429</v>
      </c>
      <c r="B166" s="15">
        <v>0.62316388179231885</v>
      </c>
      <c r="C166" s="15"/>
    </row>
    <row r="167" spans="1:12" ht="13" thickBot="1" x14ac:dyDescent="0.3">
      <c r="A167" s="16" t="s">
        <v>430</v>
      </c>
      <c r="B167" s="21">
        <v>2.1009220402410378</v>
      </c>
      <c r="C167" s="16"/>
      <c r="E167" s="18" t="s">
        <v>447</v>
      </c>
    </row>
    <row r="170" spans="1:12" x14ac:dyDescent="0.25">
      <c r="A170" s="22" t="s">
        <v>393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2" spans="1:12" x14ac:dyDescent="0.25">
      <c r="A172" t="s">
        <v>449</v>
      </c>
    </row>
    <row r="174" spans="1:12" ht="13" thickBot="1" x14ac:dyDescent="0.3">
      <c r="A174" t="s">
        <v>450</v>
      </c>
    </row>
    <row r="175" spans="1:12" ht="13" x14ac:dyDescent="0.3">
      <c r="A175" s="17" t="s">
        <v>451</v>
      </c>
      <c r="B175" s="17" t="s">
        <v>452</v>
      </c>
      <c r="C175" s="17" t="s">
        <v>453</v>
      </c>
      <c r="D175" s="17" t="s">
        <v>454</v>
      </c>
      <c r="E175" s="17" t="s">
        <v>414</v>
      </c>
    </row>
    <row r="176" spans="1:12" x14ac:dyDescent="0.25">
      <c r="A176" s="15" t="s">
        <v>455</v>
      </c>
      <c r="B176" s="15">
        <v>10</v>
      </c>
      <c r="C176" s="15">
        <v>775.34699999999998</v>
      </c>
      <c r="D176" s="15">
        <v>77.534700000000001</v>
      </c>
      <c r="E176" s="15">
        <v>39.988745122222248</v>
      </c>
    </row>
    <row r="177" spans="1:7" x14ac:dyDescent="0.25">
      <c r="A177" s="15" t="s">
        <v>456</v>
      </c>
      <c r="B177" s="15">
        <v>10</v>
      </c>
      <c r="C177" s="15">
        <v>838.22599999999989</v>
      </c>
      <c r="D177" s="15">
        <v>83.822599999999994</v>
      </c>
      <c r="E177" s="15">
        <v>8.3638958222222222</v>
      </c>
    </row>
    <row r="178" spans="1:7" x14ac:dyDescent="0.25">
      <c r="A178" s="15" t="s">
        <v>457</v>
      </c>
      <c r="B178" s="15">
        <v>10</v>
      </c>
      <c r="C178" s="15">
        <v>937.87500000000011</v>
      </c>
      <c r="D178" s="15">
        <v>93.787500000000009</v>
      </c>
      <c r="E178" s="15">
        <v>7.3441291666666597</v>
      </c>
    </row>
    <row r="179" spans="1:7" x14ac:dyDescent="0.25">
      <c r="A179" s="15" t="s">
        <v>458</v>
      </c>
      <c r="B179" s="15">
        <v>10</v>
      </c>
      <c r="C179" s="15">
        <v>838.21800000000007</v>
      </c>
      <c r="D179" s="15">
        <v>83.82180000000001</v>
      </c>
      <c r="E179" s="15">
        <v>30.725666844444472</v>
      </c>
    </row>
    <row r="180" spans="1:7" ht="13" thickBot="1" x14ac:dyDescent="0.3">
      <c r="A180" s="16" t="s">
        <v>459</v>
      </c>
      <c r="B180" s="16">
        <v>10</v>
      </c>
      <c r="C180" s="16">
        <v>931.97099999999989</v>
      </c>
      <c r="D180" s="16">
        <v>93.197099999999992</v>
      </c>
      <c r="E180" s="16">
        <v>8.0600685444444515</v>
      </c>
    </row>
    <row r="183" spans="1:7" ht="13" thickBot="1" x14ac:dyDescent="0.3">
      <c r="A183" t="s">
        <v>460</v>
      </c>
    </row>
    <row r="184" spans="1:7" ht="13" x14ac:dyDescent="0.3">
      <c r="A184" s="17" t="s">
        <v>461</v>
      </c>
      <c r="B184" s="17" t="s">
        <v>462</v>
      </c>
      <c r="C184" s="17" t="s">
        <v>416</v>
      </c>
      <c r="D184" s="17" t="s">
        <v>463</v>
      </c>
      <c r="E184" s="17" t="s">
        <v>417</v>
      </c>
      <c r="F184" s="17" t="s">
        <v>464</v>
      </c>
      <c r="G184" s="17" t="s">
        <v>465</v>
      </c>
    </row>
    <row r="185" spans="1:7" x14ac:dyDescent="0.25">
      <c r="A185" s="15" t="s">
        <v>466</v>
      </c>
      <c r="B185" s="15">
        <v>1926.5401521200001</v>
      </c>
      <c r="C185" s="15">
        <v>4</v>
      </c>
      <c r="D185" s="15">
        <v>481.63503803000003</v>
      </c>
      <c r="E185" s="20">
        <v>25.488053872047228</v>
      </c>
      <c r="F185" s="15">
        <v>4.5309390873743708E-11</v>
      </c>
      <c r="G185" s="20">
        <v>2.5787391843115586</v>
      </c>
    </row>
    <row r="186" spans="1:7" x14ac:dyDescent="0.25">
      <c r="A186" s="15" t="s">
        <v>467</v>
      </c>
      <c r="B186" s="15">
        <v>850.34254950000059</v>
      </c>
      <c r="C186" s="15">
        <v>45</v>
      </c>
      <c r="D186" s="15">
        <v>18.896501100000012</v>
      </c>
      <c r="E186" s="15"/>
      <c r="F186" s="15"/>
      <c r="G186" s="15"/>
    </row>
    <row r="187" spans="1:7" x14ac:dyDescent="0.25">
      <c r="A187" s="15"/>
      <c r="B187" s="15"/>
      <c r="C187" s="15"/>
      <c r="D187" s="15"/>
      <c r="E187" s="15"/>
      <c r="F187" s="15"/>
      <c r="G187" s="15"/>
    </row>
    <row r="188" spans="1:7" ht="13" thickBot="1" x14ac:dyDescent="0.3">
      <c r="A188" s="16" t="s">
        <v>468</v>
      </c>
      <c r="B188" s="16">
        <v>2776.8827016200007</v>
      </c>
      <c r="C188" s="16">
        <v>49</v>
      </c>
      <c r="D188" s="16"/>
      <c r="E188" s="16"/>
      <c r="F188" s="16"/>
      <c r="G188" s="16"/>
    </row>
    <row r="191" spans="1:7" x14ac:dyDescent="0.25">
      <c r="A191" t="s">
        <v>410</v>
      </c>
    </row>
    <row r="192" spans="1:7" ht="13" thickBot="1" x14ac:dyDescent="0.3"/>
    <row r="193" spans="1:5" ht="13" x14ac:dyDescent="0.3">
      <c r="A193" s="17"/>
      <c r="B193" s="17" t="s">
        <v>420</v>
      </c>
      <c r="C193" s="17" t="s">
        <v>469</v>
      </c>
    </row>
    <row r="194" spans="1:5" x14ac:dyDescent="0.25">
      <c r="A194" s="15" t="s">
        <v>413</v>
      </c>
      <c r="B194" s="15">
        <v>77.534700000000001</v>
      </c>
      <c r="C194" s="15">
        <v>83.822599999999994</v>
      </c>
    </row>
    <row r="195" spans="1:5" x14ac:dyDescent="0.25">
      <c r="A195" s="15" t="s">
        <v>414</v>
      </c>
      <c r="B195" s="15">
        <v>39.988745122222248</v>
      </c>
      <c r="C195" s="15">
        <v>8.3638958222222222</v>
      </c>
    </row>
    <row r="196" spans="1:5" x14ac:dyDescent="0.25">
      <c r="A196" s="15" t="s">
        <v>415</v>
      </c>
      <c r="B196" s="15">
        <v>10</v>
      </c>
      <c r="C196" s="15">
        <v>10</v>
      </c>
    </row>
    <row r="197" spans="1:5" x14ac:dyDescent="0.25">
      <c r="A197" s="15" t="s">
        <v>416</v>
      </c>
      <c r="B197" s="15">
        <v>9</v>
      </c>
      <c r="C197" s="15">
        <v>9</v>
      </c>
    </row>
    <row r="198" spans="1:5" x14ac:dyDescent="0.25">
      <c r="A198" s="15" t="s">
        <v>417</v>
      </c>
      <c r="B198" s="20">
        <v>4.7811146829418005</v>
      </c>
      <c r="C198" s="15"/>
    </row>
    <row r="199" spans="1:5" x14ac:dyDescent="0.25">
      <c r="A199" s="15" t="s">
        <v>418</v>
      </c>
      <c r="B199" s="15">
        <v>1.4514549994461499E-2</v>
      </c>
      <c r="C199" s="15"/>
    </row>
    <row r="200" spans="1:5" ht="13" thickBot="1" x14ac:dyDescent="0.3">
      <c r="A200" s="16" t="s">
        <v>419</v>
      </c>
      <c r="B200" s="21">
        <v>3.17889310445827</v>
      </c>
      <c r="C200" s="16"/>
      <c r="E200" s="18" t="s">
        <v>448</v>
      </c>
    </row>
    <row r="203" spans="1:5" x14ac:dyDescent="0.25">
      <c r="A203" t="s">
        <v>470</v>
      </c>
    </row>
    <row r="204" spans="1:5" ht="13" thickBot="1" x14ac:dyDescent="0.3"/>
    <row r="205" spans="1:5" ht="13" x14ac:dyDescent="0.3">
      <c r="A205" s="17"/>
      <c r="B205" s="17" t="s">
        <v>420</v>
      </c>
      <c r="C205" s="17" t="s">
        <v>469</v>
      </c>
    </row>
    <row r="206" spans="1:5" x14ac:dyDescent="0.25">
      <c r="A206" s="15" t="s">
        <v>413</v>
      </c>
      <c r="B206" s="15">
        <v>77.534700000000001</v>
      </c>
      <c r="C206" s="15">
        <v>83.822599999999994</v>
      </c>
    </row>
    <row r="207" spans="1:5" x14ac:dyDescent="0.25">
      <c r="A207" s="15" t="s">
        <v>414</v>
      </c>
      <c r="B207" s="15">
        <v>39.988745122222248</v>
      </c>
      <c r="C207" s="15">
        <v>8.3638958222222222</v>
      </c>
    </row>
    <row r="208" spans="1:5" x14ac:dyDescent="0.25">
      <c r="A208" s="15" t="s">
        <v>415</v>
      </c>
      <c r="B208" s="15">
        <v>10</v>
      </c>
      <c r="C208" s="15">
        <v>10</v>
      </c>
    </row>
    <row r="209" spans="1:5" x14ac:dyDescent="0.25">
      <c r="A209" s="15" t="s">
        <v>425</v>
      </c>
      <c r="B209" s="15">
        <v>0</v>
      </c>
      <c r="C209" s="15"/>
    </row>
    <row r="210" spans="1:5" x14ac:dyDescent="0.25">
      <c r="A210" s="15" t="s">
        <v>416</v>
      </c>
      <c r="B210" s="15">
        <v>13</v>
      </c>
      <c r="C210" s="15"/>
    </row>
    <row r="211" spans="1:5" x14ac:dyDescent="0.25">
      <c r="A211" s="15" t="s">
        <v>426</v>
      </c>
      <c r="B211" s="20">
        <v>-2.8595357237138197</v>
      </c>
      <c r="C211" s="15"/>
    </row>
    <row r="212" spans="1:5" x14ac:dyDescent="0.25">
      <c r="A212" s="15" t="s">
        <v>427</v>
      </c>
      <c r="B212" s="15">
        <v>6.7047728172288093E-3</v>
      </c>
      <c r="C212" s="15"/>
    </row>
    <row r="213" spans="1:5" x14ac:dyDescent="0.25">
      <c r="A213" s="15" t="s">
        <v>428</v>
      </c>
      <c r="B213" s="15">
        <v>1.7709333959868729</v>
      </c>
      <c r="C213" s="15"/>
    </row>
    <row r="214" spans="1:5" x14ac:dyDescent="0.25">
      <c r="A214" s="15" t="s">
        <v>429</v>
      </c>
      <c r="B214" s="15">
        <v>1.3409545634457619E-2</v>
      </c>
      <c r="C214" s="15"/>
    </row>
    <row r="215" spans="1:5" ht="13" thickBot="1" x14ac:dyDescent="0.3">
      <c r="A215" s="16" t="s">
        <v>430</v>
      </c>
      <c r="B215" s="21">
        <v>2.1603686564627926</v>
      </c>
      <c r="C215" s="16"/>
      <c r="E215" s="18" t="s">
        <v>432</v>
      </c>
    </row>
    <row r="218" spans="1:5" x14ac:dyDescent="0.25">
      <c r="A218" t="s">
        <v>410</v>
      </c>
    </row>
    <row r="219" spans="1:5" ht="13" thickBot="1" x14ac:dyDescent="0.3"/>
    <row r="220" spans="1:5" ht="13" x14ac:dyDescent="0.3">
      <c r="A220" s="17"/>
      <c r="B220" s="17" t="s">
        <v>433</v>
      </c>
      <c r="C220" s="17" t="s">
        <v>434</v>
      </c>
    </row>
    <row r="221" spans="1:5" x14ac:dyDescent="0.25">
      <c r="A221" s="15" t="s">
        <v>413</v>
      </c>
      <c r="B221" s="15">
        <v>83.822599999999994</v>
      </c>
      <c r="C221" s="15">
        <v>93.787500000000009</v>
      </c>
    </row>
    <row r="222" spans="1:5" x14ac:dyDescent="0.25">
      <c r="A222" s="15" t="s">
        <v>414</v>
      </c>
      <c r="B222" s="15">
        <v>8.3638958222222222</v>
      </c>
      <c r="C222" s="15">
        <v>7.3441291666666597</v>
      </c>
    </row>
    <row r="223" spans="1:5" x14ac:dyDescent="0.25">
      <c r="A223" s="15" t="s">
        <v>415</v>
      </c>
      <c r="B223" s="15">
        <v>10</v>
      </c>
      <c r="C223" s="15">
        <v>10</v>
      </c>
    </row>
    <row r="224" spans="1:5" x14ac:dyDescent="0.25">
      <c r="A224" s="15" t="s">
        <v>416</v>
      </c>
      <c r="B224" s="15">
        <v>9</v>
      </c>
      <c r="C224" s="15">
        <v>9</v>
      </c>
    </row>
    <row r="225" spans="1:5" x14ac:dyDescent="0.25">
      <c r="A225" s="15" t="s">
        <v>417</v>
      </c>
      <c r="B225" s="20">
        <v>1.138854673224438</v>
      </c>
      <c r="C225" s="15"/>
    </row>
    <row r="226" spans="1:5" x14ac:dyDescent="0.25">
      <c r="A226" s="15" t="s">
        <v>418</v>
      </c>
      <c r="B226" s="15">
        <v>0.42479662498543658</v>
      </c>
      <c r="C226" s="15"/>
    </row>
    <row r="227" spans="1:5" ht="13" thickBot="1" x14ac:dyDescent="0.3">
      <c r="A227" s="16" t="s">
        <v>419</v>
      </c>
      <c r="B227" s="21">
        <v>3.17889310445827</v>
      </c>
      <c r="C227" s="16"/>
      <c r="E227" s="18" t="s">
        <v>472</v>
      </c>
    </row>
    <row r="230" spans="1:5" x14ac:dyDescent="0.25">
      <c r="A230" t="s">
        <v>423</v>
      </c>
    </row>
    <row r="231" spans="1:5" ht="13" thickBot="1" x14ac:dyDescent="0.3"/>
    <row r="232" spans="1:5" ht="13" x14ac:dyDescent="0.3">
      <c r="A232" s="17"/>
      <c r="B232" s="17" t="s">
        <v>433</v>
      </c>
      <c r="C232" s="17" t="s">
        <v>434</v>
      </c>
    </row>
    <row r="233" spans="1:5" x14ac:dyDescent="0.25">
      <c r="A233" s="15" t="s">
        <v>413</v>
      </c>
      <c r="B233" s="15">
        <v>83.822599999999994</v>
      </c>
      <c r="C233" s="15">
        <v>93.787500000000009</v>
      </c>
    </row>
    <row r="234" spans="1:5" x14ac:dyDescent="0.25">
      <c r="A234" s="15" t="s">
        <v>414</v>
      </c>
      <c r="B234" s="15">
        <v>8.3638958222222222</v>
      </c>
      <c r="C234" s="15">
        <v>7.3441291666666597</v>
      </c>
    </row>
    <row r="235" spans="1:5" x14ac:dyDescent="0.25">
      <c r="A235" s="15" t="s">
        <v>415</v>
      </c>
      <c r="B235" s="15">
        <v>10</v>
      </c>
      <c r="C235" s="15">
        <v>10</v>
      </c>
    </row>
    <row r="236" spans="1:5" x14ac:dyDescent="0.25">
      <c r="A236" s="15" t="s">
        <v>424</v>
      </c>
      <c r="B236" s="15">
        <v>7.8540124944444409</v>
      </c>
      <c r="C236" s="15"/>
    </row>
    <row r="237" spans="1:5" x14ac:dyDescent="0.25">
      <c r="A237" s="15" t="s">
        <v>425</v>
      </c>
      <c r="B237" s="15">
        <v>0</v>
      </c>
      <c r="C237" s="15"/>
    </row>
    <row r="238" spans="1:5" x14ac:dyDescent="0.25">
      <c r="A238" s="15" t="s">
        <v>416</v>
      </c>
      <c r="B238" s="15">
        <v>18</v>
      </c>
      <c r="C238" s="15"/>
    </row>
    <row r="239" spans="1:5" x14ac:dyDescent="0.25">
      <c r="A239" s="15" t="s">
        <v>426</v>
      </c>
      <c r="B239" s="20">
        <v>-7.9508242394641346</v>
      </c>
      <c r="C239" s="15"/>
    </row>
    <row r="240" spans="1:5" x14ac:dyDescent="0.25">
      <c r="A240" s="15" t="s">
        <v>427</v>
      </c>
      <c r="B240" s="15">
        <v>1.3376803145468796E-7</v>
      </c>
      <c r="C240" s="15"/>
    </row>
    <row r="241" spans="1:5" x14ac:dyDescent="0.25">
      <c r="A241" s="15" t="s">
        <v>428</v>
      </c>
      <c r="B241" s="15">
        <v>1.7340636066175394</v>
      </c>
      <c r="C241" s="15"/>
    </row>
    <row r="242" spans="1:5" x14ac:dyDescent="0.25">
      <c r="A242" s="15" t="s">
        <v>429</v>
      </c>
      <c r="B242" s="15">
        <v>2.6753606290937593E-7</v>
      </c>
      <c r="C242" s="15"/>
    </row>
    <row r="243" spans="1:5" ht="13" thickBot="1" x14ac:dyDescent="0.3">
      <c r="A243" s="16" t="s">
        <v>430</v>
      </c>
      <c r="B243" s="21">
        <v>2.1009220402410378</v>
      </c>
      <c r="C243" s="16"/>
      <c r="E243" s="18" t="s">
        <v>471</v>
      </c>
    </row>
    <row r="246" spans="1:5" x14ac:dyDescent="0.25">
      <c r="A246" t="s">
        <v>410</v>
      </c>
    </row>
    <row r="247" spans="1:5" ht="13" thickBot="1" x14ac:dyDescent="0.3"/>
    <row r="248" spans="1:5" ht="13" x14ac:dyDescent="0.3">
      <c r="A248" s="17"/>
      <c r="B248" s="17" t="s">
        <v>437</v>
      </c>
      <c r="C248" s="17" t="s">
        <v>434</v>
      </c>
    </row>
    <row r="249" spans="1:5" x14ac:dyDescent="0.25">
      <c r="A249" s="15" t="s">
        <v>413</v>
      </c>
      <c r="B249" s="15">
        <v>83.82180000000001</v>
      </c>
      <c r="C249" s="15">
        <v>93.787500000000009</v>
      </c>
    </row>
    <row r="250" spans="1:5" x14ac:dyDescent="0.25">
      <c r="A250" s="15" t="s">
        <v>414</v>
      </c>
      <c r="B250" s="15">
        <v>30.725666844444472</v>
      </c>
      <c r="C250" s="15">
        <v>7.3441291666666597</v>
      </c>
    </row>
    <row r="251" spans="1:5" x14ac:dyDescent="0.25">
      <c r="A251" s="15" t="s">
        <v>415</v>
      </c>
      <c r="B251" s="15">
        <v>10</v>
      </c>
      <c r="C251" s="15">
        <v>10</v>
      </c>
    </row>
    <row r="252" spans="1:5" x14ac:dyDescent="0.25">
      <c r="A252" s="15" t="s">
        <v>416</v>
      </c>
      <c r="B252" s="15">
        <v>9</v>
      </c>
      <c r="C252" s="15">
        <v>9</v>
      </c>
    </row>
    <row r="253" spans="1:5" x14ac:dyDescent="0.25">
      <c r="A253" s="15" t="s">
        <v>417</v>
      </c>
      <c r="B253" s="20">
        <v>4.1837045818721874</v>
      </c>
      <c r="C253" s="15"/>
    </row>
    <row r="254" spans="1:5" x14ac:dyDescent="0.25">
      <c r="A254" s="15" t="s">
        <v>418</v>
      </c>
      <c r="B254" s="15">
        <v>2.2199592088986548E-2</v>
      </c>
      <c r="C254" s="15"/>
    </row>
    <row r="255" spans="1:5" ht="13" thickBot="1" x14ac:dyDescent="0.3">
      <c r="A255" s="16" t="s">
        <v>419</v>
      </c>
      <c r="B255" s="21">
        <v>3.17889310445827</v>
      </c>
      <c r="C255" s="16"/>
      <c r="E255" s="18" t="s">
        <v>473</v>
      </c>
    </row>
    <row r="258" spans="1:5" x14ac:dyDescent="0.25">
      <c r="A258" t="s">
        <v>470</v>
      </c>
    </row>
    <row r="259" spans="1:5" ht="13" thickBot="1" x14ac:dyDescent="0.3"/>
    <row r="260" spans="1:5" ht="13" x14ac:dyDescent="0.3">
      <c r="A260" s="17"/>
      <c r="B260" s="17" t="s">
        <v>437</v>
      </c>
      <c r="C260" s="17" t="s">
        <v>434</v>
      </c>
    </row>
    <row r="261" spans="1:5" x14ac:dyDescent="0.25">
      <c r="A261" s="15" t="s">
        <v>413</v>
      </c>
      <c r="B261" s="15">
        <v>83.82180000000001</v>
      </c>
      <c r="C261" s="15">
        <v>93.787500000000009</v>
      </c>
    </row>
    <row r="262" spans="1:5" x14ac:dyDescent="0.25">
      <c r="A262" s="15" t="s">
        <v>414</v>
      </c>
      <c r="B262" s="15">
        <v>30.725666844444472</v>
      </c>
      <c r="C262" s="15">
        <v>7.3441291666666597</v>
      </c>
    </row>
    <row r="263" spans="1:5" x14ac:dyDescent="0.25">
      <c r="A263" s="15" t="s">
        <v>415</v>
      </c>
      <c r="B263" s="15">
        <v>10</v>
      </c>
      <c r="C263" s="15">
        <v>10</v>
      </c>
    </row>
    <row r="264" spans="1:5" x14ac:dyDescent="0.25">
      <c r="A264" s="15" t="s">
        <v>425</v>
      </c>
      <c r="B264" s="15">
        <v>0</v>
      </c>
      <c r="C264" s="15"/>
    </row>
    <row r="265" spans="1:5" x14ac:dyDescent="0.25">
      <c r="A265" s="15" t="s">
        <v>416</v>
      </c>
      <c r="B265" s="15">
        <v>13</v>
      </c>
      <c r="C265" s="15"/>
    </row>
    <row r="266" spans="1:5" x14ac:dyDescent="0.25">
      <c r="A266" s="15" t="s">
        <v>426</v>
      </c>
      <c r="B266" s="20">
        <v>-5.107607717210664</v>
      </c>
      <c r="C266" s="15"/>
    </row>
    <row r="267" spans="1:5" x14ac:dyDescent="0.25">
      <c r="A267" s="15" t="s">
        <v>427</v>
      </c>
      <c r="B267" s="15">
        <v>1.0052196549992299E-4</v>
      </c>
      <c r="C267" s="15"/>
    </row>
    <row r="268" spans="1:5" x14ac:dyDescent="0.25">
      <c r="A268" s="15" t="s">
        <v>428</v>
      </c>
      <c r="B268" s="15">
        <v>1.7709333959868729</v>
      </c>
      <c r="C268" s="15"/>
    </row>
    <row r="269" spans="1:5" x14ac:dyDescent="0.25">
      <c r="A269" s="15" t="s">
        <v>429</v>
      </c>
      <c r="B269" s="15">
        <v>2.0104393099984599E-4</v>
      </c>
      <c r="C269" s="15"/>
    </row>
    <row r="270" spans="1:5" ht="13" thickBot="1" x14ac:dyDescent="0.3">
      <c r="A270" s="16" t="s">
        <v>430</v>
      </c>
      <c r="B270" s="21">
        <v>2.1603686564627926</v>
      </c>
      <c r="C270" s="16"/>
      <c r="E270" s="18" t="s">
        <v>439</v>
      </c>
    </row>
    <row r="273" spans="1:5" x14ac:dyDescent="0.25">
      <c r="A273" t="s">
        <v>410</v>
      </c>
    </row>
    <row r="274" spans="1:5" ht="13" thickBot="1" x14ac:dyDescent="0.3"/>
    <row r="275" spans="1:5" ht="13" x14ac:dyDescent="0.3">
      <c r="A275" s="17"/>
      <c r="B275" s="17" t="s">
        <v>437</v>
      </c>
      <c r="C275" s="17" t="s">
        <v>441</v>
      </c>
    </row>
    <row r="276" spans="1:5" x14ac:dyDescent="0.25">
      <c r="A276" s="15" t="s">
        <v>413</v>
      </c>
      <c r="B276" s="15">
        <v>83.82180000000001</v>
      </c>
      <c r="C276" s="15">
        <v>93.197099999999992</v>
      </c>
    </row>
    <row r="277" spans="1:5" x14ac:dyDescent="0.25">
      <c r="A277" s="15" t="s">
        <v>414</v>
      </c>
      <c r="B277" s="15">
        <v>30.725666844444472</v>
      </c>
      <c r="C277" s="15">
        <v>8.0600685444444515</v>
      </c>
    </row>
    <row r="278" spans="1:5" x14ac:dyDescent="0.25">
      <c r="A278" s="15" t="s">
        <v>415</v>
      </c>
      <c r="B278" s="15">
        <v>10</v>
      </c>
      <c r="C278" s="15">
        <v>10</v>
      </c>
    </row>
    <row r="279" spans="1:5" x14ac:dyDescent="0.25">
      <c r="A279" s="15" t="s">
        <v>416</v>
      </c>
      <c r="B279" s="15">
        <v>9</v>
      </c>
      <c r="C279" s="15">
        <v>9</v>
      </c>
    </row>
    <row r="280" spans="1:5" x14ac:dyDescent="0.25">
      <c r="A280" s="15" t="s">
        <v>417</v>
      </c>
      <c r="B280" s="20">
        <v>3.8120850554828962</v>
      </c>
      <c r="C280" s="15"/>
    </row>
    <row r="281" spans="1:5" x14ac:dyDescent="0.25">
      <c r="A281" s="15" t="s">
        <v>418</v>
      </c>
      <c r="B281" s="15">
        <v>2.9513492609646166E-2</v>
      </c>
      <c r="C281" s="15"/>
    </row>
    <row r="282" spans="1:5" ht="13" thickBot="1" x14ac:dyDescent="0.3">
      <c r="A282" s="16" t="s">
        <v>419</v>
      </c>
      <c r="B282" s="21">
        <v>3.17889310445827</v>
      </c>
      <c r="C282" s="16"/>
      <c r="E282" s="18" t="s">
        <v>474</v>
      </c>
    </row>
    <row r="285" spans="1:5" x14ac:dyDescent="0.25">
      <c r="A285" t="s">
        <v>470</v>
      </c>
    </row>
    <row r="286" spans="1:5" ht="13" thickBot="1" x14ac:dyDescent="0.3"/>
    <row r="287" spans="1:5" ht="13" x14ac:dyDescent="0.3">
      <c r="A287" s="17"/>
      <c r="B287" s="17" t="s">
        <v>437</v>
      </c>
      <c r="C287" s="17" t="s">
        <v>441</v>
      </c>
    </row>
    <row r="288" spans="1:5" x14ac:dyDescent="0.25">
      <c r="A288" s="15" t="s">
        <v>413</v>
      </c>
      <c r="B288" s="15">
        <v>83.82180000000001</v>
      </c>
      <c r="C288" s="15">
        <v>93.197099999999992</v>
      </c>
    </row>
    <row r="289" spans="1:5" x14ac:dyDescent="0.25">
      <c r="A289" s="15" t="s">
        <v>414</v>
      </c>
      <c r="B289" s="15">
        <v>30.725666844444472</v>
      </c>
      <c r="C289" s="15">
        <v>8.0600685444444515</v>
      </c>
    </row>
    <row r="290" spans="1:5" x14ac:dyDescent="0.25">
      <c r="A290" s="15" t="s">
        <v>415</v>
      </c>
      <c r="B290" s="15">
        <v>10</v>
      </c>
      <c r="C290" s="15">
        <v>10</v>
      </c>
    </row>
    <row r="291" spans="1:5" x14ac:dyDescent="0.25">
      <c r="A291" s="15" t="s">
        <v>425</v>
      </c>
      <c r="B291" s="15">
        <v>0</v>
      </c>
      <c r="C291" s="15"/>
    </row>
    <row r="292" spans="1:5" x14ac:dyDescent="0.25">
      <c r="A292" s="15" t="s">
        <v>416</v>
      </c>
      <c r="B292" s="15">
        <v>13</v>
      </c>
      <c r="C292" s="15"/>
    </row>
    <row r="293" spans="1:5" x14ac:dyDescent="0.25">
      <c r="A293" s="15" t="s">
        <v>426</v>
      </c>
      <c r="B293" s="20">
        <v>-4.7604626106577994</v>
      </c>
      <c r="C293" s="15"/>
    </row>
    <row r="294" spans="1:5" x14ac:dyDescent="0.25">
      <c r="A294" s="15" t="s">
        <v>427</v>
      </c>
      <c r="B294" s="15">
        <v>1.861792086396409E-4</v>
      </c>
      <c r="C294" s="15"/>
    </row>
    <row r="295" spans="1:5" x14ac:dyDescent="0.25">
      <c r="A295" s="15" t="s">
        <v>428</v>
      </c>
      <c r="B295" s="15">
        <v>1.7709333959868729</v>
      </c>
      <c r="C295" s="15"/>
    </row>
    <row r="296" spans="1:5" x14ac:dyDescent="0.25">
      <c r="A296" s="15" t="s">
        <v>429</v>
      </c>
      <c r="B296" s="15">
        <v>3.7235841727928181E-4</v>
      </c>
      <c r="C296" s="15"/>
    </row>
    <row r="297" spans="1:5" ht="13" thickBot="1" x14ac:dyDescent="0.3">
      <c r="A297" s="16" t="s">
        <v>430</v>
      </c>
      <c r="B297" s="21">
        <v>2.1603686564627926</v>
      </c>
      <c r="C297" s="16"/>
      <c r="E297" s="18" t="s">
        <v>475</v>
      </c>
    </row>
    <row r="300" spans="1:5" x14ac:dyDescent="0.25">
      <c r="A300" t="s">
        <v>410</v>
      </c>
    </row>
    <row r="301" spans="1:5" ht="13" thickBot="1" x14ac:dyDescent="0.3"/>
    <row r="302" spans="1:5" ht="13" x14ac:dyDescent="0.3">
      <c r="A302" s="17"/>
      <c r="B302" s="17" t="s">
        <v>437</v>
      </c>
      <c r="C302" s="17" t="s">
        <v>433</v>
      </c>
    </row>
    <row r="303" spans="1:5" x14ac:dyDescent="0.25">
      <c r="A303" s="15" t="s">
        <v>413</v>
      </c>
      <c r="B303" s="15">
        <v>83.82180000000001</v>
      </c>
      <c r="C303" s="15">
        <v>83.822599999999994</v>
      </c>
    </row>
    <row r="304" spans="1:5" x14ac:dyDescent="0.25">
      <c r="A304" s="15" t="s">
        <v>414</v>
      </c>
      <c r="B304" s="15">
        <v>30.725666844444472</v>
      </c>
      <c r="C304" s="15">
        <v>8.3638958222222222</v>
      </c>
    </row>
    <row r="305" spans="1:5" x14ac:dyDescent="0.25">
      <c r="A305" s="15" t="s">
        <v>415</v>
      </c>
      <c r="B305" s="15">
        <v>10</v>
      </c>
      <c r="C305" s="15">
        <v>10</v>
      </c>
    </row>
    <row r="306" spans="1:5" x14ac:dyDescent="0.25">
      <c r="A306" s="15" t="s">
        <v>416</v>
      </c>
      <c r="B306" s="15">
        <v>9</v>
      </c>
      <c r="C306" s="15">
        <v>9</v>
      </c>
    </row>
    <row r="307" spans="1:5" x14ac:dyDescent="0.25">
      <c r="A307" s="15" t="s">
        <v>417</v>
      </c>
      <c r="B307" s="20">
        <v>3.6736070722938416</v>
      </c>
      <c r="C307" s="15"/>
    </row>
    <row r="308" spans="1:5" x14ac:dyDescent="0.25">
      <c r="A308" s="15" t="s">
        <v>418</v>
      </c>
      <c r="B308" s="15">
        <v>3.2963674195030261E-2</v>
      </c>
      <c r="C308" s="15"/>
    </row>
    <row r="309" spans="1:5" ht="13" thickBot="1" x14ac:dyDescent="0.3">
      <c r="A309" s="16" t="s">
        <v>419</v>
      </c>
      <c r="B309" s="21">
        <v>3.17889310445827</v>
      </c>
      <c r="C309" s="16"/>
      <c r="E309" s="18" t="s">
        <v>476</v>
      </c>
    </row>
    <row r="312" spans="1:5" x14ac:dyDescent="0.25">
      <c r="A312" t="s">
        <v>470</v>
      </c>
    </row>
    <row r="313" spans="1:5" ht="13" thickBot="1" x14ac:dyDescent="0.3"/>
    <row r="314" spans="1:5" ht="13" x14ac:dyDescent="0.3">
      <c r="A314" s="17"/>
      <c r="B314" s="17" t="s">
        <v>437</v>
      </c>
      <c r="C314" s="17" t="s">
        <v>433</v>
      </c>
    </row>
    <row r="315" spans="1:5" x14ac:dyDescent="0.25">
      <c r="A315" s="15" t="s">
        <v>413</v>
      </c>
      <c r="B315" s="15">
        <v>83.82180000000001</v>
      </c>
      <c r="C315" s="15">
        <v>83.822599999999994</v>
      </c>
    </row>
    <row r="316" spans="1:5" x14ac:dyDescent="0.25">
      <c r="A316" s="15" t="s">
        <v>414</v>
      </c>
      <c r="B316" s="15">
        <v>30.725666844444472</v>
      </c>
      <c r="C316" s="15">
        <v>8.3638958222222222</v>
      </c>
    </row>
    <row r="317" spans="1:5" x14ac:dyDescent="0.25">
      <c r="A317" s="15" t="s">
        <v>415</v>
      </c>
      <c r="B317" s="15">
        <v>10</v>
      </c>
      <c r="C317" s="15">
        <v>10</v>
      </c>
    </row>
    <row r="318" spans="1:5" x14ac:dyDescent="0.25">
      <c r="A318" s="15" t="s">
        <v>425</v>
      </c>
      <c r="B318" s="15">
        <v>0</v>
      </c>
      <c r="C318" s="15"/>
    </row>
    <row r="319" spans="1:5" x14ac:dyDescent="0.25">
      <c r="A319" s="15" t="s">
        <v>416</v>
      </c>
      <c r="B319" s="15">
        <v>14</v>
      </c>
      <c r="C319" s="15"/>
    </row>
    <row r="320" spans="1:5" x14ac:dyDescent="0.25">
      <c r="A320" s="15" t="s">
        <v>426</v>
      </c>
      <c r="B320" s="20">
        <v>-4.0463139958174293E-4</v>
      </c>
      <c r="C320" s="15"/>
    </row>
    <row r="321" spans="1:5" x14ac:dyDescent="0.25">
      <c r="A321" s="15" t="s">
        <v>427</v>
      </c>
      <c r="B321" s="15">
        <v>0.49984143003492021</v>
      </c>
      <c r="C321" s="15"/>
    </row>
    <row r="322" spans="1:5" x14ac:dyDescent="0.25">
      <c r="A322" s="15" t="s">
        <v>428</v>
      </c>
      <c r="B322" s="15">
        <v>1.7613101357748921</v>
      </c>
      <c r="C322" s="15"/>
    </row>
    <row r="323" spans="1:5" x14ac:dyDescent="0.25">
      <c r="A323" s="15" t="s">
        <v>429</v>
      </c>
      <c r="B323" s="15">
        <v>0.99968286006984042</v>
      </c>
      <c r="C323" s="15"/>
    </row>
    <row r="324" spans="1:5" ht="13" thickBot="1" x14ac:dyDescent="0.3">
      <c r="A324" s="16" t="s">
        <v>430</v>
      </c>
      <c r="B324" s="21">
        <v>2.1447866879178044</v>
      </c>
      <c r="C324" s="16"/>
      <c r="E324" s="18" t="s">
        <v>477</v>
      </c>
    </row>
    <row r="327" spans="1:5" x14ac:dyDescent="0.25">
      <c r="A327" t="s">
        <v>410</v>
      </c>
    </row>
    <row r="328" spans="1:5" ht="13" thickBot="1" x14ac:dyDescent="0.3"/>
    <row r="329" spans="1:5" ht="13" x14ac:dyDescent="0.3">
      <c r="A329" s="17"/>
      <c r="B329" s="17" t="s">
        <v>441</v>
      </c>
      <c r="C329" s="17" t="s">
        <v>434</v>
      </c>
    </row>
    <row r="330" spans="1:5" x14ac:dyDescent="0.25">
      <c r="A330" s="15" t="s">
        <v>413</v>
      </c>
      <c r="B330" s="15">
        <v>93.197099999999992</v>
      </c>
      <c r="C330" s="15">
        <v>93.787500000000009</v>
      </c>
    </row>
    <row r="331" spans="1:5" x14ac:dyDescent="0.25">
      <c r="A331" s="15" t="s">
        <v>414</v>
      </c>
      <c r="B331" s="15">
        <v>8.0600685444444515</v>
      </c>
      <c r="C331" s="15">
        <v>7.3441291666666597</v>
      </c>
    </row>
    <row r="332" spans="1:5" x14ac:dyDescent="0.25">
      <c r="A332" s="15" t="s">
        <v>415</v>
      </c>
      <c r="B332" s="15">
        <v>10</v>
      </c>
      <c r="C332" s="15">
        <v>10</v>
      </c>
    </row>
    <row r="333" spans="1:5" x14ac:dyDescent="0.25">
      <c r="A333" s="15" t="s">
        <v>416</v>
      </c>
      <c r="B333" s="15">
        <v>9</v>
      </c>
      <c r="C333" s="15">
        <v>9</v>
      </c>
    </row>
    <row r="334" spans="1:5" x14ac:dyDescent="0.25">
      <c r="A334" s="15" t="s">
        <v>417</v>
      </c>
      <c r="B334" s="20">
        <v>1.0974845841529148</v>
      </c>
      <c r="C334" s="15"/>
    </row>
    <row r="335" spans="1:5" x14ac:dyDescent="0.25">
      <c r="A335" s="15" t="s">
        <v>418</v>
      </c>
      <c r="B335" s="15">
        <v>0.44603214719870504</v>
      </c>
      <c r="C335" s="15"/>
    </row>
    <row r="336" spans="1:5" ht="13" thickBot="1" x14ac:dyDescent="0.3">
      <c r="A336" s="16" t="s">
        <v>419</v>
      </c>
      <c r="B336" s="21">
        <v>3.17889310445827</v>
      </c>
      <c r="C336" s="16"/>
      <c r="E336" s="18" t="s">
        <v>444</v>
      </c>
    </row>
    <row r="339" spans="1:5" x14ac:dyDescent="0.25">
      <c r="A339" t="s">
        <v>423</v>
      </c>
    </row>
    <row r="340" spans="1:5" ht="13" thickBot="1" x14ac:dyDescent="0.3"/>
    <row r="341" spans="1:5" ht="13" x14ac:dyDescent="0.3">
      <c r="A341" s="17"/>
      <c r="B341" s="17" t="s">
        <v>411</v>
      </c>
      <c r="C341" s="17" t="s">
        <v>412</v>
      </c>
    </row>
    <row r="342" spans="1:5" x14ac:dyDescent="0.25">
      <c r="A342" s="15" t="s">
        <v>413</v>
      </c>
      <c r="B342" s="15">
        <v>93.197099999999992</v>
      </c>
      <c r="C342" s="15">
        <v>93.787500000000009</v>
      </c>
    </row>
    <row r="343" spans="1:5" x14ac:dyDescent="0.25">
      <c r="A343" s="15" t="s">
        <v>414</v>
      </c>
      <c r="B343" s="15">
        <v>8.0600685444444515</v>
      </c>
      <c r="C343" s="15">
        <v>7.3441291666666597</v>
      </c>
    </row>
    <row r="344" spans="1:5" x14ac:dyDescent="0.25">
      <c r="A344" s="15" t="s">
        <v>415</v>
      </c>
      <c r="B344" s="15">
        <v>10</v>
      </c>
      <c r="C344" s="15">
        <v>10</v>
      </c>
    </row>
    <row r="345" spans="1:5" x14ac:dyDescent="0.25">
      <c r="A345" s="15" t="s">
        <v>424</v>
      </c>
      <c r="B345" s="15">
        <v>7.7020988555555556</v>
      </c>
      <c r="C345" s="15"/>
    </row>
    <row r="346" spans="1:5" x14ac:dyDescent="0.25">
      <c r="A346" s="15" t="s">
        <v>425</v>
      </c>
      <c r="B346" s="15">
        <v>0</v>
      </c>
      <c r="C346" s="15"/>
    </row>
    <row r="347" spans="1:5" x14ac:dyDescent="0.25">
      <c r="A347" s="15" t="s">
        <v>416</v>
      </c>
      <c r="B347" s="15">
        <v>18</v>
      </c>
      <c r="C347" s="15"/>
    </row>
    <row r="348" spans="1:5" x14ac:dyDescent="0.25">
      <c r="A348" s="15" t="s">
        <v>426</v>
      </c>
      <c r="B348" s="20">
        <v>-0.47569305049471078</v>
      </c>
      <c r="C348" s="15"/>
    </row>
    <row r="349" spans="1:5" x14ac:dyDescent="0.25">
      <c r="A349" s="15" t="s">
        <v>427</v>
      </c>
      <c r="B349" s="15">
        <v>0.32000754657889507</v>
      </c>
      <c r="C349" s="15"/>
    </row>
    <row r="350" spans="1:5" x14ac:dyDescent="0.25">
      <c r="A350" s="15" t="s">
        <v>428</v>
      </c>
      <c r="B350" s="15">
        <v>1.7340636066175394</v>
      </c>
      <c r="C350" s="15"/>
    </row>
    <row r="351" spans="1:5" x14ac:dyDescent="0.25">
      <c r="A351" s="15" t="s">
        <v>429</v>
      </c>
      <c r="B351" s="15">
        <v>0.64001509315779015</v>
      </c>
      <c r="C351" s="15"/>
    </row>
    <row r="352" spans="1:5" ht="13" thickBot="1" x14ac:dyDescent="0.3">
      <c r="A352" s="16" t="s">
        <v>430</v>
      </c>
      <c r="B352" s="21">
        <v>2.1009220402410378</v>
      </c>
      <c r="C352" s="16"/>
      <c r="E352" s="18" t="s">
        <v>478</v>
      </c>
    </row>
    <row r="355" spans="1:12" x14ac:dyDescent="0.25">
      <c r="A355" s="22" t="s">
        <v>479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7" spans="1:12" x14ac:dyDescent="0.25">
      <c r="A357" t="s">
        <v>410</v>
      </c>
    </row>
    <row r="358" spans="1:12" ht="13" thickBot="1" x14ac:dyDescent="0.3"/>
    <row r="359" spans="1:12" ht="13" x14ac:dyDescent="0.3">
      <c r="A359" s="17"/>
      <c r="B359" s="17" t="s">
        <v>420</v>
      </c>
      <c r="C359" s="17" t="s">
        <v>433</v>
      </c>
    </row>
    <row r="360" spans="1:12" x14ac:dyDescent="0.25">
      <c r="A360" s="15" t="s">
        <v>413</v>
      </c>
      <c r="B360" s="15">
        <v>90.238333333333344</v>
      </c>
      <c r="C360" s="15">
        <v>86.905000000000015</v>
      </c>
    </row>
    <row r="361" spans="1:12" x14ac:dyDescent="0.25">
      <c r="A361" s="15" t="s">
        <v>414</v>
      </c>
      <c r="B361" s="15">
        <v>99.920416666664821</v>
      </c>
      <c r="C361" s="15">
        <v>37.911710000000021</v>
      </c>
    </row>
    <row r="362" spans="1:12" x14ac:dyDescent="0.25">
      <c r="A362" s="15" t="s">
        <v>415</v>
      </c>
      <c r="B362" s="15">
        <v>6</v>
      </c>
      <c r="C362" s="15">
        <v>6</v>
      </c>
    </row>
    <row r="363" spans="1:12" x14ac:dyDescent="0.25">
      <c r="A363" s="15" t="s">
        <v>416</v>
      </c>
      <c r="B363" s="15">
        <v>5</v>
      </c>
      <c r="C363" s="15">
        <v>5</v>
      </c>
    </row>
    <row r="364" spans="1:12" x14ac:dyDescent="0.25">
      <c r="A364" s="15" t="s">
        <v>417</v>
      </c>
      <c r="B364" s="20">
        <v>2.6356082768797493</v>
      </c>
      <c r="C364" s="15"/>
    </row>
    <row r="365" spans="1:12" x14ac:dyDescent="0.25">
      <c r="A365" s="15" t="s">
        <v>418</v>
      </c>
      <c r="B365" s="15">
        <v>0.15556698568545319</v>
      </c>
      <c r="C365" s="15"/>
    </row>
    <row r="366" spans="1:12" ht="13" thickBot="1" x14ac:dyDescent="0.3">
      <c r="A366" s="16" t="s">
        <v>419</v>
      </c>
      <c r="B366" s="21">
        <v>5.0503290576326485</v>
      </c>
      <c r="C366" s="16"/>
      <c r="E366" s="18" t="s">
        <v>431</v>
      </c>
    </row>
    <row r="369" spans="1:5" x14ac:dyDescent="0.25">
      <c r="A369" t="s">
        <v>423</v>
      </c>
    </row>
    <row r="370" spans="1:5" ht="13" thickBot="1" x14ac:dyDescent="0.3"/>
    <row r="371" spans="1:5" ht="13" x14ac:dyDescent="0.3">
      <c r="A371" s="17"/>
      <c r="B371" s="17" t="s">
        <v>420</v>
      </c>
      <c r="C371" s="17" t="s">
        <v>433</v>
      </c>
    </row>
    <row r="372" spans="1:5" x14ac:dyDescent="0.25">
      <c r="A372" s="15" t="s">
        <v>413</v>
      </c>
      <c r="B372" s="15">
        <v>90.238333333333344</v>
      </c>
      <c r="C372" s="15">
        <v>86.905000000000015</v>
      </c>
    </row>
    <row r="373" spans="1:5" x14ac:dyDescent="0.25">
      <c r="A373" s="15" t="s">
        <v>414</v>
      </c>
      <c r="B373" s="15">
        <v>99.920416666664821</v>
      </c>
      <c r="C373" s="15">
        <v>37.911710000000021</v>
      </c>
    </row>
    <row r="374" spans="1:5" x14ac:dyDescent="0.25">
      <c r="A374" s="15" t="s">
        <v>415</v>
      </c>
      <c r="B374" s="15">
        <v>6</v>
      </c>
      <c r="C374" s="15">
        <v>6</v>
      </c>
    </row>
    <row r="375" spans="1:5" x14ac:dyDescent="0.25">
      <c r="A375" s="15" t="s">
        <v>424</v>
      </c>
      <c r="B375" s="15">
        <v>68.916063333332417</v>
      </c>
      <c r="C375" s="15"/>
    </row>
    <row r="376" spans="1:5" x14ac:dyDescent="0.25">
      <c r="A376" s="15" t="s">
        <v>425</v>
      </c>
      <c r="B376" s="15">
        <v>0</v>
      </c>
      <c r="C376" s="15"/>
    </row>
    <row r="377" spans="1:5" x14ac:dyDescent="0.25">
      <c r="A377" s="15" t="s">
        <v>416</v>
      </c>
      <c r="B377" s="15">
        <v>10</v>
      </c>
      <c r="C377" s="15"/>
    </row>
    <row r="378" spans="1:5" x14ac:dyDescent="0.25">
      <c r="A378" s="15" t="s">
        <v>426</v>
      </c>
      <c r="B378" s="20">
        <v>0.69547118669062291</v>
      </c>
      <c r="C378" s="15"/>
    </row>
    <row r="379" spans="1:5" x14ac:dyDescent="0.25">
      <c r="A379" s="15" t="s">
        <v>427</v>
      </c>
      <c r="B379" s="15">
        <v>0.25130056832602471</v>
      </c>
      <c r="C379" s="15"/>
    </row>
    <row r="380" spans="1:5" x14ac:dyDescent="0.25">
      <c r="A380" s="15" t="s">
        <v>428</v>
      </c>
      <c r="B380" s="15">
        <v>1.812461122811676</v>
      </c>
      <c r="C380" s="15"/>
    </row>
    <row r="381" spans="1:5" x14ac:dyDescent="0.25">
      <c r="A381" s="15" t="s">
        <v>429</v>
      </c>
      <c r="B381" s="15">
        <v>0.50260113665204942</v>
      </c>
      <c r="C381" s="15"/>
    </row>
    <row r="382" spans="1:5" ht="13" thickBot="1" x14ac:dyDescent="0.3">
      <c r="A382" s="16" t="s">
        <v>430</v>
      </c>
      <c r="B382" s="21">
        <v>2.2281388519862744</v>
      </c>
      <c r="C382" s="16"/>
      <c r="E382" s="18" t="s">
        <v>480</v>
      </c>
    </row>
    <row r="385" spans="1:7" x14ac:dyDescent="0.25">
      <c r="A385" t="s">
        <v>449</v>
      </c>
    </row>
    <row r="387" spans="1:7" ht="13" thickBot="1" x14ac:dyDescent="0.3">
      <c r="A387" t="s">
        <v>450</v>
      </c>
    </row>
    <row r="388" spans="1:7" ht="13" x14ac:dyDescent="0.3">
      <c r="A388" s="17" t="s">
        <v>451</v>
      </c>
      <c r="B388" s="17" t="s">
        <v>452</v>
      </c>
      <c r="C388" s="17" t="s">
        <v>453</v>
      </c>
      <c r="D388" s="17" t="s">
        <v>454</v>
      </c>
      <c r="E388" s="17" t="s">
        <v>414</v>
      </c>
    </row>
    <row r="389" spans="1:7" x14ac:dyDescent="0.25">
      <c r="A389" s="15" t="s">
        <v>455</v>
      </c>
      <c r="B389" s="15">
        <v>6</v>
      </c>
      <c r="C389" s="15">
        <v>541.43000000000006</v>
      </c>
      <c r="D389" s="15">
        <v>90.238333333333344</v>
      </c>
      <c r="E389" s="15">
        <v>99.920416666664821</v>
      </c>
    </row>
    <row r="390" spans="1:7" x14ac:dyDescent="0.25">
      <c r="A390" s="15" t="s">
        <v>456</v>
      </c>
      <c r="B390" s="15">
        <v>6</v>
      </c>
      <c r="C390" s="15">
        <v>521.43000000000006</v>
      </c>
      <c r="D390" s="15">
        <v>86.905000000000015</v>
      </c>
      <c r="E390" s="15">
        <v>37.911710000000021</v>
      </c>
    </row>
    <row r="391" spans="1:7" x14ac:dyDescent="0.25">
      <c r="A391" s="15" t="s">
        <v>457</v>
      </c>
      <c r="B391" s="15">
        <v>6</v>
      </c>
      <c r="C391" s="15">
        <v>487.88</v>
      </c>
      <c r="D391" s="15">
        <v>81.313333333333333</v>
      </c>
      <c r="E391" s="15">
        <v>164.09066666666621</v>
      </c>
    </row>
    <row r="392" spans="1:7" x14ac:dyDescent="0.25">
      <c r="A392" s="15" t="s">
        <v>458</v>
      </c>
      <c r="B392" s="15">
        <v>6</v>
      </c>
      <c r="C392" s="15">
        <v>550</v>
      </c>
      <c r="D392" s="15">
        <v>91.666666666666671</v>
      </c>
      <c r="E392" s="15">
        <v>49.049026666666727</v>
      </c>
    </row>
    <row r="393" spans="1:7" ht="13" thickBot="1" x14ac:dyDescent="0.3">
      <c r="A393" s="16" t="s">
        <v>459</v>
      </c>
      <c r="B393" s="16">
        <v>6</v>
      </c>
      <c r="C393" s="16">
        <v>520.58999999999992</v>
      </c>
      <c r="D393" s="16">
        <v>86.764999999999986</v>
      </c>
      <c r="E393" s="16">
        <v>178.17579000000259</v>
      </c>
    </row>
    <row r="396" spans="1:7" ht="13" thickBot="1" x14ac:dyDescent="0.3">
      <c r="A396" t="s">
        <v>460</v>
      </c>
    </row>
    <row r="397" spans="1:7" ht="13" x14ac:dyDescent="0.3">
      <c r="A397" s="17" t="s">
        <v>461</v>
      </c>
      <c r="B397" s="17" t="s">
        <v>462</v>
      </c>
      <c r="C397" s="17" t="s">
        <v>416</v>
      </c>
      <c r="D397" s="17" t="s">
        <v>463</v>
      </c>
      <c r="E397" s="17" t="s">
        <v>417</v>
      </c>
      <c r="F397" s="17" t="s">
        <v>464</v>
      </c>
      <c r="G397" s="17" t="s">
        <v>465</v>
      </c>
    </row>
    <row r="398" spans="1:7" x14ac:dyDescent="0.25">
      <c r="A398" s="15" t="s">
        <v>466</v>
      </c>
      <c r="B398" s="15">
        <v>383.72308666666595</v>
      </c>
      <c r="C398" s="15">
        <v>4</v>
      </c>
      <c r="D398" s="15">
        <v>95.930771666666487</v>
      </c>
      <c r="E398" s="20">
        <v>0.90646513235377257</v>
      </c>
      <c r="F398" s="15">
        <v>0.47527247540621465</v>
      </c>
      <c r="G398" s="20">
        <v>2.7587104697176335</v>
      </c>
    </row>
    <row r="399" spans="1:7" x14ac:dyDescent="0.25">
      <c r="A399" s="15" t="s">
        <v>467</v>
      </c>
      <c r="B399" s="15">
        <v>2645.7380499999999</v>
      </c>
      <c r="C399" s="15">
        <v>25</v>
      </c>
      <c r="D399" s="15">
        <v>105.829522</v>
      </c>
      <c r="E399" s="15"/>
      <c r="F399" s="15"/>
      <c r="G399" s="15"/>
    </row>
    <row r="400" spans="1:7" x14ac:dyDescent="0.25">
      <c r="A400" s="15"/>
      <c r="B400" s="15"/>
      <c r="C400" s="15"/>
      <c r="D400" s="15"/>
      <c r="E400" s="15"/>
      <c r="F400" s="15"/>
      <c r="G400" s="15"/>
    </row>
    <row r="401" spans="1:12" ht="13" thickBot="1" x14ac:dyDescent="0.3">
      <c r="A401" s="16" t="s">
        <v>468</v>
      </c>
      <c r="B401" s="16">
        <v>3029.4611366666659</v>
      </c>
      <c r="C401" s="16">
        <v>29</v>
      </c>
      <c r="D401" s="16"/>
      <c r="E401" s="16"/>
      <c r="F401" s="16"/>
      <c r="G401" s="16"/>
      <c r="I401" s="18" t="s">
        <v>481</v>
      </c>
    </row>
    <row r="404" spans="1:12" x14ac:dyDescent="0.25">
      <c r="A404" s="22" t="s">
        <v>402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7" spans="1:12" x14ac:dyDescent="0.25">
      <c r="A407" t="s">
        <v>449</v>
      </c>
    </row>
    <row r="409" spans="1:12" ht="13" thickBot="1" x14ac:dyDescent="0.3">
      <c r="A409" t="s">
        <v>450</v>
      </c>
    </row>
    <row r="410" spans="1:12" ht="13" x14ac:dyDescent="0.3">
      <c r="A410" s="17" t="s">
        <v>451</v>
      </c>
      <c r="B410" s="17" t="s">
        <v>452</v>
      </c>
      <c r="C410" s="17" t="s">
        <v>453</v>
      </c>
      <c r="D410" s="17" t="s">
        <v>454</v>
      </c>
      <c r="E410" s="17" t="s">
        <v>414</v>
      </c>
    </row>
    <row r="411" spans="1:12" x14ac:dyDescent="0.25">
      <c r="A411" s="15" t="s">
        <v>455</v>
      </c>
      <c r="B411" s="15">
        <v>10</v>
      </c>
      <c r="C411" s="15">
        <v>151.99</v>
      </c>
      <c r="D411" s="15">
        <v>15.199000000000002</v>
      </c>
      <c r="E411" s="15">
        <v>262.87732111111109</v>
      </c>
    </row>
    <row r="412" spans="1:12" x14ac:dyDescent="0.25">
      <c r="A412" s="15" t="s">
        <v>456</v>
      </c>
      <c r="B412" s="15">
        <v>10</v>
      </c>
      <c r="C412" s="15">
        <v>369.7</v>
      </c>
      <c r="D412" s="15">
        <v>36.97</v>
      </c>
      <c r="E412" s="15">
        <v>915.94613333333371</v>
      </c>
    </row>
    <row r="413" spans="1:12" x14ac:dyDescent="0.25">
      <c r="A413" s="15" t="s">
        <v>457</v>
      </c>
      <c r="B413" s="15">
        <v>10</v>
      </c>
      <c r="C413" s="15">
        <v>135.29</v>
      </c>
      <c r="D413" s="15">
        <v>13.529</v>
      </c>
      <c r="E413" s="15">
        <v>296.42260999999996</v>
      </c>
    </row>
    <row r="414" spans="1:12" ht="13" thickBot="1" x14ac:dyDescent="0.3">
      <c r="A414" s="16" t="s">
        <v>458</v>
      </c>
      <c r="B414" s="16">
        <v>10</v>
      </c>
      <c r="C414" s="16">
        <v>361.75</v>
      </c>
      <c r="D414" s="16">
        <v>36.174999999999997</v>
      </c>
      <c r="E414" s="16">
        <v>1389.9329166666666</v>
      </c>
    </row>
    <row r="417" spans="1:12" ht="13" thickBot="1" x14ac:dyDescent="0.3">
      <c r="A417" t="s">
        <v>460</v>
      </c>
    </row>
    <row r="418" spans="1:12" ht="13" x14ac:dyDescent="0.3">
      <c r="A418" s="17" t="s">
        <v>461</v>
      </c>
      <c r="B418" s="17" t="s">
        <v>462</v>
      </c>
      <c r="C418" s="17" t="s">
        <v>416</v>
      </c>
      <c r="D418" s="17" t="s">
        <v>463</v>
      </c>
      <c r="E418" s="17" t="s">
        <v>417</v>
      </c>
      <c r="F418" s="17" t="s">
        <v>464</v>
      </c>
      <c r="G418" s="17" t="s">
        <v>465</v>
      </c>
    </row>
    <row r="419" spans="1:12" x14ac:dyDescent="0.25">
      <c r="A419" s="15" t="s">
        <v>466</v>
      </c>
      <c r="B419" s="15">
        <v>4949.2793474999999</v>
      </c>
      <c r="C419" s="15">
        <v>3</v>
      </c>
      <c r="D419" s="15">
        <v>1649.7597825</v>
      </c>
      <c r="E419" s="20">
        <v>2.3031856555924142</v>
      </c>
      <c r="F419" s="15">
        <v>9.3435020395131171E-2</v>
      </c>
      <c r="G419" s="20">
        <v>2.8662655509401795</v>
      </c>
    </row>
    <row r="420" spans="1:12" x14ac:dyDescent="0.25">
      <c r="A420" s="15" t="s">
        <v>467</v>
      </c>
      <c r="B420" s="15">
        <v>25786.610830000001</v>
      </c>
      <c r="C420" s="15">
        <v>36</v>
      </c>
      <c r="D420" s="15">
        <v>716.29474527777779</v>
      </c>
      <c r="E420" s="15"/>
      <c r="F420" s="15"/>
      <c r="G420" s="15"/>
    </row>
    <row r="421" spans="1:12" x14ac:dyDescent="0.25">
      <c r="A421" s="15"/>
      <c r="B421" s="15"/>
      <c r="C421" s="15"/>
      <c r="D421" s="15"/>
      <c r="E421" s="15"/>
      <c r="F421" s="15"/>
      <c r="G421" s="15"/>
    </row>
    <row r="422" spans="1:12" ht="13" thickBot="1" x14ac:dyDescent="0.3">
      <c r="A422" s="16" t="s">
        <v>468</v>
      </c>
      <c r="B422" s="16">
        <v>30735.890177500001</v>
      </c>
      <c r="C422" s="16">
        <v>39</v>
      </c>
      <c r="D422" s="16"/>
      <c r="E422" s="16"/>
      <c r="F422" s="16"/>
      <c r="G422" s="16"/>
      <c r="I422" s="18" t="s">
        <v>481</v>
      </c>
    </row>
    <row r="425" spans="1:12" x14ac:dyDescent="0.25">
      <c r="A425" s="22" t="s">
        <v>402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7" spans="1:12" x14ac:dyDescent="0.25">
      <c r="A427" t="s">
        <v>449</v>
      </c>
    </row>
    <row r="429" spans="1:12" ht="13" thickBot="1" x14ac:dyDescent="0.3">
      <c r="A429" t="s">
        <v>450</v>
      </c>
    </row>
    <row r="430" spans="1:12" ht="13" x14ac:dyDescent="0.3">
      <c r="A430" s="17" t="s">
        <v>451</v>
      </c>
      <c r="B430" s="17" t="s">
        <v>452</v>
      </c>
      <c r="C430" s="17" t="s">
        <v>453</v>
      </c>
      <c r="D430" s="17" t="s">
        <v>454</v>
      </c>
      <c r="E430" s="17" t="s">
        <v>414</v>
      </c>
    </row>
    <row r="431" spans="1:12" x14ac:dyDescent="0.25">
      <c r="A431" s="15" t="s">
        <v>455</v>
      </c>
      <c r="B431" s="15">
        <v>10</v>
      </c>
      <c r="C431" s="15">
        <v>837.89999999999986</v>
      </c>
      <c r="D431" s="15">
        <v>83.789999999999992</v>
      </c>
      <c r="E431" s="15">
        <v>75.408555555555523</v>
      </c>
    </row>
    <row r="432" spans="1:12" x14ac:dyDescent="0.25">
      <c r="A432" s="15" t="s">
        <v>456</v>
      </c>
      <c r="B432" s="15">
        <v>10</v>
      </c>
      <c r="C432" s="15">
        <v>1224.7900000000002</v>
      </c>
      <c r="D432" s="15">
        <v>122.47900000000001</v>
      </c>
      <c r="E432" s="15">
        <v>178.25014333332527</v>
      </c>
    </row>
    <row r="433" spans="1:10" x14ac:dyDescent="0.25">
      <c r="A433" s="15" t="s">
        <v>457</v>
      </c>
      <c r="B433" s="15">
        <v>10</v>
      </c>
      <c r="C433" s="15">
        <v>797.38</v>
      </c>
      <c r="D433" s="15">
        <v>79.738</v>
      </c>
      <c r="E433" s="15">
        <v>174.85924000000037</v>
      </c>
    </row>
    <row r="434" spans="1:10" x14ac:dyDescent="0.25">
      <c r="A434" s="15" t="s">
        <v>458</v>
      </c>
      <c r="B434" s="15">
        <v>10</v>
      </c>
      <c r="C434" s="15">
        <v>1184.0000000000002</v>
      </c>
      <c r="D434" s="15">
        <v>118.40000000000002</v>
      </c>
      <c r="E434" s="15">
        <v>220.50137777777206</v>
      </c>
    </row>
    <row r="435" spans="1:10" ht="13" thickBot="1" x14ac:dyDescent="0.3">
      <c r="A435" s="16" t="s">
        <v>459</v>
      </c>
      <c r="B435" s="16">
        <v>10</v>
      </c>
      <c r="C435" s="16">
        <v>929.39499999999998</v>
      </c>
      <c r="D435" s="16">
        <v>92.939499999999995</v>
      </c>
      <c r="E435" s="16">
        <v>123.25175805555611</v>
      </c>
    </row>
    <row r="438" spans="1:10" ht="13" thickBot="1" x14ac:dyDescent="0.3">
      <c r="A438" t="s">
        <v>460</v>
      </c>
    </row>
    <row r="439" spans="1:10" ht="13" x14ac:dyDescent="0.3">
      <c r="A439" s="17" t="s">
        <v>461</v>
      </c>
      <c r="B439" s="17" t="s">
        <v>462</v>
      </c>
      <c r="C439" s="17" t="s">
        <v>416</v>
      </c>
      <c r="D439" s="17" t="s">
        <v>463</v>
      </c>
      <c r="E439" s="17" t="s">
        <v>417</v>
      </c>
      <c r="F439" s="17" t="s">
        <v>464</v>
      </c>
      <c r="G439" s="17" t="s">
        <v>465</v>
      </c>
      <c r="J439" s="23" t="s">
        <v>483</v>
      </c>
    </row>
    <row r="440" spans="1:10" x14ac:dyDescent="0.25">
      <c r="A440" s="15" t="s">
        <v>466</v>
      </c>
      <c r="B440" s="15">
        <v>15656.206327999997</v>
      </c>
      <c r="C440" s="15">
        <v>4</v>
      </c>
      <c r="D440" s="15">
        <v>3914.0515819999991</v>
      </c>
      <c r="E440" s="20">
        <v>25.341176887971898</v>
      </c>
      <c r="F440" s="15">
        <v>4.9500466895772802E-11</v>
      </c>
      <c r="G440" s="20">
        <v>2.5787391843115586</v>
      </c>
    </row>
    <row r="441" spans="1:10" x14ac:dyDescent="0.25">
      <c r="A441" s="15" t="s">
        <v>467</v>
      </c>
      <c r="B441" s="15">
        <v>6950.4396724999997</v>
      </c>
      <c r="C441" s="15">
        <v>45</v>
      </c>
      <c r="D441" s="15">
        <v>154.45421494444443</v>
      </c>
      <c r="E441" s="15"/>
      <c r="F441" s="15"/>
      <c r="G441" s="15"/>
    </row>
    <row r="442" spans="1:10" x14ac:dyDescent="0.25">
      <c r="A442" s="15"/>
      <c r="B442" s="15"/>
      <c r="C442" s="15"/>
      <c r="D442" s="15"/>
      <c r="E442" s="15"/>
      <c r="F442" s="15"/>
      <c r="G442" s="15"/>
    </row>
    <row r="443" spans="1:10" ht="13" thickBot="1" x14ac:dyDescent="0.3">
      <c r="A443" s="16" t="s">
        <v>468</v>
      </c>
      <c r="B443" s="16">
        <v>22606.646000499997</v>
      </c>
      <c r="C443" s="16">
        <v>49</v>
      </c>
      <c r="D443" s="16"/>
      <c r="E443" s="16"/>
      <c r="F443" s="16"/>
      <c r="G443" s="16"/>
    </row>
    <row r="446" spans="1:10" x14ac:dyDescent="0.25">
      <c r="A446" t="s">
        <v>410</v>
      </c>
    </row>
    <row r="447" spans="1:10" ht="13" thickBot="1" x14ac:dyDescent="0.3"/>
    <row r="448" spans="1:10" ht="13" x14ac:dyDescent="0.3">
      <c r="A448" s="17"/>
      <c r="B448" s="17" t="s">
        <v>434</v>
      </c>
      <c r="C448" s="17" t="s">
        <v>420</v>
      </c>
    </row>
    <row r="449" spans="1:3" x14ac:dyDescent="0.25">
      <c r="A449" s="15" t="s">
        <v>413</v>
      </c>
      <c r="B449" s="15">
        <v>79.738</v>
      </c>
      <c r="C449" s="15">
        <v>83.789999999999992</v>
      </c>
    </row>
    <row r="450" spans="1:3" x14ac:dyDescent="0.25">
      <c r="A450" s="15" t="s">
        <v>414</v>
      </c>
      <c r="B450" s="15">
        <v>174.85924000000037</v>
      </c>
      <c r="C450" s="15">
        <v>75.408555555555523</v>
      </c>
    </row>
    <row r="451" spans="1:3" x14ac:dyDescent="0.25">
      <c r="A451" s="15" t="s">
        <v>415</v>
      </c>
      <c r="B451" s="15">
        <v>10</v>
      </c>
      <c r="C451" s="15">
        <v>10</v>
      </c>
    </row>
    <row r="452" spans="1:3" x14ac:dyDescent="0.25">
      <c r="A452" s="15" t="s">
        <v>416</v>
      </c>
      <c r="B452" s="15">
        <v>9</v>
      </c>
      <c r="C452" s="15">
        <v>9</v>
      </c>
    </row>
    <row r="453" spans="1:3" x14ac:dyDescent="0.25">
      <c r="A453" s="15" t="s">
        <v>417</v>
      </c>
      <c r="B453" s="20">
        <v>2.318824949128973</v>
      </c>
      <c r="C453" s="15"/>
    </row>
    <row r="454" spans="1:3" x14ac:dyDescent="0.25">
      <c r="A454" s="15" t="s">
        <v>418</v>
      </c>
      <c r="B454" s="15">
        <v>0.11310007799843907</v>
      </c>
      <c r="C454" s="15"/>
    </row>
    <row r="455" spans="1:3" ht="13" thickBot="1" x14ac:dyDescent="0.3">
      <c r="A455" s="16" t="s">
        <v>419</v>
      </c>
      <c r="B455" s="21">
        <v>3.17889310445827</v>
      </c>
      <c r="C455" s="16"/>
    </row>
    <row r="458" spans="1:3" x14ac:dyDescent="0.25">
      <c r="A458" t="s">
        <v>423</v>
      </c>
    </row>
    <row r="459" spans="1:3" ht="13" thickBot="1" x14ac:dyDescent="0.3"/>
    <row r="460" spans="1:3" ht="13" x14ac:dyDescent="0.3">
      <c r="A460" s="17"/>
      <c r="B460" s="17" t="s">
        <v>434</v>
      </c>
      <c r="C460" s="17" t="s">
        <v>420</v>
      </c>
    </row>
    <row r="461" spans="1:3" x14ac:dyDescent="0.25">
      <c r="A461" s="15" t="s">
        <v>413</v>
      </c>
      <c r="B461" s="15">
        <v>79.738</v>
      </c>
      <c r="C461" s="15">
        <v>83.789999999999992</v>
      </c>
    </row>
    <row r="462" spans="1:3" x14ac:dyDescent="0.25">
      <c r="A462" s="15" t="s">
        <v>414</v>
      </c>
      <c r="B462" s="15">
        <v>174.85924000000037</v>
      </c>
      <c r="C462" s="15">
        <v>75.408555555555523</v>
      </c>
    </row>
    <row r="463" spans="1:3" x14ac:dyDescent="0.25">
      <c r="A463" s="15" t="s">
        <v>415</v>
      </c>
      <c r="B463" s="15">
        <v>10</v>
      </c>
      <c r="C463" s="15">
        <v>10</v>
      </c>
    </row>
    <row r="464" spans="1:3" x14ac:dyDescent="0.25">
      <c r="A464" s="15" t="s">
        <v>424</v>
      </c>
      <c r="B464" s="15">
        <v>125.13389777777795</v>
      </c>
      <c r="C464" s="15"/>
    </row>
    <row r="465" spans="1:5" x14ac:dyDescent="0.25">
      <c r="A465" s="15" t="s">
        <v>425</v>
      </c>
      <c r="B465" s="15">
        <v>0</v>
      </c>
      <c r="C465" s="15"/>
    </row>
    <row r="466" spans="1:5" x14ac:dyDescent="0.25">
      <c r="A466" s="15" t="s">
        <v>416</v>
      </c>
      <c r="B466" s="15">
        <v>18</v>
      </c>
      <c r="C466" s="15"/>
    </row>
    <row r="467" spans="1:5" x14ac:dyDescent="0.25">
      <c r="A467" s="15" t="s">
        <v>426</v>
      </c>
      <c r="B467" s="20">
        <v>-0.80996630535696157</v>
      </c>
      <c r="C467" s="15"/>
    </row>
    <row r="468" spans="1:5" x14ac:dyDescent="0.25">
      <c r="A468" s="15" t="s">
        <v>427</v>
      </c>
      <c r="B468" s="15">
        <v>0.21426906756593256</v>
      </c>
      <c r="C468" s="15"/>
    </row>
    <row r="469" spans="1:5" x14ac:dyDescent="0.25">
      <c r="A469" s="15" t="s">
        <v>428</v>
      </c>
      <c r="B469" s="15">
        <v>1.7340636066175394</v>
      </c>
      <c r="C469" s="15"/>
    </row>
    <row r="470" spans="1:5" x14ac:dyDescent="0.25">
      <c r="A470" s="15" t="s">
        <v>429</v>
      </c>
      <c r="B470" s="15">
        <v>0.42853813513186512</v>
      </c>
      <c r="C470" s="15"/>
    </row>
    <row r="471" spans="1:5" ht="13" thickBot="1" x14ac:dyDescent="0.3">
      <c r="A471" s="16" t="s">
        <v>430</v>
      </c>
      <c r="B471" s="21">
        <v>2.1009220402410378</v>
      </c>
      <c r="C471" s="16"/>
      <c r="E471" s="18" t="s">
        <v>482</v>
      </c>
    </row>
    <row r="474" spans="1:5" x14ac:dyDescent="0.25">
      <c r="A474" t="s">
        <v>410</v>
      </c>
    </row>
    <row r="475" spans="1:5" ht="13" thickBot="1" x14ac:dyDescent="0.3"/>
    <row r="476" spans="1:5" ht="13" x14ac:dyDescent="0.3">
      <c r="A476" s="17"/>
      <c r="B476" s="17" t="s">
        <v>441</v>
      </c>
      <c r="C476" s="17" t="s">
        <v>420</v>
      </c>
    </row>
    <row r="477" spans="1:5" x14ac:dyDescent="0.25">
      <c r="A477" s="15" t="s">
        <v>413</v>
      </c>
      <c r="B477" s="15">
        <v>92.939499999999995</v>
      </c>
      <c r="C477" s="15">
        <v>83.789999999999992</v>
      </c>
    </row>
    <row r="478" spans="1:5" x14ac:dyDescent="0.25">
      <c r="A478" s="15" t="s">
        <v>414</v>
      </c>
      <c r="B478" s="15">
        <v>123.25175805555611</v>
      </c>
      <c r="C478" s="15">
        <v>75.408555555555523</v>
      </c>
    </row>
    <row r="479" spans="1:5" x14ac:dyDescent="0.25">
      <c r="A479" s="15" t="s">
        <v>415</v>
      </c>
      <c r="B479" s="15">
        <v>10</v>
      </c>
      <c r="C479" s="15">
        <v>10</v>
      </c>
    </row>
    <row r="480" spans="1:5" x14ac:dyDescent="0.25">
      <c r="A480" s="15" t="s">
        <v>416</v>
      </c>
      <c r="B480" s="15">
        <v>9</v>
      </c>
      <c r="C480" s="15">
        <v>9</v>
      </c>
    </row>
    <row r="481" spans="1:12" x14ac:dyDescent="0.25">
      <c r="A481" s="15" t="s">
        <v>417</v>
      </c>
      <c r="B481" s="20">
        <v>1.6344532413799282</v>
      </c>
      <c r="C481" s="15"/>
    </row>
    <row r="482" spans="1:12" x14ac:dyDescent="0.25">
      <c r="A482" s="15" t="s">
        <v>418</v>
      </c>
      <c r="B482" s="15">
        <v>0.23781137384883658</v>
      </c>
      <c r="C482" s="15"/>
    </row>
    <row r="483" spans="1:12" ht="13" thickBot="1" x14ac:dyDescent="0.3">
      <c r="A483" s="16" t="s">
        <v>419</v>
      </c>
      <c r="B483" s="21">
        <v>3.17889310445827</v>
      </c>
      <c r="C483" s="16"/>
      <c r="E483" s="18" t="s">
        <v>485</v>
      </c>
    </row>
    <row r="486" spans="1:12" s="14" customFormat="1" x14ac:dyDescent="0.25">
      <c r="A486" s="22" t="s">
        <v>486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8" spans="1:12" x14ac:dyDescent="0.25">
      <c r="A488" t="s">
        <v>449</v>
      </c>
    </row>
    <row r="490" spans="1:12" ht="13" thickBot="1" x14ac:dyDescent="0.3">
      <c r="A490" t="s">
        <v>450</v>
      </c>
    </row>
    <row r="491" spans="1:12" ht="13" x14ac:dyDescent="0.3">
      <c r="A491" s="17" t="s">
        <v>451</v>
      </c>
      <c r="B491" s="17" t="s">
        <v>452</v>
      </c>
      <c r="C491" s="17" t="s">
        <v>453</v>
      </c>
      <c r="D491" s="17" t="s">
        <v>454</v>
      </c>
      <c r="E491" s="17" t="s">
        <v>414</v>
      </c>
    </row>
    <row r="492" spans="1:12" x14ac:dyDescent="0.25">
      <c r="A492" s="15" t="s">
        <v>455</v>
      </c>
      <c r="B492" s="15">
        <v>5</v>
      </c>
      <c r="C492" s="15">
        <v>187.38</v>
      </c>
      <c r="D492" s="15">
        <v>37.475999999999999</v>
      </c>
      <c r="E492" s="15">
        <v>36.443542499999921</v>
      </c>
    </row>
    <row r="493" spans="1:12" x14ac:dyDescent="0.25">
      <c r="A493" s="15" t="s">
        <v>456</v>
      </c>
      <c r="B493" s="15">
        <v>5</v>
      </c>
      <c r="C493" s="15">
        <v>235.05399999999997</v>
      </c>
      <c r="D493" s="15">
        <v>47.010799999999996</v>
      </c>
      <c r="E493" s="15">
        <v>279.26430070000106</v>
      </c>
    </row>
    <row r="494" spans="1:12" x14ac:dyDescent="0.25">
      <c r="A494" s="15" t="s">
        <v>457</v>
      </c>
      <c r="B494" s="15">
        <v>5</v>
      </c>
      <c r="C494" s="15">
        <v>206.66500000000002</v>
      </c>
      <c r="D494" s="15">
        <v>41.333000000000006</v>
      </c>
      <c r="E494" s="15">
        <v>734.83409499999925</v>
      </c>
    </row>
    <row r="495" spans="1:12" x14ac:dyDescent="0.25">
      <c r="A495" s="15" t="s">
        <v>458</v>
      </c>
      <c r="B495" s="15">
        <v>5</v>
      </c>
      <c r="C495" s="15">
        <v>291.041</v>
      </c>
      <c r="D495" s="15">
        <v>58.208199999999998</v>
      </c>
      <c r="E495" s="15">
        <v>334.99700919999941</v>
      </c>
    </row>
    <row r="496" spans="1:12" x14ac:dyDescent="0.25">
      <c r="A496" s="15" t="s">
        <v>459</v>
      </c>
      <c r="B496" s="15">
        <v>5</v>
      </c>
      <c r="C496" s="15">
        <v>212.19800000000001</v>
      </c>
      <c r="D496" s="15">
        <v>42.439599999999999</v>
      </c>
      <c r="E496" s="15">
        <v>435.77785479999966</v>
      </c>
    </row>
    <row r="497" spans="1:7" ht="13" thickBot="1" x14ac:dyDescent="0.3">
      <c r="A497" s="16" t="s">
        <v>484</v>
      </c>
      <c r="B497" s="16">
        <v>5</v>
      </c>
      <c r="C497" s="16">
        <v>241.63400000000001</v>
      </c>
      <c r="D497" s="16">
        <v>48.326800000000006</v>
      </c>
      <c r="E497" s="16">
        <v>661.35262669999929</v>
      </c>
    </row>
    <row r="500" spans="1:7" ht="13" thickBot="1" x14ac:dyDescent="0.3">
      <c r="A500" t="s">
        <v>460</v>
      </c>
    </row>
    <row r="501" spans="1:7" ht="13" x14ac:dyDescent="0.3">
      <c r="A501" s="17" t="s">
        <v>461</v>
      </c>
      <c r="B501" s="17" t="s">
        <v>462</v>
      </c>
      <c r="C501" s="17" t="s">
        <v>416</v>
      </c>
      <c r="D501" s="17" t="s">
        <v>463</v>
      </c>
      <c r="E501" s="17" t="s">
        <v>417</v>
      </c>
      <c r="F501" s="17" t="s">
        <v>464</v>
      </c>
      <c r="G501" s="17" t="s">
        <v>465</v>
      </c>
    </row>
    <row r="502" spans="1:7" x14ac:dyDescent="0.25">
      <c r="A502" s="15" t="s">
        <v>466</v>
      </c>
      <c r="B502" s="15">
        <v>1311.7476502666668</v>
      </c>
      <c r="C502" s="15">
        <v>5</v>
      </c>
      <c r="D502" s="15">
        <v>262.34953005333335</v>
      </c>
      <c r="E502" s="20">
        <v>0.63403414163658411</v>
      </c>
      <c r="F502" s="15">
        <v>0.67571945241131326</v>
      </c>
      <c r="G502" s="20">
        <v>2.6206541478628855</v>
      </c>
    </row>
    <row r="503" spans="1:7" x14ac:dyDescent="0.25">
      <c r="A503" s="15" t="s">
        <v>467</v>
      </c>
      <c r="B503" s="15">
        <v>9930.6777156000007</v>
      </c>
      <c r="C503" s="15">
        <v>24</v>
      </c>
      <c r="D503" s="15">
        <v>413.77823815000005</v>
      </c>
      <c r="E503" s="15"/>
      <c r="F503" s="15"/>
      <c r="G503" s="15"/>
    </row>
    <row r="504" spans="1:7" x14ac:dyDescent="0.25">
      <c r="A504" s="15"/>
      <c r="B504" s="15"/>
      <c r="C504" s="15"/>
      <c r="D504" s="15"/>
      <c r="E504" s="15"/>
      <c r="F504" s="15"/>
      <c r="G504" s="15"/>
    </row>
    <row r="505" spans="1:7" ht="13" thickBot="1" x14ac:dyDescent="0.3">
      <c r="A505" s="16" t="s">
        <v>468</v>
      </c>
      <c r="B505" s="16">
        <v>11242.425365866668</v>
      </c>
      <c r="C505" s="16">
        <v>29</v>
      </c>
      <c r="D505" s="16"/>
      <c r="E505" s="16"/>
      <c r="F505" s="16"/>
      <c r="G505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295D-6938-498D-BBF1-7B52B3C94784}">
  <dimension ref="A1:R627"/>
  <sheetViews>
    <sheetView topLeftCell="A572" workbookViewId="0">
      <selection activeCell="B597" sqref="B597"/>
    </sheetView>
  </sheetViews>
  <sheetFormatPr defaultRowHeight="12.5" x14ac:dyDescent="0.25"/>
  <cols>
    <col min="1" max="1" width="16.90625" customWidth="1"/>
  </cols>
  <sheetData>
    <row r="1" spans="1:7" s="14" customFormat="1" x14ac:dyDescent="0.25">
      <c r="A1" s="63" t="s">
        <v>544</v>
      </c>
      <c r="B1" s="64"/>
      <c r="C1" s="64"/>
      <c r="D1" s="64"/>
      <c r="E1" s="64"/>
      <c r="F1" s="64"/>
      <c r="G1" s="64"/>
    </row>
    <row r="2" spans="1:7" x14ac:dyDescent="0.25">
      <c r="A2" t="s">
        <v>410</v>
      </c>
    </row>
    <row r="3" spans="1:7" ht="13" thickBot="1" x14ac:dyDescent="0.3"/>
    <row r="4" spans="1:7" ht="13" x14ac:dyDescent="0.3">
      <c r="A4" s="17"/>
      <c r="B4" s="17" t="s">
        <v>434</v>
      </c>
      <c r="C4" s="17" t="s">
        <v>437</v>
      </c>
    </row>
    <row r="5" spans="1:7" x14ac:dyDescent="0.25">
      <c r="A5" s="15" t="s">
        <v>413</v>
      </c>
      <c r="B5" s="15">
        <v>0.45454545454545453</v>
      </c>
      <c r="C5" s="15">
        <v>0.29411764705882354</v>
      </c>
    </row>
    <row r="6" spans="1:7" x14ac:dyDescent="0.25">
      <c r="A6" s="15" t="s">
        <v>414</v>
      </c>
      <c r="B6" s="15">
        <v>0.25568181818181818</v>
      </c>
      <c r="C6" s="15">
        <v>0.21390374331550802</v>
      </c>
    </row>
    <row r="7" spans="1:7" x14ac:dyDescent="0.25">
      <c r="A7" s="15" t="s">
        <v>415</v>
      </c>
      <c r="B7" s="15">
        <v>33</v>
      </c>
      <c r="C7" s="15">
        <v>34</v>
      </c>
    </row>
    <row r="8" spans="1:7" x14ac:dyDescent="0.25">
      <c r="A8" s="15" t="s">
        <v>416</v>
      </c>
      <c r="B8" s="15">
        <v>32</v>
      </c>
      <c r="C8" s="15">
        <v>33</v>
      </c>
    </row>
    <row r="9" spans="1:7" x14ac:dyDescent="0.25">
      <c r="A9" s="15" t="s">
        <v>417</v>
      </c>
      <c r="B9" s="20">
        <v>1.1953125</v>
      </c>
      <c r="C9" s="15"/>
    </row>
    <row r="10" spans="1:7" x14ac:dyDescent="0.25">
      <c r="A10" s="15" t="s">
        <v>418</v>
      </c>
      <c r="B10" s="15">
        <v>0.3063267877346722</v>
      </c>
      <c r="C10" s="15"/>
    </row>
    <row r="11" spans="1:7" ht="13" thickBot="1" x14ac:dyDescent="0.3">
      <c r="A11" s="16" t="s">
        <v>419</v>
      </c>
      <c r="B11" s="21">
        <v>1.7934293413869011</v>
      </c>
      <c r="C11" s="16"/>
      <c r="E11" s="18" t="s">
        <v>545</v>
      </c>
    </row>
    <row r="14" spans="1:7" x14ac:dyDescent="0.25">
      <c r="A14" t="s">
        <v>423</v>
      </c>
    </row>
    <row r="15" spans="1:7" ht="13" thickBot="1" x14ac:dyDescent="0.3"/>
    <row r="16" spans="1:7" ht="13" x14ac:dyDescent="0.3">
      <c r="A16" s="17"/>
      <c r="B16" s="17" t="s">
        <v>547</v>
      </c>
      <c r="C16" s="17" t="s">
        <v>437</v>
      </c>
    </row>
    <row r="17" spans="1:7" x14ac:dyDescent="0.25">
      <c r="A17" s="15" t="s">
        <v>413</v>
      </c>
      <c r="B17" s="15">
        <v>0.45454545454545453</v>
      </c>
      <c r="C17" s="15">
        <v>0.29411764705882354</v>
      </c>
    </row>
    <row r="18" spans="1:7" x14ac:dyDescent="0.25">
      <c r="A18" s="15" t="s">
        <v>414</v>
      </c>
      <c r="B18" s="15">
        <v>0.25568181818181818</v>
      </c>
      <c r="C18" s="15">
        <v>0.21390374331550802</v>
      </c>
    </row>
    <row r="19" spans="1:7" x14ac:dyDescent="0.25">
      <c r="A19" s="15" t="s">
        <v>415</v>
      </c>
      <c r="B19" s="15">
        <v>33</v>
      </c>
      <c r="C19" s="15">
        <v>34</v>
      </c>
    </row>
    <row r="20" spans="1:7" x14ac:dyDescent="0.25">
      <c r="A20" s="15" t="s">
        <v>424</v>
      </c>
      <c r="B20" s="15">
        <v>0.23447141094199916</v>
      </c>
      <c r="C20" s="15"/>
    </row>
    <row r="21" spans="1:7" x14ac:dyDescent="0.25">
      <c r="A21" s="15" t="s">
        <v>425</v>
      </c>
      <c r="B21" s="15">
        <v>0</v>
      </c>
      <c r="C21" s="15"/>
    </row>
    <row r="22" spans="1:7" x14ac:dyDescent="0.25">
      <c r="A22" s="15" t="s">
        <v>416</v>
      </c>
      <c r="B22" s="15">
        <v>65</v>
      </c>
      <c r="C22" s="15"/>
    </row>
    <row r="23" spans="1:7" x14ac:dyDescent="0.25">
      <c r="A23" s="15" t="s">
        <v>426</v>
      </c>
      <c r="B23" s="20">
        <v>1.3557940600938265</v>
      </c>
      <c r="C23" s="15"/>
    </row>
    <row r="24" spans="1:7" x14ac:dyDescent="0.25">
      <c r="A24" s="15" t="s">
        <v>427</v>
      </c>
      <c r="B24" s="15">
        <v>8.9928290098810523E-2</v>
      </c>
      <c r="C24" s="15"/>
    </row>
    <row r="25" spans="1:7" x14ac:dyDescent="0.25">
      <c r="A25" s="15" t="s">
        <v>428</v>
      </c>
      <c r="B25" s="15">
        <v>1.6686359758475535</v>
      </c>
      <c r="C25" s="15"/>
    </row>
    <row r="26" spans="1:7" x14ac:dyDescent="0.25">
      <c r="A26" s="15" t="s">
        <v>429</v>
      </c>
      <c r="B26" s="15">
        <v>0.17985658019762105</v>
      </c>
      <c r="C26" s="15"/>
    </row>
    <row r="27" spans="1:7" ht="13" thickBot="1" x14ac:dyDescent="0.3">
      <c r="A27" s="16" t="s">
        <v>430</v>
      </c>
      <c r="B27" s="21">
        <v>1.9971379083920051</v>
      </c>
      <c r="C27" s="16"/>
      <c r="E27" s="18" t="s">
        <v>546</v>
      </c>
    </row>
    <row r="30" spans="1:7" s="14" customFormat="1" x14ac:dyDescent="0.25">
      <c r="A30" s="63" t="s">
        <v>533</v>
      </c>
      <c r="B30" s="64"/>
      <c r="C30" s="64"/>
      <c r="D30" s="64"/>
      <c r="E30" s="64"/>
      <c r="F30" s="64"/>
      <c r="G30" s="64"/>
    </row>
    <row r="32" spans="1:7" x14ac:dyDescent="0.25">
      <c r="A32" t="s">
        <v>410</v>
      </c>
    </row>
    <row r="33" spans="1:5" ht="13" thickBot="1" x14ac:dyDescent="0.3"/>
    <row r="34" spans="1:5" ht="13" x14ac:dyDescent="0.3">
      <c r="A34" s="17"/>
      <c r="B34" s="17" t="s">
        <v>549</v>
      </c>
      <c r="C34" s="17" t="s">
        <v>548</v>
      </c>
    </row>
    <row r="35" spans="1:5" x14ac:dyDescent="0.25">
      <c r="A35" s="15" t="s">
        <v>413</v>
      </c>
      <c r="B35" s="15">
        <v>31.042133333333329</v>
      </c>
      <c r="C35" s="15">
        <v>68.055899999999994</v>
      </c>
    </row>
    <row r="36" spans="1:5" x14ac:dyDescent="0.25">
      <c r="A36" s="15" t="s">
        <v>414</v>
      </c>
      <c r="B36" s="15">
        <v>182.26774632643694</v>
      </c>
      <c r="C36" s="15">
        <v>141.53893588421067</v>
      </c>
    </row>
    <row r="37" spans="1:5" x14ac:dyDescent="0.25">
      <c r="A37" s="15" t="s">
        <v>415</v>
      </c>
      <c r="B37" s="15">
        <v>30</v>
      </c>
      <c r="C37" s="15">
        <v>20</v>
      </c>
    </row>
    <row r="38" spans="1:5" x14ac:dyDescent="0.25">
      <c r="A38" s="15" t="s">
        <v>416</v>
      </c>
      <c r="B38" s="15">
        <v>29</v>
      </c>
      <c r="C38" s="15">
        <v>19</v>
      </c>
    </row>
    <row r="39" spans="1:5" x14ac:dyDescent="0.25">
      <c r="A39" s="15" t="s">
        <v>417</v>
      </c>
      <c r="B39" s="20">
        <v>1.2877569354876699</v>
      </c>
      <c r="C39" s="15"/>
    </row>
    <row r="40" spans="1:5" x14ac:dyDescent="0.25">
      <c r="A40" s="15" t="s">
        <v>418</v>
      </c>
      <c r="B40" s="15">
        <v>0.28623990308485825</v>
      </c>
      <c r="C40" s="15"/>
    </row>
    <row r="41" spans="1:5" ht="13" thickBot="1" x14ac:dyDescent="0.3">
      <c r="A41" s="16" t="s">
        <v>419</v>
      </c>
      <c r="B41" s="21">
        <v>2.0772137495635681</v>
      </c>
      <c r="C41" s="16"/>
      <c r="E41" s="18" t="s">
        <v>545</v>
      </c>
    </row>
    <row r="44" spans="1:5" x14ac:dyDescent="0.25">
      <c r="A44" s="14" t="s">
        <v>423</v>
      </c>
      <c r="B44" s="14"/>
      <c r="C44" s="14"/>
    </row>
    <row r="45" spans="1:5" ht="13" thickBot="1" x14ac:dyDescent="0.3">
      <c r="A45" s="14"/>
      <c r="B45" s="14"/>
      <c r="C45" s="14"/>
    </row>
    <row r="46" spans="1:5" ht="13" x14ac:dyDescent="0.3">
      <c r="A46" s="17"/>
      <c r="B46" s="17" t="s">
        <v>411</v>
      </c>
      <c r="C46" s="17" t="s">
        <v>412</v>
      </c>
    </row>
    <row r="47" spans="1:5" x14ac:dyDescent="0.25">
      <c r="A47" s="15" t="s">
        <v>413</v>
      </c>
      <c r="B47" s="15">
        <v>37.420650000000002</v>
      </c>
      <c r="C47" s="15">
        <v>68.055899999999994</v>
      </c>
    </row>
    <row r="48" spans="1:5" x14ac:dyDescent="0.25">
      <c r="A48" s="15" t="s">
        <v>414</v>
      </c>
      <c r="B48" s="15">
        <v>101.42109866052621</v>
      </c>
      <c r="C48" s="15">
        <v>141.53893588421067</v>
      </c>
    </row>
    <row r="49" spans="1:7" x14ac:dyDescent="0.25">
      <c r="A49" s="15" t="s">
        <v>415</v>
      </c>
      <c r="B49" s="15">
        <v>20</v>
      </c>
      <c r="C49" s="15">
        <v>20</v>
      </c>
    </row>
    <row r="50" spans="1:7" x14ac:dyDescent="0.25">
      <c r="A50" s="15" t="s">
        <v>424</v>
      </c>
      <c r="B50" s="15">
        <v>121.48001727236844</v>
      </c>
      <c r="C50" s="15"/>
    </row>
    <row r="51" spans="1:7" x14ac:dyDescent="0.25">
      <c r="A51" s="15" t="s">
        <v>425</v>
      </c>
      <c r="B51" s="15">
        <v>0</v>
      </c>
      <c r="C51" s="15"/>
    </row>
    <row r="52" spans="1:7" x14ac:dyDescent="0.25">
      <c r="A52" s="15" t="s">
        <v>416</v>
      </c>
      <c r="B52" s="15">
        <v>38</v>
      </c>
      <c r="C52" s="15"/>
    </row>
    <row r="53" spans="1:7" x14ac:dyDescent="0.25">
      <c r="A53" s="15" t="s">
        <v>426</v>
      </c>
      <c r="B53" s="20">
        <v>-8.7895978699044406</v>
      </c>
      <c r="C53" s="15"/>
    </row>
    <row r="54" spans="1:7" x14ac:dyDescent="0.25">
      <c r="A54" s="15" t="s">
        <v>427</v>
      </c>
      <c r="B54" s="15">
        <v>5.4205069059562565E-11</v>
      </c>
      <c r="C54" s="15"/>
    </row>
    <row r="55" spans="1:7" x14ac:dyDescent="0.25">
      <c r="A55" s="15" t="s">
        <v>428</v>
      </c>
      <c r="B55" s="15">
        <v>1.6859544601667387</v>
      </c>
      <c r="C55" s="15"/>
    </row>
    <row r="56" spans="1:7" x14ac:dyDescent="0.25">
      <c r="A56" s="15" t="s">
        <v>429</v>
      </c>
      <c r="B56" s="15">
        <v>1.0841013811912513E-10</v>
      </c>
      <c r="C56" s="15"/>
    </row>
    <row r="57" spans="1:7" ht="13" thickBot="1" x14ac:dyDescent="0.3">
      <c r="A57" s="16" t="s">
        <v>430</v>
      </c>
      <c r="B57" s="21">
        <v>2.0243941639119702</v>
      </c>
      <c r="C57" s="16"/>
      <c r="E57" s="18" t="s">
        <v>550</v>
      </c>
    </row>
    <row r="60" spans="1:7" s="14" customFormat="1" x14ac:dyDescent="0.25">
      <c r="A60" s="63" t="s">
        <v>567</v>
      </c>
      <c r="B60" s="64"/>
      <c r="C60" s="64"/>
      <c r="D60" s="64"/>
      <c r="E60" s="64"/>
      <c r="F60" s="64"/>
      <c r="G60" s="64"/>
    </row>
    <row r="62" spans="1:7" x14ac:dyDescent="0.25">
      <c r="A62" t="s">
        <v>410</v>
      </c>
    </row>
    <row r="63" spans="1:7" ht="13" thickBot="1" x14ac:dyDescent="0.3"/>
    <row r="64" spans="1:7" ht="13" x14ac:dyDescent="0.3">
      <c r="A64" s="17"/>
      <c r="B64" s="17" t="s">
        <v>437</v>
      </c>
      <c r="C64" s="17" t="s">
        <v>420</v>
      </c>
    </row>
    <row r="65" spans="1:5" x14ac:dyDescent="0.25">
      <c r="A65" s="15" t="s">
        <v>413</v>
      </c>
      <c r="B65" s="15">
        <v>0.13529411764705881</v>
      </c>
      <c r="C65" s="15">
        <v>0.06</v>
      </c>
    </row>
    <row r="66" spans="1:5" x14ac:dyDescent="0.25">
      <c r="A66" s="15" t="s">
        <v>414</v>
      </c>
      <c r="B66" s="15">
        <v>0.11733472149921916</v>
      </c>
      <c r="C66" s="15">
        <v>5.6561604584527213E-2</v>
      </c>
    </row>
    <row r="67" spans="1:5" x14ac:dyDescent="0.25">
      <c r="A67" s="15" t="s">
        <v>415</v>
      </c>
      <c r="B67" s="15">
        <v>340</v>
      </c>
      <c r="C67" s="15">
        <v>350</v>
      </c>
    </row>
    <row r="68" spans="1:5" x14ac:dyDescent="0.25">
      <c r="A68" s="15" t="s">
        <v>416</v>
      </c>
      <c r="B68" s="15">
        <v>339</v>
      </c>
      <c r="C68" s="15">
        <v>349</v>
      </c>
    </row>
    <row r="69" spans="1:5" x14ac:dyDescent="0.25">
      <c r="A69" s="15" t="s">
        <v>417</v>
      </c>
      <c r="B69" s="20">
        <v>2.0744588552800147</v>
      </c>
      <c r="C69" s="15"/>
    </row>
    <row r="70" spans="1:5" x14ac:dyDescent="0.25">
      <c r="A70" s="15" t="s">
        <v>418</v>
      </c>
      <c r="B70" s="15">
        <v>1.0380148831394202E-11</v>
      </c>
      <c r="C70" s="15"/>
    </row>
    <row r="71" spans="1:5" ht="13" thickBot="1" x14ac:dyDescent="0.3">
      <c r="A71" s="16" t="s">
        <v>419</v>
      </c>
      <c r="B71" s="21">
        <v>1.1942286263116031</v>
      </c>
      <c r="C71" s="16"/>
      <c r="E71" s="18" t="s">
        <v>559</v>
      </c>
    </row>
    <row r="74" spans="1:5" x14ac:dyDescent="0.25">
      <c r="A74" t="s">
        <v>470</v>
      </c>
    </row>
    <row r="75" spans="1:5" ht="13" thickBot="1" x14ac:dyDescent="0.3"/>
    <row r="76" spans="1:5" ht="13" x14ac:dyDescent="0.3">
      <c r="A76" s="17"/>
      <c r="B76" s="17" t="s">
        <v>437</v>
      </c>
      <c r="C76" s="17" t="s">
        <v>420</v>
      </c>
    </row>
    <row r="77" spans="1:5" x14ac:dyDescent="0.25">
      <c r="A77" s="15" t="s">
        <v>413</v>
      </c>
      <c r="B77" s="15">
        <v>0.13529411764705881</v>
      </c>
      <c r="C77" s="15">
        <v>0.06</v>
      </c>
    </row>
    <row r="78" spans="1:5" x14ac:dyDescent="0.25">
      <c r="A78" s="15" t="s">
        <v>414</v>
      </c>
      <c r="B78" s="15">
        <v>0.11733472149921916</v>
      </c>
      <c r="C78" s="15">
        <v>5.6561604584527213E-2</v>
      </c>
    </row>
    <row r="79" spans="1:5" x14ac:dyDescent="0.25">
      <c r="A79" s="15" t="s">
        <v>415</v>
      </c>
      <c r="B79" s="15">
        <v>340</v>
      </c>
      <c r="C79" s="15">
        <v>350</v>
      </c>
    </row>
    <row r="80" spans="1:5" x14ac:dyDescent="0.25">
      <c r="A80" s="15" t="s">
        <v>425</v>
      </c>
      <c r="B80" s="15">
        <v>0</v>
      </c>
      <c r="C80" s="15"/>
    </row>
    <row r="81" spans="1:5" x14ac:dyDescent="0.25">
      <c r="A81" s="15" t="s">
        <v>416</v>
      </c>
      <c r="B81" s="15">
        <v>602</v>
      </c>
      <c r="C81" s="15"/>
    </row>
    <row r="82" spans="1:5" x14ac:dyDescent="0.25">
      <c r="A82" s="15" t="s">
        <v>426</v>
      </c>
      <c r="B82" s="20">
        <v>3.3448967922069039</v>
      </c>
      <c r="C82" s="15"/>
    </row>
    <row r="83" spans="1:5" x14ac:dyDescent="0.25">
      <c r="A83" s="15" t="s">
        <v>427</v>
      </c>
      <c r="B83" s="15">
        <v>4.3715593610070075E-4</v>
      </c>
      <c r="C83" s="15"/>
    </row>
    <row r="84" spans="1:5" x14ac:dyDescent="0.25">
      <c r="A84" s="15" t="s">
        <v>428</v>
      </c>
      <c r="B84" s="15">
        <v>1.647388728285655</v>
      </c>
      <c r="C84" s="15"/>
    </row>
    <row r="85" spans="1:5" x14ac:dyDescent="0.25">
      <c r="A85" s="15" t="s">
        <v>429</v>
      </c>
      <c r="B85" s="15">
        <v>8.743118722014015E-4</v>
      </c>
      <c r="C85" s="15"/>
    </row>
    <row r="86" spans="1:5" ht="13" thickBot="1" x14ac:dyDescent="0.3">
      <c r="A86" s="16" t="s">
        <v>430</v>
      </c>
      <c r="B86" s="21">
        <v>1.9639124344170897</v>
      </c>
      <c r="C86" s="16"/>
      <c r="E86" s="18" t="s">
        <v>560</v>
      </c>
    </row>
    <row r="89" spans="1:5" x14ac:dyDescent="0.25">
      <c r="A89" t="s">
        <v>410</v>
      </c>
    </row>
    <row r="90" spans="1:5" ht="13" thickBot="1" x14ac:dyDescent="0.3"/>
    <row r="91" spans="1:5" ht="13" x14ac:dyDescent="0.3">
      <c r="A91" s="17"/>
      <c r="B91" s="17" t="s">
        <v>433</v>
      </c>
      <c r="C91" s="17" t="s">
        <v>437</v>
      </c>
    </row>
    <row r="92" spans="1:5" x14ac:dyDescent="0.25">
      <c r="A92" s="15" t="s">
        <v>413</v>
      </c>
      <c r="B92" s="15">
        <v>0.15142857142857144</v>
      </c>
      <c r="C92" s="15">
        <v>0.13529411764705881</v>
      </c>
    </row>
    <row r="93" spans="1:5" x14ac:dyDescent="0.25">
      <c r="A93" s="15" t="s">
        <v>414</v>
      </c>
      <c r="B93" s="15">
        <v>0.12886614817846909</v>
      </c>
      <c r="C93" s="15">
        <v>0.11733472149921916</v>
      </c>
    </row>
    <row r="94" spans="1:5" x14ac:dyDescent="0.25">
      <c r="A94" s="15" t="s">
        <v>415</v>
      </c>
      <c r="B94" s="15">
        <v>350</v>
      </c>
      <c r="C94" s="15">
        <v>340</v>
      </c>
    </row>
    <row r="95" spans="1:5" x14ac:dyDescent="0.25">
      <c r="A95" s="15" t="s">
        <v>416</v>
      </c>
      <c r="B95" s="15">
        <v>349</v>
      </c>
      <c r="C95" s="15">
        <v>339</v>
      </c>
    </row>
    <row r="96" spans="1:5" x14ac:dyDescent="0.25">
      <c r="A96" s="15" t="s">
        <v>417</v>
      </c>
      <c r="B96" s="20">
        <v>1.0982780419291887</v>
      </c>
      <c r="C96" s="15"/>
    </row>
    <row r="97" spans="1:5" x14ac:dyDescent="0.25">
      <c r="A97" s="15" t="s">
        <v>418</v>
      </c>
      <c r="B97" s="15">
        <v>0.19276837777297717</v>
      </c>
      <c r="C97" s="15"/>
    </row>
    <row r="98" spans="1:5" ht="13" thickBot="1" x14ac:dyDescent="0.3">
      <c r="A98" s="16" t="s">
        <v>419</v>
      </c>
      <c r="B98" s="21">
        <v>1.1945460959553578</v>
      </c>
      <c r="C98" s="16"/>
      <c r="E98" s="18" t="s">
        <v>545</v>
      </c>
    </row>
    <row r="101" spans="1:5" x14ac:dyDescent="0.25">
      <c r="A101" t="s">
        <v>423</v>
      </c>
    </row>
    <row r="102" spans="1:5" ht="13" thickBot="1" x14ac:dyDescent="0.3"/>
    <row r="103" spans="1:5" ht="13" x14ac:dyDescent="0.3">
      <c r="A103" s="17"/>
      <c r="B103" s="17" t="s">
        <v>433</v>
      </c>
      <c r="C103" s="17" t="s">
        <v>437</v>
      </c>
    </row>
    <row r="104" spans="1:5" x14ac:dyDescent="0.25">
      <c r="A104" s="15" t="s">
        <v>413</v>
      </c>
      <c r="B104" s="15">
        <v>0.15142857142857144</v>
      </c>
      <c r="C104" s="15">
        <v>0.13529411764705881</v>
      </c>
    </row>
    <row r="105" spans="1:5" x14ac:dyDescent="0.25">
      <c r="A105" s="15" t="s">
        <v>414</v>
      </c>
      <c r="B105" s="15">
        <v>0.12886614817846909</v>
      </c>
      <c r="C105" s="15">
        <v>0.11733472149921916</v>
      </c>
    </row>
    <row r="106" spans="1:5" x14ac:dyDescent="0.25">
      <c r="A106" s="15" t="s">
        <v>415</v>
      </c>
      <c r="B106" s="15">
        <v>350</v>
      </c>
      <c r="C106" s="15">
        <v>340</v>
      </c>
    </row>
    <row r="107" spans="1:5" x14ac:dyDescent="0.25">
      <c r="A107" s="15" t="s">
        <v>424</v>
      </c>
      <c r="B107" s="15">
        <v>0.12318423881180379</v>
      </c>
      <c r="C107" s="15"/>
    </row>
    <row r="108" spans="1:5" x14ac:dyDescent="0.25">
      <c r="A108" s="15" t="s">
        <v>425</v>
      </c>
      <c r="B108" s="15">
        <v>0</v>
      </c>
      <c r="C108" s="15"/>
    </row>
    <row r="109" spans="1:5" x14ac:dyDescent="0.25">
      <c r="A109" s="15" t="s">
        <v>416</v>
      </c>
      <c r="B109" s="15">
        <v>688</v>
      </c>
      <c r="C109" s="15"/>
    </row>
    <row r="110" spans="1:5" x14ac:dyDescent="0.25">
      <c r="A110" s="15" t="s">
        <v>426</v>
      </c>
      <c r="B110" s="20">
        <v>0.60370619233577127</v>
      </c>
      <c r="C110" s="15"/>
    </row>
    <row r="111" spans="1:5" x14ac:dyDescent="0.25">
      <c r="A111" s="15" t="s">
        <v>427</v>
      </c>
      <c r="B111" s="15">
        <v>0.27311899259560712</v>
      </c>
      <c r="C111" s="15"/>
    </row>
    <row r="112" spans="1:5" x14ac:dyDescent="0.25">
      <c r="A112" s="15" t="s">
        <v>428</v>
      </c>
      <c r="B112" s="15">
        <v>1.6470714110708689</v>
      </c>
      <c r="C112" s="15"/>
    </row>
    <row r="113" spans="1:5" x14ac:dyDescent="0.25">
      <c r="A113" s="15" t="s">
        <v>429</v>
      </c>
      <c r="B113" s="15">
        <v>0.54623798519121425</v>
      </c>
      <c r="C113" s="15"/>
    </row>
    <row r="114" spans="1:5" ht="13" thickBot="1" x14ac:dyDescent="0.3">
      <c r="A114" s="16" t="s">
        <v>430</v>
      </c>
      <c r="B114" s="21">
        <v>1.9634180239349139</v>
      </c>
      <c r="C114" s="16"/>
    </row>
    <row r="117" spans="1:5" x14ac:dyDescent="0.25">
      <c r="A117" s="14" t="s">
        <v>410</v>
      </c>
      <c r="B117" s="14"/>
      <c r="C117" s="14"/>
    </row>
    <row r="118" spans="1:5" ht="13" thickBot="1" x14ac:dyDescent="0.3">
      <c r="A118" s="14"/>
      <c r="B118" s="14"/>
      <c r="C118" s="14"/>
    </row>
    <row r="119" spans="1:5" s="14" customFormat="1" ht="13" x14ac:dyDescent="0.3">
      <c r="A119" s="17"/>
      <c r="B119" s="17" t="s">
        <v>441</v>
      </c>
      <c r="C119" s="17" t="s">
        <v>437</v>
      </c>
    </row>
    <row r="120" spans="1:5" x14ac:dyDescent="0.25">
      <c r="A120" s="15" t="s">
        <v>413</v>
      </c>
      <c r="B120" s="15">
        <v>0.36176470588235293</v>
      </c>
      <c r="C120" s="15">
        <v>0.13529411764705881</v>
      </c>
    </row>
    <row r="121" spans="1:5" x14ac:dyDescent="0.25">
      <c r="A121" s="15" t="s">
        <v>414</v>
      </c>
      <c r="B121" s="15">
        <v>0.23157209786569494</v>
      </c>
      <c r="C121" s="15">
        <v>0.11733472149921916</v>
      </c>
    </row>
    <row r="122" spans="1:5" x14ac:dyDescent="0.25">
      <c r="A122" s="15" t="s">
        <v>415</v>
      </c>
      <c r="B122" s="15">
        <v>340</v>
      </c>
      <c r="C122" s="15">
        <v>340</v>
      </c>
    </row>
    <row r="123" spans="1:5" x14ac:dyDescent="0.25">
      <c r="A123" s="15" t="s">
        <v>416</v>
      </c>
      <c r="B123" s="15">
        <v>339</v>
      </c>
      <c r="C123" s="15">
        <v>339</v>
      </c>
    </row>
    <row r="124" spans="1:5" x14ac:dyDescent="0.25">
      <c r="A124" s="15" t="s">
        <v>417</v>
      </c>
      <c r="B124" s="20">
        <v>1.9736024844720497</v>
      </c>
      <c r="C124" s="15"/>
    </row>
    <row r="125" spans="1:5" x14ac:dyDescent="0.25">
      <c r="A125" s="15" t="s">
        <v>418</v>
      </c>
      <c r="B125" s="15">
        <v>2.9049575016583779E-10</v>
      </c>
      <c r="C125" s="15"/>
    </row>
    <row r="126" spans="1:5" ht="13" thickBot="1" x14ac:dyDescent="0.3">
      <c r="A126" s="16" t="s">
        <v>419</v>
      </c>
      <c r="B126" s="21">
        <v>1.1959289112323883</v>
      </c>
      <c r="C126" s="16"/>
      <c r="E126" s="18" t="s">
        <v>559</v>
      </c>
    </row>
    <row r="129" spans="1:7" x14ac:dyDescent="0.25">
      <c r="A129" t="s">
        <v>470</v>
      </c>
    </row>
    <row r="130" spans="1:7" ht="13" thickBot="1" x14ac:dyDescent="0.3"/>
    <row r="131" spans="1:7" ht="13" x14ac:dyDescent="0.3">
      <c r="A131" s="17"/>
      <c r="B131" s="17" t="s">
        <v>441</v>
      </c>
      <c r="C131" s="17" t="s">
        <v>437</v>
      </c>
    </row>
    <row r="132" spans="1:7" x14ac:dyDescent="0.25">
      <c r="A132" s="15" t="s">
        <v>413</v>
      </c>
      <c r="B132" s="15">
        <v>0.36176470588235293</v>
      </c>
      <c r="C132" s="15">
        <v>0.13529411764705881</v>
      </c>
    </row>
    <row r="133" spans="1:7" x14ac:dyDescent="0.25">
      <c r="A133" s="15" t="s">
        <v>414</v>
      </c>
      <c r="B133" s="15">
        <v>0.23157209786569494</v>
      </c>
      <c r="C133" s="15">
        <v>0.11733472149921916</v>
      </c>
    </row>
    <row r="134" spans="1:7" x14ac:dyDescent="0.25">
      <c r="A134" s="15" t="s">
        <v>415</v>
      </c>
      <c r="B134" s="15">
        <v>340</v>
      </c>
      <c r="C134" s="15">
        <v>340</v>
      </c>
    </row>
    <row r="135" spans="1:7" x14ac:dyDescent="0.25">
      <c r="A135" s="15" t="s">
        <v>425</v>
      </c>
      <c r="B135" s="15">
        <v>0</v>
      </c>
      <c r="C135" s="15"/>
    </row>
    <row r="136" spans="1:7" x14ac:dyDescent="0.25">
      <c r="A136" s="15" t="s">
        <v>416</v>
      </c>
      <c r="B136" s="15">
        <v>612</v>
      </c>
      <c r="C136" s="15"/>
    </row>
    <row r="137" spans="1:7" x14ac:dyDescent="0.25">
      <c r="A137" s="15" t="s">
        <v>426</v>
      </c>
      <c r="B137" s="20">
        <v>7.06962760438992</v>
      </c>
      <c r="C137" s="15"/>
    </row>
    <row r="138" spans="1:7" x14ac:dyDescent="0.25">
      <c r="A138" s="15" t="s">
        <v>427</v>
      </c>
      <c r="B138" s="15">
        <v>2.1261482570422991E-12</v>
      </c>
      <c r="C138" s="15"/>
    </row>
    <row r="139" spans="1:7" x14ac:dyDescent="0.25">
      <c r="A139" s="15" t="s">
        <v>428</v>
      </c>
      <c r="B139" s="15">
        <v>1.6473472419304205</v>
      </c>
      <c r="C139" s="15"/>
    </row>
    <row r="140" spans="1:7" x14ac:dyDescent="0.25">
      <c r="A140" s="15" t="s">
        <v>429</v>
      </c>
      <c r="B140" s="15">
        <v>4.2522965140845981E-12</v>
      </c>
      <c r="C140" s="15"/>
    </row>
    <row r="141" spans="1:7" ht="13" thickBot="1" x14ac:dyDescent="0.3">
      <c r="A141" s="16" t="s">
        <v>430</v>
      </c>
      <c r="B141" s="21">
        <v>1.9638477917083144</v>
      </c>
      <c r="C141" s="16"/>
      <c r="E141" s="18" t="s">
        <v>569</v>
      </c>
    </row>
    <row r="144" spans="1:7" s="14" customFormat="1" x14ac:dyDescent="0.25">
      <c r="A144" s="63" t="s">
        <v>541</v>
      </c>
      <c r="B144" s="64"/>
      <c r="C144" s="64"/>
      <c r="D144" s="64"/>
      <c r="E144" s="64"/>
      <c r="F144" s="64"/>
      <c r="G144" s="64"/>
    </row>
    <row r="147" spans="1:5" x14ac:dyDescent="0.25">
      <c r="A147" t="s">
        <v>410</v>
      </c>
    </row>
    <row r="148" spans="1:5" ht="13" thickBot="1" x14ac:dyDescent="0.3"/>
    <row r="149" spans="1:5" ht="13" x14ac:dyDescent="0.3">
      <c r="A149" s="17"/>
      <c r="B149" s="17" t="s">
        <v>411</v>
      </c>
      <c r="C149" s="17" t="s">
        <v>412</v>
      </c>
    </row>
    <row r="150" spans="1:5" x14ac:dyDescent="0.25">
      <c r="A150" s="15" t="s">
        <v>413</v>
      </c>
      <c r="B150" s="15">
        <v>0.36567164179104478</v>
      </c>
      <c r="C150" s="15">
        <v>0.14347826086956522</v>
      </c>
    </row>
    <row r="151" spans="1:5" x14ac:dyDescent="0.25">
      <c r="A151" s="15" t="s">
        <v>414</v>
      </c>
      <c r="B151" s="15">
        <v>0.23230261249804787</v>
      </c>
      <c r="C151" s="15">
        <v>0.12307061273427147</v>
      </c>
    </row>
    <row r="152" spans="1:5" x14ac:dyDescent="0.25">
      <c r="A152" s="15" t="s">
        <v>415</v>
      </c>
      <c r="B152" s="15">
        <v>670</v>
      </c>
      <c r="C152" s="15">
        <v>690</v>
      </c>
    </row>
    <row r="153" spans="1:5" x14ac:dyDescent="0.25">
      <c r="A153" s="15" t="s">
        <v>416</v>
      </c>
      <c r="B153" s="15">
        <v>669</v>
      </c>
      <c r="C153" s="15">
        <v>689</v>
      </c>
    </row>
    <row r="154" spans="1:5" x14ac:dyDescent="0.25">
      <c r="A154" s="15" t="s">
        <v>417</v>
      </c>
      <c r="B154" s="20">
        <v>1.887555504412944</v>
      </c>
      <c r="C154" s="15"/>
    </row>
    <row r="155" spans="1:5" x14ac:dyDescent="0.25">
      <c r="A155" s="15" t="s">
        <v>418</v>
      </c>
      <c r="B155" s="15">
        <v>1.0350748354458283E-16</v>
      </c>
      <c r="C155" s="15"/>
    </row>
    <row r="156" spans="1:5" ht="13" thickBot="1" x14ac:dyDescent="0.3">
      <c r="A156" s="16" t="s">
        <v>419</v>
      </c>
      <c r="B156" s="21">
        <v>1.1346014236750601</v>
      </c>
      <c r="C156" s="16"/>
      <c r="E156" s="18" t="s">
        <v>559</v>
      </c>
    </row>
    <row r="159" spans="1:5" x14ac:dyDescent="0.25">
      <c r="A159" t="s">
        <v>470</v>
      </c>
    </row>
    <row r="160" spans="1:5" ht="13" thickBot="1" x14ac:dyDescent="0.3"/>
    <row r="161" spans="1:7" ht="13" x14ac:dyDescent="0.3">
      <c r="A161" s="17"/>
      <c r="B161" s="17" t="s">
        <v>411</v>
      </c>
      <c r="C161" s="17" t="s">
        <v>412</v>
      </c>
    </row>
    <row r="162" spans="1:7" x14ac:dyDescent="0.25">
      <c r="A162" s="15" t="s">
        <v>413</v>
      </c>
      <c r="B162" s="15">
        <v>0.36567164179104478</v>
      </c>
      <c r="C162" s="15">
        <v>0.14347826086956522</v>
      </c>
    </row>
    <row r="163" spans="1:7" x14ac:dyDescent="0.25">
      <c r="A163" s="15" t="s">
        <v>414</v>
      </c>
      <c r="B163" s="15">
        <v>0.23230261249804787</v>
      </c>
      <c r="C163" s="15">
        <v>0.12307061273427147</v>
      </c>
    </row>
    <row r="164" spans="1:7" x14ac:dyDescent="0.25">
      <c r="A164" s="15" t="s">
        <v>415</v>
      </c>
      <c r="B164" s="15">
        <v>670</v>
      </c>
      <c r="C164" s="15">
        <v>690</v>
      </c>
    </row>
    <row r="165" spans="1:7" x14ac:dyDescent="0.25">
      <c r="A165" s="15" t="s">
        <v>425</v>
      </c>
      <c r="B165" s="15">
        <v>0</v>
      </c>
      <c r="C165" s="15"/>
    </row>
    <row r="166" spans="1:7" x14ac:dyDescent="0.25">
      <c r="A166" s="15" t="s">
        <v>416</v>
      </c>
      <c r="B166" s="15">
        <v>1221</v>
      </c>
      <c r="C166" s="15"/>
    </row>
    <row r="167" spans="1:7" x14ac:dyDescent="0.25">
      <c r="A167" s="15" t="s">
        <v>426</v>
      </c>
      <c r="B167" s="20">
        <v>9.6965428646222254</v>
      </c>
      <c r="C167" s="15"/>
    </row>
    <row r="168" spans="1:7" x14ac:dyDescent="0.25">
      <c r="A168" s="15" t="s">
        <v>427</v>
      </c>
      <c r="B168" s="15">
        <v>9.055920732769021E-22</v>
      </c>
      <c r="C168" s="15"/>
    </row>
    <row r="169" spans="1:7" x14ac:dyDescent="0.25">
      <c r="A169" s="15" t="s">
        <v>428</v>
      </c>
      <c r="B169" s="15">
        <v>1.6461025482901355</v>
      </c>
      <c r="C169" s="15"/>
    </row>
    <row r="170" spans="1:7" x14ac:dyDescent="0.25">
      <c r="A170" s="15" t="s">
        <v>429</v>
      </c>
      <c r="B170" s="15">
        <v>1.8111841465538042E-21</v>
      </c>
      <c r="C170" s="15"/>
    </row>
    <row r="171" spans="1:7" ht="13" thickBot="1" x14ac:dyDescent="0.3">
      <c r="A171" s="16" t="s">
        <v>430</v>
      </c>
      <c r="B171" s="21">
        <v>1.9619087712511232</v>
      </c>
      <c r="C171" s="16"/>
      <c r="E171" s="18" t="s">
        <v>569</v>
      </c>
    </row>
    <row r="174" spans="1:7" s="14" customFormat="1" x14ac:dyDescent="0.25">
      <c r="A174" s="63" t="s">
        <v>568</v>
      </c>
      <c r="B174" s="64"/>
      <c r="C174" s="64"/>
      <c r="D174" s="64"/>
      <c r="E174" s="64"/>
      <c r="F174" s="64"/>
      <c r="G174" s="64"/>
    </row>
    <row r="177" spans="1:5" x14ac:dyDescent="0.25">
      <c r="A177" s="18" t="s">
        <v>410</v>
      </c>
    </row>
    <row r="178" spans="1:5" ht="13" thickBot="1" x14ac:dyDescent="0.3"/>
    <row r="179" spans="1:5" ht="13" x14ac:dyDescent="0.3">
      <c r="A179" s="17"/>
      <c r="B179" s="17" t="s">
        <v>411</v>
      </c>
      <c r="C179" s="17" t="s">
        <v>412</v>
      </c>
    </row>
    <row r="180" spans="1:5" x14ac:dyDescent="0.25">
      <c r="A180" s="15" t="s">
        <v>413</v>
      </c>
      <c r="B180" s="15">
        <v>0.60643564356435642</v>
      </c>
      <c r="C180" s="15">
        <v>0.32857142857142857</v>
      </c>
    </row>
    <row r="181" spans="1:5" x14ac:dyDescent="0.25">
      <c r="A181" s="15" t="s">
        <v>414</v>
      </c>
      <c r="B181" s="15">
        <v>0.2392636906370538</v>
      </c>
      <c r="C181" s="15">
        <v>0.22219938335046249</v>
      </c>
    </row>
    <row r="182" spans="1:5" x14ac:dyDescent="0.25">
      <c r="A182" s="15" t="s">
        <v>415</v>
      </c>
      <c r="B182" s="15">
        <v>404</v>
      </c>
      <c r="C182" s="15">
        <v>140</v>
      </c>
    </row>
    <row r="183" spans="1:5" x14ac:dyDescent="0.25">
      <c r="A183" s="15" t="s">
        <v>416</v>
      </c>
      <c r="B183" s="15">
        <v>403</v>
      </c>
      <c r="C183" s="15">
        <v>139</v>
      </c>
    </row>
    <row r="184" spans="1:5" x14ac:dyDescent="0.25">
      <c r="A184" s="15" t="s">
        <v>417</v>
      </c>
      <c r="B184" s="20">
        <v>1.0767972756237434</v>
      </c>
      <c r="C184" s="15"/>
    </row>
    <row r="185" spans="1:5" x14ac:dyDescent="0.25">
      <c r="A185" s="15" t="s">
        <v>418</v>
      </c>
      <c r="B185" s="15">
        <v>0.30659727107708351</v>
      </c>
      <c r="C185" s="15"/>
    </row>
    <row r="186" spans="1:5" ht="13" thickBot="1" x14ac:dyDescent="0.3">
      <c r="A186" s="16" t="s">
        <v>419</v>
      </c>
      <c r="B186" s="21">
        <v>1.2672681643744479</v>
      </c>
      <c r="C186" s="16"/>
      <c r="E186" s="18" t="s">
        <v>545</v>
      </c>
    </row>
    <row r="189" spans="1:5" x14ac:dyDescent="0.25">
      <c r="A189" t="s">
        <v>423</v>
      </c>
    </row>
    <row r="190" spans="1:5" ht="13" thickBot="1" x14ac:dyDescent="0.3"/>
    <row r="191" spans="1:5" ht="13" x14ac:dyDescent="0.3">
      <c r="A191" s="17"/>
      <c r="B191" s="17" t="s">
        <v>411</v>
      </c>
      <c r="C191" s="17" t="s">
        <v>412</v>
      </c>
    </row>
    <row r="192" spans="1:5" x14ac:dyDescent="0.25">
      <c r="A192" s="15" t="s">
        <v>413</v>
      </c>
      <c r="B192" s="15">
        <v>0.60643564356435642</v>
      </c>
      <c r="C192" s="15">
        <v>0.32857142857142857</v>
      </c>
    </row>
    <row r="193" spans="1:7" x14ac:dyDescent="0.25">
      <c r="A193" s="15" t="s">
        <v>414</v>
      </c>
      <c r="B193" s="15">
        <v>0.2392636906370538</v>
      </c>
      <c r="C193" s="15">
        <v>0.22219938335046249</v>
      </c>
    </row>
    <row r="194" spans="1:7" x14ac:dyDescent="0.25">
      <c r="A194" s="15" t="s">
        <v>415</v>
      </c>
      <c r="B194" s="15">
        <v>404</v>
      </c>
      <c r="C194" s="15">
        <v>140</v>
      </c>
    </row>
    <row r="195" spans="1:7" x14ac:dyDescent="0.25">
      <c r="A195" s="15" t="s">
        <v>424</v>
      </c>
      <c r="B195" s="15">
        <v>0.23488741994916415</v>
      </c>
      <c r="C195" s="15"/>
    </row>
    <row r="196" spans="1:7" x14ac:dyDescent="0.25">
      <c r="A196" s="15" t="s">
        <v>425</v>
      </c>
      <c r="B196" s="15">
        <v>0</v>
      </c>
      <c r="C196" s="15"/>
    </row>
    <row r="197" spans="1:7" x14ac:dyDescent="0.25">
      <c r="A197" s="15" t="s">
        <v>416</v>
      </c>
      <c r="B197" s="15">
        <v>542</v>
      </c>
      <c r="C197" s="15"/>
    </row>
    <row r="198" spans="1:7" x14ac:dyDescent="0.25">
      <c r="A198" s="15" t="s">
        <v>426</v>
      </c>
      <c r="B198" s="20">
        <v>5.845988963417537</v>
      </c>
      <c r="C198" s="15"/>
    </row>
    <row r="199" spans="1:7" x14ac:dyDescent="0.25">
      <c r="A199" s="15" t="s">
        <v>427</v>
      </c>
      <c r="B199" s="15">
        <v>4.352303984302208E-9</v>
      </c>
      <c r="C199" s="15"/>
    </row>
    <row r="200" spans="1:7" x14ac:dyDescent="0.25">
      <c r="A200" s="15" t="s">
        <v>428</v>
      </c>
      <c r="B200" s="15">
        <v>1.6476698498246158</v>
      </c>
      <c r="C200" s="15"/>
    </row>
    <row r="201" spans="1:7" x14ac:dyDescent="0.25">
      <c r="A201" s="15" t="s">
        <v>429</v>
      </c>
      <c r="B201" s="15">
        <v>8.7046079686044161E-9</v>
      </c>
      <c r="C201" s="15"/>
    </row>
    <row r="202" spans="1:7" ht="13" thickBot="1" x14ac:dyDescent="0.3">
      <c r="A202" s="16" t="s">
        <v>430</v>
      </c>
      <c r="B202" s="21">
        <v>1.9643504928475539</v>
      </c>
      <c r="C202" s="16"/>
      <c r="E202" s="18" t="s">
        <v>569</v>
      </c>
    </row>
    <row r="205" spans="1:7" s="14" customFormat="1" x14ac:dyDescent="0.25">
      <c r="A205" s="63" t="s">
        <v>542</v>
      </c>
      <c r="B205" s="64"/>
      <c r="C205" s="64"/>
      <c r="D205" s="64"/>
      <c r="E205" s="64"/>
      <c r="F205" s="64"/>
      <c r="G205" s="64"/>
    </row>
    <row r="207" spans="1:7" x14ac:dyDescent="0.25">
      <c r="A207" t="s">
        <v>410</v>
      </c>
    </row>
    <row r="208" spans="1:7" ht="13" thickBot="1" x14ac:dyDescent="0.3"/>
    <row r="209" spans="1:5" ht="13" x14ac:dyDescent="0.3">
      <c r="A209" s="17"/>
      <c r="B209" s="17" t="s">
        <v>572</v>
      </c>
      <c r="C209" s="17" t="s">
        <v>573</v>
      </c>
    </row>
    <row r="210" spans="1:5" x14ac:dyDescent="0.25">
      <c r="A210" s="15" t="s">
        <v>413</v>
      </c>
      <c r="B210" s="15">
        <v>0.71212121212121215</v>
      </c>
      <c r="C210" s="15">
        <v>0.78676470588235292</v>
      </c>
    </row>
    <row r="211" spans="1:5" x14ac:dyDescent="0.25">
      <c r="A211" s="15" t="s">
        <v>414</v>
      </c>
      <c r="B211" s="15">
        <v>0.20656951191302339</v>
      </c>
      <c r="C211" s="15">
        <v>0.16900871459694985</v>
      </c>
    </row>
    <row r="212" spans="1:5" x14ac:dyDescent="0.25">
      <c r="A212" s="15" t="s">
        <v>415</v>
      </c>
      <c r="B212" s="15">
        <v>132</v>
      </c>
      <c r="C212" s="15">
        <v>136</v>
      </c>
    </row>
    <row r="213" spans="1:5" x14ac:dyDescent="0.25">
      <c r="A213" s="15" t="s">
        <v>416</v>
      </c>
      <c r="B213" s="15">
        <v>131</v>
      </c>
      <c r="C213" s="15">
        <v>135</v>
      </c>
    </row>
    <row r="214" spans="1:5" x14ac:dyDescent="0.25">
      <c r="A214" s="15" t="s">
        <v>417</v>
      </c>
      <c r="B214" s="20">
        <v>1.2222417785121207</v>
      </c>
      <c r="C214" s="15"/>
    </row>
    <row r="215" spans="1:5" x14ac:dyDescent="0.25">
      <c r="A215" s="15" t="s">
        <v>418</v>
      </c>
      <c r="B215" s="15">
        <v>0.12396406759143332</v>
      </c>
      <c r="C215" s="15"/>
    </row>
    <row r="216" spans="1:5" ht="13" thickBot="1" x14ac:dyDescent="0.3">
      <c r="A216" s="16" t="s">
        <v>419</v>
      </c>
      <c r="B216" s="21">
        <v>1.3310284070529701</v>
      </c>
      <c r="C216" s="16"/>
      <c r="E216" s="18" t="s">
        <v>545</v>
      </c>
    </row>
    <row r="219" spans="1:5" x14ac:dyDescent="0.25">
      <c r="A219" t="s">
        <v>423</v>
      </c>
    </row>
    <row r="220" spans="1:5" ht="13" thickBot="1" x14ac:dyDescent="0.3"/>
    <row r="221" spans="1:5" ht="13" x14ac:dyDescent="0.3">
      <c r="A221" s="17"/>
      <c r="B221" s="17" t="s">
        <v>411</v>
      </c>
      <c r="C221" s="17" t="s">
        <v>412</v>
      </c>
    </row>
    <row r="222" spans="1:5" x14ac:dyDescent="0.25">
      <c r="A222" s="15" t="s">
        <v>413</v>
      </c>
      <c r="B222" s="15">
        <v>0.71212121212121215</v>
      </c>
      <c r="C222" s="15">
        <v>0.78676470588235292</v>
      </c>
    </row>
    <row r="223" spans="1:5" x14ac:dyDescent="0.25">
      <c r="A223" s="15" t="s">
        <v>414</v>
      </c>
      <c r="B223" s="15">
        <v>0.20656951191302339</v>
      </c>
      <c r="C223" s="15">
        <v>0.16900871459694985</v>
      </c>
    </row>
    <row r="224" spans="1:5" x14ac:dyDescent="0.25">
      <c r="A224" s="15" t="s">
        <v>415</v>
      </c>
      <c r="B224" s="15">
        <v>132</v>
      </c>
      <c r="C224" s="15">
        <v>136</v>
      </c>
    </row>
    <row r="225" spans="1:7" x14ac:dyDescent="0.25">
      <c r="A225" s="15" t="s">
        <v>424</v>
      </c>
      <c r="B225" s="15">
        <v>0.18750670124509133</v>
      </c>
      <c r="C225" s="15"/>
    </row>
    <row r="226" spans="1:7" x14ac:dyDescent="0.25">
      <c r="A226" s="15" t="s">
        <v>425</v>
      </c>
      <c r="B226" s="15">
        <v>0</v>
      </c>
      <c r="C226" s="15"/>
    </row>
    <row r="227" spans="1:7" x14ac:dyDescent="0.25">
      <c r="A227" s="15" t="s">
        <v>416</v>
      </c>
      <c r="B227" s="15">
        <v>266</v>
      </c>
      <c r="C227" s="15"/>
    </row>
    <row r="228" spans="1:7" x14ac:dyDescent="0.25">
      <c r="A228" s="15" t="s">
        <v>426</v>
      </c>
      <c r="B228" s="20">
        <v>-1.4108231743675508</v>
      </c>
      <c r="C228" s="15"/>
    </row>
    <row r="229" spans="1:7" x14ac:dyDescent="0.25">
      <c r="A229" s="15" t="s">
        <v>427</v>
      </c>
      <c r="B229" s="15">
        <v>7.9732592068695207E-2</v>
      </c>
      <c r="C229" s="15"/>
    </row>
    <row r="230" spans="1:7" x14ac:dyDescent="0.25">
      <c r="A230" s="15" t="s">
        <v>428</v>
      </c>
      <c r="B230" s="15">
        <v>1.6506022065471748</v>
      </c>
      <c r="C230" s="15"/>
    </row>
    <row r="231" spans="1:7" x14ac:dyDescent="0.25">
      <c r="A231" s="15" t="s">
        <v>429</v>
      </c>
      <c r="B231" s="15">
        <v>0.15946518413739041</v>
      </c>
      <c r="C231" s="15"/>
    </row>
    <row r="232" spans="1:7" ht="13" thickBot="1" x14ac:dyDescent="0.3">
      <c r="A232" s="16" t="s">
        <v>430</v>
      </c>
      <c r="B232" s="21">
        <v>1.968922324141456</v>
      </c>
      <c r="C232" s="16"/>
      <c r="E232" s="18" t="s">
        <v>574</v>
      </c>
    </row>
    <row r="235" spans="1:7" s="14" customFormat="1" x14ac:dyDescent="0.25">
      <c r="A235" s="63" t="s">
        <v>576</v>
      </c>
      <c r="B235" s="64"/>
      <c r="C235" s="64"/>
      <c r="D235" s="64"/>
      <c r="E235" s="64"/>
      <c r="F235" s="64"/>
      <c r="G235" s="64"/>
    </row>
    <row r="237" spans="1:7" x14ac:dyDescent="0.25">
      <c r="A237" s="14" t="s">
        <v>410</v>
      </c>
      <c r="B237" s="14"/>
      <c r="C237" s="14"/>
    </row>
    <row r="238" spans="1:7" ht="13" thickBot="1" x14ac:dyDescent="0.3">
      <c r="A238" s="14"/>
      <c r="B238" s="14"/>
      <c r="C238" s="14"/>
    </row>
    <row r="239" spans="1:7" ht="13" x14ac:dyDescent="0.3">
      <c r="A239" s="17"/>
      <c r="B239" s="17" t="s">
        <v>437</v>
      </c>
      <c r="C239" s="17" t="s">
        <v>433</v>
      </c>
    </row>
    <row r="240" spans="1:7" x14ac:dyDescent="0.25">
      <c r="A240" s="15" t="s">
        <v>413</v>
      </c>
      <c r="B240" s="15">
        <v>118.40000000000002</v>
      </c>
      <c r="C240" s="15">
        <v>122.47900000000001</v>
      </c>
    </row>
    <row r="241" spans="1:5" x14ac:dyDescent="0.25">
      <c r="A241" s="15" t="s">
        <v>414</v>
      </c>
      <c r="B241" s="15">
        <v>220.50137777777206</v>
      </c>
      <c r="C241" s="15">
        <v>178.25014333332527</v>
      </c>
    </row>
    <row r="242" spans="1:5" x14ac:dyDescent="0.25">
      <c r="A242" s="15" t="s">
        <v>415</v>
      </c>
      <c r="B242" s="15">
        <v>10</v>
      </c>
      <c r="C242" s="15">
        <v>10</v>
      </c>
    </row>
    <row r="243" spans="1:5" x14ac:dyDescent="0.25">
      <c r="A243" s="15" t="s">
        <v>416</v>
      </c>
      <c r="B243" s="15">
        <v>9</v>
      </c>
      <c r="C243" s="15">
        <v>9</v>
      </c>
    </row>
    <row r="244" spans="1:5" x14ac:dyDescent="0.25">
      <c r="A244" s="15" t="s">
        <v>417</v>
      </c>
      <c r="B244" s="20">
        <v>1.2370333827190119</v>
      </c>
      <c r="C244" s="15"/>
    </row>
    <row r="245" spans="1:5" x14ac:dyDescent="0.25">
      <c r="A245" s="15" t="s">
        <v>418</v>
      </c>
      <c r="B245" s="15">
        <v>0.37825496489748606</v>
      </c>
      <c r="C245" s="15"/>
    </row>
    <row r="246" spans="1:5" ht="13" thickBot="1" x14ac:dyDescent="0.3">
      <c r="A246" s="16" t="s">
        <v>419</v>
      </c>
      <c r="B246" s="21">
        <v>3.17889310445827</v>
      </c>
      <c r="C246" s="16"/>
      <c r="E246" s="18" t="s">
        <v>545</v>
      </c>
    </row>
    <row r="249" spans="1:5" x14ac:dyDescent="0.25">
      <c r="A249" t="s">
        <v>423</v>
      </c>
    </row>
    <row r="250" spans="1:5" ht="13" thickBot="1" x14ac:dyDescent="0.3"/>
    <row r="251" spans="1:5" ht="13" x14ac:dyDescent="0.3">
      <c r="A251" s="17"/>
      <c r="B251" s="17" t="s">
        <v>437</v>
      </c>
      <c r="C251" s="17" t="s">
        <v>433</v>
      </c>
    </row>
    <row r="252" spans="1:5" x14ac:dyDescent="0.25">
      <c r="A252" s="15" t="s">
        <v>413</v>
      </c>
      <c r="B252" s="15">
        <v>118.40000000000002</v>
      </c>
      <c r="C252" s="15">
        <v>122.47900000000001</v>
      </c>
    </row>
    <row r="253" spans="1:5" x14ac:dyDescent="0.25">
      <c r="A253" s="15" t="s">
        <v>414</v>
      </c>
      <c r="B253" s="15">
        <v>220.50137777777206</v>
      </c>
      <c r="C253" s="15">
        <v>178.25014333332527</v>
      </c>
    </row>
    <row r="254" spans="1:5" x14ac:dyDescent="0.25">
      <c r="A254" s="15" t="s">
        <v>415</v>
      </c>
      <c r="B254" s="15">
        <v>10</v>
      </c>
      <c r="C254" s="15">
        <v>10</v>
      </c>
    </row>
    <row r="255" spans="1:5" x14ac:dyDescent="0.25">
      <c r="A255" s="15" t="s">
        <v>424</v>
      </c>
      <c r="B255" s="15">
        <v>199.37576055554868</v>
      </c>
      <c r="C255" s="15"/>
    </row>
    <row r="256" spans="1:5" x14ac:dyDescent="0.25">
      <c r="A256" s="15" t="s">
        <v>425</v>
      </c>
      <c r="B256" s="15">
        <v>0</v>
      </c>
      <c r="C256" s="15"/>
    </row>
    <row r="257" spans="1:3" x14ac:dyDescent="0.25">
      <c r="A257" s="15" t="s">
        <v>416</v>
      </c>
      <c r="B257" s="15">
        <v>18</v>
      </c>
      <c r="C257" s="15"/>
    </row>
    <row r="258" spans="1:3" x14ac:dyDescent="0.25">
      <c r="A258" s="15" t="s">
        <v>426</v>
      </c>
      <c r="B258" s="20">
        <v>-0.64595539371344313</v>
      </c>
      <c r="C258" s="15"/>
    </row>
    <row r="259" spans="1:3" x14ac:dyDescent="0.25">
      <c r="A259" s="15" t="s">
        <v>427</v>
      </c>
      <c r="B259" s="15">
        <v>0.26322925855267088</v>
      </c>
      <c r="C259" s="15"/>
    </row>
    <row r="260" spans="1:3" x14ac:dyDescent="0.25">
      <c r="A260" s="15" t="s">
        <v>428</v>
      </c>
      <c r="B260" s="15">
        <v>1.7340636066175394</v>
      </c>
      <c r="C260" s="15"/>
    </row>
    <row r="261" spans="1:3" x14ac:dyDescent="0.25">
      <c r="A261" s="15" t="s">
        <v>429</v>
      </c>
      <c r="B261" s="15">
        <v>0.52645851710534175</v>
      </c>
      <c r="C261" s="15"/>
    </row>
    <row r="262" spans="1:3" ht="13" thickBot="1" x14ac:dyDescent="0.3">
      <c r="A262" s="16" t="s">
        <v>430</v>
      </c>
      <c r="B262" s="21">
        <v>2.1009220402410378</v>
      </c>
      <c r="C262" s="16"/>
    </row>
    <row r="265" spans="1:3" x14ac:dyDescent="0.25">
      <c r="A265" t="s">
        <v>410</v>
      </c>
    </row>
    <row r="266" spans="1:3" ht="13" thickBot="1" x14ac:dyDescent="0.3"/>
    <row r="267" spans="1:3" s="14" customFormat="1" ht="13" x14ac:dyDescent="0.3">
      <c r="A267" s="17"/>
      <c r="B267" s="17" t="s">
        <v>433</v>
      </c>
      <c r="C267" s="17" t="s">
        <v>441</v>
      </c>
    </row>
    <row r="268" spans="1:3" x14ac:dyDescent="0.25">
      <c r="A268" s="15" t="s">
        <v>413</v>
      </c>
      <c r="B268" s="15">
        <v>122.47900000000001</v>
      </c>
      <c r="C268" s="15">
        <v>92.939499999999995</v>
      </c>
    </row>
    <row r="269" spans="1:3" x14ac:dyDescent="0.25">
      <c r="A269" s="15" t="s">
        <v>414</v>
      </c>
      <c r="B269" s="15">
        <v>178.25014333332527</v>
      </c>
      <c r="C269" s="15">
        <v>123.25175805555611</v>
      </c>
    </row>
    <row r="270" spans="1:3" x14ac:dyDescent="0.25">
      <c r="A270" s="15" t="s">
        <v>415</v>
      </c>
      <c r="B270" s="15">
        <v>10</v>
      </c>
      <c r="C270" s="15">
        <v>10</v>
      </c>
    </row>
    <row r="271" spans="1:3" x14ac:dyDescent="0.25">
      <c r="A271" s="15" t="s">
        <v>416</v>
      </c>
      <c r="B271" s="15">
        <v>9</v>
      </c>
      <c r="C271" s="15">
        <v>9</v>
      </c>
    </row>
    <row r="272" spans="1:3" x14ac:dyDescent="0.25">
      <c r="A272" s="15" t="s">
        <v>417</v>
      </c>
      <c r="B272" s="20">
        <v>1.4462279982487427</v>
      </c>
      <c r="C272" s="15"/>
    </row>
    <row r="273" spans="1:5" x14ac:dyDescent="0.25">
      <c r="A273" s="15" t="s">
        <v>418</v>
      </c>
      <c r="B273" s="15">
        <v>0.29569049698275152</v>
      </c>
      <c r="C273" s="15"/>
    </row>
    <row r="274" spans="1:5" ht="13" thickBot="1" x14ac:dyDescent="0.3">
      <c r="A274" s="16" t="s">
        <v>419</v>
      </c>
      <c r="B274" s="21">
        <v>3.17889310445827</v>
      </c>
      <c r="C274" s="16"/>
      <c r="E274" s="18" t="s">
        <v>545</v>
      </c>
    </row>
    <row r="277" spans="1:5" x14ac:dyDescent="0.25">
      <c r="A277" t="s">
        <v>423</v>
      </c>
    </row>
    <row r="278" spans="1:5" ht="13" thickBot="1" x14ac:dyDescent="0.3"/>
    <row r="279" spans="1:5" s="14" customFormat="1" ht="13" x14ac:dyDescent="0.3">
      <c r="A279" s="17"/>
      <c r="B279" s="17" t="s">
        <v>433</v>
      </c>
      <c r="C279" s="17" t="s">
        <v>441</v>
      </c>
    </row>
    <row r="280" spans="1:5" x14ac:dyDescent="0.25">
      <c r="A280" s="15" t="s">
        <v>413</v>
      </c>
      <c r="B280" s="15">
        <v>122.47900000000001</v>
      </c>
      <c r="C280" s="15">
        <v>92.939499999999995</v>
      </c>
    </row>
    <row r="281" spans="1:5" x14ac:dyDescent="0.25">
      <c r="A281" s="15" t="s">
        <v>414</v>
      </c>
      <c r="B281" s="15">
        <v>178.25014333332527</v>
      </c>
      <c r="C281" s="15">
        <v>123.25175805555611</v>
      </c>
    </row>
    <row r="282" spans="1:5" x14ac:dyDescent="0.25">
      <c r="A282" s="15" t="s">
        <v>415</v>
      </c>
      <c r="B282" s="15">
        <v>10</v>
      </c>
      <c r="C282" s="15">
        <v>10</v>
      </c>
    </row>
    <row r="283" spans="1:5" x14ac:dyDescent="0.25">
      <c r="A283" s="15" t="s">
        <v>424</v>
      </c>
      <c r="B283" s="15">
        <v>150.75095069444069</v>
      </c>
      <c r="C283" s="15"/>
    </row>
    <row r="284" spans="1:5" x14ac:dyDescent="0.25">
      <c r="A284" s="15" t="s">
        <v>425</v>
      </c>
      <c r="B284" s="15">
        <v>0</v>
      </c>
      <c r="C284" s="15"/>
    </row>
    <row r="285" spans="1:5" x14ac:dyDescent="0.25">
      <c r="A285" s="15" t="s">
        <v>416</v>
      </c>
      <c r="B285" s="15">
        <v>18</v>
      </c>
      <c r="C285" s="15"/>
    </row>
    <row r="286" spans="1:5" x14ac:dyDescent="0.25">
      <c r="A286" s="15" t="s">
        <v>426</v>
      </c>
      <c r="B286" s="20">
        <v>5.3797006747706044</v>
      </c>
      <c r="C286" s="15"/>
    </row>
    <row r="287" spans="1:5" x14ac:dyDescent="0.25">
      <c r="A287" s="15" t="s">
        <v>427</v>
      </c>
      <c r="B287" s="15">
        <v>2.0561734431176101E-5</v>
      </c>
      <c r="C287" s="15"/>
    </row>
    <row r="288" spans="1:5" x14ac:dyDescent="0.25">
      <c r="A288" s="15" t="s">
        <v>428</v>
      </c>
      <c r="B288" s="15">
        <v>1.7340636066175394</v>
      </c>
      <c r="C288" s="15"/>
    </row>
    <row r="289" spans="1:7" x14ac:dyDescent="0.25">
      <c r="A289" s="15" t="s">
        <v>429</v>
      </c>
      <c r="B289" s="15">
        <v>4.1123468862352202E-5</v>
      </c>
      <c r="C289" s="15"/>
    </row>
    <row r="290" spans="1:7" ht="13" thickBot="1" x14ac:dyDescent="0.3">
      <c r="A290" s="16" t="s">
        <v>430</v>
      </c>
      <c r="B290" s="21">
        <v>2.1009220402410378</v>
      </c>
      <c r="C290" s="16"/>
    </row>
    <row r="293" spans="1:7" s="14" customFormat="1" x14ac:dyDescent="0.25">
      <c r="A293" s="63" t="s">
        <v>579</v>
      </c>
      <c r="B293" s="64"/>
      <c r="C293" s="64"/>
      <c r="D293" s="64"/>
      <c r="E293" s="64"/>
      <c r="F293" s="64"/>
      <c r="G293" s="64"/>
    </row>
    <row r="295" spans="1:7" x14ac:dyDescent="0.25">
      <c r="A295" t="s">
        <v>410</v>
      </c>
    </row>
    <row r="296" spans="1:7" ht="13" thickBot="1" x14ac:dyDescent="0.3"/>
    <row r="297" spans="1:7" ht="13" x14ac:dyDescent="0.3">
      <c r="A297" s="17"/>
      <c r="B297" s="17" t="s">
        <v>434</v>
      </c>
      <c r="C297" s="17" t="s">
        <v>437</v>
      </c>
    </row>
    <row r="298" spans="1:7" x14ac:dyDescent="0.25">
      <c r="A298" s="15" t="s">
        <v>413</v>
      </c>
      <c r="B298" s="15">
        <v>0.81818181818181823</v>
      </c>
      <c r="C298" s="15">
        <v>0.41176470588235292</v>
      </c>
    </row>
    <row r="299" spans="1:7" x14ac:dyDescent="0.25">
      <c r="A299" s="15" t="s">
        <v>414</v>
      </c>
      <c r="B299" s="15">
        <v>0.77840909090909094</v>
      </c>
      <c r="C299" s="15">
        <v>0.3707664884135472</v>
      </c>
    </row>
    <row r="300" spans="1:7" x14ac:dyDescent="0.25">
      <c r="A300" s="15" t="s">
        <v>415</v>
      </c>
      <c r="B300" s="15">
        <v>33</v>
      </c>
      <c r="C300" s="15">
        <v>34</v>
      </c>
    </row>
    <row r="301" spans="1:7" x14ac:dyDescent="0.25">
      <c r="A301" s="15" t="s">
        <v>416</v>
      </c>
      <c r="B301" s="15">
        <v>32</v>
      </c>
      <c r="C301" s="15">
        <v>33</v>
      </c>
    </row>
    <row r="302" spans="1:7" x14ac:dyDescent="0.25">
      <c r="A302" s="15" t="s">
        <v>417</v>
      </c>
      <c r="B302" s="20">
        <v>2.099459134615385</v>
      </c>
      <c r="C302" s="15"/>
    </row>
    <row r="303" spans="1:7" x14ac:dyDescent="0.25">
      <c r="A303" s="15" t="s">
        <v>418</v>
      </c>
      <c r="B303" s="15">
        <v>1.8755658042319091E-2</v>
      </c>
      <c r="C303" s="15"/>
    </row>
    <row r="304" spans="1:7" ht="13" thickBot="1" x14ac:dyDescent="0.3">
      <c r="A304" s="16" t="s">
        <v>419</v>
      </c>
      <c r="B304" s="21">
        <v>1.7934293413869011</v>
      </c>
      <c r="C304" s="16"/>
      <c r="E304" s="18" t="s">
        <v>559</v>
      </c>
    </row>
    <row r="307" spans="1:5" x14ac:dyDescent="0.25">
      <c r="A307" t="s">
        <v>470</v>
      </c>
    </row>
    <row r="308" spans="1:5" ht="13" thickBot="1" x14ac:dyDescent="0.3"/>
    <row r="309" spans="1:5" s="14" customFormat="1" ht="13" x14ac:dyDescent="0.3">
      <c r="A309" s="17"/>
      <c r="B309" s="17" t="s">
        <v>434</v>
      </c>
      <c r="C309" s="17" t="s">
        <v>437</v>
      </c>
    </row>
    <row r="310" spans="1:5" x14ac:dyDescent="0.25">
      <c r="A310" s="15" t="s">
        <v>413</v>
      </c>
      <c r="B310" s="15">
        <v>0.81818181818181823</v>
      </c>
      <c r="C310" s="15">
        <v>0.41176470588235292</v>
      </c>
    </row>
    <row r="311" spans="1:5" x14ac:dyDescent="0.25">
      <c r="A311" s="15" t="s">
        <v>414</v>
      </c>
      <c r="B311" s="15">
        <v>0.77840909090909094</v>
      </c>
      <c r="C311" s="15">
        <v>0.3707664884135472</v>
      </c>
    </row>
    <row r="312" spans="1:5" x14ac:dyDescent="0.25">
      <c r="A312" s="15" t="s">
        <v>415</v>
      </c>
      <c r="B312" s="15">
        <v>33</v>
      </c>
      <c r="C312" s="15">
        <v>34</v>
      </c>
    </row>
    <row r="313" spans="1:5" x14ac:dyDescent="0.25">
      <c r="A313" s="15" t="s">
        <v>425</v>
      </c>
      <c r="B313" s="15">
        <v>0</v>
      </c>
      <c r="C313" s="15"/>
    </row>
    <row r="314" spans="1:5" x14ac:dyDescent="0.25">
      <c r="A314" s="15" t="s">
        <v>416</v>
      </c>
      <c r="B314" s="15">
        <v>57</v>
      </c>
      <c r="C314" s="15"/>
    </row>
    <row r="315" spans="1:5" x14ac:dyDescent="0.25">
      <c r="A315" s="15" t="s">
        <v>426</v>
      </c>
      <c r="B315" s="20">
        <v>2.1882965746315026</v>
      </c>
      <c r="C315" s="15"/>
    </row>
    <row r="316" spans="1:5" x14ac:dyDescent="0.25">
      <c r="A316" s="15" t="s">
        <v>427</v>
      </c>
      <c r="B316" s="15">
        <v>1.6380667808550221E-2</v>
      </c>
      <c r="C316" s="15"/>
    </row>
    <row r="317" spans="1:5" x14ac:dyDescent="0.25">
      <c r="A317" s="15" t="s">
        <v>428</v>
      </c>
      <c r="B317" s="15">
        <v>1.6720288884609551</v>
      </c>
      <c r="C317" s="15"/>
    </row>
    <row r="318" spans="1:5" x14ac:dyDescent="0.25">
      <c r="A318" s="15" t="s">
        <v>429</v>
      </c>
      <c r="B318" s="15">
        <v>3.2761335617100443E-2</v>
      </c>
      <c r="C318" s="15"/>
    </row>
    <row r="319" spans="1:5" ht="13" thickBot="1" x14ac:dyDescent="0.3">
      <c r="A319" s="16" t="s">
        <v>430</v>
      </c>
      <c r="B319" s="21">
        <v>2.0024654592910065</v>
      </c>
      <c r="C319" s="16"/>
      <c r="E319" s="18" t="s">
        <v>569</v>
      </c>
    </row>
    <row r="322" spans="1:5" x14ac:dyDescent="0.25">
      <c r="A322" s="14" t="s">
        <v>410</v>
      </c>
      <c r="B322" s="14"/>
      <c r="C322" s="14"/>
    </row>
    <row r="323" spans="1:5" ht="13" thickBot="1" x14ac:dyDescent="0.3">
      <c r="A323" s="14"/>
      <c r="B323" s="14"/>
      <c r="C323" s="14"/>
    </row>
    <row r="324" spans="1:5" s="14" customFormat="1" ht="13" x14ac:dyDescent="0.3">
      <c r="A324" s="17"/>
      <c r="B324" s="17" t="s">
        <v>434</v>
      </c>
      <c r="C324" s="17" t="s">
        <v>437</v>
      </c>
    </row>
    <row r="325" spans="1:5" x14ac:dyDescent="0.25">
      <c r="A325" s="15" t="s">
        <v>413</v>
      </c>
      <c r="B325" s="15">
        <v>0.5757575757575758</v>
      </c>
      <c r="C325" s="15">
        <v>0.17647058823529413</v>
      </c>
    </row>
    <row r="326" spans="1:5" x14ac:dyDescent="0.25">
      <c r="A326" s="15" t="s">
        <v>414</v>
      </c>
      <c r="B326" s="15">
        <v>0.75189393939393945</v>
      </c>
      <c r="C326" s="15">
        <v>0.21033868092691624</v>
      </c>
    </row>
    <row r="327" spans="1:5" x14ac:dyDescent="0.25">
      <c r="A327" s="15" t="s">
        <v>415</v>
      </c>
      <c r="B327" s="15">
        <v>33</v>
      </c>
      <c r="C327" s="15">
        <v>34</v>
      </c>
    </row>
    <row r="328" spans="1:5" x14ac:dyDescent="0.25">
      <c r="A328" s="15" t="s">
        <v>416</v>
      </c>
      <c r="B328" s="15">
        <v>32</v>
      </c>
      <c r="C328" s="15">
        <v>33</v>
      </c>
    </row>
    <row r="329" spans="1:5" x14ac:dyDescent="0.25">
      <c r="A329" s="15" t="s">
        <v>417</v>
      </c>
      <c r="B329" s="20">
        <v>3.5746822033898304</v>
      </c>
      <c r="C329" s="15"/>
    </row>
    <row r="330" spans="1:5" x14ac:dyDescent="0.25">
      <c r="A330" s="15" t="s">
        <v>418</v>
      </c>
      <c r="B330" s="15">
        <v>2.2898493018636728E-4</v>
      </c>
      <c r="C330" s="15"/>
    </row>
    <row r="331" spans="1:5" ht="13" thickBot="1" x14ac:dyDescent="0.3">
      <c r="A331" s="16" t="s">
        <v>419</v>
      </c>
      <c r="B331" s="21">
        <v>1.7934293413869011</v>
      </c>
      <c r="C331" s="16"/>
      <c r="E331" s="18" t="s">
        <v>581</v>
      </c>
    </row>
    <row r="334" spans="1:5" x14ac:dyDescent="0.25">
      <c r="A334" t="s">
        <v>470</v>
      </c>
    </row>
    <row r="335" spans="1:5" ht="13" thickBot="1" x14ac:dyDescent="0.3"/>
    <row r="336" spans="1:5" s="14" customFormat="1" ht="13" x14ac:dyDescent="0.3">
      <c r="A336" s="17"/>
      <c r="B336" s="17" t="s">
        <v>434</v>
      </c>
      <c r="C336" s="17" t="s">
        <v>437</v>
      </c>
    </row>
    <row r="337" spans="1:7" x14ac:dyDescent="0.25">
      <c r="A337" s="15" t="s">
        <v>413</v>
      </c>
      <c r="B337" s="15">
        <v>0.5757575757575758</v>
      </c>
      <c r="C337" s="15">
        <v>0.17647058823529413</v>
      </c>
    </row>
    <row r="338" spans="1:7" x14ac:dyDescent="0.25">
      <c r="A338" s="15" t="s">
        <v>414</v>
      </c>
      <c r="B338" s="15">
        <v>0.75189393939393945</v>
      </c>
      <c r="C338" s="15">
        <v>0.21033868092691624</v>
      </c>
    </row>
    <row r="339" spans="1:7" x14ac:dyDescent="0.25">
      <c r="A339" s="15" t="s">
        <v>415</v>
      </c>
      <c r="B339" s="15">
        <v>33</v>
      </c>
      <c r="C339" s="15">
        <v>34</v>
      </c>
    </row>
    <row r="340" spans="1:7" x14ac:dyDescent="0.25">
      <c r="A340" s="15" t="s">
        <v>425</v>
      </c>
      <c r="B340" s="15">
        <v>0</v>
      </c>
      <c r="C340" s="15"/>
    </row>
    <row r="341" spans="1:7" x14ac:dyDescent="0.25">
      <c r="A341" s="15" t="s">
        <v>416</v>
      </c>
      <c r="B341" s="15">
        <v>48</v>
      </c>
      <c r="C341" s="15"/>
    </row>
    <row r="342" spans="1:7" x14ac:dyDescent="0.25">
      <c r="A342" s="15" t="s">
        <v>426</v>
      </c>
      <c r="B342" s="20">
        <v>2.3458632397002401</v>
      </c>
      <c r="C342" s="15"/>
    </row>
    <row r="343" spans="1:7" x14ac:dyDescent="0.25">
      <c r="A343" s="15" t="s">
        <v>427</v>
      </c>
      <c r="B343" s="15">
        <v>1.158085372594677E-2</v>
      </c>
      <c r="C343" s="15"/>
    </row>
    <row r="344" spans="1:7" x14ac:dyDescent="0.25">
      <c r="A344" s="15" t="s">
        <v>428</v>
      </c>
      <c r="B344" s="15">
        <v>1.6772241961243386</v>
      </c>
      <c r="C344" s="15"/>
    </row>
    <row r="345" spans="1:7" x14ac:dyDescent="0.25">
      <c r="A345" s="15" t="s">
        <v>429</v>
      </c>
      <c r="B345" s="15">
        <v>2.316170745189354E-2</v>
      </c>
      <c r="C345" s="15"/>
    </row>
    <row r="346" spans="1:7" ht="13" thickBot="1" x14ac:dyDescent="0.3">
      <c r="A346" s="16" t="s">
        <v>430</v>
      </c>
      <c r="B346" s="21">
        <v>2.0106347576242314</v>
      </c>
      <c r="C346" s="16"/>
      <c r="E346" s="18" t="s">
        <v>569</v>
      </c>
    </row>
    <row r="349" spans="1:7" s="14" customFormat="1" x14ac:dyDescent="0.25">
      <c r="A349" s="63" t="s">
        <v>583</v>
      </c>
      <c r="B349" s="64"/>
      <c r="C349" s="64"/>
      <c r="D349" s="64"/>
      <c r="E349" s="64"/>
      <c r="F349" s="64"/>
      <c r="G349" s="64"/>
    </row>
    <row r="351" spans="1:7" x14ac:dyDescent="0.25">
      <c r="A351" s="14" t="s">
        <v>410</v>
      </c>
      <c r="B351" s="14"/>
      <c r="C351" s="14"/>
    </row>
    <row r="352" spans="1:7" ht="13" thickBot="1" x14ac:dyDescent="0.3">
      <c r="A352" s="14"/>
      <c r="B352" s="14"/>
      <c r="C352" s="14"/>
    </row>
    <row r="353" spans="1:5" ht="13" x14ac:dyDescent="0.3">
      <c r="A353" s="17"/>
      <c r="B353" s="17" t="s">
        <v>441</v>
      </c>
      <c r="C353" s="17" t="s">
        <v>420</v>
      </c>
    </row>
    <row r="354" spans="1:5" x14ac:dyDescent="0.25">
      <c r="A354" s="15" t="s">
        <v>413</v>
      </c>
      <c r="B354" s="15">
        <v>0.14705882352941177</v>
      </c>
      <c r="C354" s="15">
        <v>0</v>
      </c>
    </row>
    <row r="355" spans="1:5" x14ac:dyDescent="0.25">
      <c r="A355" s="15" t="s">
        <v>414</v>
      </c>
      <c r="B355" s="15">
        <v>0.18983957219251338</v>
      </c>
      <c r="C355" s="15">
        <v>0</v>
      </c>
    </row>
    <row r="356" spans="1:5" x14ac:dyDescent="0.25">
      <c r="A356" s="15" t="s">
        <v>415</v>
      </c>
      <c r="B356" s="15">
        <v>34</v>
      </c>
      <c r="C356" s="15">
        <v>35</v>
      </c>
    </row>
    <row r="357" spans="1:5" x14ac:dyDescent="0.25">
      <c r="A357" s="15" t="s">
        <v>416</v>
      </c>
      <c r="B357" s="15">
        <v>33</v>
      </c>
      <c r="C357" s="15">
        <v>34</v>
      </c>
    </row>
    <row r="358" spans="1:5" x14ac:dyDescent="0.25">
      <c r="A358" s="15" t="s">
        <v>417</v>
      </c>
      <c r="B358" s="15">
        <v>65535</v>
      </c>
      <c r="C358" s="15"/>
    </row>
    <row r="359" spans="1:5" x14ac:dyDescent="0.25">
      <c r="A359" s="15" t="s">
        <v>418</v>
      </c>
      <c r="B359" s="15" t="e">
        <v>#DIV/0!</v>
      </c>
      <c r="C359" s="15"/>
    </row>
    <row r="360" spans="1:5" ht="13" thickBot="1" x14ac:dyDescent="0.3">
      <c r="A360" s="16" t="s">
        <v>419</v>
      </c>
      <c r="B360" s="16">
        <v>1.7774069430588644</v>
      </c>
      <c r="C360" s="16"/>
      <c r="E360" s="18" t="s">
        <v>581</v>
      </c>
    </row>
    <row r="363" spans="1:5" x14ac:dyDescent="0.25">
      <c r="A363" t="s">
        <v>470</v>
      </c>
    </row>
    <row r="364" spans="1:5" ht="13" thickBot="1" x14ac:dyDescent="0.3"/>
    <row r="365" spans="1:5" s="14" customFormat="1" ht="13" x14ac:dyDescent="0.3">
      <c r="A365" s="17"/>
      <c r="B365" s="17" t="s">
        <v>420</v>
      </c>
      <c r="C365" s="17" t="s">
        <v>441</v>
      </c>
    </row>
    <row r="366" spans="1:5" x14ac:dyDescent="0.25">
      <c r="A366" s="15" t="s">
        <v>413</v>
      </c>
      <c r="B366" s="15">
        <v>0</v>
      </c>
      <c r="C366" s="15">
        <v>0.14705882352941177</v>
      </c>
    </row>
    <row r="367" spans="1:5" x14ac:dyDescent="0.25">
      <c r="A367" s="15" t="s">
        <v>414</v>
      </c>
      <c r="B367" s="15">
        <v>0</v>
      </c>
      <c r="C367" s="15">
        <v>0.18983957219251338</v>
      </c>
    </row>
    <row r="368" spans="1:5" x14ac:dyDescent="0.25">
      <c r="A368" s="15" t="s">
        <v>415</v>
      </c>
      <c r="B368" s="15">
        <v>35</v>
      </c>
      <c r="C368" s="15">
        <v>34</v>
      </c>
    </row>
    <row r="369" spans="1:5" x14ac:dyDescent="0.25">
      <c r="A369" s="15" t="s">
        <v>425</v>
      </c>
      <c r="B369" s="15">
        <v>0</v>
      </c>
      <c r="C369" s="15"/>
    </row>
    <row r="370" spans="1:5" x14ac:dyDescent="0.25">
      <c r="A370" s="15" t="s">
        <v>416</v>
      </c>
      <c r="B370" s="15">
        <v>33</v>
      </c>
      <c r="C370" s="15"/>
    </row>
    <row r="371" spans="1:5" x14ac:dyDescent="0.25">
      <c r="A371" s="15" t="s">
        <v>426</v>
      </c>
      <c r="B371" s="20">
        <v>-1.9680547341524113</v>
      </c>
      <c r="C371" s="15"/>
    </row>
    <row r="372" spans="1:5" x14ac:dyDescent="0.25">
      <c r="A372" s="15" t="s">
        <v>427</v>
      </c>
      <c r="B372" s="15">
        <v>2.8755596013038405E-2</v>
      </c>
      <c r="C372" s="15"/>
    </row>
    <row r="373" spans="1:5" x14ac:dyDescent="0.25">
      <c r="A373" s="15" t="s">
        <v>428</v>
      </c>
      <c r="B373" s="15">
        <v>1.6923603090303456</v>
      </c>
      <c r="C373" s="15"/>
    </row>
    <row r="374" spans="1:5" x14ac:dyDescent="0.25">
      <c r="A374" s="15" t="s">
        <v>429</v>
      </c>
      <c r="B374" s="15">
        <v>5.751119202607681E-2</v>
      </c>
      <c r="C374" s="15"/>
    </row>
    <row r="375" spans="1:5" ht="13" thickBot="1" x14ac:dyDescent="0.3">
      <c r="A375" s="16" t="s">
        <v>430</v>
      </c>
      <c r="B375" s="21">
        <v>2.0345152974493397</v>
      </c>
      <c r="C375" s="16"/>
      <c r="E375" s="18" t="s">
        <v>574</v>
      </c>
    </row>
    <row r="378" spans="1:5" x14ac:dyDescent="0.25">
      <c r="A378" t="s">
        <v>470</v>
      </c>
    </row>
    <row r="379" spans="1:5" ht="13" thickBot="1" x14ac:dyDescent="0.3"/>
    <row r="380" spans="1:5" s="14" customFormat="1" ht="13" x14ac:dyDescent="0.3">
      <c r="A380" s="17"/>
      <c r="B380" s="17" t="s">
        <v>441</v>
      </c>
      <c r="C380" s="17" t="s">
        <v>420</v>
      </c>
    </row>
    <row r="381" spans="1:5" x14ac:dyDescent="0.25">
      <c r="A381" s="15" t="s">
        <v>413</v>
      </c>
      <c r="B381" s="15">
        <v>0</v>
      </c>
      <c r="C381" s="15">
        <v>0.15151515151515152</v>
      </c>
    </row>
    <row r="382" spans="1:5" x14ac:dyDescent="0.25">
      <c r="A382" s="15" t="s">
        <v>414</v>
      </c>
      <c r="B382" s="15">
        <v>0</v>
      </c>
      <c r="C382" s="15">
        <v>0.13257575757575757</v>
      </c>
    </row>
    <row r="383" spans="1:5" x14ac:dyDescent="0.25">
      <c r="A383" s="15" t="s">
        <v>415</v>
      </c>
      <c r="B383" s="15">
        <v>35</v>
      </c>
      <c r="C383" s="15">
        <v>33</v>
      </c>
    </row>
    <row r="384" spans="1:5" x14ac:dyDescent="0.25">
      <c r="A384" s="15" t="s">
        <v>425</v>
      </c>
      <c r="B384" s="15">
        <v>0</v>
      </c>
      <c r="C384" s="15"/>
    </row>
    <row r="385" spans="1:7" x14ac:dyDescent="0.25">
      <c r="A385" s="15" t="s">
        <v>416</v>
      </c>
      <c r="B385" s="15">
        <v>32</v>
      </c>
      <c r="C385" s="15"/>
    </row>
    <row r="386" spans="1:7" x14ac:dyDescent="0.25">
      <c r="A386" s="15" t="s">
        <v>426</v>
      </c>
      <c r="B386" s="20">
        <v>-2.3904572186687876</v>
      </c>
      <c r="C386" s="15"/>
    </row>
    <row r="387" spans="1:7" x14ac:dyDescent="0.25">
      <c r="A387" s="15" t="s">
        <v>427</v>
      </c>
      <c r="B387" s="15">
        <v>1.1441787235999739E-2</v>
      </c>
      <c r="C387" s="15"/>
    </row>
    <row r="388" spans="1:7" x14ac:dyDescent="0.25">
      <c r="A388" s="15" t="s">
        <v>428</v>
      </c>
      <c r="B388" s="15">
        <v>1.6938887483837093</v>
      </c>
      <c r="C388" s="15"/>
    </row>
    <row r="389" spans="1:7" x14ac:dyDescent="0.25">
      <c r="A389" s="15" t="s">
        <v>429</v>
      </c>
      <c r="B389" s="15">
        <v>2.2883574471999478E-2</v>
      </c>
      <c r="C389" s="15"/>
    </row>
    <row r="390" spans="1:7" ht="13" thickBot="1" x14ac:dyDescent="0.3">
      <c r="A390" s="16" t="s">
        <v>430</v>
      </c>
      <c r="B390" s="21">
        <v>2.0369333434601011</v>
      </c>
      <c r="C390" s="16"/>
      <c r="E390" s="18" t="s">
        <v>569</v>
      </c>
    </row>
    <row r="393" spans="1:7" s="14" customFormat="1" x14ac:dyDescent="0.25">
      <c r="A393" s="63" t="s">
        <v>584</v>
      </c>
      <c r="B393" s="64"/>
      <c r="C393" s="64"/>
      <c r="D393" s="64"/>
      <c r="E393" s="64"/>
      <c r="F393" s="64"/>
      <c r="G393" s="64"/>
    </row>
    <row r="395" spans="1:7" x14ac:dyDescent="0.25">
      <c r="A395" t="s">
        <v>410</v>
      </c>
    </row>
    <row r="396" spans="1:7" ht="13" thickBot="1" x14ac:dyDescent="0.3"/>
    <row r="397" spans="1:7" ht="13" x14ac:dyDescent="0.3">
      <c r="A397" s="17"/>
      <c r="B397" s="17" t="s">
        <v>411</v>
      </c>
      <c r="C397" s="17" t="s">
        <v>412</v>
      </c>
    </row>
    <row r="398" spans="1:7" x14ac:dyDescent="0.25">
      <c r="A398" s="15" t="s">
        <v>413</v>
      </c>
      <c r="B398" s="15">
        <v>0.2</v>
      </c>
      <c r="C398" s="15">
        <v>0.14705882352941177</v>
      </c>
    </row>
    <row r="399" spans="1:7" x14ac:dyDescent="0.25">
      <c r="A399" s="15" t="s">
        <v>414</v>
      </c>
      <c r="B399" s="15">
        <v>0.22352941176470587</v>
      </c>
      <c r="C399" s="15">
        <v>0.12923351158645277</v>
      </c>
    </row>
    <row r="400" spans="1:7" x14ac:dyDescent="0.25">
      <c r="A400" s="15" t="s">
        <v>415</v>
      </c>
      <c r="B400" s="15">
        <v>35</v>
      </c>
      <c r="C400" s="15">
        <v>34</v>
      </c>
    </row>
    <row r="401" spans="1:5" x14ac:dyDescent="0.25">
      <c r="A401" s="15" t="s">
        <v>416</v>
      </c>
      <c r="B401" s="15">
        <v>34</v>
      </c>
      <c r="C401" s="15">
        <v>33</v>
      </c>
    </row>
    <row r="402" spans="1:5" x14ac:dyDescent="0.25">
      <c r="A402" s="15" t="s">
        <v>417</v>
      </c>
      <c r="B402" s="20">
        <v>1.729655172413793</v>
      </c>
      <c r="C402" s="15"/>
    </row>
    <row r="403" spans="1:5" x14ac:dyDescent="0.25">
      <c r="A403" s="15" t="s">
        <v>418</v>
      </c>
      <c r="B403" s="15">
        <v>5.9346551715531104E-2</v>
      </c>
      <c r="C403" s="15"/>
    </row>
    <row r="404" spans="1:5" ht="13" thickBot="1" x14ac:dyDescent="0.3">
      <c r="A404" s="16" t="s">
        <v>419</v>
      </c>
      <c r="B404" s="21">
        <v>1.7825092006247099</v>
      </c>
      <c r="C404" s="16"/>
      <c r="E404" s="18" t="s">
        <v>585</v>
      </c>
    </row>
    <row r="407" spans="1:5" x14ac:dyDescent="0.25">
      <c r="A407" t="s">
        <v>423</v>
      </c>
    </row>
    <row r="408" spans="1:5" ht="13" thickBot="1" x14ac:dyDescent="0.3"/>
    <row r="409" spans="1:5" ht="13" x14ac:dyDescent="0.3">
      <c r="A409" s="17"/>
      <c r="B409" s="17" t="s">
        <v>411</v>
      </c>
      <c r="C409" s="17" t="s">
        <v>412</v>
      </c>
    </row>
    <row r="410" spans="1:5" x14ac:dyDescent="0.25">
      <c r="A410" s="15" t="s">
        <v>413</v>
      </c>
      <c r="B410" s="15">
        <v>0.2</v>
      </c>
      <c r="C410" s="15">
        <v>0.14705882352941177</v>
      </c>
    </row>
    <row r="411" spans="1:5" x14ac:dyDescent="0.25">
      <c r="A411" s="15" t="s">
        <v>414</v>
      </c>
      <c r="B411" s="15">
        <v>0.22352941176470587</v>
      </c>
      <c r="C411" s="15">
        <v>0.12923351158645277</v>
      </c>
    </row>
    <row r="412" spans="1:5" x14ac:dyDescent="0.25">
      <c r="A412" s="15" t="s">
        <v>415</v>
      </c>
      <c r="B412" s="15">
        <v>35</v>
      </c>
      <c r="C412" s="15">
        <v>34</v>
      </c>
    </row>
    <row r="413" spans="1:5" x14ac:dyDescent="0.25">
      <c r="A413" s="15" t="s">
        <v>424</v>
      </c>
      <c r="B413" s="15">
        <v>0.17708516242317821</v>
      </c>
      <c r="C413" s="15"/>
    </row>
    <row r="414" spans="1:5" x14ac:dyDescent="0.25">
      <c r="A414" s="15" t="s">
        <v>425</v>
      </c>
      <c r="B414" s="15">
        <v>0</v>
      </c>
      <c r="C414" s="15"/>
    </row>
    <row r="415" spans="1:5" x14ac:dyDescent="0.25">
      <c r="A415" s="15" t="s">
        <v>416</v>
      </c>
      <c r="B415" s="15">
        <v>67</v>
      </c>
      <c r="C415" s="15"/>
    </row>
    <row r="416" spans="1:5" x14ac:dyDescent="0.25">
      <c r="A416" s="15" t="s">
        <v>426</v>
      </c>
      <c r="B416" s="20">
        <v>0.52245806344353263</v>
      </c>
      <c r="C416" s="15"/>
    </row>
    <row r="417" spans="1:7" x14ac:dyDescent="0.25">
      <c r="A417" s="15" t="s">
        <v>427</v>
      </c>
      <c r="B417" s="15">
        <v>0.30153737171207895</v>
      </c>
      <c r="C417" s="15"/>
    </row>
    <row r="418" spans="1:7" x14ac:dyDescent="0.25">
      <c r="A418" s="15" t="s">
        <v>428</v>
      </c>
      <c r="B418" s="15">
        <v>1.6679161141074239</v>
      </c>
      <c r="C418" s="15"/>
    </row>
    <row r="419" spans="1:7" x14ac:dyDescent="0.25">
      <c r="A419" s="15" t="s">
        <v>429</v>
      </c>
      <c r="B419" s="15">
        <v>0.6030747434241579</v>
      </c>
      <c r="C419" s="15"/>
    </row>
    <row r="420" spans="1:7" ht="13" thickBot="1" x14ac:dyDescent="0.3">
      <c r="A420" s="16" t="s">
        <v>430</v>
      </c>
      <c r="B420" s="21">
        <v>1.9960083540252964</v>
      </c>
      <c r="C420" s="16"/>
      <c r="E420" s="18" t="s">
        <v>574</v>
      </c>
    </row>
    <row r="423" spans="1:7" s="14" customFormat="1" x14ac:dyDescent="0.25">
      <c r="A423" s="63" t="s">
        <v>586</v>
      </c>
      <c r="B423" s="64"/>
      <c r="C423" s="64"/>
      <c r="D423" s="64"/>
      <c r="E423" s="64"/>
      <c r="F423" s="64"/>
      <c r="G423" s="64"/>
    </row>
    <row r="425" spans="1:7" x14ac:dyDescent="0.25">
      <c r="A425" s="14" t="s">
        <v>410</v>
      </c>
      <c r="B425" s="14"/>
      <c r="C425" s="14"/>
    </row>
    <row r="426" spans="1:7" ht="13" thickBot="1" x14ac:dyDescent="0.3">
      <c r="A426" s="14"/>
      <c r="B426" s="14"/>
      <c r="C426" s="14"/>
    </row>
    <row r="427" spans="1:7" ht="13" x14ac:dyDescent="0.3">
      <c r="A427" s="17"/>
      <c r="B427" s="17" t="s">
        <v>411</v>
      </c>
      <c r="C427" s="17" t="s">
        <v>412</v>
      </c>
    </row>
    <row r="428" spans="1:7" x14ac:dyDescent="0.25">
      <c r="A428" s="15" t="s">
        <v>413</v>
      </c>
      <c r="B428" s="15">
        <v>5.8823529411764705E-2</v>
      </c>
      <c r="C428" s="15">
        <v>2.9411764705882353E-2</v>
      </c>
    </row>
    <row r="429" spans="1:7" x14ac:dyDescent="0.25">
      <c r="A429" s="15" t="s">
        <v>414</v>
      </c>
      <c r="B429" s="15">
        <v>5.7040998217468802E-2</v>
      </c>
      <c r="C429" s="15">
        <v>2.9411764705882353E-2</v>
      </c>
    </row>
    <row r="430" spans="1:7" x14ac:dyDescent="0.25">
      <c r="A430" s="15" t="s">
        <v>415</v>
      </c>
      <c r="B430" s="15">
        <v>34</v>
      </c>
      <c r="C430" s="15">
        <v>34</v>
      </c>
    </row>
    <row r="431" spans="1:7" x14ac:dyDescent="0.25">
      <c r="A431" s="15" t="s">
        <v>416</v>
      </c>
      <c r="B431" s="15">
        <v>33</v>
      </c>
      <c r="C431" s="15">
        <v>33</v>
      </c>
    </row>
    <row r="432" spans="1:7" x14ac:dyDescent="0.25">
      <c r="A432" s="15" t="s">
        <v>417</v>
      </c>
      <c r="B432" s="20">
        <v>1.9393939393939392</v>
      </c>
      <c r="C432" s="15"/>
    </row>
    <row r="433" spans="1:5" x14ac:dyDescent="0.25">
      <c r="A433" s="15" t="s">
        <v>418</v>
      </c>
      <c r="B433" s="15">
        <v>3.064093680472884E-2</v>
      </c>
      <c r="C433" s="15"/>
    </row>
    <row r="434" spans="1:5" ht="13" thickBot="1" x14ac:dyDescent="0.3">
      <c r="A434" s="16" t="s">
        <v>419</v>
      </c>
      <c r="B434" s="21">
        <v>1.7878217468981401</v>
      </c>
      <c r="C434" s="16"/>
      <c r="E434" s="18" t="s">
        <v>581</v>
      </c>
    </row>
    <row r="437" spans="1:5" x14ac:dyDescent="0.25">
      <c r="A437" s="14" t="s">
        <v>470</v>
      </c>
      <c r="B437" s="14"/>
      <c r="C437" s="14"/>
    </row>
    <row r="438" spans="1:5" ht="13" thickBot="1" x14ac:dyDescent="0.3">
      <c r="A438" s="14"/>
      <c r="B438" s="14"/>
      <c r="C438" s="14"/>
    </row>
    <row r="439" spans="1:5" ht="13" x14ac:dyDescent="0.3">
      <c r="A439" s="17"/>
      <c r="B439" s="17" t="s">
        <v>411</v>
      </c>
      <c r="C439" s="17" t="s">
        <v>412</v>
      </c>
    </row>
    <row r="440" spans="1:5" x14ac:dyDescent="0.25">
      <c r="A440" s="15" t="s">
        <v>413</v>
      </c>
      <c r="B440" s="15">
        <v>5.8823529411764705E-2</v>
      </c>
      <c r="C440" s="15">
        <v>2.9411764705882353E-2</v>
      </c>
    </row>
    <row r="441" spans="1:5" x14ac:dyDescent="0.25">
      <c r="A441" s="15" t="s">
        <v>414</v>
      </c>
      <c r="B441" s="15">
        <v>5.7040998217468802E-2</v>
      </c>
      <c r="C441" s="15">
        <v>2.9411764705882353E-2</v>
      </c>
    </row>
    <row r="442" spans="1:5" x14ac:dyDescent="0.25">
      <c r="A442" s="15" t="s">
        <v>415</v>
      </c>
      <c r="B442" s="15">
        <v>34</v>
      </c>
      <c r="C442" s="15">
        <v>34</v>
      </c>
    </row>
    <row r="443" spans="1:5" x14ac:dyDescent="0.25">
      <c r="A443" s="15" t="s">
        <v>425</v>
      </c>
      <c r="B443" s="15">
        <v>0</v>
      </c>
      <c r="C443" s="15"/>
    </row>
    <row r="444" spans="1:5" x14ac:dyDescent="0.25">
      <c r="A444" s="15" t="s">
        <v>416</v>
      </c>
      <c r="B444" s="15">
        <v>60</v>
      </c>
      <c r="C444" s="15"/>
    </row>
    <row r="445" spans="1:5" x14ac:dyDescent="0.25">
      <c r="A445" s="15" t="s">
        <v>426</v>
      </c>
      <c r="B445" s="20">
        <v>0.58327196535322201</v>
      </c>
      <c r="C445" s="15"/>
    </row>
    <row r="446" spans="1:5" x14ac:dyDescent="0.25">
      <c r="A446" s="15" t="s">
        <v>427</v>
      </c>
      <c r="B446" s="15">
        <v>0.28094815940854978</v>
      </c>
      <c r="C446" s="15"/>
    </row>
    <row r="447" spans="1:5" x14ac:dyDescent="0.25">
      <c r="A447" s="15" t="s">
        <v>428</v>
      </c>
      <c r="B447" s="15">
        <v>1.6706488649046354</v>
      </c>
      <c r="C447" s="15"/>
    </row>
    <row r="448" spans="1:5" x14ac:dyDescent="0.25">
      <c r="A448" s="15" t="s">
        <v>429</v>
      </c>
      <c r="B448" s="15">
        <v>0.56189631881709956</v>
      </c>
      <c r="C448" s="15"/>
    </row>
    <row r="449" spans="1:5" ht="13" thickBot="1" x14ac:dyDescent="0.3">
      <c r="A449" s="16" t="s">
        <v>430</v>
      </c>
      <c r="B449" s="21">
        <v>2.0002978220142609</v>
      </c>
      <c r="C449" s="16"/>
      <c r="E449" s="18" t="s">
        <v>561</v>
      </c>
    </row>
    <row r="452" spans="1:5" x14ac:dyDescent="0.25">
      <c r="A452" t="s">
        <v>470</v>
      </c>
    </row>
    <row r="453" spans="1:5" ht="13" thickBot="1" x14ac:dyDescent="0.3"/>
    <row r="454" spans="1:5" ht="13" x14ac:dyDescent="0.3">
      <c r="A454" s="17"/>
      <c r="B454" s="17" t="s">
        <v>411</v>
      </c>
      <c r="C454" s="17" t="s">
        <v>412</v>
      </c>
    </row>
    <row r="455" spans="1:5" x14ac:dyDescent="0.25">
      <c r="A455" s="15" t="s">
        <v>413</v>
      </c>
      <c r="B455" s="15">
        <v>0.14705882352941177</v>
      </c>
      <c r="C455" s="15">
        <v>0</v>
      </c>
    </row>
    <row r="456" spans="1:5" x14ac:dyDescent="0.25">
      <c r="A456" s="15" t="s">
        <v>414</v>
      </c>
      <c r="B456" s="15">
        <v>0.12923351158645277</v>
      </c>
      <c r="C456" s="15">
        <v>0</v>
      </c>
    </row>
    <row r="457" spans="1:5" x14ac:dyDescent="0.25">
      <c r="A457" s="15" t="s">
        <v>415</v>
      </c>
      <c r="B457" s="15">
        <v>34</v>
      </c>
      <c r="C457" s="15">
        <v>34</v>
      </c>
    </row>
    <row r="458" spans="1:5" x14ac:dyDescent="0.25">
      <c r="A458" s="15" t="s">
        <v>425</v>
      </c>
      <c r="B458" s="15">
        <v>0</v>
      </c>
      <c r="C458" s="15"/>
    </row>
    <row r="459" spans="1:5" x14ac:dyDescent="0.25">
      <c r="A459" s="15" t="s">
        <v>416</v>
      </c>
      <c r="B459" s="15">
        <v>33</v>
      </c>
      <c r="C459" s="15"/>
    </row>
    <row r="460" spans="1:5" x14ac:dyDescent="0.25">
      <c r="A460" s="15" t="s">
        <v>426</v>
      </c>
      <c r="B460" s="20">
        <v>2.3852998076581051</v>
      </c>
      <c r="C460" s="15"/>
    </row>
    <row r="461" spans="1:5" x14ac:dyDescent="0.25">
      <c r="A461" s="15" t="s">
        <v>427</v>
      </c>
      <c r="B461" s="15">
        <v>1.1481728748212039E-2</v>
      </c>
      <c r="C461" s="15"/>
    </row>
    <row r="462" spans="1:5" x14ac:dyDescent="0.25">
      <c r="A462" s="15" t="s">
        <v>428</v>
      </c>
      <c r="B462" s="15">
        <v>1.6923603090303456</v>
      </c>
      <c r="C462" s="15"/>
    </row>
    <row r="463" spans="1:5" x14ac:dyDescent="0.25">
      <c r="A463" s="15" t="s">
        <v>429</v>
      </c>
      <c r="B463" s="15">
        <v>2.2963457496424079E-2</v>
      </c>
      <c r="C463" s="15"/>
    </row>
    <row r="464" spans="1:5" ht="13" thickBot="1" x14ac:dyDescent="0.3">
      <c r="A464" s="16" t="s">
        <v>430</v>
      </c>
      <c r="B464" s="21">
        <v>2.0345152974493397</v>
      </c>
      <c r="C464" s="16"/>
      <c r="E464" s="18" t="s">
        <v>569</v>
      </c>
    </row>
    <row r="467" spans="1:7" s="14" customFormat="1" x14ac:dyDescent="0.25">
      <c r="A467" s="63" t="s">
        <v>584</v>
      </c>
      <c r="B467" s="64"/>
      <c r="C467" s="64"/>
      <c r="D467" s="64"/>
      <c r="E467" s="64"/>
      <c r="F467" s="64"/>
      <c r="G467" s="64"/>
    </row>
    <row r="469" spans="1:7" x14ac:dyDescent="0.25">
      <c r="A469" t="s">
        <v>410</v>
      </c>
    </row>
    <row r="470" spans="1:7" ht="13" thickBot="1" x14ac:dyDescent="0.3"/>
    <row r="471" spans="1:7" ht="13" x14ac:dyDescent="0.3">
      <c r="A471" s="17"/>
      <c r="B471" s="17" t="s">
        <v>420</v>
      </c>
      <c r="C471" s="17" t="s">
        <v>433</v>
      </c>
    </row>
    <row r="472" spans="1:7" x14ac:dyDescent="0.25">
      <c r="A472" s="15" t="s">
        <v>413</v>
      </c>
      <c r="B472" s="15">
        <v>0.2</v>
      </c>
      <c r="C472" s="15">
        <v>2.9411764705882353E-2</v>
      </c>
    </row>
    <row r="473" spans="1:7" x14ac:dyDescent="0.25">
      <c r="A473" s="15" t="s">
        <v>414</v>
      </c>
      <c r="B473" s="15">
        <v>0.22352941176470587</v>
      </c>
      <c r="C473" s="15">
        <v>2.9411764705882353E-2</v>
      </c>
    </row>
    <row r="474" spans="1:7" x14ac:dyDescent="0.25">
      <c r="A474" s="15" t="s">
        <v>415</v>
      </c>
      <c r="B474" s="15">
        <v>35</v>
      </c>
      <c r="C474" s="15">
        <v>34</v>
      </c>
    </row>
    <row r="475" spans="1:7" x14ac:dyDescent="0.25">
      <c r="A475" s="15" t="s">
        <v>416</v>
      </c>
      <c r="B475" s="15">
        <v>34</v>
      </c>
      <c r="C475" s="15">
        <v>33</v>
      </c>
    </row>
    <row r="476" spans="1:7" x14ac:dyDescent="0.25">
      <c r="A476" s="15" t="s">
        <v>417</v>
      </c>
      <c r="B476" s="20">
        <v>7.6</v>
      </c>
      <c r="C476" s="15"/>
    </row>
    <row r="477" spans="1:7" x14ac:dyDescent="0.25">
      <c r="A477" s="15" t="s">
        <v>418</v>
      </c>
      <c r="B477" s="15">
        <v>3.418720673979221E-8</v>
      </c>
      <c r="C477" s="15"/>
    </row>
    <row r="478" spans="1:7" ht="13" thickBot="1" x14ac:dyDescent="0.3">
      <c r="A478" s="16" t="s">
        <v>419</v>
      </c>
      <c r="B478" s="21">
        <v>1.7825092006247099</v>
      </c>
      <c r="C478" s="16"/>
      <c r="E478" s="18" t="s">
        <v>581</v>
      </c>
    </row>
    <row r="481" spans="1:7" x14ac:dyDescent="0.25">
      <c r="A481" t="s">
        <v>470</v>
      </c>
    </row>
    <row r="482" spans="1:7" ht="13" thickBot="1" x14ac:dyDescent="0.3"/>
    <row r="483" spans="1:7" ht="13" x14ac:dyDescent="0.3">
      <c r="A483" s="17"/>
      <c r="B483" s="17" t="s">
        <v>411</v>
      </c>
      <c r="C483" s="17" t="s">
        <v>412</v>
      </c>
    </row>
    <row r="484" spans="1:7" x14ac:dyDescent="0.25">
      <c r="A484" s="15" t="s">
        <v>413</v>
      </c>
      <c r="B484" s="15">
        <v>5.8823529411764705E-2</v>
      </c>
      <c r="C484" s="15">
        <v>2.9411764705882353E-2</v>
      </c>
    </row>
    <row r="485" spans="1:7" x14ac:dyDescent="0.25">
      <c r="A485" s="15" t="s">
        <v>414</v>
      </c>
      <c r="B485" s="15">
        <v>5.7040998217468802E-2</v>
      </c>
      <c r="C485" s="15">
        <v>2.9411764705882353E-2</v>
      </c>
    </row>
    <row r="486" spans="1:7" x14ac:dyDescent="0.25">
      <c r="A486" s="15" t="s">
        <v>415</v>
      </c>
      <c r="B486" s="15">
        <v>34</v>
      </c>
      <c r="C486" s="15">
        <v>34</v>
      </c>
    </row>
    <row r="487" spans="1:7" x14ac:dyDescent="0.25">
      <c r="A487" s="15" t="s">
        <v>425</v>
      </c>
      <c r="B487" s="15">
        <v>0</v>
      </c>
      <c r="C487" s="15"/>
    </row>
    <row r="488" spans="1:7" x14ac:dyDescent="0.25">
      <c r="A488" s="15" t="s">
        <v>416</v>
      </c>
      <c r="B488" s="15">
        <v>60</v>
      </c>
      <c r="C488" s="15"/>
    </row>
    <row r="489" spans="1:7" x14ac:dyDescent="0.25">
      <c r="A489" s="15" t="s">
        <v>426</v>
      </c>
      <c r="B489" s="20">
        <v>0.58327196535322201</v>
      </c>
      <c r="C489" s="15"/>
    </row>
    <row r="490" spans="1:7" x14ac:dyDescent="0.25">
      <c r="A490" s="15" t="s">
        <v>427</v>
      </c>
      <c r="B490" s="15">
        <v>0.28094815940854978</v>
      </c>
      <c r="C490" s="15"/>
    </row>
    <row r="491" spans="1:7" x14ac:dyDescent="0.25">
      <c r="A491" s="15" t="s">
        <v>428</v>
      </c>
      <c r="B491" s="15">
        <v>1.6706488649046354</v>
      </c>
      <c r="C491" s="15"/>
    </row>
    <row r="492" spans="1:7" x14ac:dyDescent="0.25">
      <c r="A492" s="15" t="s">
        <v>429</v>
      </c>
      <c r="B492" s="15">
        <v>0.56189631881709956</v>
      </c>
      <c r="C492" s="15"/>
    </row>
    <row r="493" spans="1:7" ht="13" thickBot="1" x14ac:dyDescent="0.3">
      <c r="A493" s="16" t="s">
        <v>430</v>
      </c>
      <c r="B493" s="21">
        <v>2.0002978220142609</v>
      </c>
      <c r="C493" s="16"/>
      <c r="E493" s="18" t="s">
        <v>574</v>
      </c>
    </row>
    <row r="496" spans="1:7" s="14" customFormat="1" x14ac:dyDescent="0.25">
      <c r="A496" s="63" t="s">
        <v>600</v>
      </c>
      <c r="B496" s="64"/>
      <c r="C496" s="64"/>
      <c r="D496" s="64"/>
      <c r="E496" s="64"/>
      <c r="F496" s="64"/>
      <c r="G496" s="64"/>
    </row>
    <row r="498" spans="1:5" x14ac:dyDescent="0.25">
      <c r="A498" s="18" t="s">
        <v>602</v>
      </c>
    </row>
    <row r="499" spans="1:5" ht="13" thickBot="1" x14ac:dyDescent="0.3"/>
    <row r="500" spans="1:5" s="14" customFormat="1" ht="13" x14ac:dyDescent="0.3">
      <c r="A500" s="17"/>
      <c r="B500" s="17" t="s">
        <v>434</v>
      </c>
      <c r="C500" s="17" t="s">
        <v>420</v>
      </c>
    </row>
    <row r="501" spans="1:5" x14ac:dyDescent="0.25">
      <c r="A501" s="15" t="s">
        <v>413</v>
      </c>
      <c r="B501" s="15">
        <v>0.81818181818181823</v>
      </c>
      <c r="C501" s="15">
        <v>0.6</v>
      </c>
    </row>
    <row r="502" spans="1:5" x14ac:dyDescent="0.25">
      <c r="A502" s="15" t="s">
        <v>414</v>
      </c>
      <c r="B502" s="15">
        <v>0.77840909090909094</v>
      </c>
      <c r="C502" s="15">
        <v>0.6</v>
      </c>
    </row>
    <row r="503" spans="1:5" x14ac:dyDescent="0.25">
      <c r="A503" s="15" t="s">
        <v>415</v>
      </c>
      <c r="B503" s="15">
        <v>33</v>
      </c>
      <c r="C503" s="15">
        <v>35</v>
      </c>
    </row>
    <row r="504" spans="1:5" x14ac:dyDescent="0.25">
      <c r="A504" s="15" t="s">
        <v>416</v>
      </c>
      <c r="B504" s="15">
        <v>32</v>
      </c>
      <c r="C504" s="15">
        <v>34</v>
      </c>
    </row>
    <row r="505" spans="1:5" x14ac:dyDescent="0.25">
      <c r="A505" s="15" t="s">
        <v>417</v>
      </c>
      <c r="B505" s="20">
        <v>1.2973484848484849</v>
      </c>
      <c r="C505" s="15"/>
    </row>
    <row r="506" spans="1:5" x14ac:dyDescent="0.25">
      <c r="A506" s="15" t="s">
        <v>418</v>
      </c>
      <c r="B506" s="15">
        <v>0.22807482636359258</v>
      </c>
      <c r="C506" s="15"/>
    </row>
    <row r="507" spans="1:5" ht="13" thickBot="1" x14ac:dyDescent="0.3">
      <c r="A507" s="16" t="s">
        <v>419</v>
      </c>
      <c r="B507" s="21">
        <v>1.7830434246622027</v>
      </c>
      <c r="C507" s="16"/>
      <c r="E507" s="18" t="s">
        <v>585</v>
      </c>
    </row>
    <row r="510" spans="1:5" x14ac:dyDescent="0.25">
      <c r="A510" s="18" t="s">
        <v>604</v>
      </c>
    </row>
    <row r="511" spans="1:5" ht="13" thickBot="1" x14ac:dyDescent="0.3"/>
    <row r="512" spans="1:5" s="14" customFormat="1" ht="13" x14ac:dyDescent="0.3">
      <c r="A512" s="17"/>
      <c r="B512" s="17" t="s">
        <v>434</v>
      </c>
      <c r="C512" s="17" t="s">
        <v>420</v>
      </c>
    </row>
    <row r="513" spans="1:5" x14ac:dyDescent="0.25">
      <c r="A513" s="15" t="s">
        <v>413</v>
      </c>
      <c r="B513" s="15">
        <v>0.81818181818181823</v>
      </c>
      <c r="C513" s="15">
        <v>0.6</v>
      </c>
    </row>
    <row r="514" spans="1:5" x14ac:dyDescent="0.25">
      <c r="A514" s="15" t="s">
        <v>414</v>
      </c>
      <c r="B514" s="15">
        <v>0.77840909090909094</v>
      </c>
      <c r="C514" s="15">
        <v>0.6</v>
      </c>
    </row>
    <row r="515" spans="1:5" x14ac:dyDescent="0.25">
      <c r="A515" s="15" t="s">
        <v>415</v>
      </c>
      <c r="B515" s="15">
        <v>33</v>
      </c>
      <c r="C515" s="15">
        <v>35</v>
      </c>
    </row>
    <row r="516" spans="1:5" x14ac:dyDescent="0.25">
      <c r="A516" s="15" t="s">
        <v>424</v>
      </c>
      <c r="B516" s="15">
        <v>0.68650137741046835</v>
      </c>
      <c r="C516" s="15"/>
    </row>
    <row r="517" spans="1:5" x14ac:dyDescent="0.25">
      <c r="A517" s="15" t="s">
        <v>425</v>
      </c>
      <c r="B517" s="15">
        <v>0</v>
      </c>
      <c r="C517" s="15"/>
    </row>
    <row r="518" spans="1:5" x14ac:dyDescent="0.25">
      <c r="A518" s="15" t="s">
        <v>416</v>
      </c>
      <c r="B518" s="15">
        <v>66</v>
      </c>
      <c r="C518" s="15"/>
    </row>
    <row r="519" spans="1:5" x14ac:dyDescent="0.25">
      <c r="A519" s="15" t="s">
        <v>426</v>
      </c>
      <c r="B519" s="20">
        <v>1.0852614732407706</v>
      </c>
      <c r="C519" s="15"/>
    </row>
    <row r="520" spans="1:5" x14ac:dyDescent="0.25">
      <c r="A520" s="15" t="s">
        <v>427</v>
      </c>
      <c r="B520" s="15">
        <v>0.14087704382909416</v>
      </c>
      <c r="C520" s="15"/>
    </row>
    <row r="521" spans="1:5" x14ac:dyDescent="0.25">
      <c r="A521" s="15" t="s">
        <v>428</v>
      </c>
      <c r="B521" s="15">
        <v>1.6682705142276302</v>
      </c>
      <c r="C521" s="15"/>
    </row>
    <row r="522" spans="1:5" x14ac:dyDescent="0.25">
      <c r="A522" s="15" t="s">
        <v>429</v>
      </c>
      <c r="B522" s="15">
        <v>0.28175408765818832</v>
      </c>
      <c r="C522" s="15"/>
      <c r="E522" s="18"/>
    </row>
    <row r="523" spans="1:5" ht="13" thickBot="1" x14ac:dyDescent="0.3">
      <c r="A523" s="16" t="s">
        <v>430</v>
      </c>
      <c r="B523" s="21">
        <v>1.996564418952312</v>
      </c>
      <c r="C523" s="16"/>
      <c r="E523" s="18" t="s">
        <v>574</v>
      </c>
    </row>
    <row r="525" spans="1:5" x14ac:dyDescent="0.25">
      <c r="A525" s="18" t="s">
        <v>603</v>
      </c>
    </row>
    <row r="526" spans="1:5" ht="13" thickBot="1" x14ac:dyDescent="0.3"/>
    <row r="527" spans="1:5" ht="13" x14ac:dyDescent="0.3">
      <c r="A527" s="17"/>
      <c r="B527" s="17" t="s">
        <v>434</v>
      </c>
      <c r="C527" s="17" t="s">
        <v>420</v>
      </c>
    </row>
    <row r="528" spans="1:5" x14ac:dyDescent="0.25">
      <c r="A528" s="15" t="s">
        <v>413</v>
      </c>
      <c r="B528" s="15">
        <v>0.5757575757575758</v>
      </c>
      <c r="C528" s="15">
        <v>0.4</v>
      </c>
    </row>
    <row r="529" spans="1:5" x14ac:dyDescent="0.25">
      <c r="A529" s="15" t="s">
        <v>414</v>
      </c>
      <c r="B529" s="15">
        <v>0.75189393939393945</v>
      </c>
      <c r="C529" s="15">
        <v>0.30588235294117649</v>
      </c>
    </row>
    <row r="530" spans="1:5" x14ac:dyDescent="0.25">
      <c r="A530" s="15" t="s">
        <v>415</v>
      </c>
      <c r="B530" s="15">
        <v>33</v>
      </c>
      <c r="C530" s="15">
        <v>35</v>
      </c>
    </row>
    <row r="531" spans="1:5" x14ac:dyDescent="0.25">
      <c r="A531" s="15" t="s">
        <v>416</v>
      </c>
      <c r="B531" s="15">
        <v>32</v>
      </c>
      <c r="C531" s="15">
        <v>34</v>
      </c>
    </row>
    <row r="532" spans="1:5" x14ac:dyDescent="0.25">
      <c r="A532" s="15" t="s">
        <v>417</v>
      </c>
      <c r="B532" s="20">
        <v>2.4581148018648018</v>
      </c>
      <c r="C532" s="15"/>
    </row>
    <row r="533" spans="1:5" x14ac:dyDescent="0.25">
      <c r="A533" s="15" t="s">
        <v>418</v>
      </c>
      <c r="B533" s="15">
        <v>5.6038249261095392E-3</v>
      </c>
      <c r="C533" s="15"/>
    </row>
    <row r="534" spans="1:5" ht="13" thickBot="1" x14ac:dyDescent="0.3">
      <c r="A534" s="16" t="s">
        <v>419</v>
      </c>
      <c r="B534" s="21">
        <v>1.7830434246622027</v>
      </c>
      <c r="C534" s="16"/>
      <c r="E534" s="18" t="s">
        <v>581</v>
      </c>
    </row>
    <row r="537" spans="1:5" x14ac:dyDescent="0.25">
      <c r="A537" t="s">
        <v>470</v>
      </c>
    </row>
    <row r="538" spans="1:5" ht="13" thickBot="1" x14ac:dyDescent="0.3"/>
    <row r="539" spans="1:5" s="14" customFormat="1" ht="13" x14ac:dyDescent="0.3">
      <c r="A539" s="17"/>
      <c r="B539" s="17" t="s">
        <v>434</v>
      </c>
      <c r="C539" s="17" t="s">
        <v>420</v>
      </c>
    </row>
    <row r="540" spans="1:5" x14ac:dyDescent="0.25">
      <c r="A540" s="15" t="s">
        <v>413</v>
      </c>
      <c r="B540" s="15">
        <v>0.5757575757575758</v>
      </c>
      <c r="C540" s="15">
        <v>0.4</v>
      </c>
    </row>
    <row r="541" spans="1:5" x14ac:dyDescent="0.25">
      <c r="A541" s="15" t="s">
        <v>414</v>
      </c>
      <c r="B541" s="15">
        <v>0.75189393939393945</v>
      </c>
      <c r="C541" s="15">
        <v>0.30588235294117649</v>
      </c>
    </row>
    <row r="542" spans="1:5" x14ac:dyDescent="0.25">
      <c r="A542" s="15" t="s">
        <v>415</v>
      </c>
      <c r="B542" s="15">
        <v>33</v>
      </c>
      <c r="C542" s="15">
        <v>35</v>
      </c>
    </row>
    <row r="543" spans="1:5" x14ac:dyDescent="0.25">
      <c r="A543" s="15" t="s">
        <v>425</v>
      </c>
      <c r="B543" s="15">
        <v>0</v>
      </c>
      <c r="C543" s="15"/>
    </row>
    <row r="544" spans="1:5" x14ac:dyDescent="0.25">
      <c r="A544" s="15" t="s">
        <v>416</v>
      </c>
      <c r="B544" s="15">
        <v>54</v>
      </c>
      <c r="C544" s="15"/>
    </row>
    <row r="545" spans="1:16" x14ac:dyDescent="0.25">
      <c r="A545" s="15" t="s">
        <v>426</v>
      </c>
      <c r="B545" s="20">
        <v>0.98990219627128073</v>
      </c>
      <c r="C545" s="15"/>
    </row>
    <row r="546" spans="1:16" x14ac:dyDescent="0.25">
      <c r="A546" s="15" t="s">
        <v>427</v>
      </c>
      <c r="B546" s="15">
        <v>0.16331846617473106</v>
      </c>
      <c r="C546" s="15"/>
    </row>
    <row r="547" spans="1:16" x14ac:dyDescent="0.25">
      <c r="A547" s="15" t="s">
        <v>428</v>
      </c>
      <c r="B547" s="15">
        <v>1.6735649063521589</v>
      </c>
      <c r="C547" s="15"/>
    </row>
    <row r="548" spans="1:16" x14ac:dyDescent="0.25">
      <c r="A548" s="15" t="s">
        <v>429</v>
      </c>
      <c r="B548" s="15">
        <v>0.32663693234946212</v>
      </c>
      <c r="C548" s="15"/>
    </row>
    <row r="549" spans="1:16" ht="13" thickBot="1" x14ac:dyDescent="0.3">
      <c r="A549" s="16" t="s">
        <v>430</v>
      </c>
      <c r="B549" s="21">
        <v>2.0048792881880577</v>
      </c>
      <c r="C549" s="16"/>
      <c r="E549" s="18" t="s">
        <v>574</v>
      </c>
    </row>
    <row r="552" spans="1:16" s="14" customFormat="1" x14ac:dyDescent="0.25">
      <c r="A552" s="63" t="s">
        <v>607</v>
      </c>
      <c r="B552" s="64"/>
      <c r="C552" s="64"/>
      <c r="D552" s="64"/>
      <c r="E552" s="64"/>
      <c r="F552" s="64"/>
      <c r="G552" s="64"/>
    </row>
    <row r="553" spans="1:16" x14ac:dyDescent="0.25">
      <c r="A553" s="18" t="s">
        <v>612</v>
      </c>
      <c r="H553" s="18" t="s">
        <v>613</v>
      </c>
    </row>
    <row r="555" spans="1:16" x14ac:dyDescent="0.25">
      <c r="A555" t="s">
        <v>410</v>
      </c>
      <c r="H555" t="s">
        <v>410</v>
      </c>
      <c r="N555" t="s">
        <v>410</v>
      </c>
    </row>
    <row r="556" spans="1:16" ht="13" thickBot="1" x14ac:dyDescent="0.3"/>
    <row r="557" spans="1:16" s="14" customFormat="1" ht="13" x14ac:dyDescent="0.3">
      <c r="A557" s="17"/>
      <c r="B557" s="17" t="s">
        <v>434</v>
      </c>
      <c r="C557" s="17" t="s">
        <v>420</v>
      </c>
      <c r="H557" s="17"/>
      <c r="I557" s="17" t="s">
        <v>434</v>
      </c>
      <c r="J557" s="17" t="s">
        <v>420</v>
      </c>
      <c r="N557" s="17"/>
      <c r="O557" s="17" t="s">
        <v>434</v>
      </c>
      <c r="P557" s="17" t="s">
        <v>437</v>
      </c>
    </row>
    <row r="558" spans="1:16" x14ac:dyDescent="0.25">
      <c r="A558" s="15" t="s">
        <v>413</v>
      </c>
      <c r="B558" s="15">
        <v>1.0606060606060606</v>
      </c>
      <c r="C558" s="15">
        <v>0.5714285714285714</v>
      </c>
      <c r="H558" s="15" t="s">
        <v>413</v>
      </c>
      <c r="I558" s="15">
        <v>1.393939393939394</v>
      </c>
      <c r="J558" s="15">
        <v>1</v>
      </c>
      <c r="N558" s="15" t="s">
        <v>413</v>
      </c>
      <c r="O558" s="15">
        <v>1.393939393939394</v>
      </c>
      <c r="P558" s="15">
        <v>0.58823529411764708</v>
      </c>
    </row>
    <row r="559" spans="1:16" x14ac:dyDescent="0.25">
      <c r="A559" s="15" t="s">
        <v>414</v>
      </c>
      <c r="B559" s="15">
        <v>0.5587121212121211</v>
      </c>
      <c r="C559" s="15">
        <v>0.54621848739495793</v>
      </c>
      <c r="H559" s="15" t="s">
        <v>414</v>
      </c>
      <c r="I559" s="15">
        <v>2.4337121212121211</v>
      </c>
      <c r="J559" s="15">
        <v>1.1176470588235294</v>
      </c>
      <c r="N559" s="15" t="s">
        <v>414</v>
      </c>
      <c r="O559" s="15">
        <v>2.4337121212121211</v>
      </c>
      <c r="P559" s="15">
        <v>0.6737967914438503</v>
      </c>
    </row>
    <row r="560" spans="1:16" x14ac:dyDescent="0.25">
      <c r="A560" s="15" t="s">
        <v>415</v>
      </c>
      <c r="B560" s="15">
        <v>33</v>
      </c>
      <c r="C560" s="15">
        <v>35</v>
      </c>
      <c r="H560" s="15" t="s">
        <v>415</v>
      </c>
      <c r="I560" s="15">
        <v>33</v>
      </c>
      <c r="J560" s="15">
        <v>35</v>
      </c>
      <c r="N560" s="15" t="s">
        <v>415</v>
      </c>
      <c r="O560" s="15">
        <v>33</v>
      </c>
      <c r="P560" s="15">
        <v>34</v>
      </c>
    </row>
    <row r="561" spans="1:18" x14ac:dyDescent="0.25">
      <c r="A561" s="15" t="s">
        <v>416</v>
      </c>
      <c r="B561" s="15">
        <v>32</v>
      </c>
      <c r="C561" s="15">
        <v>34</v>
      </c>
      <c r="H561" s="15" t="s">
        <v>416</v>
      </c>
      <c r="I561" s="15">
        <v>32</v>
      </c>
      <c r="J561" s="15">
        <v>34</v>
      </c>
      <c r="N561" s="15" t="s">
        <v>416</v>
      </c>
      <c r="O561" s="15">
        <v>32</v>
      </c>
      <c r="P561" s="15">
        <v>33</v>
      </c>
    </row>
    <row r="562" spans="1:18" x14ac:dyDescent="0.25">
      <c r="A562" s="15" t="s">
        <v>417</v>
      </c>
      <c r="B562" s="20">
        <v>1.0228729603729603</v>
      </c>
      <c r="C562" s="15"/>
      <c r="H562" s="15" t="s">
        <v>417</v>
      </c>
      <c r="I562" s="20">
        <v>2.1775318979266345</v>
      </c>
      <c r="J562" s="15"/>
      <c r="N562" s="15" t="s">
        <v>417</v>
      </c>
      <c r="O562" s="20">
        <v>3.6119378306878303</v>
      </c>
      <c r="P562" s="15"/>
    </row>
    <row r="563" spans="1:18" x14ac:dyDescent="0.25">
      <c r="A563" s="15" t="s">
        <v>418</v>
      </c>
      <c r="B563" s="15">
        <v>0.47290160938759707</v>
      </c>
      <c r="C563" s="15"/>
      <c r="H563" s="15" t="s">
        <v>418</v>
      </c>
      <c r="I563" s="15">
        <v>1.3821202532684004E-2</v>
      </c>
      <c r="J563" s="15"/>
      <c r="N563" s="15" t="s">
        <v>418</v>
      </c>
      <c r="O563" s="15">
        <v>2.0691627389809444E-4</v>
      </c>
      <c r="P563" s="15"/>
    </row>
    <row r="564" spans="1:18" ht="13" thickBot="1" x14ac:dyDescent="0.3">
      <c r="A564" s="16" t="s">
        <v>419</v>
      </c>
      <c r="B564" s="21">
        <v>1.7830434246622027</v>
      </c>
      <c r="C564" s="16"/>
      <c r="E564" s="18" t="s">
        <v>585</v>
      </c>
      <c r="H564" s="16" t="s">
        <v>419</v>
      </c>
      <c r="I564" s="21">
        <v>1.7830434246622027</v>
      </c>
      <c r="J564" s="16"/>
      <c r="L564" s="18" t="s">
        <v>581</v>
      </c>
      <c r="N564" s="16" t="s">
        <v>419</v>
      </c>
      <c r="O564" s="21">
        <v>1.7934293413869011</v>
      </c>
      <c r="P564" s="16"/>
      <c r="R564" s="18" t="s">
        <v>581</v>
      </c>
    </row>
    <row r="567" spans="1:18" x14ac:dyDescent="0.25">
      <c r="A567" t="s">
        <v>423</v>
      </c>
      <c r="H567" t="s">
        <v>470</v>
      </c>
      <c r="N567" t="s">
        <v>470</v>
      </c>
    </row>
    <row r="568" spans="1:18" ht="13" thickBot="1" x14ac:dyDescent="0.3"/>
    <row r="569" spans="1:18" s="14" customFormat="1" ht="13" x14ac:dyDescent="0.3">
      <c r="A569" s="17"/>
      <c r="B569" s="17" t="s">
        <v>434</v>
      </c>
      <c r="C569" s="17" t="s">
        <v>420</v>
      </c>
      <c r="H569" s="17"/>
      <c r="I569" s="17" t="s">
        <v>434</v>
      </c>
      <c r="J569" s="17" t="s">
        <v>420</v>
      </c>
      <c r="N569" s="17"/>
      <c r="O569" s="17" t="s">
        <v>411</v>
      </c>
      <c r="P569" s="17" t="s">
        <v>412</v>
      </c>
    </row>
    <row r="570" spans="1:18" x14ac:dyDescent="0.25">
      <c r="A570" s="15" t="s">
        <v>413</v>
      </c>
      <c r="B570" s="15">
        <v>1.0606060606060606</v>
      </c>
      <c r="C570" s="15">
        <v>0.5714285714285714</v>
      </c>
      <c r="H570" s="15" t="s">
        <v>413</v>
      </c>
      <c r="I570" s="15">
        <v>1.393939393939394</v>
      </c>
      <c r="J570" s="15">
        <v>1</v>
      </c>
      <c r="N570" s="15" t="s">
        <v>413</v>
      </c>
      <c r="O570" s="15">
        <v>1.393939393939394</v>
      </c>
      <c r="P570" s="15">
        <v>0.58823529411764708</v>
      </c>
    </row>
    <row r="571" spans="1:18" x14ac:dyDescent="0.25">
      <c r="A571" s="15" t="s">
        <v>414</v>
      </c>
      <c r="B571" s="15">
        <v>0.5587121212121211</v>
      </c>
      <c r="C571" s="15">
        <v>0.54621848739495793</v>
      </c>
      <c r="H571" s="15" t="s">
        <v>414</v>
      </c>
      <c r="I571" s="15">
        <v>2.4337121212121211</v>
      </c>
      <c r="J571" s="15">
        <v>1.1176470588235294</v>
      </c>
      <c r="N571" s="15" t="s">
        <v>414</v>
      </c>
      <c r="O571" s="15">
        <v>2.4337121212121211</v>
      </c>
      <c r="P571" s="15">
        <v>0.6737967914438503</v>
      </c>
    </row>
    <row r="572" spans="1:18" x14ac:dyDescent="0.25">
      <c r="A572" s="15" t="s">
        <v>415</v>
      </c>
      <c r="B572" s="15">
        <v>33</v>
      </c>
      <c r="C572" s="15">
        <v>35</v>
      </c>
      <c r="H572" s="15" t="s">
        <v>415</v>
      </c>
      <c r="I572" s="15">
        <v>33</v>
      </c>
      <c r="J572" s="15">
        <v>35</v>
      </c>
      <c r="N572" s="15" t="s">
        <v>415</v>
      </c>
      <c r="O572" s="15">
        <v>33</v>
      </c>
      <c r="P572" s="15">
        <v>34</v>
      </c>
    </row>
    <row r="573" spans="1:18" x14ac:dyDescent="0.25">
      <c r="A573" s="15" t="s">
        <v>424</v>
      </c>
      <c r="B573" s="15">
        <v>0.55227600682146127</v>
      </c>
      <c r="C573" s="15"/>
      <c r="H573" s="15" t="s">
        <v>425</v>
      </c>
      <c r="I573" s="15">
        <v>0</v>
      </c>
      <c r="J573" s="15"/>
      <c r="N573" s="15" t="s">
        <v>425</v>
      </c>
      <c r="O573" s="15">
        <v>0</v>
      </c>
      <c r="P573" s="15"/>
    </row>
    <row r="574" spans="1:18" x14ac:dyDescent="0.25">
      <c r="A574" s="15" t="s">
        <v>425</v>
      </c>
      <c r="B574" s="15">
        <v>0</v>
      </c>
      <c r="C574" s="15"/>
      <c r="H574" s="15" t="s">
        <v>416</v>
      </c>
      <c r="I574" s="15">
        <v>56</v>
      </c>
      <c r="J574" s="15"/>
      <c r="N574" s="15" t="s">
        <v>416</v>
      </c>
      <c r="O574" s="15">
        <v>48</v>
      </c>
      <c r="P574" s="15"/>
    </row>
    <row r="575" spans="1:18" x14ac:dyDescent="0.25">
      <c r="A575" s="15" t="s">
        <v>416</v>
      </c>
      <c r="B575" s="15">
        <v>66</v>
      </c>
      <c r="C575" s="15"/>
      <c r="H575" s="15" t="s">
        <v>426</v>
      </c>
      <c r="I575" s="20">
        <v>1.2117964353028929</v>
      </c>
      <c r="J575" s="15"/>
      <c r="N575" s="15" t="s">
        <v>426</v>
      </c>
      <c r="O575" s="20">
        <v>2.6339989786316527</v>
      </c>
      <c r="P575" s="15"/>
    </row>
    <row r="576" spans="1:18" x14ac:dyDescent="0.25">
      <c r="A576" s="15" t="s">
        <v>426</v>
      </c>
      <c r="B576" s="20">
        <v>2.7128445659923677</v>
      </c>
      <c r="C576" s="15"/>
      <c r="H576" s="15" t="s">
        <v>427</v>
      </c>
      <c r="I576" s="15">
        <v>0.11533935567959336</v>
      </c>
      <c r="J576" s="15"/>
      <c r="N576" s="15" t="s">
        <v>427</v>
      </c>
      <c r="O576" s="15">
        <v>5.6619237099870007E-3</v>
      </c>
      <c r="P576" s="15"/>
    </row>
    <row r="577" spans="1:18" x14ac:dyDescent="0.25">
      <c r="A577" s="15" t="s">
        <v>427</v>
      </c>
      <c r="B577" s="15">
        <v>4.2495424282112731E-3</v>
      </c>
      <c r="C577" s="15"/>
      <c r="H577" s="15" t="s">
        <v>428</v>
      </c>
      <c r="I577" s="15">
        <v>1.6725223030755785</v>
      </c>
      <c r="J577" s="15"/>
      <c r="N577" s="15" t="s">
        <v>428</v>
      </c>
      <c r="O577" s="15">
        <v>1.6772241961243386</v>
      </c>
      <c r="P577" s="15"/>
    </row>
    <row r="578" spans="1:18" x14ac:dyDescent="0.25">
      <c r="A578" s="15" t="s">
        <v>428</v>
      </c>
      <c r="B578" s="15">
        <v>1.6682705142276302</v>
      </c>
      <c r="C578" s="15"/>
      <c r="H578" s="15" t="s">
        <v>429</v>
      </c>
      <c r="I578" s="15">
        <v>0.23067871135918672</v>
      </c>
      <c r="J578" s="15"/>
      <c r="N578" s="15" t="s">
        <v>429</v>
      </c>
      <c r="O578" s="15">
        <v>1.1323847419974001E-2</v>
      </c>
      <c r="P578" s="15"/>
    </row>
    <row r="579" spans="1:18" ht="13" thickBot="1" x14ac:dyDescent="0.3">
      <c r="A579" s="15" t="s">
        <v>429</v>
      </c>
      <c r="B579" s="15">
        <v>8.4990848564225462E-3</v>
      </c>
      <c r="C579" s="15"/>
      <c r="E579" s="18"/>
      <c r="H579" s="16" t="s">
        <v>430</v>
      </c>
      <c r="I579" s="21">
        <v>2.0032407188478727</v>
      </c>
      <c r="J579" s="16"/>
      <c r="L579" s="18" t="s">
        <v>611</v>
      </c>
      <c r="N579" s="16" t="s">
        <v>430</v>
      </c>
      <c r="O579" s="21">
        <v>2.0106347576242314</v>
      </c>
      <c r="P579" s="16"/>
      <c r="R579" s="18" t="s">
        <v>569</v>
      </c>
    </row>
    <row r="580" spans="1:18" ht="13" thickBot="1" x14ac:dyDescent="0.3">
      <c r="A580" s="16" t="s">
        <v>430</v>
      </c>
      <c r="B580" s="21">
        <v>1.996564418952312</v>
      </c>
      <c r="C580" s="16"/>
      <c r="E580" s="18" t="s">
        <v>569</v>
      </c>
    </row>
    <row r="582" spans="1:18" s="14" customFormat="1" x14ac:dyDescent="0.25">
      <c r="A582" s="63" t="s">
        <v>616</v>
      </c>
      <c r="B582" s="64"/>
      <c r="C582" s="64"/>
      <c r="D582" s="64"/>
      <c r="E582" s="64"/>
      <c r="F582" s="64"/>
      <c r="G582" s="64"/>
    </row>
    <row r="585" spans="1:18" x14ac:dyDescent="0.25">
      <c r="A585" t="s">
        <v>470</v>
      </c>
    </row>
    <row r="586" spans="1:18" ht="13" thickBot="1" x14ac:dyDescent="0.3"/>
    <row r="587" spans="1:18" ht="13" x14ac:dyDescent="0.3">
      <c r="A587" s="17"/>
      <c r="B587" s="17" t="s">
        <v>441</v>
      </c>
      <c r="C587" s="17" t="s">
        <v>420</v>
      </c>
    </row>
    <row r="588" spans="1:18" x14ac:dyDescent="0.25">
      <c r="A588" s="15" t="s">
        <v>413</v>
      </c>
      <c r="B588" s="15">
        <v>0.17647058823529413</v>
      </c>
      <c r="C588" s="15">
        <v>0</v>
      </c>
    </row>
    <row r="589" spans="1:18" x14ac:dyDescent="0.25">
      <c r="A589" s="15" t="s">
        <v>414</v>
      </c>
      <c r="B589" s="15">
        <v>0.21033868092691624</v>
      </c>
      <c r="C589" s="15">
        <v>0</v>
      </c>
    </row>
    <row r="590" spans="1:18" x14ac:dyDescent="0.25">
      <c r="A590" s="15" t="s">
        <v>415</v>
      </c>
      <c r="B590" s="15">
        <v>34</v>
      </c>
      <c r="C590" s="15">
        <v>35</v>
      </c>
    </row>
    <row r="591" spans="1:18" x14ac:dyDescent="0.25">
      <c r="A591" s="15" t="s">
        <v>425</v>
      </c>
      <c r="B591" s="15">
        <v>0</v>
      </c>
      <c r="C591" s="15"/>
    </row>
    <row r="592" spans="1:18" x14ac:dyDescent="0.25">
      <c r="A592" s="15" t="s">
        <v>416</v>
      </c>
      <c r="B592" s="15">
        <v>33</v>
      </c>
      <c r="C592" s="15"/>
    </row>
    <row r="593" spans="1:5" x14ac:dyDescent="0.25">
      <c r="A593" s="15" t="s">
        <v>426</v>
      </c>
      <c r="B593" s="20">
        <v>2.2436350650417163</v>
      </c>
      <c r="C593" s="15"/>
    </row>
    <row r="594" spans="1:5" x14ac:dyDescent="0.25">
      <c r="A594" s="15" t="s">
        <v>427</v>
      </c>
      <c r="B594" s="15">
        <v>1.584288260766523E-2</v>
      </c>
      <c r="C594" s="15"/>
    </row>
    <row r="595" spans="1:5" x14ac:dyDescent="0.25">
      <c r="A595" s="15" t="s">
        <v>428</v>
      </c>
      <c r="B595" s="15">
        <v>1.6923603090303456</v>
      </c>
      <c r="C595" s="15"/>
    </row>
    <row r="596" spans="1:5" x14ac:dyDescent="0.25">
      <c r="A596" s="15" t="s">
        <v>429</v>
      </c>
      <c r="B596" s="15">
        <v>3.1685765215330459E-2</v>
      </c>
      <c r="C596" s="15"/>
    </row>
    <row r="597" spans="1:5" ht="13" thickBot="1" x14ac:dyDescent="0.3">
      <c r="A597" s="16" t="s">
        <v>430</v>
      </c>
      <c r="B597" s="21">
        <v>2.0345152974493397</v>
      </c>
      <c r="C597" s="16"/>
      <c r="E597" s="18" t="s">
        <v>569</v>
      </c>
    </row>
    <row r="600" spans="1:5" x14ac:dyDescent="0.25">
      <c r="A600" s="14" t="s">
        <v>470</v>
      </c>
      <c r="B600" s="14"/>
      <c r="C600" s="14"/>
    </row>
    <row r="601" spans="1:5" ht="13" thickBot="1" x14ac:dyDescent="0.3">
      <c r="A601" s="14"/>
      <c r="B601" s="14"/>
      <c r="C601" s="14"/>
    </row>
    <row r="602" spans="1:5" s="14" customFormat="1" ht="13" x14ac:dyDescent="0.3">
      <c r="A602" s="17"/>
      <c r="B602" s="17" t="s">
        <v>433</v>
      </c>
      <c r="C602" s="17" t="s">
        <v>420</v>
      </c>
    </row>
    <row r="603" spans="1:5" x14ac:dyDescent="0.25">
      <c r="A603" s="15" t="s">
        <v>413</v>
      </c>
      <c r="B603" s="15">
        <v>0.22857142857142856</v>
      </c>
      <c r="C603" s="15">
        <v>0</v>
      </c>
    </row>
    <row r="604" spans="1:5" x14ac:dyDescent="0.25">
      <c r="A604" s="15" t="s">
        <v>414</v>
      </c>
      <c r="B604" s="15">
        <v>0.59327731092436975</v>
      </c>
      <c r="C604" s="15">
        <v>0</v>
      </c>
    </row>
    <row r="605" spans="1:5" x14ac:dyDescent="0.25">
      <c r="A605" s="15" t="s">
        <v>415</v>
      </c>
      <c r="B605" s="15">
        <v>35</v>
      </c>
      <c r="C605" s="15">
        <v>35</v>
      </c>
    </row>
    <row r="606" spans="1:5" x14ac:dyDescent="0.25">
      <c r="A606" s="15" t="s">
        <v>425</v>
      </c>
      <c r="B606" s="15">
        <v>0</v>
      </c>
      <c r="C606" s="15"/>
    </row>
    <row r="607" spans="1:5" x14ac:dyDescent="0.25">
      <c r="A607" s="15" t="s">
        <v>416</v>
      </c>
      <c r="B607" s="15">
        <v>34</v>
      </c>
      <c r="C607" s="15"/>
    </row>
    <row r="608" spans="1:5" x14ac:dyDescent="0.25">
      <c r="A608" s="15" t="s">
        <v>426</v>
      </c>
      <c r="B608" s="20">
        <v>1.7556061558630538</v>
      </c>
      <c r="C608" s="15"/>
    </row>
    <row r="609" spans="1:5" x14ac:dyDescent="0.25">
      <c r="A609" s="15" t="s">
        <v>427</v>
      </c>
      <c r="B609" s="15">
        <v>4.4081245572669028E-2</v>
      </c>
      <c r="C609" s="15"/>
    </row>
    <row r="610" spans="1:5" x14ac:dyDescent="0.25">
      <c r="A610" s="15" t="s">
        <v>428</v>
      </c>
      <c r="B610" s="15">
        <v>1.6909242551868542</v>
      </c>
      <c r="C610" s="15"/>
    </row>
    <row r="611" spans="1:5" x14ac:dyDescent="0.25">
      <c r="A611" s="15" t="s">
        <v>429</v>
      </c>
      <c r="B611" s="15">
        <v>8.8162491145338057E-2</v>
      </c>
      <c r="C611" s="15"/>
    </row>
    <row r="612" spans="1:5" ht="13" thickBot="1" x14ac:dyDescent="0.3">
      <c r="A612" s="16" t="s">
        <v>430</v>
      </c>
      <c r="B612" s="21">
        <v>2.0322445093177191</v>
      </c>
      <c r="C612" s="16"/>
      <c r="E612" s="18" t="s">
        <v>574</v>
      </c>
    </row>
    <row r="615" spans="1:5" x14ac:dyDescent="0.25">
      <c r="A615" t="s">
        <v>470</v>
      </c>
    </row>
    <row r="616" spans="1:5" ht="13" thickBot="1" x14ac:dyDescent="0.3"/>
    <row r="617" spans="1:5" s="14" customFormat="1" ht="13" x14ac:dyDescent="0.3">
      <c r="A617" s="17"/>
      <c r="B617" s="17" t="s">
        <v>433</v>
      </c>
      <c r="C617" s="17" t="s">
        <v>420</v>
      </c>
    </row>
    <row r="618" spans="1:5" x14ac:dyDescent="0.25">
      <c r="A618" s="15" t="s">
        <v>413</v>
      </c>
      <c r="B618" s="15">
        <v>0.27272727272727271</v>
      </c>
      <c r="C618" s="15">
        <v>0</v>
      </c>
    </row>
    <row r="619" spans="1:5" x14ac:dyDescent="0.25">
      <c r="A619" s="15" t="s">
        <v>414</v>
      </c>
      <c r="B619" s="15">
        <v>0.57954545454545459</v>
      </c>
      <c r="C619" s="15">
        <v>0</v>
      </c>
    </row>
    <row r="620" spans="1:5" x14ac:dyDescent="0.25">
      <c r="A620" s="15" t="s">
        <v>415</v>
      </c>
      <c r="B620" s="15">
        <v>33</v>
      </c>
      <c r="C620" s="15">
        <v>35</v>
      </c>
    </row>
    <row r="621" spans="1:5" x14ac:dyDescent="0.25">
      <c r="A621" s="15" t="s">
        <v>425</v>
      </c>
      <c r="B621" s="15">
        <v>0</v>
      </c>
      <c r="C621" s="15"/>
    </row>
    <row r="622" spans="1:5" x14ac:dyDescent="0.25">
      <c r="A622" s="15" t="s">
        <v>416</v>
      </c>
      <c r="B622" s="15">
        <v>32</v>
      </c>
      <c r="C622" s="15"/>
    </row>
    <row r="623" spans="1:5" x14ac:dyDescent="0.25">
      <c r="A623" s="15" t="s">
        <v>426</v>
      </c>
      <c r="B623" s="20">
        <v>2.0579830217101058</v>
      </c>
      <c r="C623" s="15"/>
    </row>
    <row r="624" spans="1:5" x14ac:dyDescent="0.25">
      <c r="A624" s="15" t="s">
        <v>427</v>
      </c>
      <c r="B624" s="15">
        <v>2.3906960976249687E-2</v>
      </c>
      <c r="C624" s="15"/>
    </row>
    <row r="625" spans="1:5" x14ac:dyDescent="0.25">
      <c r="A625" s="15" t="s">
        <v>428</v>
      </c>
      <c r="B625" s="15">
        <v>1.6938887483837093</v>
      </c>
      <c r="C625" s="15"/>
    </row>
    <row r="626" spans="1:5" x14ac:dyDescent="0.25">
      <c r="A626" s="15" t="s">
        <v>429</v>
      </c>
      <c r="B626" s="15">
        <v>4.7813921952499373E-2</v>
      </c>
      <c r="C626" s="15"/>
    </row>
    <row r="627" spans="1:5" ht="13" thickBot="1" x14ac:dyDescent="0.3">
      <c r="A627" s="16" t="s">
        <v>430</v>
      </c>
      <c r="B627" s="21">
        <v>2.0369333434601011</v>
      </c>
      <c r="C627" s="16"/>
      <c r="E627" s="18" t="s">
        <v>569</v>
      </c>
    </row>
  </sheetData>
  <mergeCells count="15">
    <mergeCell ref="A467:G467"/>
    <mergeCell ref="A496:G496"/>
    <mergeCell ref="A552:G552"/>
    <mergeCell ref="A582:G582"/>
    <mergeCell ref="A205:G205"/>
    <mergeCell ref="A235:G235"/>
    <mergeCell ref="A293:G293"/>
    <mergeCell ref="A349:G349"/>
    <mergeCell ref="A393:G393"/>
    <mergeCell ref="A423:G423"/>
    <mergeCell ref="A1:G1"/>
    <mergeCell ref="A30:G30"/>
    <mergeCell ref="A60:G60"/>
    <mergeCell ref="A144:G144"/>
    <mergeCell ref="A174:G1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45CD-568D-4E92-AE8F-6974C3686270}">
  <dimension ref="A1:AM866"/>
  <sheetViews>
    <sheetView topLeftCell="AC1" workbookViewId="0">
      <selection activeCell="AQ2" sqref="AQ2:AS14"/>
    </sheetView>
  </sheetViews>
  <sheetFormatPr defaultRowHeight="12.5" x14ac:dyDescent="0.25"/>
  <cols>
    <col min="1" max="1" width="8.7265625" style="14"/>
    <col min="2" max="7" width="9.453125" bestFit="1" customWidth="1"/>
    <col min="8" max="9" width="11.54296875" style="14" bestFit="1" customWidth="1"/>
    <col min="10" max="15" width="11.54296875" style="14" customWidth="1"/>
    <col min="16" max="16" width="9.453125" style="14" customWidth="1"/>
    <col min="19" max="23" width="9.453125" bestFit="1" customWidth="1"/>
    <col min="24" max="24" width="10.90625" bestFit="1" customWidth="1"/>
    <col min="25" max="27" width="9.453125" bestFit="1" customWidth="1"/>
    <col min="28" max="28" width="10.453125" bestFit="1" customWidth="1"/>
    <col min="32" max="34" width="9.453125" bestFit="1" customWidth="1"/>
    <col min="35" max="37" width="9.54296875" bestFit="1" customWidth="1"/>
    <col min="38" max="39" width="12.81640625" bestFit="1" customWidth="1"/>
  </cols>
  <sheetData>
    <row r="1" spans="1:39" s="14" customFormat="1" x14ac:dyDescent="0.25">
      <c r="B1" s="65" t="s">
        <v>377</v>
      </c>
      <c r="C1" s="65"/>
      <c r="D1" s="65"/>
      <c r="E1" s="65"/>
      <c r="F1" s="65"/>
      <c r="G1" s="65"/>
      <c r="H1" s="24"/>
      <c r="I1" s="24"/>
      <c r="J1" s="24"/>
      <c r="K1" s="24"/>
      <c r="L1" s="24"/>
      <c r="M1" s="24"/>
      <c r="N1" s="24"/>
      <c r="O1" s="24"/>
      <c r="P1" s="24"/>
      <c r="S1" s="65" t="s">
        <v>402</v>
      </c>
      <c r="T1" s="65"/>
      <c r="U1" s="65"/>
      <c r="V1" s="65"/>
      <c r="W1" s="65"/>
      <c r="X1" s="65"/>
      <c r="AE1" s="65" t="s">
        <v>610</v>
      </c>
      <c r="AF1" s="66"/>
      <c r="AG1" s="66"/>
      <c r="AH1" s="66"/>
      <c r="AI1" s="66"/>
      <c r="AJ1" s="66"/>
      <c r="AK1" s="66"/>
      <c r="AL1" s="66"/>
      <c r="AM1" s="66"/>
    </row>
    <row r="2" spans="1:39" x14ac:dyDescent="0.25">
      <c r="A2" s="18" t="s">
        <v>493</v>
      </c>
      <c r="B2" s="18" t="s">
        <v>487</v>
      </c>
      <c r="C2" s="18" t="s">
        <v>488</v>
      </c>
      <c r="D2" s="18" t="s">
        <v>489</v>
      </c>
      <c r="E2" s="18" t="s">
        <v>490</v>
      </c>
      <c r="F2" s="18" t="s">
        <v>491</v>
      </c>
      <c r="G2" s="18" t="s">
        <v>492</v>
      </c>
      <c r="H2" s="18" t="s">
        <v>608</v>
      </c>
      <c r="I2" s="18" t="s">
        <v>609</v>
      </c>
      <c r="J2" s="18"/>
      <c r="K2" s="18"/>
      <c r="O2" s="18"/>
      <c r="P2" s="18"/>
      <c r="R2" s="18" t="s">
        <v>493</v>
      </c>
      <c r="S2" s="18" t="s">
        <v>487</v>
      </c>
      <c r="T2" s="18" t="s">
        <v>488</v>
      </c>
      <c r="U2" s="18" t="s">
        <v>489</v>
      </c>
      <c r="V2" s="18" t="s">
        <v>490</v>
      </c>
      <c r="W2" s="18" t="s">
        <v>491</v>
      </c>
      <c r="X2" s="18" t="s">
        <v>492</v>
      </c>
      <c r="Y2" s="18" t="s">
        <v>555</v>
      </c>
      <c r="Z2" s="18" t="s">
        <v>556</v>
      </c>
      <c r="AA2" s="18" t="s">
        <v>557</v>
      </c>
      <c r="AB2" s="18" t="s">
        <v>558</v>
      </c>
      <c r="AE2" s="18" t="s">
        <v>493</v>
      </c>
      <c r="AF2" s="18" t="s">
        <v>487</v>
      </c>
      <c r="AG2" s="18" t="s">
        <v>488</v>
      </c>
      <c r="AH2" s="18" t="s">
        <v>489</v>
      </c>
      <c r="AI2" s="18" t="s">
        <v>490</v>
      </c>
      <c r="AJ2" s="18" t="s">
        <v>491</v>
      </c>
      <c r="AK2" s="18" t="s">
        <v>492</v>
      </c>
      <c r="AL2" s="18" t="s">
        <v>605</v>
      </c>
      <c r="AM2" s="18" t="s">
        <v>606</v>
      </c>
    </row>
    <row r="3" spans="1:39" ht="14.5" x14ac:dyDescent="0.35">
      <c r="A3" s="14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B3+C3</f>
        <v>0</v>
      </c>
      <c r="I3" s="14">
        <f>D3+E3</f>
        <v>0</v>
      </c>
      <c r="R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E3" s="3">
        <v>1</v>
      </c>
      <c r="AF3">
        <v>0</v>
      </c>
      <c r="AG3">
        <v>0</v>
      </c>
      <c r="AH3">
        <v>0</v>
      </c>
      <c r="AI3">
        <v>0</v>
      </c>
      <c r="AJ3">
        <v>0</v>
      </c>
      <c r="AL3">
        <f>AF3+AG3</f>
        <v>0</v>
      </c>
      <c r="AM3">
        <f>AH3+AI3</f>
        <v>0</v>
      </c>
    </row>
    <row r="4" spans="1:39" ht="14.5" x14ac:dyDescent="0.35">
      <c r="A4" s="14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f t="shared" ref="H4:H67" si="0">B4+C4</f>
        <v>0</v>
      </c>
      <c r="I4" s="14">
        <f t="shared" ref="I4:I67" si="1">D4+E4</f>
        <v>0</v>
      </c>
      <c r="R4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E4" s="3">
        <v>1</v>
      </c>
      <c r="AF4">
        <v>2</v>
      </c>
      <c r="AG4">
        <v>1</v>
      </c>
      <c r="AH4">
        <v>0</v>
      </c>
      <c r="AI4">
        <v>0</v>
      </c>
      <c r="AJ4">
        <v>2</v>
      </c>
      <c r="AL4" s="14">
        <f t="shared" ref="AL4:AL14" si="2">AF4+AG4</f>
        <v>3</v>
      </c>
      <c r="AM4" s="14">
        <f t="shared" ref="AM4:AM14" si="3">AH4+AI4</f>
        <v>0</v>
      </c>
    </row>
    <row r="5" spans="1:39" ht="14.5" x14ac:dyDescent="0.35">
      <c r="A5" s="14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f t="shared" si="0"/>
        <v>0</v>
      </c>
      <c r="I5" s="14">
        <f t="shared" si="1"/>
        <v>0</v>
      </c>
      <c r="R5" s="14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E5" s="3">
        <v>1</v>
      </c>
      <c r="AF5">
        <v>2</v>
      </c>
      <c r="AG5">
        <v>0</v>
      </c>
      <c r="AH5">
        <v>0</v>
      </c>
      <c r="AI5">
        <v>0</v>
      </c>
      <c r="AJ5">
        <v>0</v>
      </c>
      <c r="AL5" s="14">
        <f t="shared" si="2"/>
        <v>2</v>
      </c>
      <c r="AM5" s="14">
        <f t="shared" si="3"/>
        <v>0</v>
      </c>
    </row>
    <row r="6" spans="1:39" ht="14.5" x14ac:dyDescent="0.35">
      <c r="A6" s="14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f t="shared" si="0"/>
        <v>0</v>
      </c>
      <c r="I6" s="14">
        <f t="shared" si="1"/>
        <v>0</v>
      </c>
      <c r="R6" s="14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E6" s="3">
        <v>1</v>
      </c>
      <c r="AF6">
        <v>1</v>
      </c>
      <c r="AG6">
        <v>1</v>
      </c>
      <c r="AH6">
        <v>0</v>
      </c>
      <c r="AI6">
        <v>0</v>
      </c>
      <c r="AJ6">
        <v>0</v>
      </c>
      <c r="AL6" s="14">
        <f t="shared" si="2"/>
        <v>2</v>
      </c>
      <c r="AM6" s="14">
        <f t="shared" si="3"/>
        <v>0</v>
      </c>
    </row>
    <row r="7" spans="1:39" ht="14.5" x14ac:dyDescent="0.35">
      <c r="A7" s="14">
        <v>1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f t="shared" si="0"/>
        <v>0</v>
      </c>
      <c r="I7" s="14">
        <f t="shared" si="1"/>
        <v>1</v>
      </c>
      <c r="R7" s="14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E7" s="3">
        <v>1</v>
      </c>
      <c r="AF7">
        <v>0</v>
      </c>
      <c r="AG7">
        <v>1</v>
      </c>
      <c r="AH7">
        <v>0</v>
      </c>
      <c r="AI7">
        <v>0</v>
      </c>
      <c r="AJ7">
        <v>1</v>
      </c>
      <c r="AL7" s="14">
        <f t="shared" si="2"/>
        <v>1</v>
      </c>
      <c r="AM7" s="14">
        <f t="shared" si="3"/>
        <v>0</v>
      </c>
    </row>
    <row r="8" spans="1:39" ht="14.5" x14ac:dyDescent="0.35">
      <c r="A8" s="14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  <c r="I8" s="14">
        <f t="shared" si="1"/>
        <v>0</v>
      </c>
      <c r="R8" s="14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E8" s="3">
        <v>1</v>
      </c>
      <c r="AF8">
        <v>2</v>
      </c>
      <c r="AG8">
        <v>1</v>
      </c>
      <c r="AH8">
        <v>0</v>
      </c>
      <c r="AI8">
        <v>0</v>
      </c>
      <c r="AJ8">
        <v>1</v>
      </c>
      <c r="AL8" s="14">
        <f t="shared" si="2"/>
        <v>3</v>
      </c>
      <c r="AM8" s="14">
        <f t="shared" si="3"/>
        <v>0</v>
      </c>
    </row>
    <row r="9" spans="1:39" ht="14.5" x14ac:dyDescent="0.35">
      <c r="A9" s="14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 t="shared" si="0"/>
        <v>0</v>
      </c>
      <c r="I9" s="14">
        <f t="shared" si="1"/>
        <v>0</v>
      </c>
      <c r="R9" s="14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E9" s="3">
        <v>1</v>
      </c>
      <c r="AF9">
        <v>1</v>
      </c>
      <c r="AG9">
        <v>1</v>
      </c>
      <c r="AH9">
        <v>0</v>
      </c>
      <c r="AI9">
        <v>0</v>
      </c>
      <c r="AJ9">
        <v>1</v>
      </c>
      <c r="AL9" s="14">
        <f t="shared" si="2"/>
        <v>2</v>
      </c>
      <c r="AM9" s="14">
        <f t="shared" si="3"/>
        <v>0</v>
      </c>
    </row>
    <row r="10" spans="1:39" ht="14.5" x14ac:dyDescent="0.35">
      <c r="A10" s="14">
        <v>1</v>
      </c>
      <c r="B10" s="3">
        <v>1</v>
      </c>
      <c r="C10" s="3">
        <v>1</v>
      </c>
      <c r="D10" s="3">
        <v>0</v>
      </c>
      <c r="E10" s="3">
        <v>0</v>
      </c>
      <c r="F10" s="3">
        <v>0</v>
      </c>
      <c r="G10" s="3">
        <v>1</v>
      </c>
      <c r="H10" s="3">
        <f t="shared" si="0"/>
        <v>2</v>
      </c>
      <c r="I10" s="14">
        <f t="shared" si="1"/>
        <v>0</v>
      </c>
      <c r="R10" s="14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E10" s="3">
        <v>1</v>
      </c>
      <c r="AF10">
        <v>0</v>
      </c>
      <c r="AG10">
        <v>0</v>
      </c>
      <c r="AH10">
        <v>0</v>
      </c>
      <c r="AI10">
        <v>0</v>
      </c>
      <c r="AJ10">
        <v>0</v>
      </c>
      <c r="AL10" s="14">
        <f t="shared" si="2"/>
        <v>0</v>
      </c>
      <c r="AM10" s="14">
        <f t="shared" si="3"/>
        <v>0</v>
      </c>
    </row>
    <row r="11" spans="1:39" ht="14.5" x14ac:dyDescent="0.35">
      <c r="A11" s="14">
        <v>1</v>
      </c>
      <c r="B11" s="3">
        <v>0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f t="shared" si="0"/>
        <v>1</v>
      </c>
      <c r="I11" s="14">
        <f t="shared" si="1"/>
        <v>2</v>
      </c>
      <c r="R11" s="14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1</v>
      </c>
      <c r="AB11" s="3">
        <v>0</v>
      </c>
      <c r="AE11" s="3">
        <v>1</v>
      </c>
      <c r="AF11">
        <v>0</v>
      </c>
      <c r="AG11">
        <v>0</v>
      </c>
      <c r="AH11">
        <v>0</v>
      </c>
      <c r="AI11">
        <v>0</v>
      </c>
      <c r="AJ11">
        <v>0</v>
      </c>
      <c r="AL11" s="14">
        <f t="shared" si="2"/>
        <v>0</v>
      </c>
      <c r="AM11" s="14">
        <f t="shared" si="3"/>
        <v>0</v>
      </c>
    </row>
    <row r="12" spans="1:39" ht="14.5" x14ac:dyDescent="0.35">
      <c r="A12" s="14">
        <v>1</v>
      </c>
      <c r="B12" s="3">
        <v>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f t="shared" si="0"/>
        <v>1</v>
      </c>
      <c r="I12" s="14">
        <f t="shared" si="1"/>
        <v>1</v>
      </c>
      <c r="R12" s="14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E12" s="3">
        <v>1</v>
      </c>
      <c r="AF12">
        <v>0</v>
      </c>
      <c r="AG12">
        <v>0</v>
      </c>
      <c r="AH12">
        <v>0</v>
      </c>
      <c r="AI12">
        <v>0</v>
      </c>
      <c r="AJ12">
        <v>0</v>
      </c>
      <c r="AL12" s="14">
        <f t="shared" si="2"/>
        <v>0</v>
      </c>
      <c r="AM12" s="14">
        <f t="shared" si="3"/>
        <v>0</v>
      </c>
    </row>
    <row r="13" spans="1:39" ht="14.5" x14ac:dyDescent="0.35">
      <c r="A13" s="14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0</v>
      </c>
      <c r="I13" s="14">
        <f t="shared" si="1"/>
        <v>0</v>
      </c>
      <c r="R13" s="14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E13" s="3">
        <v>1</v>
      </c>
      <c r="AF13">
        <v>1</v>
      </c>
      <c r="AG13">
        <v>2</v>
      </c>
      <c r="AH13">
        <v>0</v>
      </c>
      <c r="AI13">
        <v>0</v>
      </c>
      <c r="AJ13">
        <v>0</v>
      </c>
      <c r="AL13" s="14">
        <f t="shared" si="2"/>
        <v>3</v>
      </c>
      <c r="AM13" s="14">
        <f t="shared" si="3"/>
        <v>0</v>
      </c>
    </row>
    <row r="14" spans="1:39" ht="14.5" x14ac:dyDescent="0.35">
      <c r="A14" s="14">
        <v>1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1</v>
      </c>
      <c r="I14" s="14">
        <f t="shared" si="1"/>
        <v>0</v>
      </c>
      <c r="R14" s="14">
        <v>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</v>
      </c>
      <c r="AE14" s="3">
        <v>1</v>
      </c>
      <c r="AF14">
        <v>0</v>
      </c>
      <c r="AG14">
        <v>0</v>
      </c>
      <c r="AH14">
        <v>0</v>
      </c>
      <c r="AI14">
        <v>0</v>
      </c>
      <c r="AJ14">
        <v>0</v>
      </c>
      <c r="AL14" s="14">
        <f t="shared" si="2"/>
        <v>0</v>
      </c>
      <c r="AM14" s="14">
        <f t="shared" si="3"/>
        <v>0</v>
      </c>
    </row>
    <row r="15" spans="1:39" ht="14.5" x14ac:dyDescent="0.35">
      <c r="A15" s="14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>
        <v>0</v>
      </c>
      <c r="H15" s="3">
        <f t="shared" si="0"/>
        <v>2</v>
      </c>
      <c r="I15" s="14">
        <f t="shared" si="1"/>
        <v>0</v>
      </c>
      <c r="R15" s="14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E15" s="3">
        <v>1</v>
      </c>
      <c r="AF15" s="2">
        <v>0</v>
      </c>
      <c r="AG15">
        <v>0</v>
      </c>
      <c r="AH15">
        <v>0</v>
      </c>
      <c r="AI15" s="2">
        <v>0</v>
      </c>
      <c r="AJ15" s="2">
        <v>0</v>
      </c>
      <c r="AL15" s="14">
        <f>AF15+AG15</f>
        <v>0</v>
      </c>
      <c r="AM15" s="14">
        <f t="shared" ref="AM15:AM67" si="4">AH15+AI15</f>
        <v>0</v>
      </c>
    </row>
    <row r="16" spans="1:39" ht="14.5" x14ac:dyDescent="0.35">
      <c r="A16" s="14">
        <v>1</v>
      </c>
      <c r="B16" s="3">
        <v>1</v>
      </c>
      <c r="C16" s="3">
        <v>0</v>
      </c>
      <c r="D16" s="3">
        <v>1</v>
      </c>
      <c r="E16" s="3">
        <v>1</v>
      </c>
      <c r="F16" s="3">
        <v>0</v>
      </c>
      <c r="G16" s="3">
        <v>0</v>
      </c>
      <c r="H16" s="3">
        <f t="shared" si="0"/>
        <v>1</v>
      </c>
      <c r="I16" s="14">
        <f t="shared" si="1"/>
        <v>2</v>
      </c>
      <c r="R16" s="14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0</v>
      </c>
      <c r="AA16" s="3">
        <v>0</v>
      </c>
      <c r="AB16" s="3">
        <v>0</v>
      </c>
      <c r="AE16" s="3">
        <v>1</v>
      </c>
      <c r="AF16" s="2">
        <v>0</v>
      </c>
      <c r="AG16">
        <v>0</v>
      </c>
      <c r="AH16">
        <v>0</v>
      </c>
      <c r="AI16" s="2">
        <v>0</v>
      </c>
      <c r="AJ16" s="2">
        <v>0</v>
      </c>
      <c r="AL16" s="14">
        <f t="shared" ref="AL16:AL67" si="5">AF16+AG16</f>
        <v>0</v>
      </c>
      <c r="AM16" s="14">
        <f t="shared" si="4"/>
        <v>0</v>
      </c>
    </row>
    <row r="17" spans="1:39" ht="14.5" x14ac:dyDescent="0.35">
      <c r="A17" s="14">
        <v>1</v>
      </c>
      <c r="B17" s="3">
        <v>1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3">
        <f t="shared" si="0"/>
        <v>2</v>
      </c>
      <c r="I17" s="14">
        <f t="shared" si="1"/>
        <v>1</v>
      </c>
      <c r="R17" s="14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E17" s="3">
        <v>1</v>
      </c>
      <c r="AF17" s="2">
        <v>0</v>
      </c>
      <c r="AG17">
        <v>0</v>
      </c>
      <c r="AH17">
        <v>0</v>
      </c>
      <c r="AI17" s="2">
        <v>0</v>
      </c>
      <c r="AJ17" s="2">
        <v>0</v>
      </c>
      <c r="AL17" s="14">
        <f t="shared" si="5"/>
        <v>0</v>
      </c>
      <c r="AM17" s="14">
        <f t="shared" si="4"/>
        <v>0</v>
      </c>
    </row>
    <row r="18" spans="1:39" ht="14.5" x14ac:dyDescent="0.35">
      <c r="A18" s="14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 t="shared" si="0"/>
        <v>0</v>
      </c>
      <c r="I18" s="14">
        <f t="shared" si="1"/>
        <v>0</v>
      </c>
      <c r="R18" s="14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0</v>
      </c>
      <c r="AA18" s="3">
        <v>0</v>
      </c>
      <c r="AB18" s="3">
        <v>0</v>
      </c>
      <c r="AE18" s="3">
        <v>1</v>
      </c>
      <c r="AF18" s="2">
        <v>0</v>
      </c>
      <c r="AG18">
        <v>1</v>
      </c>
      <c r="AH18">
        <v>0</v>
      </c>
      <c r="AI18" s="2">
        <v>0</v>
      </c>
      <c r="AJ18" s="2">
        <v>1</v>
      </c>
      <c r="AL18" s="14">
        <f t="shared" si="5"/>
        <v>1</v>
      </c>
      <c r="AM18" s="14">
        <f t="shared" si="4"/>
        <v>0</v>
      </c>
    </row>
    <row r="19" spans="1:39" ht="14.5" x14ac:dyDescent="0.35">
      <c r="A19" s="14">
        <v>1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f t="shared" si="0"/>
        <v>0</v>
      </c>
      <c r="I19" s="14">
        <f t="shared" si="1"/>
        <v>1</v>
      </c>
      <c r="R19" s="14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E19" s="3">
        <v>1</v>
      </c>
      <c r="AF19" s="2">
        <v>2</v>
      </c>
      <c r="AG19">
        <v>1</v>
      </c>
      <c r="AH19">
        <v>0</v>
      </c>
      <c r="AI19" s="2">
        <v>0</v>
      </c>
      <c r="AJ19" s="2">
        <v>0</v>
      </c>
      <c r="AL19" s="14">
        <f t="shared" si="5"/>
        <v>3</v>
      </c>
      <c r="AM19" s="14">
        <f t="shared" si="4"/>
        <v>0</v>
      </c>
    </row>
    <row r="20" spans="1:39" ht="14.5" x14ac:dyDescent="0.35">
      <c r="A20" s="14">
        <v>1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1</v>
      </c>
      <c r="I20" s="14">
        <f t="shared" si="1"/>
        <v>0</v>
      </c>
      <c r="R20" s="14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E20" s="3">
        <v>1</v>
      </c>
      <c r="AF20" s="2">
        <v>0</v>
      </c>
      <c r="AG20">
        <v>1</v>
      </c>
      <c r="AH20">
        <v>0</v>
      </c>
      <c r="AI20" s="2">
        <v>0</v>
      </c>
      <c r="AJ20" s="2">
        <v>0</v>
      </c>
      <c r="AL20" s="14">
        <f t="shared" si="5"/>
        <v>1</v>
      </c>
      <c r="AM20" s="14">
        <f t="shared" si="4"/>
        <v>0</v>
      </c>
    </row>
    <row r="21" spans="1:39" ht="14.5" x14ac:dyDescent="0.35">
      <c r="A21" s="14">
        <v>1</v>
      </c>
      <c r="B21" s="3">
        <v>0</v>
      </c>
      <c r="C21" s="3">
        <v>1</v>
      </c>
      <c r="D21" s="3">
        <v>0</v>
      </c>
      <c r="E21" s="3">
        <v>0</v>
      </c>
      <c r="F21" s="3">
        <v>1</v>
      </c>
      <c r="G21" s="3">
        <v>0</v>
      </c>
      <c r="H21" s="3">
        <f t="shared" si="0"/>
        <v>1</v>
      </c>
      <c r="I21" s="14">
        <f t="shared" si="1"/>
        <v>0</v>
      </c>
      <c r="R21" s="14">
        <v>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1</v>
      </c>
      <c r="AB21" s="3">
        <v>1</v>
      </c>
      <c r="AE21" s="3">
        <v>1</v>
      </c>
      <c r="AF21" s="2">
        <v>0</v>
      </c>
      <c r="AG21">
        <v>0</v>
      </c>
      <c r="AH21">
        <v>0</v>
      </c>
      <c r="AI21" s="2">
        <v>0</v>
      </c>
      <c r="AJ21" s="2">
        <v>0</v>
      </c>
      <c r="AL21" s="14">
        <f t="shared" si="5"/>
        <v>0</v>
      </c>
      <c r="AM21" s="14">
        <f t="shared" si="4"/>
        <v>0</v>
      </c>
    </row>
    <row r="22" spans="1:39" ht="14.5" x14ac:dyDescent="0.35">
      <c r="A22" s="14">
        <v>1</v>
      </c>
      <c r="B22" s="3">
        <v>1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f t="shared" si="0"/>
        <v>1</v>
      </c>
      <c r="I22" s="14">
        <f t="shared" si="1"/>
        <v>2</v>
      </c>
      <c r="R22" s="14">
        <v>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</v>
      </c>
      <c r="AE22" s="3">
        <v>1</v>
      </c>
      <c r="AF22" s="2">
        <v>0</v>
      </c>
      <c r="AG22">
        <v>1</v>
      </c>
      <c r="AH22">
        <v>0</v>
      </c>
      <c r="AI22" s="2">
        <v>0</v>
      </c>
      <c r="AJ22" s="2">
        <v>0</v>
      </c>
      <c r="AL22" s="14">
        <f t="shared" si="5"/>
        <v>1</v>
      </c>
      <c r="AM22" s="14">
        <f t="shared" si="4"/>
        <v>0</v>
      </c>
    </row>
    <row r="23" spans="1:39" ht="14.5" x14ac:dyDescent="0.35">
      <c r="A23" s="14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 t="shared" si="0"/>
        <v>0</v>
      </c>
      <c r="I23" s="14">
        <f t="shared" si="1"/>
        <v>0</v>
      </c>
      <c r="R23" s="14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E23" s="3">
        <v>1</v>
      </c>
      <c r="AF23" s="2">
        <v>1</v>
      </c>
      <c r="AG23">
        <v>1</v>
      </c>
      <c r="AH23">
        <v>0</v>
      </c>
      <c r="AI23" s="2">
        <v>0</v>
      </c>
      <c r="AJ23" s="2">
        <v>0</v>
      </c>
      <c r="AL23" s="14">
        <f t="shared" si="5"/>
        <v>2</v>
      </c>
      <c r="AM23" s="14">
        <f t="shared" si="4"/>
        <v>0</v>
      </c>
    </row>
    <row r="24" spans="1:39" ht="14.5" x14ac:dyDescent="0.35">
      <c r="A24" s="14">
        <v>1</v>
      </c>
      <c r="B24" s="3">
        <v>1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f t="shared" si="0"/>
        <v>2</v>
      </c>
      <c r="I24" s="14">
        <f t="shared" si="1"/>
        <v>1</v>
      </c>
      <c r="R24" s="14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E24" s="3">
        <v>1</v>
      </c>
      <c r="AF24" s="2">
        <v>0</v>
      </c>
      <c r="AG24">
        <v>0</v>
      </c>
      <c r="AH24">
        <v>0</v>
      </c>
      <c r="AI24" s="2">
        <v>0</v>
      </c>
      <c r="AJ24" s="2">
        <v>0</v>
      </c>
      <c r="AL24" s="14">
        <f t="shared" si="5"/>
        <v>0</v>
      </c>
      <c r="AM24" s="14">
        <f t="shared" si="4"/>
        <v>0</v>
      </c>
    </row>
    <row r="25" spans="1:39" ht="14.5" x14ac:dyDescent="0.35">
      <c r="A25" s="14">
        <v>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f t="shared" si="0"/>
        <v>0</v>
      </c>
      <c r="I25" s="14">
        <f t="shared" si="1"/>
        <v>0</v>
      </c>
      <c r="R25" s="14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E25" s="3">
        <v>1</v>
      </c>
      <c r="AF25" s="2">
        <v>1</v>
      </c>
      <c r="AG25">
        <v>0</v>
      </c>
      <c r="AH25">
        <v>0</v>
      </c>
      <c r="AI25" s="2">
        <v>0</v>
      </c>
      <c r="AJ25" s="2">
        <v>0</v>
      </c>
      <c r="AL25" s="14">
        <f t="shared" si="5"/>
        <v>1</v>
      </c>
      <c r="AM25" s="14">
        <f t="shared" si="4"/>
        <v>0</v>
      </c>
    </row>
    <row r="26" spans="1:39" ht="14.5" x14ac:dyDescent="0.35">
      <c r="A26" s="14">
        <v>1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f t="shared" si="0"/>
        <v>0</v>
      </c>
      <c r="I26" s="14">
        <f t="shared" si="1"/>
        <v>1</v>
      </c>
      <c r="R26" s="14">
        <v>1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E26" s="3">
        <v>1</v>
      </c>
      <c r="AF26" s="2">
        <v>1</v>
      </c>
      <c r="AG26">
        <v>0</v>
      </c>
      <c r="AH26">
        <v>0</v>
      </c>
      <c r="AI26" s="2">
        <v>0</v>
      </c>
      <c r="AJ26" s="2">
        <v>0</v>
      </c>
      <c r="AL26" s="14">
        <f t="shared" si="5"/>
        <v>1</v>
      </c>
      <c r="AM26" s="14">
        <f t="shared" si="4"/>
        <v>0</v>
      </c>
    </row>
    <row r="27" spans="1:39" ht="14.5" x14ac:dyDescent="0.35">
      <c r="A27" s="14">
        <v>1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1</v>
      </c>
      <c r="H27" s="3">
        <f t="shared" si="0"/>
        <v>1</v>
      </c>
      <c r="I27" s="14">
        <f t="shared" si="1"/>
        <v>0</v>
      </c>
      <c r="R27" s="14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E27" s="3">
        <v>1</v>
      </c>
      <c r="AF27" s="2">
        <v>0</v>
      </c>
      <c r="AG27">
        <v>0</v>
      </c>
      <c r="AH27">
        <v>0</v>
      </c>
      <c r="AI27" s="2">
        <v>0</v>
      </c>
      <c r="AJ27" s="2">
        <v>0</v>
      </c>
      <c r="AL27" s="14">
        <f t="shared" si="5"/>
        <v>0</v>
      </c>
      <c r="AM27" s="14">
        <f t="shared" si="4"/>
        <v>0</v>
      </c>
    </row>
    <row r="28" spans="1:39" ht="14.5" x14ac:dyDescent="0.35">
      <c r="A28" s="14">
        <v>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0</v>
      </c>
      <c r="I28" s="14">
        <f t="shared" si="1"/>
        <v>0</v>
      </c>
      <c r="R28" s="14">
        <v>1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E28" s="3">
        <v>1</v>
      </c>
      <c r="AF28" s="2">
        <v>2</v>
      </c>
      <c r="AG28">
        <v>0</v>
      </c>
      <c r="AH28">
        <v>0</v>
      </c>
      <c r="AI28" s="2">
        <v>0</v>
      </c>
      <c r="AJ28" s="2">
        <v>0</v>
      </c>
      <c r="AL28" s="14">
        <f t="shared" si="5"/>
        <v>2</v>
      </c>
      <c r="AM28" s="14">
        <f t="shared" si="4"/>
        <v>0</v>
      </c>
    </row>
    <row r="29" spans="1:39" ht="14.5" x14ac:dyDescent="0.35">
      <c r="A29" s="14">
        <v>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f t="shared" si="0"/>
        <v>0</v>
      </c>
      <c r="I29" s="14">
        <f t="shared" si="1"/>
        <v>0</v>
      </c>
      <c r="R29" s="14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E29" s="3">
        <v>1</v>
      </c>
      <c r="AF29" s="2">
        <v>1</v>
      </c>
      <c r="AG29">
        <v>0</v>
      </c>
      <c r="AH29">
        <v>0</v>
      </c>
      <c r="AI29" s="2">
        <v>0</v>
      </c>
      <c r="AJ29" s="2">
        <v>0</v>
      </c>
      <c r="AL29" s="14">
        <f t="shared" si="5"/>
        <v>1</v>
      </c>
      <c r="AM29" s="14">
        <f t="shared" si="4"/>
        <v>0</v>
      </c>
    </row>
    <row r="30" spans="1:39" ht="14.5" x14ac:dyDescent="0.35">
      <c r="A30" s="14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f t="shared" si="0"/>
        <v>0</v>
      </c>
      <c r="I30" s="14">
        <f t="shared" si="1"/>
        <v>0</v>
      </c>
      <c r="R30" s="14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E30" s="3">
        <v>1</v>
      </c>
      <c r="AF30" s="2">
        <v>1</v>
      </c>
      <c r="AG30">
        <v>1</v>
      </c>
      <c r="AH30">
        <v>0</v>
      </c>
      <c r="AI30" s="2">
        <v>0</v>
      </c>
      <c r="AJ30" s="2">
        <v>0</v>
      </c>
      <c r="AL30" s="14">
        <f t="shared" si="5"/>
        <v>2</v>
      </c>
      <c r="AM30" s="14">
        <f t="shared" si="4"/>
        <v>0</v>
      </c>
    </row>
    <row r="31" spans="1:39" ht="14.5" x14ac:dyDescent="0.35">
      <c r="A31" s="14">
        <v>1</v>
      </c>
      <c r="B31" s="3">
        <v>1</v>
      </c>
      <c r="C31" s="3">
        <v>0</v>
      </c>
      <c r="D31" s="3">
        <v>0</v>
      </c>
      <c r="E31" s="3">
        <v>1</v>
      </c>
      <c r="F31" s="3">
        <v>0</v>
      </c>
      <c r="G31" s="3">
        <v>1</v>
      </c>
      <c r="H31" s="3">
        <f t="shared" si="0"/>
        <v>1</v>
      </c>
      <c r="I31" s="14">
        <f t="shared" si="1"/>
        <v>1</v>
      </c>
      <c r="R31" s="14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1</v>
      </c>
      <c r="AB31" s="3">
        <v>0</v>
      </c>
      <c r="AE31" s="3">
        <v>1</v>
      </c>
      <c r="AF31" s="2">
        <v>0</v>
      </c>
      <c r="AG31">
        <v>0</v>
      </c>
      <c r="AH31">
        <v>0</v>
      </c>
      <c r="AI31" s="2">
        <v>0</v>
      </c>
      <c r="AJ31" s="2">
        <v>0</v>
      </c>
      <c r="AL31" s="14">
        <f t="shared" si="5"/>
        <v>0</v>
      </c>
      <c r="AM31" s="14">
        <f t="shared" si="4"/>
        <v>0</v>
      </c>
    </row>
    <row r="32" spans="1:39" ht="14.5" x14ac:dyDescent="0.35">
      <c r="A32" s="14">
        <v>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 t="shared" si="0"/>
        <v>0</v>
      </c>
      <c r="I32" s="14">
        <f t="shared" si="1"/>
        <v>0</v>
      </c>
      <c r="R32" s="14">
        <v>1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E32" s="3">
        <v>1</v>
      </c>
      <c r="AF32" s="2">
        <v>0</v>
      </c>
      <c r="AG32">
        <v>0</v>
      </c>
      <c r="AH32">
        <v>0</v>
      </c>
      <c r="AI32" s="2">
        <v>0</v>
      </c>
      <c r="AJ32" s="2">
        <v>0</v>
      </c>
      <c r="AL32" s="14">
        <f t="shared" si="5"/>
        <v>0</v>
      </c>
      <c r="AM32" s="14">
        <f t="shared" si="4"/>
        <v>0</v>
      </c>
    </row>
    <row r="33" spans="1:39" ht="14.5" x14ac:dyDescent="0.35">
      <c r="A33" s="14">
        <v>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f t="shared" si="0"/>
        <v>0</v>
      </c>
      <c r="I33" s="14">
        <f t="shared" si="1"/>
        <v>0</v>
      </c>
      <c r="R33" s="14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E33" s="3">
        <v>1</v>
      </c>
      <c r="AF33" s="2">
        <v>1</v>
      </c>
      <c r="AG33">
        <v>0</v>
      </c>
      <c r="AH33">
        <v>0</v>
      </c>
      <c r="AI33" s="2">
        <v>0</v>
      </c>
      <c r="AJ33" s="2">
        <v>0</v>
      </c>
      <c r="AL33" s="14">
        <f t="shared" si="5"/>
        <v>1</v>
      </c>
      <c r="AM33" s="14">
        <f t="shared" si="4"/>
        <v>0</v>
      </c>
    </row>
    <row r="34" spans="1:39" ht="14.5" x14ac:dyDescent="0.35">
      <c r="A34" s="14">
        <v>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f t="shared" si="0"/>
        <v>0</v>
      </c>
      <c r="I34" s="14">
        <f t="shared" si="1"/>
        <v>0</v>
      </c>
      <c r="R34" s="14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E34" s="3">
        <v>1</v>
      </c>
      <c r="AF34" s="2">
        <v>2</v>
      </c>
      <c r="AG34">
        <v>0</v>
      </c>
      <c r="AH34">
        <v>0</v>
      </c>
      <c r="AI34" s="2">
        <v>0</v>
      </c>
      <c r="AJ34" s="2">
        <v>0</v>
      </c>
      <c r="AL34" s="14">
        <f t="shared" si="5"/>
        <v>2</v>
      </c>
      <c r="AM34" s="14">
        <f t="shared" si="4"/>
        <v>0</v>
      </c>
    </row>
    <row r="35" spans="1:39" ht="14.5" x14ac:dyDescent="0.35">
      <c r="A35" s="14">
        <v>1</v>
      </c>
      <c r="B35" s="3">
        <v>1</v>
      </c>
      <c r="C35" s="3">
        <v>1</v>
      </c>
      <c r="D35" s="3">
        <v>0</v>
      </c>
      <c r="E35" s="3">
        <v>1</v>
      </c>
      <c r="F35" s="3">
        <v>0</v>
      </c>
      <c r="G35" s="3">
        <v>0</v>
      </c>
      <c r="H35" s="3">
        <f t="shared" si="0"/>
        <v>2</v>
      </c>
      <c r="I35" s="14">
        <f t="shared" si="1"/>
        <v>1</v>
      </c>
      <c r="R35" s="14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</v>
      </c>
      <c r="AA35" s="3">
        <v>0</v>
      </c>
      <c r="AB35" s="3">
        <v>0</v>
      </c>
      <c r="AE35" s="3">
        <v>1</v>
      </c>
      <c r="AF35" s="2">
        <v>0</v>
      </c>
      <c r="AG35">
        <v>0</v>
      </c>
      <c r="AH35">
        <v>0</v>
      </c>
      <c r="AI35" s="2">
        <v>0</v>
      </c>
      <c r="AJ35" s="2">
        <v>0</v>
      </c>
      <c r="AL35" s="14">
        <f t="shared" si="5"/>
        <v>0</v>
      </c>
      <c r="AM35" s="14">
        <f t="shared" si="4"/>
        <v>0</v>
      </c>
    </row>
    <row r="36" spans="1:39" ht="14.5" x14ac:dyDescent="0.35">
      <c r="A36" s="14">
        <v>1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1</v>
      </c>
      <c r="H36" s="3">
        <f t="shared" si="0"/>
        <v>1</v>
      </c>
      <c r="I36" s="14">
        <f t="shared" si="1"/>
        <v>0</v>
      </c>
      <c r="R36" s="14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s="3">
        <v>0</v>
      </c>
      <c r="AA36" s="3">
        <v>1</v>
      </c>
      <c r="AB36" s="3">
        <v>0</v>
      </c>
      <c r="AE36" s="3">
        <v>1</v>
      </c>
      <c r="AF36" s="2">
        <v>0</v>
      </c>
      <c r="AG36">
        <v>1</v>
      </c>
      <c r="AH36">
        <v>0</v>
      </c>
      <c r="AI36" s="2">
        <v>0</v>
      </c>
      <c r="AJ36" s="2">
        <v>0</v>
      </c>
      <c r="AL36" s="14">
        <f t="shared" si="5"/>
        <v>1</v>
      </c>
      <c r="AM36" s="14">
        <f t="shared" si="4"/>
        <v>0</v>
      </c>
    </row>
    <row r="37" spans="1:39" ht="14.5" x14ac:dyDescent="0.35">
      <c r="A37" s="14">
        <v>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f t="shared" si="0"/>
        <v>0</v>
      </c>
      <c r="I37" s="14">
        <f t="shared" si="1"/>
        <v>0</v>
      </c>
      <c r="R37" s="14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E37" s="3">
        <v>1</v>
      </c>
      <c r="AF37" s="2">
        <v>0</v>
      </c>
      <c r="AG37">
        <v>0</v>
      </c>
      <c r="AH37">
        <v>0</v>
      </c>
      <c r="AI37" s="2">
        <v>0</v>
      </c>
      <c r="AJ37" s="2">
        <v>1</v>
      </c>
      <c r="AL37" s="14">
        <f t="shared" si="5"/>
        <v>0</v>
      </c>
      <c r="AM37" s="14">
        <f t="shared" si="4"/>
        <v>0</v>
      </c>
    </row>
    <row r="38" spans="1:39" ht="14.5" x14ac:dyDescent="0.35">
      <c r="A38" s="14">
        <v>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f t="shared" si="0"/>
        <v>0</v>
      </c>
      <c r="I38" s="14">
        <f t="shared" si="1"/>
        <v>0</v>
      </c>
      <c r="R38" s="14">
        <v>2</v>
      </c>
      <c r="S38" s="3">
        <v>0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0</v>
      </c>
      <c r="AB38" s="3">
        <v>0</v>
      </c>
      <c r="AE38" s="3">
        <v>2</v>
      </c>
      <c r="AF38">
        <v>2</v>
      </c>
      <c r="AH38">
        <v>0</v>
      </c>
      <c r="AI38">
        <v>1</v>
      </c>
      <c r="AL38" s="14">
        <f t="shared" si="5"/>
        <v>2</v>
      </c>
      <c r="AM38" s="14">
        <f t="shared" si="4"/>
        <v>1</v>
      </c>
    </row>
    <row r="39" spans="1:39" ht="14.5" x14ac:dyDescent="0.35">
      <c r="A39" s="14">
        <v>2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f t="shared" si="0"/>
        <v>0</v>
      </c>
      <c r="I39" s="14">
        <f t="shared" si="1"/>
        <v>1</v>
      </c>
      <c r="R39" s="14">
        <v>2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E39" s="3">
        <v>2</v>
      </c>
      <c r="AF39">
        <v>1</v>
      </c>
      <c r="AH39">
        <v>0</v>
      </c>
      <c r="AI39">
        <v>0</v>
      </c>
      <c r="AL39" s="14">
        <f t="shared" si="5"/>
        <v>1</v>
      </c>
      <c r="AM39" s="14">
        <f t="shared" si="4"/>
        <v>0</v>
      </c>
    </row>
    <row r="40" spans="1:39" ht="14.5" x14ac:dyDescent="0.35">
      <c r="A40" s="14">
        <v>2</v>
      </c>
      <c r="B40" s="3">
        <v>0</v>
      </c>
      <c r="C40" s="3">
        <v>0</v>
      </c>
      <c r="D40" s="3">
        <v>1</v>
      </c>
      <c r="E40" s="3">
        <v>1</v>
      </c>
      <c r="F40" s="3">
        <v>0</v>
      </c>
      <c r="G40" s="3">
        <v>1</v>
      </c>
      <c r="H40" s="3">
        <f t="shared" si="0"/>
        <v>0</v>
      </c>
      <c r="I40" s="14">
        <f t="shared" si="1"/>
        <v>2</v>
      </c>
      <c r="R40" s="14">
        <v>2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E40" s="3">
        <v>2</v>
      </c>
      <c r="AF40">
        <v>1</v>
      </c>
      <c r="AH40">
        <v>0</v>
      </c>
      <c r="AI40">
        <v>0</v>
      </c>
      <c r="AL40" s="14">
        <f t="shared" si="5"/>
        <v>1</v>
      </c>
      <c r="AM40" s="14">
        <f t="shared" si="4"/>
        <v>0</v>
      </c>
    </row>
    <row r="41" spans="1:39" ht="14.5" x14ac:dyDescent="0.35">
      <c r="A41" s="14">
        <v>2</v>
      </c>
      <c r="B41" s="3">
        <v>0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f t="shared" si="0"/>
        <v>1</v>
      </c>
      <c r="I41" s="14">
        <f t="shared" si="1"/>
        <v>1</v>
      </c>
      <c r="R41" s="14">
        <v>2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</v>
      </c>
      <c r="AA41" s="3">
        <v>0</v>
      </c>
      <c r="AB41" s="3">
        <v>1</v>
      </c>
      <c r="AE41" s="3">
        <v>2</v>
      </c>
      <c r="AF41">
        <v>1</v>
      </c>
      <c r="AH41">
        <v>0</v>
      </c>
      <c r="AI41">
        <v>0</v>
      </c>
      <c r="AL41" s="14">
        <f t="shared" si="5"/>
        <v>1</v>
      </c>
      <c r="AM41" s="14">
        <f t="shared" si="4"/>
        <v>0</v>
      </c>
    </row>
    <row r="42" spans="1:39" ht="14.5" x14ac:dyDescent="0.35">
      <c r="A42" s="14">
        <v>2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3">
        <f t="shared" si="0"/>
        <v>0</v>
      </c>
      <c r="I42" s="14">
        <f t="shared" si="1"/>
        <v>0</v>
      </c>
      <c r="R42" s="14">
        <v>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E42" s="3">
        <v>2</v>
      </c>
      <c r="AF42">
        <v>0</v>
      </c>
      <c r="AH42">
        <v>0</v>
      </c>
      <c r="AI42">
        <v>0</v>
      </c>
      <c r="AL42" s="14">
        <f t="shared" si="5"/>
        <v>0</v>
      </c>
      <c r="AM42" s="14">
        <f t="shared" si="4"/>
        <v>0</v>
      </c>
    </row>
    <row r="43" spans="1:39" ht="14.5" x14ac:dyDescent="0.35">
      <c r="A43" s="14">
        <v>2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f t="shared" si="0"/>
        <v>0</v>
      </c>
      <c r="I43" s="14">
        <f t="shared" si="1"/>
        <v>1</v>
      </c>
      <c r="R43" s="14">
        <v>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E43" s="3">
        <v>2</v>
      </c>
      <c r="AF43">
        <v>1</v>
      </c>
      <c r="AH43">
        <v>0</v>
      </c>
      <c r="AI43">
        <v>0</v>
      </c>
      <c r="AL43" s="14">
        <f t="shared" si="5"/>
        <v>1</v>
      </c>
      <c r="AM43" s="14">
        <f t="shared" si="4"/>
        <v>0</v>
      </c>
    </row>
    <row r="44" spans="1:39" ht="14.5" x14ac:dyDescent="0.35">
      <c r="A44" s="14">
        <v>2</v>
      </c>
      <c r="B44" s="3">
        <v>1</v>
      </c>
      <c r="C44" s="3">
        <v>1</v>
      </c>
      <c r="D44" s="3">
        <v>0</v>
      </c>
      <c r="E44" s="3">
        <v>1</v>
      </c>
      <c r="F44" s="3">
        <v>1</v>
      </c>
      <c r="G44" s="3">
        <v>0</v>
      </c>
      <c r="H44" s="3">
        <f t="shared" si="0"/>
        <v>2</v>
      </c>
      <c r="I44" s="14">
        <f t="shared" si="1"/>
        <v>1</v>
      </c>
      <c r="R44" s="14">
        <v>2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</v>
      </c>
      <c r="AE44" s="3">
        <v>2</v>
      </c>
      <c r="AF44">
        <v>0</v>
      </c>
      <c r="AH44">
        <v>0</v>
      </c>
      <c r="AI44">
        <v>0</v>
      </c>
      <c r="AL44" s="14">
        <f t="shared" si="5"/>
        <v>0</v>
      </c>
      <c r="AM44" s="14">
        <f t="shared" si="4"/>
        <v>0</v>
      </c>
    </row>
    <row r="45" spans="1:39" ht="14.5" x14ac:dyDescent="0.35">
      <c r="A45" s="14">
        <v>2</v>
      </c>
      <c r="B45" s="3">
        <v>0</v>
      </c>
      <c r="C45" s="3">
        <v>0</v>
      </c>
      <c r="D45" s="3">
        <v>0</v>
      </c>
      <c r="E45" s="3">
        <v>1</v>
      </c>
      <c r="F45" s="3">
        <v>1</v>
      </c>
      <c r="G45" s="3">
        <v>0</v>
      </c>
      <c r="H45" s="3">
        <f t="shared" si="0"/>
        <v>0</v>
      </c>
      <c r="I45" s="14">
        <f t="shared" si="1"/>
        <v>1</v>
      </c>
      <c r="R45" s="14">
        <v>2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E45" s="3">
        <v>2</v>
      </c>
      <c r="AF45">
        <v>0</v>
      </c>
      <c r="AH45">
        <v>0</v>
      </c>
      <c r="AI45">
        <v>0</v>
      </c>
      <c r="AL45" s="14">
        <f t="shared" si="5"/>
        <v>0</v>
      </c>
      <c r="AM45" s="14">
        <f t="shared" si="4"/>
        <v>0</v>
      </c>
    </row>
    <row r="46" spans="1:39" ht="14.5" x14ac:dyDescent="0.35">
      <c r="A46" s="14">
        <v>2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1</v>
      </c>
      <c r="H46" s="3">
        <f t="shared" si="0"/>
        <v>0</v>
      </c>
      <c r="I46" s="14">
        <f t="shared" si="1"/>
        <v>1</v>
      </c>
      <c r="R46" s="14">
        <v>2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s="3">
        <v>0</v>
      </c>
      <c r="AA46" s="3">
        <v>1</v>
      </c>
      <c r="AB46" s="3">
        <v>0</v>
      </c>
      <c r="AE46" s="3">
        <v>2</v>
      </c>
      <c r="AF46">
        <v>1</v>
      </c>
      <c r="AH46">
        <v>0</v>
      </c>
      <c r="AI46">
        <v>0</v>
      </c>
      <c r="AL46" s="14">
        <f t="shared" si="5"/>
        <v>1</v>
      </c>
      <c r="AM46" s="14">
        <f t="shared" si="4"/>
        <v>0</v>
      </c>
    </row>
    <row r="47" spans="1:39" ht="14.5" x14ac:dyDescent="0.35">
      <c r="A47" s="14">
        <v>2</v>
      </c>
      <c r="B47" s="3">
        <v>0</v>
      </c>
      <c r="C47" s="3">
        <v>1</v>
      </c>
      <c r="D47" s="3">
        <v>0</v>
      </c>
      <c r="E47" s="3">
        <v>1</v>
      </c>
      <c r="F47" s="3">
        <v>0</v>
      </c>
      <c r="G47" s="3">
        <v>1</v>
      </c>
      <c r="H47" s="3">
        <f t="shared" si="0"/>
        <v>1</v>
      </c>
      <c r="I47" s="14">
        <f t="shared" si="1"/>
        <v>1</v>
      </c>
      <c r="R47" s="14">
        <v>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</v>
      </c>
      <c r="AA47" s="3">
        <v>0</v>
      </c>
      <c r="AB47" s="3">
        <v>1</v>
      </c>
      <c r="AE47" s="3">
        <v>2</v>
      </c>
      <c r="AF47">
        <v>0</v>
      </c>
      <c r="AH47">
        <v>0</v>
      </c>
      <c r="AI47">
        <v>0</v>
      </c>
      <c r="AL47" s="14">
        <f t="shared" si="5"/>
        <v>0</v>
      </c>
      <c r="AM47" s="14">
        <f t="shared" si="4"/>
        <v>0</v>
      </c>
    </row>
    <row r="48" spans="1:39" ht="14.5" x14ac:dyDescent="0.35">
      <c r="A48" s="14">
        <v>2</v>
      </c>
      <c r="B48" s="3">
        <v>1</v>
      </c>
      <c r="C48" s="3">
        <v>1</v>
      </c>
      <c r="D48" s="3">
        <v>1</v>
      </c>
      <c r="E48" s="3">
        <v>0</v>
      </c>
      <c r="F48" s="3">
        <v>1</v>
      </c>
      <c r="G48" s="3">
        <v>1</v>
      </c>
      <c r="H48" s="3">
        <f t="shared" si="0"/>
        <v>2</v>
      </c>
      <c r="I48" s="14">
        <f t="shared" si="1"/>
        <v>1</v>
      </c>
      <c r="R48" s="14">
        <v>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1</v>
      </c>
      <c r="AE48" s="3">
        <v>2</v>
      </c>
      <c r="AF48">
        <v>0</v>
      </c>
      <c r="AH48">
        <v>0</v>
      </c>
      <c r="AI48">
        <v>0</v>
      </c>
      <c r="AL48" s="14">
        <f t="shared" si="5"/>
        <v>0</v>
      </c>
      <c r="AM48" s="14">
        <f t="shared" si="4"/>
        <v>0</v>
      </c>
    </row>
    <row r="49" spans="1:39" ht="14.5" x14ac:dyDescent="0.35">
      <c r="A49" s="14">
        <v>2</v>
      </c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f t="shared" si="0"/>
        <v>1</v>
      </c>
      <c r="I49" s="14">
        <f t="shared" si="1"/>
        <v>1</v>
      </c>
      <c r="R49" s="14">
        <v>2</v>
      </c>
      <c r="S49" s="3">
        <v>0</v>
      </c>
      <c r="T49" s="3">
        <v>0</v>
      </c>
      <c r="U49" s="3">
        <v>0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E49" s="3">
        <v>2</v>
      </c>
      <c r="AF49">
        <v>0</v>
      </c>
      <c r="AH49">
        <v>0</v>
      </c>
      <c r="AI49">
        <v>1</v>
      </c>
      <c r="AL49" s="14">
        <f t="shared" si="5"/>
        <v>0</v>
      </c>
      <c r="AM49" s="14">
        <f t="shared" si="4"/>
        <v>1</v>
      </c>
    </row>
    <row r="50" spans="1:39" ht="14.5" x14ac:dyDescent="0.35">
      <c r="A50" s="14">
        <v>2</v>
      </c>
      <c r="B50" s="3">
        <v>1</v>
      </c>
      <c r="C50" s="3">
        <v>1</v>
      </c>
      <c r="D50" s="3">
        <v>1</v>
      </c>
      <c r="E50" s="3">
        <v>0</v>
      </c>
      <c r="F50" s="3">
        <v>1</v>
      </c>
      <c r="G50" s="3">
        <v>1</v>
      </c>
      <c r="H50" s="3">
        <f t="shared" si="0"/>
        <v>2</v>
      </c>
      <c r="I50" s="14">
        <f t="shared" si="1"/>
        <v>1</v>
      </c>
      <c r="R50" s="14">
        <v>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1</v>
      </c>
      <c r="AA50" s="3">
        <v>0</v>
      </c>
      <c r="AB50" s="3">
        <v>0</v>
      </c>
      <c r="AE50" s="3">
        <v>2</v>
      </c>
      <c r="AF50">
        <v>0</v>
      </c>
      <c r="AH50">
        <v>0</v>
      </c>
      <c r="AI50">
        <v>0</v>
      </c>
      <c r="AL50" s="14">
        <f t="shared" si="5"/>
        <v>0</v>
      </c>
      <c r="AM50" s="14">
        <f t="shared" si="4"/>
        <v>0</v>
      </c>
    </row>
    <row r="51" spans="1:39" ht="14.5" x14ac:dyDescent="0.35">
      <c r="A51" s="14">
        <v>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f t="shared" si="0"/>
        <v>0</v>
      </c>
      <c r="I51" s="14">
        <f t="shared" si="1"/>
        <v>0</v>
      </c>
      <c r="R51" s="14">
        <v>2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E51" s="3">
        <v>2</v>
      </c>
      <c r="AF51">
        <v>2</v>
      </c>
      <c r="AH51">
        <v>0</v>
      </c>
      <c r="AI51">
        <v>0</v>
      </c>
      <c r="AL51" s="14">
        <f t="shared" si="5"/>
        <v>2</v>
      </c>
      <c r="AM51" s="14">
        <f t="shared" si="4"/>
        <v>0</v>
      </c>
    </row>
    <row r="52" spans="1:39" ht="14.5" x14ac:dyDescent="0.35">
      <c r="A52" s="14">
        <v>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f t="shared" si="0"/>
        <v>0</v>
      </c>
      <c r="I52" s="14">
        <f t="shared" si="1"/>
        <v>0</v>
      </c>
      <c r="R52" s="14">
        <v>2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E52" s="3">
        <v>2</v>
      </c>
      <c r="AF52">
        <v>0</v>
      </c>
      <c r="AH52">
        <v>0</v>
      </c>
      <c r="AI52">
        <v>0</v>
      </c>
      <c r="AL52" s="14">
        <f t="shared" si="5"/>
        <v>0</v>
      </c>
      <c r="AM52" s="14">
        <f t="shared" si="4"/>
        <v>0</v>
      </c>
    </row>
    <row r="53" spans="1:39" ht="14.5" x14ac:dyDescent="0.35">
      <c r="A53" s="14">
        <v>2</v>
      </c>
      <c r="B53" s="3">
        <v>0</v>
      </c>
      <c r="C53" s="3">
        <v>0</v>
      </c>
      <c r="D53" s="3">
        <v>0</v>
      </c>
      <c r="E53" s="3">
        <v>0</v>
      </c>
      <c r="F53" s="3">
        <v>1</v>
      </c>
      <c r="G53" s="3">
        <v>0</v>
      </c>
      <c r="H53" s="3">
        <f t="shared" si="0"/>
        <v>0</v>
      </c>
      <c r="I53" s="14">
        <f t="shared" si="1"/>
        <v>0</v>
      </c>
      <c r="R53" s="14">
        <v>2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E53" s="3">
        <v>2</v>
      </c>
      <c r="AF53">
        <v>2</v>
      </c>
      <c r="AH53">
        <v>3</v>
      </c>
      <c r="AI53">
        <v>1</v>
      </c>
      <c r="AL53" s="14">
        <f t="shared" si="5"/>
        <v>2</v>
      </c>
      <c r="AM53" s="14">
        <f t="shared" si="4"/>
        <v>4</v>
      </c>
    </row>
    <row r="54" spans="1:39" ht="14.5" x14ac:dyDescent="0.35">
      <c r="A54" s="14">
        <v>2</v>
      </c>
      <c r="B54" s="3">
        <v>0</v>
      </c>
      <c r="C54" s="3">
        <v>1</v>
      </c>
      <c r="D54" s="3">
        <v>1</v>
      </c>
      <c r="E54" s="3">
        <v>0</v>
      </c>
      <c r="F54" s="3">
        <v>0</v>
      </c>
      <c r="G54" s="3">
        <v>1</v>
      </c>
      <c r="H54" s="3">
        <f t="shared" si="0"/>
        <v>1</v>
      </c>
      <c r="I54" s="14">
        <f t="shared" si="1"/>
        <v>1</v>
      </c>
      <c r="R54" s="14">
        <v>2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E54" s="3">
        <v>2</v>
      </c>
      <c r="AF54">
        <v>1</v>
      </c>
      <c r="AH54">
        <v>0</v>
      </c>
      <c r="AI54">
        <v>0</v>
      </c>
      <c r="AL54" s="14">
        <f t="shared" si="5"/>
        <v>1</v>
      </c>
      <c r="AM54" s="14">
        <f t="shared" si="4"/>
        <v>0</v>
      </c>
    </row>
    <row r="55" spans="1:39" ht="14.5" x14ac:dyDescent="0.35">
      <c r="A55" s="14">
        <v>2</v>
      </c>
      <c r="B55" s="3">
        <v>1</v>
      </c>
      <c r="C55" s="3">
        <v>0</v>
      </c>
      <c r="D55" s="3">
        <v>1</v>
      </c>
      <c r="E55" s="3">
        <v>1</v>
      </c>
      <c r="F55" s="3">
        <v>0</v>
      </c>
      <c r="G55" s="3">
        <v>1</v>
      </c>
      <c r="H55" s="3">
        <f t="shared" si="0"/>
        <v>1</v>
      </c>
      <c r="I55" s="14">
        <f t="shared" si="1"/>
        <v>2</v>
      </c>
      <c r="R55" s="14">
        <v>2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1</v>
      </c>
      <c r="AE55" s="3">
        <v>2</v>
      </c>
      <c r="AF55">
        <v>0</v>
      </c>
      <c r="AH55">
        <v>0</v>
      </c>
      <c r="AI55">
        <v>0</v>
      </c>
      <c r="AL55" s="14">
        <f t="shared" si="5"/>
        <v>0</v>
      </c>
      <c r="AM55" s="14">
        <f t="shared" si="4"/>
        <v>0</v>
      </c>
    </row>
    <row r="56" spans="1:39" ht="14.5" x14ac:dyDescent="0.35">
      <c r="A56" s="14">
        <v>2</v>
      </c>
      <c r="B56" s="3">
        <v>1</v>
      </c>
      <c r="C56" s="3">
        <v>1</v>
      </c>
      <c r="D56" s="3">
        <v>0</v>
      </c>
      <c r="E56" s="3">
        <v>1</v>
      </c>
      <c r="F56" s="3">
        <v>1</v>
      </c>
      <c r="G56" s="3">
        <v>1</v>
      </c>
      <c r="H56" s="3">
        <f t="shared" si="0"/>
        <v>2</v>
      </c>
      <c r="I56" s="14">
        <f t="shared" si="1"/>
        <v>1</v>
      </c>
      <c r="R56" s="14">
        <v>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1</v>
      </c>
      <c r="AE56" s="3">
        <v>2</v>
      </c>
      <c r="AF56">
        <v>0</v>
      </c>
      <c r="AH56">
        <v>0</v>
      </c>
      <c r="AI56">
        <v>0</v>
      </c>
      <c r="AL56" s="14">
        <f t="shared" si="5"/>
        <v>0</v>
      </c>
      <c r="AM56" s="14">
        <f t="shared" si="4"/>
        <v>0</v>
      </c>
    </row>
    <row r="57" spans="1:39" ht="14.5" x14ac:dyDescent="0.35">
      <c r="A57" s="14">
        <v>2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f t="shared" si="0"/>
        <v>1</v>
      </c>
      <c r="I57" s="14">
        <f t="shared" si="1"/>
        <v>0</v>
      </c>
      <c r="R57" s="14">
        <v>2</v>
      </c>
      <c r="S57" s="3">
        <v>0</v>
      </c>
      <c r="T57" s="3">
        <v>0</v>
      </c>
      <c r="U57" s="3">
        <v>0</v>
      </c>
      <c r="V57" s="3">
        <v>0</v>
      </c>
      <c r="W57" s="3">
        <v>1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E57" s="3">
        <v>2</v>
      </c>
      <c r="AF57">
        <v>0</v>
      </c>
      <c r="AH57">
        <v>0</v>
      </c>
      <c r="AI57">
        <v>0</v>
      </c>
      <c r="AL57" s="14">
        <f t="shared" si="5"/>
        <v>0</v>
      </c>
      <c r="AM57" s="14">
        <f t="shared" si="4"/>
        <v>0</v>
      </c>
    </row>
    <row r="58" spans="1:39" ht="14.5" x14ac:dyDescent="0.35">
      <c r="A58" s="14">
        <v>2</v>
      </c>
      <c r="B58" s="3">
        <v>1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f t="shared" si="0"/>
        <v>1</v>
      </c>
      <c r="I58" s="14">
        <f t="shared" si="1"/>
        <v>1</v>
      </c>
      <c r="R58" s="14">
        <v>2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</v>
      </c>
      <c r="AA58" s="3">
        <v>0</v>
      </c>
      <c r="AB58" s="3">
        <v>1</v>
      </c>
      <c r="AE58" s="3">
        <v>2</v>
      </c>
      <c r="AF58">
        <v>0</v>
      </c>
      <c r="AH58">
        <v>0</v>
      </c>
      <c r="AI58">
        <v>0</v>
      </c>
      <c r="AL58" s="14">
        <f t="shared" si="5"/>
        <v>0</v>
      </c>
      <c r="AM58" s="14">
        <f t="shared" si="4"/>
        <v>0</v>
      </c>
    </row>
    <row r="59" spans="1:39" ht="14.5" x14ac:dyDescent="0.35">
      <c r="A59" s="14">
        <v>2</v>
      </c>
      <c r="B59" s="3">
        <v>1</v>
      </c>
      <c r="C59" s="3">
        <v>0</v>
      </c>
      <c r="D59" s="3">
        <v>1</v>
      </c>
      <c r="E59" s="3">
        <v>0</v>
      </c>
      <c r="F59" s="3">
        <v>1</v>
      </c>
      <c r="G59" s="3">
        <v>1</v>
      </c>
      <c r="H59" s="3">
        <f t="shared" si="0"/>
        <v>1</v>
      </c>
      <c r="I59" s="14">
        <f t="shared" si="1"/>
        <v>1</v>
      </c>
      <c r="R59" s="14">
        <v>2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0</v>
      </c>
      <c r="AA59" s="3">
        <v>1</v>
      </c>
      <c r="AB59" s="3">
        <v>1</v>
      </c>
      <c r="AE59" s="3">
        <v>2</v>
      </c>
      <c r="AF59">
        <v>0</v>
      </c>
      <c r="AH59">
        <v>0</v>
      </c>
      <c r="AI59">
        <v>0</v>
      </c>
      <c r="AL59" s="14">
        <f t="shared" si="5"/>
        <v>0</v>
      </c>
      <c r="AM59" s="14">
        <f t="shared" si="4"/>
        <v>0</v>
      </c>
    </row>
    <row r="60" spans="1:39" ht="14.5" x14ac:dyDescent="0.35">
      <c r="A60" s="14">
        <v>2</v>
      </c>
      <c r="B60" s="3">
        <v>0</v>
      </c>
      <c r="C60" s="3">
        <v>1</v>
      </c>
      <c r="D60" s="3">
        <v>0</v>
      </c>
      <c r="E60" s="3">
        <v>0</v>
      </c>
      <c r="F60" s="3">
        <v>0</v>
      </c>
      <c r="G60" s="3">
        <v>0</v>
      </c>
      <c r="H60" s="3">
        <f t="shared" si="0"/>
        <v>1</v>
      </c>
      <c r="I60" s="14">
        <f t="shared" si="1"/>
        <v>0</v>
      </c>
      <c r="R60" s="14">
        <v>2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E60" s="3">
        <v>2</v>
      </c>
      <c r="AF60">
        <v>0</v>
      </c>
      <c r="AH60">
        <v>0</v>
      </c>
      <c r="AI60">
        <v>0</v>
      </c>
      <c r="AL60" s="14">
        <f t="shared" si="5"/>
        <v>0</v>
      </c>
      <c r="AM60" s="14">
        <f t="shared" si="4"/>
        <v>0</v>
      </c>
    </row>
    <row r="61" spans="1:39" ht="14.5" x14ac:dyDescent="0.35">
      <c r="A61" s="14">
        <v>2</v>
      </c>
      <c r="B61" s="3">
        <v>0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f t="shared" si="0"/>
        <v>1</v>
      </c>
      <c r="I61" s="14">
        <f t="shared" si="1"/>
        <v>0</v>
      </c>
      <c r="R61" s="14">
        <v>2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1</v>
      </c>
      <c r="AB61" s="3">
        <v>0</v>
      </c>
      <c r="AE61" s="3">
        <v>2</v>
      </c>
      <c r="AF61">
        <v>1</v>
      </c>
      <c r="AH61">
        <v>0</v>
      </c>
      <c r="AI61">
        <v>0</v>
      </c>
      <c r="AL61" s="14">
        <f t="shared" si="5"/>
        <v>1</v>
      </c>
      <c r="AM61" s="14">
        <f t="shared" si="4"/>
        <v>0</v>
      </c>
    </row>
    <row r="62" spans="1:39" ht="14.5" x14ac:dyDescent="0.35">
      <c r="A62" s="14">
        <v>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f t="shared" si="0"/>
        <v>0</v>
      </c>
      <c r="I62" s="14">
        <f t="shared" si="1"/>
        <v>0</v>
      </c>
      <c r="R62" s="14">
        <v>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1</v>
      </c>
      <c r="Y62" s="3">
        <v>1</v>
      </c>
      <c r="Z62" s="3">
        <v>1</v>
      </c>
      <c r="AA62" s="3">
        <v>1</v>
      </c>
      <c r="AB62" s="3">
        <v>0</v>
      </c>
      <c r="AE62" s="3">
        <v>2</v>
      </c>
      <c r="AF62">
        <v>1</v>
      </c>
      <c r="AH62">
        <v>0</v>
      </c>
      <c r="AI62">
        <v>0</v>
      </c>
      <c r="AL62" s="14">
        <f t="shared" si="5"/>
        <v>1</v>
      </c>
      <c r="AM62" s="14">
        <f t="shared" si="4"/>
        <v>0</v>
      </c>
    </row>
    <row r="63" spans="1:39" ht="14.5" x14ac:dyDescent="0.35">
      <c r="A63" s="14">
        <v>2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1</v>
      </c>
      <c r="H63" s="3">
        <f t="shared" si="0"/>
        <v>0</v>
      </c>
      <c r="I63" s="14">
        <f t="shared" si="1"/>
        <v>1</v>
      </c>
      <c r="R63" s="14">
        <v>2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</v>
      </c>
      <c r="AA63" s="3">
        <v>0</v>
      </c>
      <c r="AB63" s="3">
        <v>0</v>
      </c>
      <c r="AE63" s="3">
        <v>2</v>
      </c>
      <c r="AF63">
        <v>0</v>
      </c>
      <c r="AH63">
        <v>0</v>
      </c>
      <c r="AI63">
        <v>0</v>
      </c>
      <c r="AL63" s="14">
        <f t="shared" si="5"/>
        <v>0</v>
      </c>
      <c r="AM63" s="14">
        <f t="shared" si="4"/>
        <v>0</v>
      </c>
    </row>
    <row r="64" spans="1:39" ht="14.5" x14ac:dyDescent="0.35">
      <c r="A64" s="14">
        <v>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f t="shared" si="0"/>
        <v>0</v>
      </c>
      <c r="I64" s="14">
        <f t="shared" si="1"/>
        <v>0</v>
      </c>
      <c r="R64" s="14">
        <v>2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1</v>
      </c>
      <c r="Y64" s="3">
        <v>0</v>
      </c>
      <c r="Z64" s="3">
        <v>0</v>
      </c>
      <c r="AA64" s="3">
        <v>0</v>
      </c>
      <c r="AB64" s="3">
        <v>0</v>
      </c>
      <c r="AE64" s="3">
        <v>2</v>
      </c>
      <c r="AF64">
        <v>2</v>
      </c>
      <c r="AH64">
        <v>0</v>
      </c>
      <c r="AI64">
        <v>0</v>
      </c>
      <c r="AL64" s="14">
        <f t="shared" si="5"/>
        <v>2</v>
      </c>
      <c r="AM64" s="14">
        <f t="shared" si="4"/>
        <v>0</v>
      </c>
    </row>
    <row r="65" spans="1:39" ht="14.5" x14ac:dyDescent="0.35">
      <c r="A65" s="14">
        <v>2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f t="shared" si="0"/>
        <v>2</v>
      </c>
      <c r="I65" s="14">
        <f t="shared" si="1"/>
        <v>2</v>
      </c>
      <c r="R65" s="14">
        <v>2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1</v>
      </c>
      <c r="Z65" s="3">
        <v>0</v>
      </c>
      <c r="AA65" s="3">
        <v>1</v>
      </c>
      <c r="AB65" s="3">
        <v>1</v>
      </c>
      <c r="AE65" s="3">
        <v>2</v>
      </c>
      <c r="AF65">
        <v>0</v>
      </c>
      <c r="AH65">
        <v>0</v>
      </c>
      <c r="AI65">
        <v>0</v>
      </c>
      <c r="AL65" s="14">
        <f t="shared" si="5"/>
        <v>0</v>
      </c>
      <c r="AM65" s="14">
        <f t="shared" si="4"/>
        <v>0</v>
      </c>
    </row>
    <row r="66" spans="1:39" ht="14.5" x14ac:dyDescent="0.35">
      <c r="A66" s="14">
        <v>2</v>
      </c>
      <c r="B66" s="3">
        <v>0</v>
      </c>
      <c r="C66" s="3">
        <v>1</v>
      </c>
      <c r="D66" s="3">
        <v>1</v>
      </c>
      <c r="E66" s="3">
        <v>1</v>
      </c>
      <c r="F66" s="3">
        <v>0</v>
      </c>
      <c r="G66" s="3">
        <v>0</v>
      </c>
      <c r="H66" s="3">
        <f t="shared" si="0"/>
        <v>1</v>
      </c>
      <c r="I66" s="14">
        <f t="shared" si="1"/>
        <v>2</v>
      </c>
      <c r="R66" s="14">
        <v>2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1</v>
      </c>
      <c r="AE66" s="3">
        <v>2</v>
      </c>
      <c r="AF66">
        <v>0</v>
      </c>
      <c r="AH66">
        <v>0</v>
      </c>
      <c r="AI66">
        <v>0</v>
      </c>
      <c r="AL66" s="14">
        <f t="shared" si="5"/>
        <v>0</v>
      </c>
      <c r="AM66" s="14">
        <f t="shared" si="4"/>
        <v>0</v>
      </c>
    </row>
    <row r="67" spans="1:39" ht="14.5" x14ac:dyDescent="0.35">
      <c r="A67" s="14">
        <v>2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f t="shared" si="0"/>
        <v>2</v>
      </c>
      <c r="I67" s="14">
        <f t="shared" si="1"/>
        <v>2</v>
      </c>
      <c r="R67" s="14">
        <v>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  <c r="Z67" s="3">
        <v>0</v>
      </c>
      <c r="AA67" s="3">
        <v>0</v>
      </c>
      <c r="AB67" s="3">
        <v>0</v>
      </c>
      <c r="AE67" s="3">
        <v>2</v>
      </c>
      <c r="AF67">
        <v>0</v>
      </c>
      <c r="AH67">
        <v>0</v>
      </c>
      <c r="AI67">
        <v>0</v>
      </c>
      <c r="AL67" s="14">
        <f t="shared" si="5"/>
        <v>0</v>
      </c>
      <c r="AM67" s="14">
        <f t="shared" si="4"/>
        <v>0</v>
      </c>
    </row>
    <row r="68" spans="1:39" ht="14.5" x14ac:dyDescent="0.35">
      <c r="A68" s="14">
        <v>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f t="shared" ref="H68:H131" si="6">B68+C68</f>
        <v>0</v>
      </c>
      <c r="I68" s="14">
        <f t="shared" ref="I68:I131" si="7">D68+E68</f>
        <v>0</v>
      </c>
      <c r="R68" s="14">
        <v>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E68" s="3">
        <v>2</v>
      </c>
      <c r="AF68">
        <v>1</v>
      </c>
      <c r="AH68">
        <v>2</v>
      </c>
      <c r="AI68">
        <v>0</v>
      </c>
      <c r="AL68" s="14">
        <f t="shared" ref="AL68:AL131" si="8">AF68+AG68</f>
        <v>1</v>
      </c>
      <c r="AM68" s="14">
        <f t="shared" ref="AM68:AM131" si="9">AH68+AI68</f>
        <v>2</v>
      </c>
    </row>
    <row r="69" spans="1:39" ht="14.5" x14ac:dyDescent="0.35">
      <c r="A69" s="14">
        <v>2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f t="shared" si="6"/>
        <v>2</v>
      </c>
      <c r="I69" s="14">
        <f t="shared" si="7"/>
        <v>2</v>
      </c>
      <c r="R69" s="14">
        <v>2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s="3">
        <v>1</v>
      </c>
      <c r="AA69" s="3">
        <v>0</v>
      </c>
      <c r="AB69" s="3">
        <v>1</v>
      </c>
      <c r="AE69" s="3">
        <v>2</v>
      </c>
      <c r="AF69">
        <v>0</v>
      </c>
      <c r="AH69">
        <v>0</v>
      </c>
      <c r="AI69">
        <v>0</v>
      </c>
      <c r="AL69" s="14">
        <f t="shared" si="8"/>
        <v>0</v>
      </c>
      <c r="AM69" s="14">
        <f t="shared" si="9"/>
        <v>0</v>
      </c>
    </row>
    <row r="70" spans="1:39" ht="14.5" x14ac:dyDescent="0.35">
      <c r="A70" s="14">
        <v>2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G70" s="3">
        <v>1</v>
      </c>
      <c r="H70" s="3">
        <f t="shared" si="6"/>
        <v>2</v>
      </c>
      <c r="I70" s="14">
        <f t="shared" si="7"/>
        <v>0</v>
      </c>
      <c r="R70" s="14">
        <v>2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</v>
      </c>
      <c r="AE70" s="3">
        <v>2</v>
      </c>
      <c r="AF70">
        <v>0</v>
      </c>
      <c r="AH70">
        <v>0</v>
      </c>
      <c r="AI70">
        <v>0</v>
      </c>
      <c r="AL70" s="14">
        <f t="shared" si="8"/>
        <v>0</v>
      </c>
      <c r="AM70" s="14">
        <f t="shared" si="9"/>
        <v>0</v>
      </c>
    </row>
    <row r="71" spans="1:39" ht="14.5" x14ac:dyDescent="0.35">
      <c r="A71" s="14">
        <v>2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f t="shared" si="6"/>
        <v>2</v>
      </c>
      <c r="I71" s="14">
        <f t="shared" si="7"/>
        <v>2</v>
      </c>
      <c r="R71" s="14">
        <v>2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1</v>
      </c>
      <c r="Z71" s="3">
        <v>1</v>
      </c>
      <c r="AA71" s="3">
        <v>1</v>
      </c>
      <c r="AB71" s="3">
        <v>1</v>
      </c>
      <c r="AE71" s="3">
        <v>2</v>
      </c>
      <c r="AF71">
        <v>0</v>
      </c>
      <c r="AH71">
        <v>0</v>
      </c>
      <c r="AI71">
        <v>0</v>
      </c>
      <c r="AL71" s="14">
        <f t="shared" si="8"/>
        <v>0</v>
      </c>
      <c r="AM71" s="14">
        <f t="shared" si="9"/>
        <v>0</v>
      </c>
    </row>
    <row r="72" spans="1:39" ht="14.5" x14ac:dyDescent="0.35">
      <c r="A72" s="14">
        <v>2</v>
      </c>
      <c r="B72" s="3">
        <v>0</v>
      </c>
      <c r="C72" s="3">
        <v>1</v>
      </c>
      <c r="D72" s="3">
        <v>1</v>
      </c>
      <c r="E72" s="3">
        <v>1</v>
      </c>
      <c r="F72" s="3">
        <v>0</v>
      </c>
      <c r="G72" s="3">
        <v>0</v>
      </c>
      <c r="H72" s="3">
        <f t="shared" si="6"/>
        <v>1</v>
      </c>
      <c r="I72" s="14">
        <f t="shared" si="7"/>
        <v>2</v>
      </c>
      <c r="R72" s="14">
        <v>2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1</v>
      </c>
      <c r="Z72" s="3">
        <v>0</v>
      </c>
      <c r="AA72" s="3">
        <v>1</v>
      </c>
      <c r="AB72" s="3">
        <v>1</v>
      </c>
      <c r="AE72" s="3">
        <v>2</v>
      </c>
      <c r="AF72">
        <v>1</v>
      </c>
      <c r="AH72">
        <v>0</v>
      </c>
      <c r="AI72">
        <v>0</v>
      </c>
      <c r="AL72" s="14">
        <f t="shared" si="8"/>
        <v>1</v>
      </c>
      <c r="AM72" s="14">
        <f t="shared" si="9"/>
        <v>0</v>
      </c>
    </row>
    <row r="73" spans="1:39" ht="14.5" x14ac:dyDescent="0.35">
      <c r="A73" s="14">
        <v>3</v>
      </c>
      <c r="B73" s="3">
        <v>0</v>
      </c>
      <c r="C73" s="3">
        <v>1</v>
      </c>
      <c r="D73" s="3">
        <v>0</v>
      </c>
      <c r="E73" s="3">
        <v>1</v>
      </c>
      <c r="F73" s="3">
        <v>0</v>
      </c>
      <c r="G73" s="3">
        <v>1</v>
      </c>
      <c r="H73" s="3">
        <f t="shared" si="6"/>
        <v>1</v>
      </c>
      <c r="I73" s="14">
        <f t="shared" si="7"/>
        <v>1</v>
      </c>
      <c r="R73" s="14">
        <v>3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</v>
      </c>
      <c r="AA73" s="3">
        <v>0</v>
      </c>
      <c r="AB73" s="3">
        <v>0</v>
      </c>
      <c r="AE73" s="3">
        <v>3</v>
      </c>
      <c r="AF73">
        <v>1</v>
      </c>
      <c r="AG73">
        <v>0</v>
      </c>
      <c r="AH73">
        <v>0</v>
      </c>
      <c r="AI73" s="2">
        <v>0</v>
      </c>
      <c r="AL73" s="14">
        <f t="shared" si="8"/>
        <v>1</v>
      </c>
      <c r="AM73" s="14">
        <f>AH73+AI73</f>
        <v>0</v>
      </c>
    </row>
    <row r="74" spans="1:39" ht="14.5" x14ac:dyDescent="0.35">
      <c r="A74" s="14">
        <v>3</v>
      </c>
      <c r="B74" s="3">
        <v>1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3">
        <f t="shared" si="6"/>
        <v>1</v>
      </c>
      <c r="I74" s="14">
        <f t="shared" si="7"/>
        <v>2</v>
      </c>
      <c r="R74" s="14">
        <v>3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1</v>
      </c>
      <c r="Z74" s="3">
        <v>1</v>
      </c>
      <c r="AA74" s="3">
        <v>1</v>
      </c>
      <c r="AB74" s="3">
        <v>0</v>
      </c>
      <c r="AE74" s="3">
        <v>3</v>
      </c>
      <c r="AF74">
        <v>0</v>
      </c>
      <c r="AG74">
        <v>1</v>
      </c>
      <c r="AH74">
        <v>0</v>
      </c>
      <c r="AI74" s="2">
        <v>0</v>
      </c>
      <c r="AL74" s="14">
        <f t="shared" si="8"/>
        <v>1</v>
      </c>
      <c r="AM74" s="14">
        <f t="shared" si="9"/>
        <v>0</v>
      </c>
    </row>
    <row r="75" spans="1:39" ht="14.5" x14ac:dyDescent="0.35">
      <c r="A75" s="14">
        <v>3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1</v>
      </c>
      <c r="H75" s="3">
        <f t="shared" si="6"/>
        <v>0</v>
      </c>
      <c r="I75" s="14">
        <f t="shared" si="7"/>
        <v>1</v>
      </c>
      <c r="R75" s="14">
        <v>3</v>
      </c>
      <c r="S75" s="3">
        <v>1</v>
      </c>
      <c r="T75" s="3">
        <v>1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  <c r="Z75" s="3">
        <v>1</v>
      </c>
      <c r="AA75" s="3">
        <v>1</v>
      </c>
      <c r="AB75" s="3">
        <v>1</v>
      </c>
      <c r="AE75" s="3">
        <v>3</v>
      </c>
      <c r="AF75">
        <v>2</v>
      </c>
      <c r="AG75">
        <v>2</v>
      </c>
      <c r="AH75">
        <v>0</v>
      </c>
      <c r="AI75" s="2">
        <v>0</v>
      </c>
      <c r="AL75" s="14">
        <f t="shared" si="8"/>
        <v>4</v>
      </c>
      <c r="AM75" s="14">
        <f>AH75+AI75</f>
        <v>0</v>
      </c>
    </row>
    <row r="76" spans="1:39" ht="14.5" x14ac:dyDescent="0.35">
      <c r="A76" s="14">
        <v>3</v>
      </c>
      <c r="B76" s="3">
        <v>1</v>
      </c>
      <c r="C76" s="3">
        <v>0</v>
      </c>
      <c r="D76" s="3">
        <v>1</v>
      </c>
      <c r="E76" s="3">
        <v>1</v>
      </c>
      <c r="F76" s="3">
        <v>1</v>
      </c>
      <c r="G76" s="3">
        <v>1</v>
      </c>
      <c r="H76" s="3">
        <f t="shared" si="6"/>
        <v>1</v>
      </c>
      <c r="I76" s="14">
        <f t="shared" si="7"/>
        <v>2</v>
      </c>
      <c r="R76" s="14">
        <v>3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1</v>
      </c>
      <c r="AA76" s="3">
        <v>1</v>
      </c>
      <c r="AB76" s="3">
        <v>1</v>
      </c>
      <c r="AE76" s="3">
        <v>3</v>
      </c>
      <c r="AF76">
        <v>0</v>
      </c>
      <c r="AG76">
        <v>1</v>
      </c>
      <c r="AH76">
        <v>0</v>
      </c>
      <c r="AI76" s="2">
        <v>0</v>
      </c>
      <c r="AL76" s="14">
        <f t="shared" si="8"/>
        <v>1</v>
      </c>
      <c r="AM76" s="14">
        <f t="shared" si="9"/>
        <v>0</v>
      </c>
    </row>
    <row r="77" spans="1:39" ht="14.5" x14ac:dyDescent="0.35">
      <c r="A77" s="14">
        <v>3</v>
      </c>
      <c r="B77" s="3">
        <v>0</v>
      </c>
      <c r="C77" s="3">
        <v>1</v>
      </c>
      <c r="D77" s="3">
        <v>1</v>
      </c>
      <c r="E77" s="3">
        <v>0</v>
      </c>
      <c r="F77" s="3">
        <v>1</v>
      </c>
      <c r="G77" s="3">
        <v>1</v>
      </c>
      <c r="H77" s="3">
        <f t="shared" si="6"/>
        <v>1</v>
      </c>
      <c r="I77" s="14">
        <f t="shared" si="7"/>
        <v>1</v>
      </c>
      <c r="R77" s="14">
        <v>3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s="3">
        <v>1</v>
      </c>
      <c r="AA77" s="3">
        <v>1</v>
      </c>
      <c r="AB77" s="3">
        <v>1</v>
      </c>
      <c r="AE77" s="3">
        <v>3</v>
      </c>
      <c r="AF77">
        <v>1</v>
      </c>
      <c r="AG77">
        <v>0</v>
      </c>
      <c r="AH77">
        <v>0</v>
      </c>
      <c r="AI77" s="2">
        <v>0</v>
      </c>
      <c r="AL77" s="14">
        <f t="shared" si="8"/>
        <v>1</v>
      </c>
      <c r="AM77" s="14">
        <f t="shared" si="9"/>
        <v>0</v>
      </c>
    </row>
    <row r="78" spans="1:39" ht="14.5" x14ac:dyDescent="0.35">
      <c r="A78" s="14">
        <v>3</v>
      </c>
      <c r="B78" s="3">
        <v>0</v>
      </c>
      <c r="C78" s="3">
        <v>1</v>
      </c>
      <c r="D78" s="3">
        <v>1</v>
      </c>
      <c r="E78" s="3">
        <v>1</v>
      </c>
      <c r="F78" s="3">
        <v>0</v>
      </c>
      <c r="G78" s="3">
        <v>0</v>
      </c>
      <c r="H78" s="3">
        <f t="shared" si="6"/>
        <v>1</v>
      </c>
      <c r="I78" s="14">
        <f t="shared" si="7"/>
        <v>2</v>
      </c>
      <c r="R78" s="14">
        <v>3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E78" s="3">
        <v>3</v>
      </c>
      <c r="AF78">
        <v>1</v>
      </c>
      <c r="AG78">
        <v>0</v>
      </c>
      <c r="AH78">
        <v>0</v>
      </c>
      <c r="AI78" s="2">
        <v>0</v>
      </c>
      <c r="AL78" s="14">
        <f t="shared" si="8"/>
        <v>1</v>
      </c>
      <c r="AM78" s="14">
        <f t="shared" si="9"/>
        <v>0</v>
      </c>
    </row>
    <row r="79" spans="1:39" ht="14.5" x14ac:dyDescent="0.35">
      <c r="A79" s="14">
        <v>3</v>
      </c>
      <c r="B79" s="3">
        <v>1</v>
      </c>
      <c r="C79" s="3">
        <v>1</v>
      </c>
      <c r="D79" s="3">
        <v>0</v>
      </c>
      <c r="E79" s="3">
        <v>0</v>
      </c>
      <c r="F79" s="3">
        <v>1</v>
      </c>
      <c r="G79" s="3">
        <v>1</v>
      </c>
      <c r="H79" s="3">
        <f t="shared" si="6"/>
        <v>2</v>
      </c>
      <c r="I79" s="14">
        <f t="shared" si="7"/>
        <v>0</v>
      </c>
      <c r="R79" s="14">
        <v>3</v>
      </c>
      <c r="S79" s="3">
        <v>0</v>
      </c>
      <c r="T79" s="3">
        <v>0</v>
      </c>
      <c r="U79" t="s">
        <v>423</v>
      </c>
      <c r="X79" s="3">
        <v>0</v>
      </c>
      <c r="Y79" s="3">
        <v>1</v>
      </c>
      <c r="Z79" s="3">
        <v>1</v>
      </c>
      <c r="AA79" s="3">
        <v>1</v>
      </c>
      <c r="AB79" s="3">
        <v>0</v>
      </c>
      <c r="AE79" s="3">
        <v>3</v>
      </c>
      <c r="AF79">
        <v>0</v>
      </c>
      <c r="AG79">
        <v>0</v>
      </c>
      <c r="AH79">
        <v>2</v>
      </c>
      <c r="AI79" s="2">
        <v>1</v>
      </c>
      <c r="AL79" s="14">
        <f t="shared" si="8"/>
        <v>0</v>
      </c>
      <c r="AM79" s="14">
        <f t="shared" si="9"/>
        <v>3</v>
      </c>
    </row>
    <row r="80" spans="1:39" ht="15" thickBot="1" x14ac:dyDescent="0.4">
      <c r="A80" s="14">
        <v>3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f t="shared" si="6"/>
        <v>2</v>
      </c>
      <c r="I80" s="14">
        <f t="shared" si="7"/>
        <v>2</v>
      </c>
      <c r="R80" s="14">
        <v>3</v>
      </c>
      <c r="S80" s="3">
        <v>0</v>
      </c>
      <c r="T80" s="3">
        <v>0</v>
      </c>
      <c r="X80" s="3">
        <v>0</v>
      </c>
      <c r="Y80" s="3">
        <v>1</v>
      </c>
      <c r="Z80" s="3">
        <v>1</v>
      </c>
      <c r="AA80" s="3">
        <v>1</v>
      </c>
      <c r="AB80" s="3">
        <v>1</v>
      </c>
      <c r="AE80" s="3">
        <v>3</v>
      </c>
      <c r="AF80">
        <v>0</v>
      </c>
      <c r="AG80">
        <v>0</v>
      </c>
      <c r="AH80">
        <v>0</v>
      </c>
      <c r="AI80" s="2">
        <v>0</v>
      </c>
      <c r="AL80" s="14">
        <f t="shared" si="8"/>
        <v>0</v>
      </c>
      <c r="AM80" s="14">
        <f t="shared" si="9"/>
        <v>0</v>
      </c>
    </row>
    <row r="81" spans="1:39" ht="14.5" x14ac:dyDescent="0.35">
      <c r="A81" s="14">
        <v>3</v>
      </c>
      <c r="B81" s="3">
        <v>1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f t="shared" si="6"/>
        <v>1</v>
      </c>
      <c r="I81" s="14">
        <f t="shared" si="7"/>
        <v>1</v>
      </c>
      <c r="R81" s="14">
        <v>3</v>
      </c>
      <c r="S81" s="3">
        <v>0</v>
      </c>
      <c r="T81" s="3">
        <v>0</v>
      </c>
      <c r="U81" s="17"/>
      <c r="V81" s="17" t="s">
        <v>411</v>
      </c>
      <c r="W81" s="17" t="s">
        <v>412</v>
      </c>
      <c r="X81" s="3">
        <v>1</v>
      </c>
      <c r="Y81" s="3">
        <v>1</v>
      </c>
      <c r="Z81" s="3">
        <v>0</v>
      </c>
      <c r="AA81" s="3">
        <v>1</v>
      </c>
      <c r="AB81" s="3">
        <v>0</v>
      </c>
      <c r="AE81" s="3">
        <v>3</v>
      </c>
      <c r="AF81">
        <v>0</v>
      </c>
      <c r="AG81">
        <v>0</v>
      </c>
      <c r="AH81">
        <v>0</v>
      </c>
      <c r="AI81" s="2">
        <v>1</v>
      </c>
      <c r="AL81" s="14">
        <f t="shared" si="8"/>
        <v>0</v>
      </c>
      <c r="AM81" s="14">
        <f t="shared" si="9"/>
        <v>1</v>
      </c>
    </row>
    <row r="82" spans="1:39" ht="14.5" x14ac:dyDescent="0.35">
      <c r="A82" s="14">
        <v>3</v>
      </c>
      <c r="B82" s="3">
        <v>0</v>
      </c>
      <c r="C82" s="3">
        <v>0</v>
      </c>
      <c r="D82" s="3">
        <v>0</v>
      </c>
      <c r="E82" s="3">
        <v>1</v>
      </c>
      <c r="F82" s="3">
        <v>1</v>
      </c>
      <c r="G82" s="3">
        <v>1</v>
      </c>
      <c r="H82" s="3">
        <f t="shared" si="6"/>
        <v>0</v>
      </c>
      <c r="I82" s="14">
        <f t="shared" si="7"/>
        <v>1</v>
      </c>
      <c r="R82" s="14">
        <v>3</v>
      </c>
      <c r="S82" s="3">
        <v>1</v>
      </c>
      <c r="T82" s="3">
        <v>1</v>
      </c>
      <c r="U82" s="15" t="s">
        <v>413</v>
      </c>
      <c r="V82" s="15">
        <v>0.2</v>
      </c>
      <c r="W82" s="15">
        <v>0.14705882352941177</v>
      </c>
      <c r="X82" s="3">
        <v>0</v>
      </c>
      <c r="Y82" s="3">
        <v>0</v>
      </c>
      <c r="Z82" s="3">
        <v>0</v>
      </c>
      <c r="AA82" s="3">
        <v>1</v>
      </c>
      <c r="AB82" s="3">
        <v>0</v>
      </c>
      <c r="AE82" s="3">
        <v>3</v>
      </c>
      <c r="AF82">
        <v>2</v>
      </c>
      <c r="AG82">
        <v>2</v>
      </c>
      <c r="AH82">
        <v>0</v>
      </c>
      <c r="AI82" s="2">
        <v>0</v>
      </c>
      <c r="AL82" s="14">
        <f t="shared" si="8"/>
        <v>4</v>
      </c>
      <c r="AM82" s="14">
        <f t="shared" si="9"/>
        <v>0</v>
      </c>
    </row>
    <row r="83" spans="1:39" ht="14.5" x14ac:dyDescent="0.35">
      <c r="A83" s="14">
        <v>3</v>
      </c>
      <c r="B83" s="3">
        <v>1</v>
      </c>
      <c r="C83" s="3">
        <v>0</v>
      </c>
      <c r="D83" s="3">
        <v>1</v>
      </c>
      <c r="E83" s="3">
        <v>1</v>
      </c>
      <c r="F83" s="3">
        <v>0</v>
      </c>
      <c r="G83" s="3">
        <v>1</v>
      </c>
      <c r="H83" s="3">
        <f t="shared" si="6"/>
        <v>1</v>
      </c>
      <c r="I83" s="14">
        <f t="shared" si="7"/>
        <v>2</v>
      </c>
      <c r="R83" s="14">
        <v>3</v>
      </c>
      <c r="S83" s="3">
        <v>0</v>
      </c>
      <c r="T83" s="3">
        <v>0</v>
      </c>
      <c r="U83" s="15" t="s">
        <v>414</v>
      </c>
      <c r="V83" s="15">
        <v>0.22352941176470587</v>
      </c>
      <c r="W83" s="15">
        <v>0.12923351158645277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E83" s="3">
        <v>3</v>
      </c>
      <c r="AF83">
        <v>0</v>
      </c>
      <c r="AG83">
        <v>0</v>
      </c>
      <c r="AH83">
        <v>0</v>
      </c>
      <c r="AI83" s="2">
        <v>0</v>
      </c>
      <c r="AL83" s="14">
        <f t="shared" si="8"/>
        <v>0</v>
      </c>
      <c r="AM83" s="14">
        <f t="shared" si="9"/>
        <v>0</v>
      </c>
    </row>
    <row r="84" spans="1:39" ht="14.5" x14ac:dyDescent="0.35">
      <c r="A84" s="14">
        <v>3</v>
      </c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0</v>
      </c>
      <c r="H84" s="3">
        <f t="shared" si="6"/>
        <v>0</v>
      </c>
      <c r="I84" s="14">
        <f t="shared" si="7"/>
        <v>2</v>
      </c>
      <c r="R84" s="14">
        <v>3</v>
      </c>
      <c r="S84" s="3">
        <v>1</v>
      </c>
      <c r="T84" s="3">
        <v>1</v>
      </c>
      <c r="U84" s="15" t="s">
        <v>415</v>
      </c>
      <c r="V84" s="15">
        <v>35</v>
      </c>
      <c r="W84" s="15">
        <v>34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E84" s="3">
        <v>3</v>
      </c>
      <c r="AF84">
        <v>2</v>
      </c>
      <c r="AG84">
        <v>2</v>
      </c>
      <c r="AH84">
        <v>0</v>
      </c>
      <c r="AI84" s="2">
        <v>0</v>
      </c>
      <c r="AL84" s="14">
        <f t="shared" si="8"/>
        <v>4</v>
      </c>
      <c r="AM84" s="14">
        <f t="shared" si="9"/>
        <v>0</v>
      </c>
    </row>
    <row r="85" spans="1:39" ht="14.5" x14ac:dyDescent="0.35">
      <c r="A85" s="14">
        <v>3</v>
      </c>
      <c r="B85" s="3">
        <v>0</v>
      </c>
      <c r="C85" s="3">
        <v>0</v>
      </c>
      <c r="D85" s="3">
        <v>0</v>
      </c>
      <c r="E85" s="3">
        <v>1</v>
      </c>
      <c r="F85" s="3">
        <v>1</v>
      </c>
      <c r="G85" s="3">
        <v>0</v>
      </c>
      <c r="H85" s="3">
        <f t="shared" si="6"/>
        <v>0</v>
      </c>
      <c r="I85" s="14">
        <f t="shared" si="7"/>
        <v>1</v>
      </c>
      <c r="R85" s="14">
        <v>3</v>
      </c>
      <c r="S85" s="3">
        <v>1</v>
      </c>
      <c r="T85" s="3">
        <v>1</v>
      </c>
      <c r="U85" s="15" t="s">
        <v>424</v>
      </c>
      <c r="V85" s="15">
        <v>0.17708516242317821</v>
      </c>
      <c r="W85" s="15"/>
      <c r="X85" s="3">
        <v>0</v>
      </c>
      <c r="Y85" s="3">
        <v>0</v>
      </c>
      <c r="Z85" s="3">
        <v>0</v>
      </c>
      <c r="AA85" s="3">
        <v>0</v>
      </c>
      <c r="AB85" s="3">
        <v>0</v>
      </c>
      <c r="AE85" s="3">
        <v>3</v>
      </c>
      <c r="AF85">
        <v>2</v>
      </c>
      <c r="AG85">
        <v>2</v>
      </c>
      <c r="AH85">
        <v>0</v>
      </c>
      <c r="AI85" s="2">
        <v>0</v>
      </c>
      <c r="AL85" s="14">
        <f t="shared" si="8"/>
        <v>4</v>
      </c>
      <c r="AM85" s="14">
        <f t="shared" si="9"/>
        <v>0</v>
      </c>
    </row>
    <row r="86" spans="1:39" ht="14.5" x14ac:dyDescent="0.35">
      <c r="A86" s="14">
        <v>3</v>
      </c>
      <c r="B86" s="3">
        <v>1</v>
      </c>
      <c r="C86" s="3">
        <v>1</v>
      </c>
      <c r="D86" s="3">
        <v>1</v>
      </c>
      <c r="E86" s="3">
        <v>1</v>
      </c>
      <c r="F86" s="3">
        <v>0</v>
      </c>
      <c r="G86" s="3">
        <v>1</v>
      </c>
      <c r="H86" s="3">
        <f t="shared" si="6"/>
        <v>2</v>
      </c>
      <c r="I86" s="14">
        <f t="shared" si="7"/>
        <v>2</v>
      </c>
      <c r="R86" s="14">
        <v>3</v>
      </c>
      <c r="S86" s="3">
        <v>0</v>
      </c>
      <c r="T86" s="3">
        <v>0</v>
      </c>
      <c r="U86" s="15" t="s">
        <v>425</v>
      </c>
      <c r="V86" s="15">
        <v>0</v>
      </c>
      <c r="W86" s="15"/>
      <c r="X86" s="3">
        <v>0</v>
      </c>
      <c r="Y86" s="3">
        <v>1</v>
      </c>
      <c r="Z86" s="3">
        <v>1</v>
      </c>
      <c r="AA86" s="3">
        <v>1</v>
      </c>
      <c r="AB86" s="3">
        <v>1</v>
      </c>
      <c r="AE86" s="3">
        <v>3</v>
      </c>
      <c r="AF86">
        <v>0</v>
      </c>
      <c r="AG86">
        <v>0</v>
      </c>
      <c r="AH86">
        <v>0</v>
      </c>
      <c r="AI86" s="2">
        <v>0</v>
      </c>
      <c r="AL86" s="14">
        <f t="shared" si="8"/>
        <v>0</v>
      </c>
      <c r="AM86" s="14">
        <f t="shared" si="9"/>
        <v>0</v>
      </c>
    </row>
    <row r="87" spans="1:39" ht="14.5" x14ac:dyDescent="0.35">
      <c r="A87" s="14">
        <v>3</v>
      </c>
      <c r="B87" s="3">
        <v>0</v>
      </c>
      <c r="C87" s="3">
        <v>0</v>
      </c>
      <c r="D87" s="3">
        <v>1</v>
      </c>
      <c r="E87" s="3">
        <v>1</v>
      </c>
      <c r="F87" s="3">
        <v>0</v>
      </c>
      <c r="G87" s="3">
        <v>1</v>
      </c>
      <c r="H87" s="3">
        <f t="shared" si="6"/>
        <v>0</v>
      </c>
      <c r="I87" s="14">
        <f t="shared" si="7"/>
        <v>2</v>
      </c>
      <c r="R87" s="14">
        <v>3</v>
      </c>
      <c r="S87" s="3">
        <v>0</v>
      </c>
      <c r="T87" s="3">
        <v>1</v>
      </c>
      <c r="U87" s="15" t="s">
        <v>416</v>
      </c>
      <c r="V87" s="15">
        <v>67</v>
      </c>
      <c r="W87" s="15"/>
      <c r="X87" s="3">
        <v>0</v>
      </c>
      <c r="Y87" s="3">
        <v>0</v>
      </c>
      <c r="Z87" s="3">
        <v>1</v>
      </c>
      <c r="AA87" s="3">
        <v>0</v>
      </c>
      <c r="AB87" s="3">
        <v>0</v>
      </c>
      <c r="AE87" s="3">
        <v>3</v>
      </c>
      <c r="AF87">
        <v>2</v>
      </c>
      <c r="AG87">
        <v>2</v>
      </c>
      <c r="AH87">
        <v>0</v>
      </c>
      <c r="AI87" s="2">
        <v>0</v>
      </c>
      <c r="AL87" s="14">
        <f t="shared" si="8"/>
        <v>4</v>
      </c>
      <c r="AM87" s="14">
        <f t="shared" si="9"/>
        <v>0</v>
      </c>
    </row>
    <row r="88" spans="1:39" ht="14.5" x14ac:dyDescent="0.35">
      <c r="A88" s="14">
        <v>3</v>
      </c>
      <c r="B88" s="3">
        <v>0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f t="shared" si="6"/>
        <v>1</v>
      </c>
      <c r="I88" s="14">
        <f t="shared" si="7"/>
        <v>2</v>
      </c>
      <c r="R88" s="14">
        <v>3</v>
      </c>
      <c r="S88" s="3">
        <v>0</v>
      </c>
      <c r="T88" s="3">
        <v>0</v>
      </c>
      <c r="U88" s="15" t="s">
        <v>426</v>
      </c>
      <c r="V88" s="15">
        <v>0.52245806344353263</v>
      </c>
      <c r="W88" s="15"/>
      <c r="X88" s="3">
        <v>0</v>
      </c>
      <c r="Y88" s="3">
        <v>1</v>
      </c>
      <c r="Z88" s="3">
        <v>1</v>
      </c>
      <c r="AA88" s="3">
        <v>1</v>
      </c>
      <c r="AB88" s="3">
        <v>1</v>
      </c>
      <c r="AE88" s="3">
        <v>3</v>
      </c>
      <c r="AF88">
        <v>1</v>
      </c>
      <c r="AG88">
        <v>0</v>
      </c>
      <c r="AH88">
        <v>0</v>
      </c>
      <c r="AI88" s="2">
        <v>0</v>
      </c>
      <c r="AL88" s="14">
        <f t="shared" si="8"/>
        <v>1</v>
      </c>
      <c r="AM88" s="14">
        <f t="shared" si="9"/>
        <v>0</v>
      </c>
    </row>
    <row r="89" spans="1:39" ht="14.5" x14ac:dyDescent="0.35">
      <c r="A89" s="14">
        <v>3</v>
      </c>
      <c r="B89" s="3">
        <v>0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f t="shared" si="6"/>
        <v>1</v>
      </c>
      <c r="I89" s="14">
        <f t="shared" si="7"/>
        <v>2</v>
      </c>
      <c r="R89" s="14">
        <v>3</v>
      </c>
      <c r="S89" s="3">
        <v>0</v>
      </c>
      <c r="T89" s="3">
        <v>0</v>
      </c>
      <c r="U89" s="15" t="s">
        <v>427</v>
      </c>
      <c r="V89" s="15">
        <v>0.30153737171207895</v>
      </c>
      <c r="W89" s="15"/>
      <c r="X89" s="3">
        <v>0</v>
      </c>
      <c r="Y89" s="3">
        <v>1</v>
      </c>
      <c r="Z89" s="3">
        <v>1</v>
      </c>
      <c r="AA89" s="3">
        <v>1</v>
      </c>
      <c r="AB89" s="3">
        <v>1</v>
      </c>
      <c r="AE89" s="3">
        <v>3</v>
      </c>
      <c r="AF89">
        <v>1</v>
      </c>
      <c r="AG89">
        <v>0</v>
      </c>
      <c r="AH89">
        <v>0</v>
      </c>
      <c r="AI89" s="2">
        <v>0</v>
      </c>
      <c r="AL89" s="14">
        <f t="shared" si="8"/>
        <v>1</v>
      </c>
      <c r="AM89" s="14">
        <f t="shared" si="9"/>
        <v>0</v>
      </c>
    </row>
    <row r="90" spans="1:39" ht="14.5" x14ac:dyDescent="0.35">
      <c r="A90" s="14">
        <v>3</v>
      </c>
      <c r="B90" s="3">
        <v>0</v>
      </c>
      <c r="C90" s="3">
        <v>1</v>
      </c>
      <c r="D90" s="3">
        <v>1</v>
      </c>
      <c r="E90" s="3">
        <v>0</v>
      </c>
      <c r="F90" s="3">
        <v>1</v>
      </c>
      <c r="G90" s="3">
        <v>1</v>
      </c>
      <c r="H90" s="3">
        <f t="shared" si="6"/>
        <v>1</v>
      </c>
      <c r="I90" s="14">
        <f t="shared" si="7"/>
        <v>1</v>
      </c>
      <c r="R90" s="14">
        <v>3</v>
      </c>
      <c r="S90" s="3">
        <v>1</v>
      </c>
      <c r="T90" s="3">
        <v>0</v>
      </c>
      <c r="U90" s="15" t="s">
        <v>428</v>
      </c>
      <c r="V90" s="15">
        <v>1.6679161141074239</v>
      </c>
      <c r="W90" s="15"/>
      <c r="X90" s="3">
        <v>0</v>
      </c>
      <c r="Y90" s="3">
        <v>1</v>
      </c>
      <c r="Z90" s="3">
        <v>1</v>
      </c>
      <c r="AA90" s="3">
        <v>1</v>
      </c>
      <c r="AB90" s="3">
        <v>1</v>
      </c>
      <c r="AE90" s="3">
        <v>3</v>
      </c>
      <c r="AF90">
        <v>2</v>
      </c>
      <c r="AG90">
        <v>0</v>
      </c>
      <c r="AH90">
        <v>0</v>
      </c>
      <c r="AI90" s="2">
        <v>1</v>
      </c>
      <c r="AL90" s="14">
        <f t="shared" si="8"/>
        <v>2</v>
      </c>
      <c r="AM90" s="14">
        <f t="shared" si="9"/>
        <v>1</v>
      </c>
    </row>
    <row r="91" spans="1:39" ht="14.5" x14ac:dyDescent="0.35">
      <c r="A91" s="14">
        <v>3</v>
      </c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f t="shared" si="6"/>
        <v>1</v>
      </c>
      <c r="I91" s="14">
        <f t="shared" si="7"/>
        <v>0</v>
      </c>
      <c r="R91" s="14">
        <v>3</v>
      </c>
      <c r="S91" s="3">
        <v>0</v>
      </c>
      <c r="T91" s="3">
        <v>0</v>
      </c>
      <c r="U91" s="15" t="s">
        <v>429</v>
      </c>
      <c r="V91" s="15">
        <v>0.6030747434241579</v>
      </c>
      <c r="W91" s="15"/>
      <c r="X91" s="3">
        <v>0</v>
      </c>
      <c r="Y91" s="3">
        <v>0</v>
      </c>
      <c r="Z91" s="3">
        <v>1</v>
      </c>
      <c r="AA91" s="3">
        <v>1</v>
      </c>
      <c r="AB91" s="3">
        <v>0</v>
      </c>
      <c r="AE91" s="3">
        <v>3</v>
      </c>
      <c r="AF91">
        <v>0</v>
      </c>
      <c r="AG91">
        <v>0</v>
      </c>
      <c r="AH91">
        <v>0</v>
      </c>
      <c r="AI91" s="2">
        <v>0</v>
      </c>
      <c r="AL91" s="14">
        <f t="shared" si="8"/>
        <v>0</v>
      </c>
      <c r="AM91" s="14">
        <f t="shared" si="9"/>
        <v>0</v>
      </c>
    </row>
    <row r="92" spans="1:39" ht="15" thickBot="1" x14ac:dyDescent="0.4">
      <c r="A92" s="14">
        <v>3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f t="shared" si="6"/>
        <v>2</v>
      </c>
      <c r="I92" s="14">
        <f t="shared" si="7"/>
        <v>2</v>
      </c>
      <c r="R92" s="14">
        <v>3</v>
      </c>
      <c r="S92" s="3">
        <v>0</v>
      </c>
      <c r="T92" s="3">
        <v>0</v>
      </c>
      <c r="U92" s="16" t="s">
        <v>430</v>
      </c>
      <c r="V92" s="16">
        <v>1.9960083540252964</v>
      </c>
      <c r="W92" s="16"/>
      <c r="X92" s="3">
        <v>0</v>
      </c>
      <c r="Y92" s="3">
        <v>1</v>
      </c>
      <c r="Z92" s="3">
        <v>1</v>
      </c>
      <c r="AA92" s="3">
        <v>1</v>
      </c>
      <c r="AB92" s="3">
        <v>1</v>
      </c>
      <c r="AE92" s="3">
        <v>3</v>
      </c>
      <c r="AF92">
        <v>0</v>
      </c>
      <c r="AG92">
        <v>0</v>
      </c>
      <c r="AH92">
        <v>0</v>
      </c>
      <c r="AI92" s="2">
        <v>0</v>
      </c>
      <c r="AL92" s="14">
        <f t="shared" si="8"/>
        <v>0</v>
      </c>
      <c r="AM92" s="14">
        <f t="shared" si="9"/>
        <v>0</v>
      </c>
    </row>
    <row r="93" spans="1:39" ht="14.5" x14ac:dyDescent="0.35">
      <c r="A93" s="14">
        <v>3</v>
      </c>
      <c r="B93" s="3">
        <v>1</v>
      </c>
      <c r="C93" s="3">
        <v>1</v>
      </c>
      <c r="D93" s="3">
        <v>0</v>
      </c>
      <c r="E93" s="3">
        <v>1</v>
      </c>
      <c r="F93" s="3">
        <v>1</v>
      </c>
      <c r="G93" s="3">
        <v>1</v>
      </c>
      <c r="H93" s="3">
        <f t="shared" si="6"/>
        <v>2</v>
      </c>
      <c r="I93" s="14">
        <f t="shared" si="7"/>
        <v>1</v>
      </c>
      <c r="R93" s="14">
        <v>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s="3">
        <v>1</v>
      </c>
      <c r="AA93" s="3">
        <v>1</v>
      </c>
      <c r="AB93" s="3">
        <v>1</v>
      </c>
      <c r="AE93" s="3">
        <v>3</v>
      </c>
      <c r="AF93">
        <v>0</v>
      </c>
      <c r="AG93">
        <v>0</v>
      </c>
      <c r="AH93">
        <v>0</v>
      </c>
      <c r="AI93" s="2">
        <v>0</v>
      </c>
      <c r="AL93" s="14">
        <f t="shared" si="8"/>
        <v>0</v>
      </c>
      <c r="AM93" s="14">
        <f t="shared" si="9"/>
        <v>0</v>
      </c>
    </row>
    <row r="94" spans="1:39" ht="14.5" x14ac:dyDescent="0.35">
      <c r="A94" s="14">
        <v>3</v>
      </c>
      <c r="B94" s="3">
        <v>0</v>
      </c>
      <c r="C94" s="3">
        <v>1</v>
      </c>
      <c r="D94" s="3">
        <v>0</v>
      </c>
      <c r="E94" s="3">
        <v>1</v>
      </c>
      <c r="F94" s="3">
        <v>1</v>
      </c>
      <c r="G94" s="3">
        <v>1</v>
      </c>
      <c r="H94" s="3">
        <f t="shared" si="6"/>
        <v>1</v>
      </c>
      <c r="I94" s="14">
        <f t="shared" si="7"/>
        <v>1</v>
      </c>
      <c r="R94" s="14">
        <v>3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s="3">
        <v>1</v>
      </c>
      <c r="AA94" s="3">
        <v>1</v>
      </c>
      <c r="AB94" s="3">
        <v>1</v>
      </c>
      <c r="AE94" s="3">
        <v>3</v>
      </c>
      <c r="AF94">
        <v>2</v>
      </c>
      <c r="AG94">
        <v>0</v>
      </c>
      <c r="AH94">
        <v>0</v>
      </c>
      <c r="AI94" s="2">
        <v>0</v>
      </c>
      <c r="AL94" s="14">
        <f t="shared" si="8"/>
        <v>2</v>
      </c>
      <c r="AM94" s="14">
        <f t="shared" si="9"/>
        <v>0</v>
      </c>
    </row>
    <row r="95" spans="1:39" ht="14.5" x14ac:dyDescent="0.35">
      <c r="A95" s="14">
        <v>3</v>
      </c>
      <c r="B95" s="3">
        <v>0</v>
      </c>
      <c r="C95" s="3">
        <v>1</v>
      </c>
      <c r="D95" s="3">
        <v>1</v>
      </c>
      <c r="E95" s="3">
        <v>0</v>
      </c>
      <c r="F95" s="3">
        <v>0</v>
      </c>
      <c r="G95" s="3">
        <v>0</v>
      </c>
      <c r="H95" s="3">
        <f t="shared" si="6"/>
        <v>1</v>
      </c>
      <c r="I95" s="14">
        <f t="shared" si="7"/>
        <v>1</v>
      </c>
      <c r="R95" s="14">
        <v>3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1</v>
      </c>
      <c r="Z95" s="3">
        <v>1</v>
      </c>
      <c r="AA95" s="3">
        <v>0</v>
      </c>
      <c r="AB95" s="3">
        <v>1</v>
      </c>
      <c r="AE95" s="3">
        <v>3</v>
      </c>
      <c r="AF95">
        <v>1</v>
      </c>
      <c r="AG95">
        <v>0</v>
      </c>
      <c r="AH95">
        <v>0</v>
      </c>
      <c r="AI95" s="2">
        <v>1</v>
      </c>
      <c r="AL95" s="14">
        <f t="shared" si="8"/>
        <v>1</v>
      </c>
      <c r="AM95" s="14">
        <f t="shared" si="9"/>
        <v>1</v>
      </c>
    </row>
    <row r="96" spans="1:39" ht="14.5" x14ac:dyDescent="0.35">
      <c r="A96" s="14">
        <v>3</v>
      </c>
      <c r="B96" s="3">
        <v>0</v>
      </c>
      <c r="C96" s="3">
        <v>0</v>
      </c>
      <c r="D96" s="3">
        <v>1</v>
      </c>
      <c r="E96" s="3">
        <v>1</v>
      </c>
      <c r="F96" s="3">
        <v>0</v>
      </c>
      <c r="G96" s="3">
        <v>1</v>
      </c>
      <c r="H96" s="3">
        <f t="shared" si="6"/>
        <v>0</v>
      </c>
      <c r="I96" s="14">
        <f t="shared" si="7"/>
        <v>2</v>
      </c>
      <c r="R96" s="14">
        <v>3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1</v>
      </c>
      <c r="AA96" s="3">
        <v>1</v>
      </c>
      <c r="AB96" s="3">
        <v>1</v>
      </c>
      <c r="AE96" s="3">
        <v>3</v>
      </c>
      <c r="AF96">
        <v>2</v>
      </c>
      <c r="AG96">
        <v>1</v>
      </c>
      <c r="AH96">
        <v>0</v>
      </c>
      <c r="AI96" s="2">
        <v>0</v>
      </c>
      <c r="AL96" s="14">
        <f t="shared" si="8"/>
        <v>3</v>
      </c>
      <c r="AM96" s="14">
        <f t="shared" si="9"/>
        <v>0</v>
      </c>
    </row>
    <row r="97" spans="1:39" ht="14.5" x14ac:dyDescent="0.35">
      <c r="A97" s="14">
        <v>3</v>
      </c>
      <c r="B97" s="3">
        <v>1</v>
      </c>
      <c r="C97" s="3">
        <v>0</v>
      </c>
      <c r="D97" s="3">
        <v>1</v>
      </c>
      <c r="E97" s="3">
        <v>1</v>
      </c>
      <c r="F97" s="3">
        <v>1</v>
      </c>
      <c r="G97" s="3">
        <v>1</v>
      </c>
      <c r="H97" s="3">
        <f t="shared" si="6"/>
        <v>1</v>
      </c>
      <c r="I97" s="14">
        <f t="shared" si="7"/>
        <v>2</v>
      </c>
      <c r="R97" s="14">
        <v>3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Z97" s="3">
        <v>1</v>
      </c>
      <c r="AA97" s="3">
        <v>1</v>
      </c>
      <c r="AB97" s="3">
        <v>1</v>
      </c>
      <c r="AE97" s="3">
        <v>3</v>
      </c>
      <c r="AF97">
        <v>0</v>
      </c>
      <c r="AG97">
        <v>2</v>
      </c>
      <c r="AH97">
        <v>0</v>
      </c>
      <c r="AI97" s="2">
        <v>0</v>
      </c>
      <c r="AL97" s="14">
        <f t="shared" si="8"/>
        <v>2</v>
      </c>
      <c r="AM97" s="14">
        <f t="shared" si="9"/>
        <v>0</v>
      </c>
    </row>
    <row r="98" spans="1:39" ht="14.5" x14ac:dyDescent="0.35">
      <c r="A98" s="14">
        <v>3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f t="shared" si="6"/>
        <v>2</v>
      </c>
      <c r="I98" s="14">
        <f t="shared" si="7"/>
        <v>2</v>
      </c>
      <c r="R98" s="14">
        <v>3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1</v>
      </c>
      <c r="Z98" s="3">
        <v>1</v>
      </c>
      <c r="AA98" s="3">
        <v>1</v>
      </c>
      <c r="AB98" s="3">
        <v>1</v>
      </c>
      <c r="AE98" s="3">
        <v>3</v>
      </c>
      <c r="AF98">
        <v>0</v>
      </c>
      <c r="AG98">
        <v>0</v>
      </c>
      <c r="AH98">
        <v>0</v>
      </c>
      <c r="AI98" s="2">
        <v>0</v>
      </c>
      <c r="AL98" s="14">
        <f t="shared" si="8"/>
        <v>0</v>
      </c>
      <c r="AM98" s="14">
        <f t="shared" si="9"/>
        <v>0</v>
      </c>
    </row>
    <row r="99" spans="1:39" ht="14.5" x14ac:dyDescent="0.35">
      <c r="A99" s="14">
        <v>3</v>
      </c>
      <c r="B99" s="3">
        <v>0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f t="shared" si="6"/>
        <v>1</v>
      </c>
      <c r="I99" s="14">
        <f t="shared" si="7"/>
        <v>0</v>
      </c>
      <c r="R99" s="14">
        <v>3</v>
      </c>
      <c r="S99" s="3">
        <v>0</v>
      </c>
      <c r="T99" s="3">
        <v>0</v>
      </c>
      <c r="U99" s="3">
        <v>1</v>
      </c>
      <c r="V99" s="3">
        <v>1</v>
      </c>
      <c r="W99" s="3">
        <v>1</v>
      </c>
      <c r="X99" s="3">
        <v>1</v>
      </c>
      <c r="Y99" s="3">
        <v>0</v>
      </c>
      <c r="Z99" s="3">
        <v>0</v>
      </c>
      <c r="AA99" s="3">
        <v>0</v>
      </c>
      <c r="AB99" s="3">
        <v>0</v>
      </c>
      <c r="AE99" s="3">
        <v>3</v>
      </c>
      <c r="AF99">
        <v>1</v>
      </c>
      <c r="AG99">
        <v>0</v>
      </c>
      <c r="AH99">
        <v>2</v>
      </c>
      <c r="AI99" s="2">
        <v>1</v>
      </c>
      <c r="AL99" s="14">
        <f t="shared" si="8"/>
        <v>1</v>
      </c>
      <c r="AM99" s="14">
        <f t="shared" si="9"/>
        <v>3</v>
      </c>
    </row>
    <row r="100" spans="1:39" ht="14.5" x14ac:dyDescent="0.35">
      <c r="A100" s="14">
        <v>3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f t="shared" si="6"/>
        <v>2</v>
      </c>
      <c r="I100" s="14">
        <f t="shared" si="7"/>
        <v>2</v>
      </c>
      <c r="R100" s="14">
        <v>3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s="3">
        <v>1</v>
      </c>
      <c r="AA100" s="3">
        <v>1</v>
      </c>
      <c r="AB100" s="3">
        <v>1</v>
      </c>
      <c r="AE100" s="3">
        <v>3</v>
      </c>
      <c r="AF100">
        <v>0</v>
      </c>
      <c r="AG100">
        <v>0</v>
      </c>
      <c r="AH100">
        <v>0</v>
      </c>
      <c r="AI100" s="2">
        <v>0</v>
      </c>
      <c r="AL100" s="14">
        <f t="shared" si="8"/>
        <v>0</v>
      </c>
      <c r="AM100" s="14">
        <f t="shared" si="9"/>
        <v>0</v>
      </c>
    </row>
    <row r="101" spans="1:39" ht="14.5" x14ac:dyDescent="0.35">
      <c r="A101" s="14">
        <v>3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f t="shared" si="6"/>
        <v>2</v>
      </c>
      <c r="I101" s="14">
        <f t="shared" si="7"/>
        <v>2</v>
      </c>
      <c r="R101" s="14">
        <v>3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1</v>
      </c>
      <c r="Z101" s="3">
        <v>1</v>
      </c>
      <c r="AA101" s="3">
        <v>0</v>
      </c>
      <c r="AB101" s="3">
        <v>1</v>
      </c>
      <c r="AE101" s="3">
        <v>3</v>
      </c>
      <c r="AF101">
        <v>0</v>
      </c>
      <c r="AG101">
        <v>0</v>
      </c>
      <c r="AH101">
        <v>0</v>
      </c>
      <c r="AI101" s="2">
        <v>0</v>
      </c>
      <c r="AL101" s="14">
        <f t="shared" si="8"/>
        <v>0</v>
      </c>
      <c r="AM101" s="14">
        <f t="shared" si="9"/>
        <v>0</v>
      </c>
    </row>
    <row r="102" spans="1:39" ht="14.5" x14ac:dyDescent="0.35">
      <c r="A102" s="14">
        <v>3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f t="shared" si="6"/>
        <v>2</v>
      </c>
      <c r="I102" s="14">
        <f t="shared" si="7"/>
        <v>2</v>
      </c>
      <c r="R102" s="14">
        <v>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1</v>
      </c>
      <c r="Z102" s="3">
        <v>1</v>
      </c>
      <c r="AA102" s="3">
        <v>1</v>
      </c>
      <c r="AB102" s="3">
        <v>1</v>
      </c>
      <c r="AE102" s="3">
        <v>3</v>
      </c>
      <c r="AF102">
        <v>0</v>
      </c>
      <c r="AG102">
        <v>0</v>
      </c>
      <c r="AH102">
        <v>0</v>
      </c>
      <c r="AI102" s="2">
        <v>0</v>
      </c>
      <c r="AL102" s="14">
        <f t="shared" si="8"/>
        <v>0</v>
      </c>
      <c r="AM102" s="14">
        <f t="shared" si="9"/>
        <v>0</v>
      </c>
    </row>
    <row r="103" spans="1:39" ht="14.5" x14ac:dyDescent="0.35">
      <c r="A103" s="14">
        <v>3</v>
      </c>
      <c r="B103" s="3">
        <v>0</v>
      </c>
      <c r="C103" s="3">
        <v>0</v>
      </c>
      <c r="D103" s="3">
        <v>1</v>
      </c>
      <c r="E103" s="3">
        <v>1</v>
      </c>
      <c r="F103" s="3">
        <v>1</v>
      </c>
      <c r="G103" s="3">
        <v>1</v>
      </c>
      <c r="H103" s="3">
        <f t="shared" si="6"/>
        <v>0</v>
      </c>
      <c r="I103" s="14">
        <f t="shared" si="7"/>
        <v>2</v>
      </c>
      <c r="R103" s="14">
        <v>3</v>
      </c>
      <c r="S103" s="3">
        <v>1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1</v>
      </c>
      <c r="AA103" s="3">
        <v>1</v>
      </c>
      <c r="AB103" s="3">
        <v>1</v>
      </c>
      <c r="AE103" s="3">
        <v>3</v>
      </c>
      <c r="AF103">
        <v>2</v>
      </c>
      <c r="AG103">
        <v>2</v>
      </c>
      <c r="AH103">
        <v>0</v>
      </c>
      <c r="AI103" s="2">
        <v>0</v>
      </c>
      <c r="AL103" s="14">
        <f t="shared" si="8"/>
        <v>4</v>
      </c>
      <c r="AM103" s="14">
        <f t="shared" si="9"/>
        <v>0</v>
      </c>
    </row>
    <row r="104" spans="1:39" ht="14.5" x14ac:dyDescent="0.35">
      <c r="A104" s="14">
        <v>3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f t="shared" si="6"/>
        <v>2</v>
      </c>
      <c r="I104" s="14">
        <f t="shared" si="7"/>
        <v>2</v>
      </c>
      <c r="R104" s="14">
        <v>3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1</v>
      </c>
      <c r="Z104" s="3">
        <v>1</v>
      </c>
      <c r="AA104" s="3">
        <v>1</v>
      </c>
      <c r="AB104" s="3">
        <v>1</v>
      </c>
      <c r="AE104" s="3">
        <v>3</v>
      </c>
      <c r="AF104">
        <v>0</v>
      </c>
      <c r="AG104">
        <v>0</v>
      </c>
      <c r="AH104">
        <v>0</v>
      </c>
      <c r="AI104" s="2">
        <v>0</v>
      </c>
      <c r="AL104" s="14">
        <f t="shared" si="8"/>
        <v>0</v>
      </c>
      <c r="AM104" s="14">
        <f t="shared" si="9"/>
        <v>0</v>
      </c>
    </row>
    <row r="105" spans="1:39" ht="14.5" x14ac:dyDescent="0.35">
      <c r="A105" s="14">
        <v>3</v>
      </c>
      <c r="B105" s="3">
        <v>0</v>
      </c>
      <c r="C105" s="3">
        <v>0</v>
      </c>
      <c r="D105" s="3">
        <v>1</v>
      </c>
      <c r="E105" s="3">
        <v>1</v>
      </c>
      <c r="F105" s="3">
        <v>0</v>
      </c>
      <c r="G105" s="3">
        <v>0</v>
      </c>
      <c r="H105" s="3">
        <f t="shared" si="6"/>
        <v>0</v>
      </c>
      <c r="I105" s="14">
        <f t="shared" si="7"/>
        <v>2</v>
      </c>
      <c r="R105" s="14">
        <v>3</v>
      </c>
      <c r="S105" s="3">
        <v>0</v>
      </c>
      <c r="T105" s="3">
        <v>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E105" s="3">
        <v>3</v>
      </c>
      <c r="AF105">
        <v>2</v>
      </c>
      <c r="AG105">
        <v>2</v>
      </c>
      <c r="AH105">
        <v>0</v>
      </c>
      <c r="AI105" s="2">
        <v>0</v>
      </c>
      <c r="AL105" s="14">
        <f t="shared" si="8"/>
        <v>4</v>
      </c>
      <c r="AM105" s="14">
        <f t="shared" si="9"/>
        <v>0</v>
      </c>
    </row>
    <row r="106" spans="1:39" ht="14.5" x14ac:dyDescent="0.35">
      <c r="A106" s="14">
        <v>4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f t="shared" si="6"/>
        <v>0</v>
      </c>
      <c r="I106" s="14">
        <f t="shared" si="7"/>
        <v>0</v>
      </c>
      <c r="R106" s="14">
        <v>4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E106" s="3">
        <v>4</v>
      </c>
      <c r="AF106">
        <v>1</v>
      </c>
      <c r="AG106">
        <v>1</v>
      </c>
      <c r="AJ106" s="2">
        <v>0</v>
      </c>
      <c r="AK106" s="2">
        <v>0</v>
      </c>
      <c r="AL106" s="14">
        <f t="shared" si="8"/>
        <v>2</v>
      </c>
      <c r="AM106" s="14">
        <f t="shared" si="9"/>
        <v>0</v>
      </c>
    </row>
    <row r="107" spans="1:39" ht="14.5" x14ac:dyDescent="0.35">
      <c r="A107" s="14">
        <v>4</v>
      </c>
      <c r="B107" s="3">
        <v>0</v>
      </c>
      <c r="C107" s="3">
        <v>0</v>
      </c>
      <c r="D107" s="3">
        <v>0</v>
      </c>
      <c r="E107" s="3">
        <v>1</v>
      </c>
      <c r="F107" s="3">
        <v>0</v>
      </c>
      <c r="G107" s="3">
        <v>0</v>
      </c>
      <c r="H107" s="3">
        <f t="shared" si="6"/>
        <v>0</v>
      </c>
      <c r="I107" s="14">
        <f t="shared" si="7"/>
        <v>1</v>
      </c>
      <c r="R107" s="14">
        <v>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1</v>
      </c>
      <c r="Z107" s="3">
        <v>0</v>
      </c>
      <c r="AA107" s="3">
        <v>0</v>
      </c>
      <c r="AB107" s="3">
        <v>0</v>
      </c>
      <c r="AE107" s="3">
        <v>4</v>
      </c>
      <c r="AF107">
        <v>1</v>
      </c>
      <c r="AG107">
        <v>0</v>
      </c>
      <c r="AJ107" s="2">
        <v>0</v>
      </c>
      <c r="AK107" s="2">
        <v>1</v>
      </c>
      <c r="AL107" s="14">
        <f t="shared" si="8"/>
        <v>1</v>
      </c>
      <c r="AM107" s="14">
        <f t="shared" si="9"/>
        <v>0</v>
      </c>
    </row>
    <row r="108" spans="1:39" ht="14.5" x14ac:dyDescent="0.35">
      <c r="A108" s="14">
        <v>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f t="shared" si="6"/>
        <v>0</v>
      </c>
      <c r="I108" s="14">
        <f t="shared" si="7"/>
        <v>0</v>
      </c>
      <c r="R108" s="14">
        <v>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1</v>
      </c>
      <c r="Z108" s="3">
        <v>0</v>
      </c>
      <c r="AA108" s="3">
        <v>0</v>
      </c>
      <c r="AB108" s="3">
        <v>0</v>
      </c>
      <c r="AE108" s="3">
        <v>4</v>
      </c>
      <c r="AF108">
        <v>1</v>
      </c>
      <c r="AG108">
        <v>0</v>
      </c>
      <c r="AJ108" s="2">
        <v>0</v>
      </c>
      <c r="AK108" s="2">
        <v>1</v>
      </c>
      <c r="AL108" s="14">
        <f t="shared" si="8"/>
        <v>1</v>
      </c>
      <c r="AM108" s="14">
        <f t="shared" si="9"/>
        <v>0</v>
      </c>
    </row>
    <row r="109" spans="1:39" ht="14.5" x14ac:dyDescent="0.35">
      <c r="A109" s="14">
        <v>4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  <c r="H109" s="3">
        <f t="shared" si="6"/>
        <v>0</v>
      </c>
      <c r="I109" s="14">
        <f t="shared" si="7"/>
        <v>0</v>
      </c>
      <c r="R109" s="14">
        <v>4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E109" s="3">
        <v>4</v>
      </c>
      <c r="AF109">
        <v>0</v>
      </c>
      <c r="AG109">
        <v>0</v>
      </c>
      <c r="AJ109" s="2">
        <v>0</v>
      </c>
      <c r="AK109" s="2">
        <v>0</v>
      </c>
      <c r="AL109" s="14">
        <f t="shared" si="8"/>
        <v>0</v>
      </c>
      <c r="AM109" s="14">
        <f t="shared" si="9"/>
        <v>0</v>
      </c>
    </row>
    <row r="110" spans="1:39" ht="14.5" x14ac:dyDescent="0.35">
      <c r="A110" s="14">
        <v>4</v>
      </c>
      <c r="B110" s="3"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3">
        <f t="shared" si="6"/>
        <v>1</v>
      </c>
      <c r="I110" s="14">
        <f t="shared" si="7"/>
        <v>0</v>
      </c>
      <c r="R110" s="14">
        <v>4</v>
      </c>
      <c r="S110" s="3">
        <v>0</v>
      </c>
      <c r="T110" s="3">
        <v>0</v>
      </c>
      <c r="U110" s="3">
        <v>0</v>
      </c>
      <c r="V110" s="3">
        <v>1</v>
      </c>
      <c r="W110" s="3">
        <v>0</v>
      </c>
      <c r="X110" s="3">
        <v>0</v>
      </c>
      <c r="Y110" s="3">
        <v>0</v>
      </c>
      <c r="Z110" s="3">
        <v>1</v>
      </c>
      <c r="AA110" s="3">
        <v>0</v>
      </c>
      <c r="AB110" s="3">
        <v>0</v>
      </c>
      <c r="AE110" s="3">
        <v>4</v>
      </c>
      <c r="AF110">
        <v>1</v>
      </c>
      <c r="AG110">
        <v>0</v>
      </c>
      <c r="AJ110" s="2">
        <v>0</v>
      </c>
      <c r="AK110" s="2">
        <v>0</v>
      </c>
      <c r="AL110" s="14">
        <f t="shared" si="8"/>
        <v>1</v>
      </c>
      <c r="AM110" s="14">
        <f t="shared" si="9"/>
        <v>0</v>
      </c>
    </row>
    <row r="111" spans="1:39" ht="14.5" x14ac:dyDescent="0.35">
      <c r="A111" s="14">
        <v>4</v>
      </c>
      <c r="B111" s="3">
        <v>0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>
        <f t="shared" si="6"/>
        <v>0</v>
      </c>
      <c r="I111" s="14">
        <f t="shared" si="7"/>
        <v>1</v>
      </c>
      <c r="R111" s="14">
        <v>4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E111" s="3">
        <v>4</v>
      </c>
      <c r="AF111">
        <v>1</v>
      </c>
      <c r="AG111">
        <v>0</v>
      </c>
      <c r="AJ111" s="2">
        <v>0</v>
      </c>
      <c r="AK111" s="2">
        <v>0</v>
      </c>
      <c r="AL111" s="14">
        <f t="shared" si="8"/>
        <v>1</v>
      </c>
      <c r="AM111" s="14">
        <f t="shared" si="9"/>
        <v>0</v>
      </c>
    </row>
    <row r="112" spans="1:39" ht="14.5" x14ac:dyDescent="0.35">
      <c r="A112" s="14">
        <v>4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f t="shared" si="6"/>
        <v>2</v>
      </c>
      <c r="I112" s="14">
        <f t="shared" si="7"/>
        <v>2</v>
      </c>
      <c r="R112" s="14">
        <v>4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1</v>
      </c>
      <c r="Z112" s="3">
        <v>0</v>
      </c>
      <c r="AA112" s="3">
        <v>0</v>
      </c>
      <c r="AB112" s="3">
        <v>1</v>
      </c>
      <c r="AE112" s="3">
        <v>4</v>
      </c>
      <c r="AF112">
        <v>0</v>
      </c>
      <c r="AG112">
        <v>0</v>
      </c>
      <c r="AJ112" s="2">
        <v>0</v>
      </c>
      <c r="AK112" s="2">
        <v>0</v>
      </c>
      <c r="AL112" s="14">
        <f t="shared" si="8"/>
        <v>0</v>
      </c>
      <c r="AM112" s="14">
        <f t="shared" si="9"/>
        <v>0</v>
      </c>
    </row>
    <row r="113" spans="1:39" ht="14.5" x14ac:dyDescent="0.35">
      <c r="A113" s="14">
        <v>4</v>
      </c>
      <c r="B113" s="3">
        <v>0</v>
      </c>
      <c r="C113" s="3">
        <v>0</v>
      </c>
      <c r="D113" s="3">
        <v>0</v>
      </c>
      <c r="E113" s="3">
        <v>1</v>
      </c>
      <c r="F113" s="3">
        <v>0</v>
      </c>
      <c r="G113" s="3">
        <v>0</v>
      </c>
      <c r="H113" s="3">
        <f t="shared" si="6"/>
        <v>0</v>
      </c>
      <c r="I113" s="14">
        <f t="shared" si="7"/>
        <v>1</v>
      </c>
      <c r="R113" s="14">
        <v>4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E113" s="3">
        <v>4</v>
      </c>
      <c r="AF113">
        <v>1</v>
      </c>
      <c r="AG113">
        <v>0</v>
      </c>
      <c r="AJ113" s="2">
        <v>0</v>
      </c>
      <c r="AK113" s="2">
        <v>0</v>
      </c>
      <c r="AL113" s="14">
        <f t="shared" si="8"/>
        <v>1</v>
      </c>
      <c r="AM113" s="14">
        <f t="shared" si="9"/>
        <v>0</v>
      </c>
    </row>
    <row r="114" spans="1:39" ht="14.5" x14ac:dyDescent="0.35">
      <c r="A114" s="14">
        <v>4</v>
      </c>
      <c r="B114" s="3">
        <v>0</v>
      </c>
      <c r="C114" s="3">
        <v>1</v>
      </c>
      <c r="D114" s="3">
        <v>0</v>
      </c>
      <c r="E114" s="3">
        <v>1</v>
      </c>
      <c r="F114" s="3">
        <v>0</v>
      </c>
      <c r="G114" s="3">
        <v>1</v>
      </c>
      <c r="H114" s="3">
        <f t="shared" si="6"/>
        <v>1</v>
      </c>
      <c r="I114" s="14">
        <f t="shared" si="7"/>
        <v>1</v>
      </c>
      <c r="R114" s="14">
        <v>4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1</v>
      </c>
      <c r="Z114" s="3">
        <v>0</v>
      </c>
      <c r="AA114" s="3">
        <v>0</v>
      </c>
      <c r="AB114" s="3">
        <v>0</v>
      </c>
      <c r="AE114" s="3">
        <v>4</v>
      </c>
      <c r="AF114">
        <v>0</v>
      </c>
      <c r="AG114">
        <v>0</v>
      </c>
      <c r="AJ114" s="2">
        <v>0</v>
      </c>
      <c r="AK114" s="2">
        <v>0</v>
      </c>
      <c r="AL114" s="14">
        <f t="shared" si="8"/>
        <v>0</v>
      </c>
      <c r="AM114" s="14">
        <f t="shared" si="9"/>
        <v>0</v>
      </c>
    </row>
    <row r="115" spans="1:39" ht="14.5" x14ac:dyDescent="0.35">
      <c r="A115" s="14">
        <v>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f t="shared" si="6"/>
        <v>0</v>
      </c>
      <c r="I115" s="14">
        <f t="shared" si="7"/>
        <v>0</v>
      </c>
      <c r="R115" s="14">
        <v>4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1</v>
      </c>
      <c r="Y115" s="3">
        <v>0</v>
      </c>
      <c r="Z115" s="3">
        <v>0</v>
      </c>
      <c r="AA115" s="3">
        <v>1</v>
      </c>
      <c r="AB115" s="3">
        <v>0</v>
      </c>
      <c r="AE115" s="3">
        <v>4</v>
      </c>
      <c r="AF115">
        <v>1</v>
      </c>
      <c r="AG115">
        <v>0</v>
      </c>
      <c r="AJ115" s="2">
        <v>0</v>
      </c>
      <c r="AK115" s="2">
        <v>1</v>
      </c>
      <c r="AL115" s="14">
        <f t="shared" si="8"/>
        <v>1</v>
      </c>
      <c r="AM115" s="14">
        <f t="shared" si="9"/>
        <v>0</v>
      </c>
    </row>
    <row r="116" spans="1:39" ht="14.5" x14ac:dyDescent="0.35">
      <c r="A116" s="14">
        <v>4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f t="shared" si="6"/>
        <v>2</v>
      </c>
      <c r="I116" s="14">
        <f t="shared" si="7"/>
        <v>2</v>
      </c>
      <c r="R116" s="14">
        <v>4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1</v>
      </c>
      <c r="Z116" s="3">
        <v>0</v>
      </c>
      <c r="AA116" s="3">
        <v>0</v>
      </c>
      <c r="AB116" s="3">
        <v>0</v>
      </c>
      <c r="AE116" s="3">
        <v>4</v>
      </c>
      <c r="AF116">
        <v>0</v>
      </c>
      <c r="AG116">
        <v>0</v>
      </c>
      <c r="AJ116" s="2">
        <v>0</v>
      </c>
      <c r="AK116" s="2">
        <v>0</v>
      </c>
      <c r="AL116" s="14">
        <f t="shared" si="8"/>
        <v>0</v>
      </c>
      <c r="AM116" s="14">
        <f t="shared" si="9"/>
        <v>0</v>
      </c>
    </row>
    <row r="117" spans="1:39" ht="14.5" x14ac:dyDescent="0.35">
      <c r="A117" s="14">
        <v>4</v>
      </c>
      <c r="B117" s="3">
        <v>0</v>
      </c>
      <c r="C117" s="3">
        <v>1</v>
      </c>
      <c r="D117" s="3">
        <v>1</v>
      </c>
      <c r="E117" s="3">
        <v>1</v>
      </c>
      <c r="F117" s="3">
        <v>0</v>
      </c>
      <c r="G117" s="3">
        <v>1</v>
      </c>
      <c r="H117" s="3">
        <f t="shared" si="6"/>
        <v>1</v>
      </c>
      <c r="I117" s="14">
        <f t="shared" si="7"/>
        <v>2</v>
      </c>
      <c r="R117" s="14">
        <v>4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Z117" s="3">
        <v>0</v>
      </c>
      <c r="AA117" s="3">
        <v>0</v>
      </c>
      <c r="AB117" s="3">
        <v>0</v>
      </c>
      <c r="AE117" s="3">
        <v>4</v>
      </c>
      <c r="AF117">
        <v>0</v>
      </c>
      <c r="AG117">
        <v>0</v>
      </c>
      <c r="AJ117" s="2">
        <v>0</v>
      </c>
      <c r="AK117" s="2">
        <v>0</v>
      </c>
      <c r="AL117" s="14">
        <f t="shared" si="8"/>
        <v>0</v>
      </c>
      <c r="AM117" s="14">
        <f t="shared" si="9"/>
        <v>0</v>
      </c>
    </row>
    <row r="118" spans="1:39" ht="14.5" x14ac:dyDescent="0.35">
      <c r="A118" s="14">
        <v>4</v>
      </c>
      <c r="B118" s="3">
        <v>0</v>
      </c>
      <c r="C118" s="3">
        <v>0</v>
      </c>
      <c r="D118" s="3">
        <v>0</v>
      </c>
      <c r="E118" s="3">
        <v>0</v>
      </c>
      <c r="F118" s="3">
        <v>1</v>
      </c>
      <c r="G118" s="3">
        <v>0</v>
      </c>
      <c r="H118" s="3">
        <f t="shared" si="6"/>
        <v>0</v>
      </c>
      <c r="I118" s="14">
        <f t="shared" si="7"/>
        <v>0</v>
      </c>
      <c r="R118" s="14">
        <v>4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</v>
      </c>
      <c r="AA118" s="3">
        <v>0</v>
      </c>
      <c r="AB118" s="3">
        <v>1</v>
      </c>
      <c r="AE118" s="3">
        <v>4</v>
      </c>
      <c r="AF118">
        <v>0</v>
      </c>
      <c r="AG118">
        <v>0</v>
      </c>
      <c r="AJ118" s="2">
        <v>0</v>
      </c>
      <c r="AK118" s="2">
        <v>1</v>
      </c>
      <c r="AL118" s="14">
        <f t="shared" si="8"/>
        <v>0</v>
      </c>
      <c r="AM118" s="14">
        <f t="shared" si="9"/>
        <v>0</v>
      </c>
    </row>
    <row r="119" spans="1:39" ht="14.5" x14ac:dyDescent="0.35">
      <c r="A119" s="14">
        <v>4</v>
      </c>
      <c r="B119" s="3">
        <v>0</v>
      </c>
      <c r="C119" s="3">
        <v>1</v>
      </c>
      <c r="D119" s="3">
        <v>0</v>
      </c>
      <c r="E119" s="3">
        <v>1</v>
      </c>
      <c r="F119" s="3">
        <v>0</v>
      </c>
      <c r="G119" s="3">
        <v>1</v>
      </c>
      <c r="H119" s="3">
        <f t="shared" si="6"/>
        <v>1</v>
      </c>
      <c r="I119" s="14">
        <f t="shared" si="7"/>
        <v>1</v>
      </c>
      <c r="R119" s="14">
        <v>4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1</v>
      </c>
      <c r="Z119" s="3">
        <v>1</v>
      </c>
      <c r="AA119" s="3">
        <v>1</v>
      </c>
      <c r="AB119" s="3">
        <v>1</v>
      </c>
      <c r="AE119" s="3">
        <v>4</v>
      </c>
      <c r="AF119">
        <v>0</v>
      </c>
      <c r="AG119">
        <v>0</v>
      </c>
      <c r="AJ119" s="2">
        <v>0</v>
      </c>
      <c r="AK119" s="2">
        <v>0</v>
      </c>
      <c r="AL119" s="14">
        <f t="shared" si="8"/>
        <v>0</v>
      </c>
      <c r="AM119" s="14">
        <f t="shared" si="9"/>
        <v>0</v>
      </c>
    </row>
    <row r="120" spans="1:39" ht="14.5" x14ac:dyDescent="0.35">
      <c r="A120" s="14">
        <v>4</v>
      </c>
      <c r="B120" s="3">
        <v>0</v>
      </c>
      <c r="C120" s="3">
        <v>0</v>
      </c>
      <c r="D120" s="3">
        <v>1</v>
      </c>
      <c r="E120" s="3">
        <v>1</v>
      </c>
      <c r="F120" s="3">
        <v>0</v>
      </c>
      <c r="G120" s="3">
        <v>1</v>
      </c>
      <c r="H120" s="3">
        <f t="shared" si="6"/>
        <v>0</v>
      </c>
      <c r="I120" s="14">
        <f t="shared" si="7"/>
        <v>2</v>
      </c>
      <c r="R120" s="14">
        <v>4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1</v>
      </c>
      <c r="AE120" s="3">
        <v>4</v>
      </c>
      <c r="AF120">
        <v>0</v>
      </c>
      <c r="AG120">
        <v>1</v>
      </c>
      <c r="AJ120" s="2">
        <v>0</v>
      </c>
      <c r="AK120" s="2">
        <v>0</v>
      </c>
      <c r="AL120" s="14">
        <f t="shared" si="8"/>
        <v>1</v>
      </c>
      <c r="AM120" s="14">
        <f t="shared" si="9"/>
        <v>0</v>
      </c>
    </row>
    <row r="121" spans="1:39" ht="14.5" x14ac:dyDescent="0.35">
      <c r="A121" s="14">
        <v>4</v>
      </c>
      <c r="B121" s="3">
        <v>0</v>
      </c>
      <c r="C121" s="3">
        <v>0</v>
      </c>
      <c r="D121" s="3">
        <v>0</v>
      </c>
      <c r="E121" s="3">
        <v>0</v>
      </c>
      <c r="F121" s="3">
        <v>1</v>
      </c>
      <c r="G121" s="3">
        <v>0</v>
      </c>
      <c r="H121" s="3">
        <f t="shared" si="6"/>
        <v>0</v>
      </c>
      <c r="I121" s="14">
        <f t="shared" si="7"/>
        <v>0</v>
      </c>
      <c r="R121" s="14">
        <v>4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E121" s="3">
        <v>4</v>
      </c>
      <c r="AF121">
        <v>0</v>
      </c>
      <c r="AG121">
        <v>0</v>
      </c>
      <c r="AJ121" s="2">
        <v>0</v>
      </c>
      <c r="AK121" s="2">
        <v>1</v>
      </c>
      <c r="AL121" s="14">
        <f t="shared" si="8"/>
        <v>0</v>
      </c>
      <c r="AM121" s="14">
        <f t="shared" si="9"/>
        <v>0</v>
      </c>
    </row>
    <row r="122" spans="1:39" ht="14.5" x14ac:dyDescent="0.35">
      <c r="A122" s="14">
        <v>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f t="shared" si="6"/>
        <v>0</v>
      </c>
      <c r="I122" s="14">
        <f t="shared" si="7"/>
        <v>0</v>
      </c>
      <c r="R122" s="14">
        <v>4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E122" s="3">
        <v>4</v>
      </c>
      <c r="AF122">
        <v>1</v>
      </c>
      <c r="AG122">
        <v>1</v>
      </c>
      <c r="AJ122" s="2">
        <v>1</v>
      </c>
      <c r="AK122" s="2">
        <v>0</v>
      </c>
      <c r="AL122" s="14">
        <f t="shared" si="8"/>
        <v>2</v>
      </c>
      <c r="AM122" s="14">
        <f t="shared" si="9"/>
        <v>0</v>
      </c>
    </row>
    <row r="123" spans="1:39" ht="14.5" x14ac:dyDescent="0.35">
      <c r="A123" s="14">
        <v>4</v>
      </c>
      <c r="B123" s="3">
        <v>0</v>
      </c>
      <c r="C123" s="3">
        <v>0</v>
      </c>
      <c r="D123" s="3">
        <v>1</v>
      </c>
      <c r="E123" s="3">
        <v>1</v>
      </c>
      <c r="F123" s="3">
        <v>1</v>
      </c>
      <c r="G123" s="3">
        <v>0</v>
      </c>
      <c r="H123" s="3">
        <f t="shared" si="6"/>
        <v>0</v>
      </c>
      <c r="I123" s="14">
        <f t="shared" si="7"/>
        <v>2</v>
      </c>
      <c r="R123" s="14">
        <v>4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1</v>
      </c>
      <c r="Z123" s="3">
        <v>0</v>
      </c>
      <c r="AA123" s="3">
        <v>1</v>
      </c>
      <c r="AB123" s="3">
        <v>0</v>
      </c>
      <c r="AE123" s="3">
        <v>4</v>
      </c>
      <c r="AF123">
        <v>0</v>
      </c>
      <c r="AG123">
        <v>0</v>
      </c>
      <c r="AJ123" s="2">
        <v>0</v>
      </c>
      <c r="AK123" s="2">
        <v>0</v>
      </c>
      <c r="AL123" s="14">
        <f t="shared" si="8"/>
        <v>0</v>
      </c>
      <c r="AM123" s="14">
        <f t="shared" si="9"/>
        <v>0</v>
      </c>
    </row>
    <row r="124" spans="1:39" ht="14.5" x14ac:dyDescent="0.35">
      <c r="A124" s="14">
        <v>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f t="shared" si="6"/>
        <v>0</v>
      </c>
      <c r="I124" s="14">
        <f t="shared" si="7"/>
        <v>0</v>
      </c>
      <c r="R124" s="14">
        <v>4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E124" s="3">
        <v>4</v>
      </c>
      <c r="AF124">
        <v>0</v>
      </c>
      <c r="AG124">
        <v>0</v>
      </c>
      <c r="AJ124" s="2">
        <v>0</v>
      </c>
      <c r="AK124" s="2">
        <v>0</v>
      </c>
      <c r="AL124" s="14">
        <f t="shared" si="8"/>
        <v>0</v>
      </c>
      <c r="AM124" s="14">
        <f t="shared" si="9"/>
        <v>0</v>
      </c>
    </row>
    <row r="125" spans="1:39" ht="14.5" x14ac:dyDescent="0.35">
      <c r="A125" s="14">
        <v>4</v>
      </c>
      <c r="B125" s="3">
        <v>0</v>
      </c>
      <c r="C125" s="3">
        <v>1</v>
      </c>
      <c r="D125" s="3">
        <v>0</v>
      </c>
      <c r="E125" s="3">
        <v>1</v>
      </c>
      <c r="F125" s="3">
        <v>0</v>
      </c>
      <c r="G125" s="3">
        <v>1</v>
      </c>
      <c r="H125" s="3">
        <f t="shared" si="6"/>
        <v>1</v>
      </c>
      <c r="I125" s="14">
        <f t="shared" si="7"/>
        <v>1</v>
      </c>
      <c r="R125" s="14">
        <v>4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1</v>
      </c>
      <c r="Z125" s="3">
        <v>0</v>
      </c>
      <c r="AA125" s="3">
        <v>1</v>
      </c>
      <c r="AB125" s="3">
        <v>1</v>
      </c>
      <c r="AE125" s="3">
        <v>4</v>
      </c>
      <c r="AF125">
        <v>0</v>
      </c>
      <c r="AG125">
        <v>0</v>
      </c>
      <c r="AJ125" s="2">
        <v>0</v>
      </c>
      <c r="AK125" s="2">
        <v>0</v>
      </c>
      <c r="AL125" s="14">
        <f t="shared" si="8"/>
        <v>0</v>
      </c>
      <c r="AM125" s="14">
        <f t="shared" si="9"/>
        <v>0</v>
      </c>
    </row>
    <row r="126" spans="1:39" ht="14.5" x14ac:dyDescent="0.35">
      <c r="A126" s="14">
        <v>4</v>
      </c>
      <c r="B126" s="3">
        <v>1</v>
      </c>
      <c r="C126" s="3">
        <v>1</v>
      </c>
      <c r="D126" s="3">
        <v>0</v>
      </c>
      <c r="E126" s="3">
        <v>1</v>
      </c>
      <c r="F126" s="3">
        <v>1</v>
      </c>
      <c r="G126" s="3">
        <v>0</v>
      </c>
      <c r="H126" s="3">
        <f t="shared" si="6"/>
        <v>2</v>
      </c>
      <c r="I126" s="14">
        <f t="shared" si="7"/>
        <v>1</v>
      </c>
      <c r="R126" s="14">
        <v>4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1</v>
      </c>
      <c r="AE126" s="3">
        <v>4</v>
      </c>
      <c r="AF126">
        <v>0</v>
      </c>
      <c r="AG126">
        <v>0</v>
      </c>
      <c r="AJ126" s="2">
        <v>0</v>
      </c>
      <c r="AK126" s="2">
        <v>0</v>
      </c>
      <c r="AL126" s="14">
        <f t="shared" si="8"/>
        <v>0</v>
      </c>
      <c r="AM126" s="14">
        <f t="shared" si="9"/>
        <v>0</v>
      </c>
    </row>
    <row r="127" spans="1:39" ht="14.5" x14ac:dyDescent="0.35">
      <c r="A127" s="14">
        <v>4</v>
      </c>
      <c r="B127" s="3">
        <v>0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f t="shared" si="6"/>
        <v>1</v>
      </c>
      <c r="I127" s="14">
        <f t="shared" si="7"/>
        <v>2</v>
      </c>
      <c r="R127" s="14">
        <v>4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s="3">
        <v>1</v>
      </c>
      <c r="AA127" s="3">
        <v>0</v>
      </c>
      <c r="AB127" s="3">
        <v>0</v>
      </c>
      <c r="AE127" s="3">
        <v>4</v>
      </c>
      <c r="AF127">
        <v>0</v>
      </c>
      <c r="AG127">
        <v>0</v>
      </c>
      <c r="AJ127" s="2">
        <v>0</v>
      </c>
      <c r="AK127" s="2">
        <v>0</v>
      </c>
      <c r="AL127" s="14">
        <f t="shared" si="8"/>
        <v>0</v>
      </c>
      <c r="AM127" s="14">
        <f t="shared" si="9"/>
        <v>0</v>
      </c>
    </row>
    <row r="128" spans="1:39" ht="14.5" x14ac:dyDescent="0.35">
      <c r="A128" s="14">
        <v>4</v>
      </c>
      <c r="B128" s="3">
        <v>0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3">
        <f t="shared" si="6"/>
        <v>0</v>
      </c>
      <c r="I128" s="14">
        <f t="shared" si="7"/>
        <v>1</v>
      </c>
      <c r="R128" s="14">
        <v>4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E128" s="3">
        <v>4</v>
      </c>
      <c r="AF128">
        <v>1</v>
      </c>
      <c r="AG128">
        <v>0</v>
      </c>
      <c r="AJ128" s="2">
        <v>1</v>
      </c>
      <c r="AK128" s="2">
        <v>0</v>
      </c>
      <c r="AL128" s="14">
        <f t="shared" si="8"/>
        <v>1</v>
      </c>
      <c r="AM128" s="14">
        <f t="shared" si="9"/>
        <v>0</v>
      </c>
    </row>
    <row r="129" spans="1:39" ht="14.5" x14ac:dyDescent="0.35">
      <c r="A129" s="14">
        <v>4</v>
      </c>
      <c r="B129" s="3">
        <v>1</v>
      </c>
      <c r="C129" s="3">
        <v>0</v>
      </c>
      <c r="D129" s="3">
        <v>0</v>
      </c>
      <c r="E129" s="3">
        <v>1</v>
      </c>
      <c r="F129" s="3">
        <v>1</v>
      </c>
      <c r="G129" s="3">
        <v>0</v>
      </c>
      <c r="H129" s="3">
        <f t="shared" si="6"/>
        <v>1</v>
      </c>
      <c r="I129" s="14">
        <f t="shared" si="7"/>
        <v>1</v>
      </c>
      <c r="R129" s="14">
        <v>4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1</v>
      </c>
      <c r="AE129" s="3">
        <v>4</v>
      </c>
      <c r="AF129">
        <v>0</v>
      </c>
      <c r="AG129">
        <v>2</v>
      </c>
      <c r="AJ129" s="2">
        <v>0</v>
      </c>
      <c r="AK129" s="2">
        <v>0</v>
      </c>
      <c r="AL129" s="14">
        <f t="shared" si="8"/>
        <v>2</v>
      </c>
      <c r="AM129" s="14">
        <f t="shared" si="9"/>
        <v>0</v>
      </c>
    </row>
    <row r="130" spans="1:39" ht="14.5" x14ac:dyDescent="0.35">
      <c r="A130" s="14">
        <v>4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f t="shared" si="6"/>
        <v>2</v>
      </c>
      <c r="I130" s="14">
        <f t="shared" si="7"/>
        <v>2</v>
      </c>
      <c r="R130" s="14">
        <v>4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1</v>
      </c>
      <c r="Z130" s="3">
        <v>1</v>
      </c>
      <c r="AA130" s="3">
        <v>1</v>
      </c>
      <c r="AB130" s="3">
        <v>1</v>
      </c>
      <c r="AE130" s="3">
        <v>4</v>
      </c>
      <c r="AF130">
        <v>0</v>
      </c>
      <c r="AG130">
        <v>0</v>
      </c>
      <c r="AJ130" s="2">
        <v>0</v>
      </c>
      <c r="AK130" s="2">
        <v>0</v>
      </c>
      <c r="AL130" s="14">
        <f t="shared" si="8"/>
        <v>0</v>
      </c>
      <c r="AM130" s="14">
        <f t="shared" si="9"/>
        <v>0</v>
      </c>
    </row>
    <row r="131" spans="1:39" ht="14.5" x14ac:dyDescent="0.35">
      <c r="A131" s="14">
        <v>4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0</v>
      </c>
      <c r="H131" s="3">
        <f t="shared" si="6"/>
        <v>2</v>
      </c>
      <c r="I131" s="14">
        <f t="shared" si="7"/>
        <v>2</v>
      </c>
      <c r="R131" s="14">
        <v>4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1</v>
      </c>
      <c r="AE131" s="3">
        <v>4</v>
      </c>
      <c r="AF131">
        <v>0</v>
      </c>
      <c r="AG131">
        <v>0</v>
      </c>
      <c r="AJ131" s="2">
        <v>0</v>
      </c>
      <c r="AK131" s="2">
        <v>0</v>
      </c>
      <c r="AL131" s="14">
        <f t="shared" si="8"/>
        <v>0</v>
      </c>
      <c r="AM131" s="14">
        <f t="shared" si="9"/>
        <v>0</v>
      </c>
    </row>
    <row r="132" spans="1:39" ht="14.5" x14ac:dyDescent="0.35">
      <c r="A132" s="14">
        <v>4</v>
      </c>
      <c r="B132" s="3">
        <v>0</v>
      </c>
      <c r="C132" s="3">
        <v>1</v>
      </c>
      <c r="D132" s="3">
        <v>0</v>
      </c>
      <c r="E132" s="3">
        <v>0</v>
      </c>
      <c r="F132" s="3">
        <v>0</v>
      </c>
      <c r="G132" s="3">
        <v>0</v>
      </c>
      <c r="H132" s="3">
        <f t="shared" ref="H132:H173" si="10">B132+C132</f>
        <v>1</v>
      </c>
      <c r="I132" s="14">
        <f t="shared" ref="I132:I173" si="11">D132+E132</f>
        <v>0</v>
      </c>
      <c r="R132" s="14">
        <v>4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E132" s="3">
        <v>4</v>
      </c>
      <c r="AF132">
        <v>0</v>
      </c>
      <c r="AG132">
        <v>0</v>
      </c>
      <c r="AJ132" s="2">
        <v>0</v>
      </c>
      <c r="AK132" s="2">
        <v>0</v>
      </c>
      <c r="AL132" s="14">
        <f t="shared" ref="AL132:AL172" si="12">AF132+AG132</f>
        <v>0</v>
      </c>
      <c r="AM132" s="14">
        <f t="shared" ref="AM132:AM173" si="13">AH132+AI132</f>
        <v>0</v>
      </c>
    </row>
    <row r="133" spans="1:39" ht="14.5" x14ac:dyDescent="0.35">
      <c r="A133" s="14">
        <v>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f t="shared" si="10"/>
        <v>0</v>
      </c>
      <c r="I133" s="14">
        <f t="shared" si="11"/>
        <v>0</v>
      </c>
      <c r="R133" s="14">
        <v>4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E133" s="3">
        <v>4</v>
      </c>
      <c r="AF133">
        <v>2</v>
      </c>
      <c r="AG133">
        <v>1</v>
      </c>
      <c r="AJ133" s="2">
        <v>0</v>
      </c>
      <c r="AK133" s="2">
        <v>0</v>
      </c>
      <c r="AL133" s="14">
        <f t="shared" si="12"/>
        <v>3</v>
      </c>
      <c r="AM133" s="14">
        <f t="shared" si="13"/>
        <v>0</v>
      </c>
    </row>
    <row r="134" spans="1:39" ht="14.5" x14ac:dyDescent="0.35">
      <c r="A134" s="14">
        <v>4</v>
      </c>
      <c r="B134" s="3">
        <v>1</v>
      </c>
      <c r="C134" s="3">
        <v>0</v>
      </c>
      <c r="D134" s="3">
        <v>0</v>
      </c>
      <c r="E134" s="3">
        <v>0</v>
      </c>
      <c r="F134" s="3">
        <v>1</v>
      </c>
      <c r="G134" s="3">
        <v>0</v>
      </c>
      <c r="H134" s="3">
        <f t="shared" si="10"/>
        <v>1</v>
      </c>
      <c r="I134" s="14">
        <f t="shared" si="11"/>
        <v>0</v>
      </c>
      <c r="R134" s="14">
        <v>4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1</v>
      </c>
      <c r="Z134" s="3">
        <v>0</v>
      </c>
      <c r="AA134" s="3">
        <v>0</v>
      </c>
      <c r="AB134" s="3">
        <v>0</v>
      </c>
      <c r="AE134" s="3">
        <v>4</v>
      </c>
      <c r="AF134">
        <v>0</v>
      </c>
      <c r="AG134">
        <v>0</v>
      </c>
      <c r="AJ134" s="2">
        <v>0</v>
      </c>
      <c r="AK134" s="2">
        <v>0</v>
      </c>
      <c r="AL134" s="14">
        <f t="shared" si="12"/>
        <v>0</v>
      </c>
      <c r="AM134" s="14">
        <f t="shared" si="13"/>
        <v>0</v>
      </c>
    </row>
    <row r="135" spans="1:39" ht="14.5" x14ac:dyDescent="0.35">
      <c r="A135" s="14">
        <v>4</v>
      </c>
      <c r="B135" s="3">
        <v>1</v>
      </c>
      <c r="C135" s="3">
        <v>1</v>
      </c>
      <c r="D135" s="3">
        <v>0</v>
      </c>
      <c r="E135" s="3">
        <v>1</v>
      </c>
      <c r="F135" s="3">
        <v>1</v>
      </c>
      <c r="G135" s="3">
        <v>1</v>
      </c>
      <c r="H135" s="3">
        <f t="shared" si="10"/>
        <v>2</v>
      </c>
      <c r="I135" s="14">
        <f t="shared" si="11"/>
        <v>1</v>
      </c>
      <c r="R135" s="14">
        <v>4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1</v>
      </c>
      <c r="Z135" s="3">
        <v>0</v>
      </c>
      <c r="AA135" s="3">
        <v>0</v>
      </c>
      <c r="AB135" s="3">
        <v>0</v>
      </c>
      <c r="AE135" s="3">
        <v>4</v>
      </c>
      <c r="AF135">
        <v>0</v>
      </c>
      <c r="AG135">
        <v>0</v>
      </c>
      <c r="AJ135" s="2">
        <v>0</v>
      </c>
      <c r="AK135" s="2">
        <v>0</v>
      </c>
      <c r="AL135" s="14">
        <f t="shared" si="12"/>
        <v>0</v>
      </c>
      <c r="AM135" s="14">
        <f t="shared" si="13"/>
        <v>0</v>
      </c>
    </row>
    <row r="136" spans="1:39" ht="14.5" x14ac:dyDescent="0.35">
      <c r="A136" s="14">
        <v>4</v>
      </c>
      <c r="B136" s="3">
        <v>1</v>
      </c>
      <c r="C136" s="3">
        <v>0</v>
      </c>
      <c r="D136" s="3">
        <v>0</v>
      </c>
      <c r="E136" s="3">
        <v>1</v>
      </c>
      <c r="F136" s="3">
        <v>1</v>
      </c>
      <c r="G136" s="3">
        <v>0</v>
      </c>
      <c r="H136" s="3">
        <f t="shared" si="10"/>
        <v>1</v>
      </c>
      <c r="I136" s="14">
        <f t="shared" si="11"/>
        <v>1</v>
      </c>
      <c r="R136" s="14">
        <v>4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</v>
      </c>
      <c r="AA136" s="3">
        <v>1</v>
      </c>
      <c r="AB136" s="3">
        <v>1</v>
      </c>
      <c r="AE136" s="3">
        <v>4</v>
      </c>
      <c r="AF136">
        <v>0</v>
      </c>
      <c r="AG136">
        <v>0</v>
      </c>
      <c r="AJ136" s="2">
        <v>0</v>
      </c>
      <c r="AK136" s="2">
        <v>0</v>
      </c>
      <c r="AL136" s="14">
        <f t="shared" si="12"/>
        <v>0</v>
      </c>
      <c r="AM136" s="14">
        <f t="shared" si="13"/>
        <v>0</v>
      </c>
    </row>
    <row r="137" spans="1:39" ht="14.5" x14ac:dyDescent="0.35">
      <c r="A137" s="14">
        <v>4</v>
      </c>
      <c r="B137" s="3">
        <v>1</v>
      </c>
      <c r="C137" s="3">
        <v>1</v>
      </c>
      <c r="D137" s="3">
        <v>0</v>
      </c>
      <c r="E137" s="3">
        <v>1</v>
      </c>
      <c r="F137" s="3">
        <v>1</v>
      </c>
      <c r="G137" s="3">
        <v>1</v>
      </c>
      <c r="H137" s="3">
        <f t="shared" si="10"/>
        <v>2</v>
      </c>
      <c r="I137" s="14">
        <f t="shared" si="11"/>
        <v>1</v>
      </c>
      <c r="R137" s="14">
        <v>4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s="3">
        <v>1</v>
      </c>
      <c r="AA137" s="3">
        <v>1</v>
      </c>
      <c r="AB137" s="3">
        <v>1</v>
      </c>
      <c r="AE137" s="3">
        <v>4</v>
      </c>
      <c r="AF137">
        <v>0</v>
      </c>
      <c r="AG137">
        <v>0</v>
      </c>
      <c r="AJ137" s="2">
        <v>0</v>
      </c>
      <c r="AK137" s="2">
        <v>0</v>
      </c>
      <c r="AL137" s="14">
        <f t="shared" si="12"/>
        <v>0</v>
      </c>
      <c r="AM137" s="14">
        <f t="shared" si="13"/>
        <v>0</v>
      </c>
    </row>
    <row r="138" spans="1:39" ht="14.5" x14ac:dyDescent="0.35">
      <c r="A138" s="14">
        <v>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f t="shared" si="10"/>
        <v>0</v>
      </c>
      <c r="I138" s="14">
        <f t="shared" si="11"/>
        <v>0</v>
      </c>
      <c r="R138" s="14">
        <v>4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E138" s="3">
        <v>4</v>
      </c>
      <c r="AF138">
        <v>2</v>
      </c>
      <c r="AG138">
        <v>0</v>
      </c>
      <c r="AJ138" s="2">
        <v>0</v>
      </c>
      <c r="AK138" s="2">
        <v>0</v>
      </c>
      <c r="AL138" s="14">
        <f t="shared" si="12"/>
        <v>2</v>
      </c>
      <c r="AM138" s="14">
        <f t="shared" si="13"/>
        <v>0</v>
      </c>
    </row>
    <row r="139" spans="1:39" ht="14.5" x14ac:dyDescent="0.35">
      <c r="A139" s="14">
        <v>4</v>
      </c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0</v>
      </c>
      <c r="H139" s="3">
        <f t="shared" si="10"/>
        <v>0</v>
      </c>
      <c r="I139" s="14">
        <f t="shared" si="11"/>
        <v>0</v>
      </c>
      <c r="R139" s="14">
        <v>4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1</v>
      </c>
      <c r="Z139" s="3">
        <v>0</v>
      </c>
      <c r="AA139" s="3">
        <v>1</v>
      </c>
      <c r="AB139" s="3">
        <v>1</v>
      </c>
      <c r="AE139" s="3">
        <v>4</v>
      </c>
      <c r="AF139">
        <v>1</v>
      </c>
      <c r="AG139">
        <v>0</v>
      </c>
      <c r="AJ139" s="2">
        <v>0</v>
      </c>
      <c r="AK139" s="2">
        <v>0</v>
      </c>
      <c r="AL139" s="14">
        <f t="shared" si="12"/>
        <v>1</v>
      </c>
      <c r="AM139" s="14">
        <f t="shared" si="13"/>
        <v>0</v>
      </c>
    </row>
    <row r="140" spans="1:39" ht="14.5" x14ac:dyDescent="0.35">
      <c r="A140" s="14">
        <v>5</v>
      </c>
      <c r="B140" s="3">
        <v>0</v>
      </c>
      <c r="C140" s="3">
        <v>0</v>
      </c>
      <c r="D140" s="3">
        <v>0</v>
      </c>
      <c r="E140" s="3">
        <v>0</v>
      </c>
      <c r="F140" s="3">
        <v>1</v>
      </c>
      <c r="G140" s="3">
        <v>1</v>
      </c>
      <c r="H140" s="3">
        <f t="shared" si="10"/>
        <v>0</v>
      </c>
      <c r="I140" s="14">
        <f t="shared" si="11"/>
        <v>0</v>
      </c>
      <c r="R140" s="14">
        <v>5</v>
      </c>
      <c r="S140" s="3">
        <v>1</v>
      </c>
      <c r="T140" s="3">
        <v>1</v>
      </c>
      <c r="U140" s="3">
        <v>0</v>
      </c>
      <c r="V140" s="3">
        <v>1</v>
      </c>
      <c r="W140" s="3">
        <v>0</v>
      </c>
      <c r="X140" s="3">
        <v>0</v>
      </c>
      <c r="Y140" s="3">
        <v>0</v>
      </c>
      <c r="Z140" s="3">
        <v>0</v>
      </c>
      <c r="AA140" s="3">
        <v>1</v>
      </c>
      <c r="AB140" s="3">
        <v>1</v>
      </c>
      <c r="AE140" s="3">
        <v>5</v>
      </c>
      <c r="AF140">
        <v>2</v>
      </c>
      <c r="AH140">
        <v>0</v>
      </c>
      <c r="AI140" s="2">
        <v>0</v>
      </c>
      <c r="AJ140" s="2">
        <v>0</v>
      </c>
      <c r="AK140" s="2">
        <v>0</v>
      </c>
      <c r="AL140" s="14">
        <f t="shared" si="12"/>
        <v>2</v>
      </c>
      <c r="AM140" s="14">
        <f t="shared" si="13"/>
        <v>0</v>
      </c>
    </row>
    <row r="141" spans="1:39" ht="14.5" x14ac:dyDescent="0.35">
      <c r="A141" s="14">
        <v>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f t="shared" si="10"/>
        <v>0</v>
      </c>
      <c r="I141" s="14">
        <f t="shared" si="11"/>
        <v>0</v>
      </c>
      <c r="R141" s="14">
        <v>5</v>
      </c>
      <c r="S141" s="3">
        <v>0</v>
      </c>
      <c r="T141" s="3">
        <v>0</v>
      </c>
      <c r="U141" s="3">
        <v>0</v>
      </c>
      <c r="V141" s="3">
        <v>1</v>
      </c>
      <c r="W141" s="3">
        <v>0</v>
      </c>
      <c r="X141" s="3">
        <v>0</v>
      </c>
      <c r="Y141" s="3">
        <v>1</v>
      </c>
      <c r="Z141" s="3">
        <v>1</v>
      </c>
      <c r="AA141" s="3">
        <v>0</v>
      </c>
      <c r="AB141" s="3">
        <v>1</v>
      </c>
      <c r="AE141" s="3">
        <v>5</v>
      </c>
      <c r="AF141">
        <v>1</v>
      </c>
      <c r="AH141">
        <v>0</v>
      </c>
      <c r="AI141" s="2">
        <v>0</v>
      </c>
      <c r="AJ141" s="2">
        <v>0</v>
      </c>
      <c r="AK141" s="2">
        <v>0</v>
      </c>
      <c r="AL141" s="14">
        <f t="shared" si="12"/>
        <v>1</v>
      </c>
      <c r="AM141" s="14">
        <f t="shared" si="13"/>
        <v>0</v>
      </c>
    </row>
    <row r="142" spans="1:39" ht="14.5" x14ac:dyDescent="0.35">
      <c r="A142" s="14">
        <v>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f t="shared" si="10"/>
        <v>0</v>
      </c>
      <c r="I142" s="14">
        <f t="shared" si="11"/>
        <v>0</v>
      </c>
      <c r="R142" s="14">
        <v>5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0</v>
      </c>
      <c r="AB142" s="3">
        <v>1</v>
      </c>
      <c r="AE142" s="3">
        <v>5</v>
      </c>
      <c r="AF142">
        <v>2</v>
      </c>
      <c r="AH142">
        <v>0</v>
      </c>
      <c r="AI142" s="2">
        <v>0</v>
      </c>
      <c r="AJ142" s="2">
        <v>0</v>
      </c>
      <c r="AK142" s="2">
        <v>0</v>
      </c>
      <c r="AL142" s="14">
        <f t="shared" si="12"/>
        <v>2</v>
      </c>
      <c r="AM142" s="14">
        <f t="shared" si="13"/>
        <v>0</v>
      </c>
    </row>
    <row r="143" spans="1:39" ht="14.5" x14ac:dyDescent="0.35">
      <c r="A143" s="14">
        <v>5</v>
      </c>
      <c r="B143" s="3">
        <v>0</v>
      </c>
      <c r="C143" s="3">
        <v>1</v>
      </c>
      <c r="D143" s="3">
        <v>1</v>
      </c>
      <c r="E143" s="3">
        <v>1</v>
      </c>
      <c r="F143" s="3">
        <v>0</v>
      </c>
      <c r="G143" s="3">
        <v>1</v>
      </c>
      <c r="H143" s="3">
        <f t="shared" si="10"/>
        <v>1</v>
      </c>
      <c r="I143" s="14">
        <f t="shared" si="11"/>
        <v>2</v>
      </c>
      <c r="R143" s="14">
        <v>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1</v>
      </c>
      <c r="Z143" s="3">
        <v>1</v>
      </c>
      <c r="AA143" s="3">
        <v>1</v>
      </c>
      <c r="AB143" s="3">
        <v>1</v>
      </c>
      <c r="AE143" s="3">
        <v>5</v>
      </c>
      <c r="AF143">
        <v>1</v>
      </c>
      <c r="AH143">
        <v>0</v>
      </c>
      <c r="AI143" s="2">
        <v>0</v>
      </c>
      <c r="AJ143" s="2">
        <v>0</v>
      </c>
      <c r="AK143" s="2">
        <v>0</v>
      </c>
      <c r="AL143" s="14">
        <f t="shared" si="12"/>
        <v>1</v>
      </c>
      <c r="AM143" s="14">
        <f t="shared" si="13"/>
        <v>0</v>
      </c>
    </row>
    <row r="144" spans="1:39" ht="14.5" x14ac:dyDescent="0.35">
      <c r="A144" s="14">
        <v>5</v>
      </c>
      <c r="B144" s="3">
        <v>0</v>
      </c>
      <c r="C144" s="3">
        <v>1</v>
      </c>
      <c r="D144" s="3">
        <v>0</v>
      </c>
      <c r="E144" s="3">
        <v>1</v>
      </c>
      <c r="F144" s="3">
        <v>0</v>
      </c>
      <c r="G144" s="3">
        <v>1</v>
      </c>
      <c r="H144" s="3">
        <f t="shared" si="10"/>
        <v>1</v>
      </c>
      <c r="I144" s="14">
        <f t="shared" si="11"/>
        <v>1</v>
      </c>
      <c r="R144" s="14">
        <v>5</v>
      </c>
      <c r="S144" s="3">
        <v>0</v>
      </c>
      <c r="T144" s="3">
        <v>0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1</v>
      </c>
      <c r="AB144" s="3">
        <v>1</v>
      </c>
      <c r="AE144" s="3">
        <v>5</v>
      </c>
      <c r="AF144">
        <v>1</v>
      </c>
      <c r="AH144">
        <v>2</v>
      </c>
      <c r="AI144" s="2">
        <v>0</v>
      </c>
      <c r="AJ144" s="2">
        <v>0</v>
      </c>
      <c r="AK144" s="2">
        <v>0</v>
      </c>
      <c r="AL144" s="14">
        <f t="shared" si="12"/>
        <v>1</v>
      </c>
      <c r="AM144" s="14">
        <f t="shared" si="13"/>
        <v>2</v>
      </c>
    </row>
    <row r="145" spans="1:39" ht="14.5" x14ac:dyDescent="0.35">
      <c r="A145" s="14">
        <v>5</v>
      </c>
      <c r="B145" s="3">
        <v>0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f t="shared" si="10"/>
        <v>1</v>
      </c>
      <c r="I145" s="14">
        <f t="shared" si="11"/>
        <v>2</v>
      </c>
      <c r="R145" s="14">
        <v>5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1</v>
      </c>
      <c r="AA145" s="3">
        <v>1</v>
      </c>
      <c r="AB145" s="3">
        <v>1</v>
      </c>
      <c r="AE145" s="3">
        <v>5</v>
      </c>
      <c r="AF145">
        <v>1</v>
      </c>
      <c r="AH145">
        <v>0</v>
      </c>
      <c r="AI145" s="2">
        <v>0</v>
      </c>
      <c r="AJ145" s="2">
        <v>0</v>
      </c>
      <c r="AK145" s="2">
        <v>0</v>
      </c>
      <c r="AL145" s="14">
        <f t="shared" si="12"/>
        <v>1</v>
      </c>
      <c r="AM145" s="14">
        <f t="shared" si="13"/>
        <v>0</v>
      </c>
    </row>
    <row r="146" spans="1:39" ht="14.5" x14ac:dyDescent="0.35">
      <c r="A146" s="14">
        <v>5</v>
      </c>
      <c r="B146" s="3">
        <v>0</v>
      </c>
      <c r="C146" s="3">
        <v>1</v>
      </c>
      <c r="D146" s="3">
        <v>0</v>
      </c>
      <c r="E146" s="3">
        <v>1</v>
      </c>
      <c r="F146" s="3">
        <v>0</v>
      </c>
      <c r="G146" s="3">
        <v>1</v>
      </c>
      <c r="H146" s="3">
        <f t="shared" si="10"/>
        <v>1</v>
      </c>
      <c r="I146" s="14">
        <f t="shared" si="11"/>
        <v>1</v>
      </c>
      <c r="R146" s="14">
        <v>5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0</v>
      </c>
      <c r="AA146" s="3">
        <v>0</v>
      </c>
      <c r="AB146" s="3">
        <v>1</v>
      </c>
      <c r="AE146" s="3">
        <v>5</v>
      </c>
      <c r="AF146">
        <v>2</v>
      </c>
      <c r="AH146">
        <v>0</v>
      </c>
      <c r="AI146" s="2">
        <v>0</v>
      </c>
      <c r="AJ146" s="2">
        <v>0</v>
      </c>
      <c r="AK146" s="2">
        <v>0</v>
      </c>
      <c r="AL146" s="14">
        <f t="shared" si="12"/>
        <v>2</v>
      </c>
      <c r="AM146" s="14">
        <f t="shared" si="13"/>
        <v>0</v>
      </c>
    </row>
    <row r="147" spans="1:39" ht="14.5" x14ac:dyDescent="0.35">
      <c r="A147" s="14">
        <v>5</v>
      </c>
      <c r="B147" s="3">
        <v>0</v>
      </c>
      <c r="C147" s="3">
        <v>1</v>
      </c>
      <c r="D147" s="3">
        <v>0</v>
      </c>
      <c r="E147" s="3">
        <v>0</v>
      </c>
      <c r="F147" s="3">
        <v>1</v>
      </c>
      <c r="G147" s="3">
        <v>1</v>
      </c>
      <c r="H147" s="3">
        <f t="shared" si="10"/>
        <v>1</v>
      </c>
      <c r="I147" s="14">
        <f t="shared" si="11"/>
        <v>0</v>
      </c>
      <c r="R147" s="14">
        <v>5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0</v>
      </c>
      <c r="Y147" s="3">
        <v>1</v>
      </c>
      <c r="Z147" s="3">
        <v>1</v>
      </c>
      <c r="AA147" s="3">
        <v>1</v>
      </c>
      <c r="AB147" s="3">
        <v>1</v>
      </c>
      <c r="AE147" s="3">
        <v>5</v>
      </c>
      <c r="AF147">
        <v>0</v>
      </c>
      <c r="AH147">
        <v>1</v>
      </c>
      <c r="AI147" s="2">
        <v>0</v>
      </c>
      <c r="AJ147" s="2">
        <v>0</v>
      </c>
      <c r="AK147" s="2">
        <v>0</v>
      </c>
      <c r="AL147" s="14">
        <f t="shared" si="12"/>
        <v>0</v>
      </c>
      <c r="AM147" s="14">
        <f t="shared" si="13"/>
        <v>1</v>
      </c>
    </row>
    <row r="148" spans="1:39" ht="14.5" x14ac:dyDescent="0.35">
      <c r="A148" s="14">
        <v>5</v>
      </c>
      <c r="B148" s="3">
        <v>1</v>
      </c>
      <c r="C148" s="3">
        <v>1</v>
      </c>
      <c r="D148" s="3">
        <v>1</v>
      </c>
      <c r="E148" s="3">
        <v>1</v>
      </c>
      <c r="F148" s="3">
        <v>0</v>
      </c>
      <c r="G148" s="3">
        <v>1</v>
      </c>
      <c r="H148" s="3">
        <f t="shared" si="10"/>
        <v>2</v>
      </c>
      <c r="I148" s="14">
        <f t="shared" si="11"/>
        <v>2</v>
      </c>
      <c r="R148" s="14">
        <v>5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1</v>
      </c>
      <c r="Z148" s="3">
        <v>1</v>
      </c>
      <c r="AA148" s="3">
        <v>1</v>
      </c>
      <c r="AB148" s="3">
        <v>1</v>
      </c>
      <c r="AE148" s="3">
        <v>5</v>
      </c>
      <c r="AF148">
        <v>0</v>
      </c>
      <c r="AH148">
        <v>0</v>
      </c>
      <c r="AI148" s="2">
        <v>0</v>
      </c>
      <c r="AJ148" s="2">
        <v>0</v>
      </c>
      <c r="AK148" s="2">
        <v>0</v>
      </c>
      <c r="AL148" s="14">
        <f t="shared" si="12"/>
        <v>0</v>
      </c>
      <c r="AM148" s="14">
        <f t="shared" si="13"/>
        <v>0</v>
      </c>
    </row>
    <row r="149" spans="1:39" ht="14.5" x14ac:dyDescent="0.35">
      <c r="A149" s="14">
        <v>5</v>
      </c>
      <c r="B149" s="3">
        <v>0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f t="shared" si="10"/>
        <v>1</v>
      </c>
      <c r="I149" s="14">
        <f t="shared" si="11"/>
        <v>2</v>
      </c>
      <c r="R149" s="14">
        <v>5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s="3">
        <v>1</v>
      </c>
      <c r="AA149" s="3">
        <v>1</v>
      </c>
      <c r="AB149" s="3">
        <v>1</v>
      </c>
      <c r="AE149" s="3">
        <v>5</v>
      </c>
      <c r="AF149">
        <v>1</v>
      </c>
      <c r="AH149">
        <v>0</v>
      </c>
      <c r="AI149" s="2">
        <v>0</v>
      </c>
      <c r="AJ149" s="2">
        <v>0</v>
      </c>
      <c r="AK149" s="2">
        <v>0</v>
      </c>
      <c r="AL149" s="14">
        <f t="shared" si="12"/>
        <v>1</v>
      </c>
      <c r="AM149" s="14">
        <f t="shared" si="13"/>
        <v>0</v>
      </c>
    </row>
    <row r="150" spans="1:39" ht="14.5" x14ac:dyDescent="0.35">
      <c r="A150" s="14">
        <v>5</v>
      </c>
      <c r="B150" s="3">
        <v>0</v>
      </c>
      <c r="C150" s="3">
        <v>1</v>
      </c>
      <c r="D150" s="3">
        <v>0</v>
      </c>
      <c r="E150" s="3">
        <v>1</v>
      </c>
      <c r="F150" s="3">
        <v>1</v>
      </c>
      <c r="G150" s="3">
        <v>1</v>
      </c>
      <c r="H150" s="3">
        <f t="shared" si="10"/>
        <v>1</v>
      </c>
      <c r="I150" s="14">
        <f t="shared" si="11"/>
        <v>1</v>
      </c>
      <c r="R150" s="14">
        <v>5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1</v>
      </c>
      <c r="Z150" s="3">
        <v>1</v>
      </c>
      <c r="AA150" s="3">
        <v>1</v>
      </c>
      <c r="AB150" s="3">
        <v>1</v>
      </c>
      <c r="AE150" s="3">
        <v>5</v>
      </c>
      <c r="AF150">
        <v>1</v>
      </c>
      <c r="AH150">
        <v>1</v>
      </c>
      <c r="AI150" s="2">
        <v>0</v>
      </c>
      <c r="AJ150" s="2">
        <v>0</v>
      </c>
      <c r="AK150" s="2">
        <v>0</v>
      </c>
      <c r="AL150" s="14">
        <f t="shared" si="12"/>
        <v>1</v>
      </c>
      <c r="AM150" s="14">
        <f t="shared" si="13"/>
        <v>1</v>
      </c>
    </row>
    <row r="151" spans="1:39" ht="14.5" x14ac:dyDescent="0.35">
      <c r="A151" s="14">
        <v>5</v>
      </c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f t="shared" si="10"/>
        <v>0</v>
      </c>
      <c r="I151" s="14">
        <f t="shared" si="11"/>
        <v>1</v>
      </c>
      <c r="R151" s="14">
        <v>5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E151" s="3">
        <v>5</v>
      </c>
      <c r="AF151">
        <v>1</v>
      </c>
      <c r="AH151">
        <v>0</v>
      </c>
      <c r="AI151" s="2">
        <v>0</v>
      </c>
      <c r="AJ151" s="2">
        <v>0</v>
      </c>
      <c r="AK151" s="2">
        <v>0</v>
      </c>
      <c r="AL151" s="14">
        <f t="shared" si="12"/>
        <v>1</v>
      </c>
      <c r="AM151" s="14">
        <f t="shared" si="13"/>
        <v>0</v>
      </c>
    </row>
    <row r="152" spans="1:39" ht="14.5" x14ac:dyDescent="0.35">
      <c r="A152" s="14">
        <v>5</v>
      </c>
      <c r="B152" s="3">
        <v>0</v>
      </c>
      <c r="C152" s="3">
        <v>1</v>
      </c>
      <c r="D152" s="3">
        <v>1</v>
      </c>
      <c r="E152" s="3">
        <v>1</v>
      </c>
      <c r="F152" s="3">
        <v>0</v>
      </c>
      <c r="G152" s="3">
        <v>1</v>
      </c>
      <c r="H152" s="3">
        <f t="shared" si="10"/>
        <v>1</v>
      </c>
      <c r="I152" s="14">
        <f t="shared" si="11"/>
        <v>2</v>
      </c>
      <c r="R152" s="14">
        <v>5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1</v>
      </c>
      <c r="Z152" s="3">
        <v>1</v>
      </c>
      <c r="AA152" s="3">
        <v>1</v>
      </c>
      <c r="AB152" s="3">
        <v>1</v>
      </c>
      <c r="AE152" s="3">
        <v>5</v>
      </c>
      <c r="AF152">
        <v>2</v>
      </c>
      <c r="AH152">
        <v>0</v>
      </c>
      <c r="AI152" s="2">
        <v>0</v>
      </c>
      <c r="AJ152" s="2">
        <v>0</v>
      </c>
      <c r="AK152" s="2">
        <v>0</v>
      </c>
      <c r="AL152" s="14">
        <f t="shared" si="12"/>
        <v>2</v>
      </c>
      <c r="AM152" s="14">
        <f t="shared" si="13"/>
        <v>0</v>
      </c>
    </row>
    <row r="153" spans="1:39" ht="14.5" x14ac:dyDescent="0.35">
      <c r="A153" s="14">
        <v>5</v>
      </c>
      <c r="B153" s="3">
        <v>0</v>
      </c>
      <c r="C153" s="3">
        <v>1</v>
      </c>
      <c r="D153" s="3">
        <v>1</v>
      </c>
      <c r="E153" s="3">
        <v>0</v>
      </c>
      <c r="F153" s="3">
        <v>1</v>
      </c>
      <c r="G153" s="3">
        <v>0</v>
      </c>
      <c r="H153" s="3">
        <f t="shared" si="10"/>
        <v>1</v>
      </c>
      <c r="I153" s="14">
        <f t="shared" si="11"/>
        <v>1</v>
      </c>
      <c r="R153" s="14">
        <v>5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E153" s="3">
        <v>5</v>
      </c>
      <c r="AF153">
        <v>1</v>
      </c>
      <c r="AH153">
        <v>0</v>
      </c>
      <c r="AI153" s="2">
        <v>0</v>
      </c>
      <c r="AJ153" s="2">
        <v>0</v>
      </c>
      <c r="AK153" s="2">
        <v>0</v>
      </c>
      <c r="AL153" s="14">
        <f t="shared" si="12"/>
        <v>1</v>
      </c>
      <c r="AM153" s="14">
        <f t="shared" si="13"/>
        <v>0</v>
      </c>
    </row>
    <row r="154" spans="1:39" ht="14.5" x14ac:dyDescent="0.35">
      <c r="A154" s="14">
        <v>5</v>
      </c>
      <c r="B154" s="3">
        <v>0</v>
      </c>
      <c r="C154" s="3">
        <v>0</v>
      </c>
      <c r="D154" s="3">
        <v>0</v>
      </c>
      <c r="E154" s="3">
        <v>1</v>
      </c>
      <c r="F154" s="3">
        <v>1</v>
      </c>
      <c r="G154" s="3">
        <v>1</v>
      </c>
      <c r="H154" s="3">
        <f t="shared" si="10"/>
        <v>0</v>
      </c>
      <c r="I154" s="14">
        <f t="shared" si="11"/>
        <v>1</v>
      </c>
      <c r="R154" s="14">
        <v>5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1</v>
      </c>
      <c r="Z154" s="3">
        <v>1</v>
      </c>
      <c r="AA154" s="3">
        <v>1</v>
      </c>
      <c r="AB154" s="3">
        <v>1</v>
      </c>
      <c r="AE154" s="3">
        <v>5</v>
      </c>
      <c r="AF154">
        <v>1</v>
      </c>
      <c r="AH154">
        <v>0</v>
      </c>
      <c r="AI154" s="2">
        <v>0</v>
      </c>
      <c r="AJ154" s="2">
        <v>0</v>
      </c>
      <c r="AK154" s="2">
        <v>0</v>
      </c>
      <c r="AL154" s="14">
        <f t="shared" si="12"/>
        <v>1</v>
      </c>
      <c r="AM154" s="14">
        <f t="shared" si="13"/>
        <v>0</v>
      </c>
    </row>
    <row r="155" spans="1:39" ht="14.5" x14ac:dyDescent="0.35">
      <c r="A155" s="14">
        <v>5</v>
      </c>
      <c r="B155" s="3">
        <v>0</v>
      </c>
      <c r="C155" s="3">
        <v>0</v>
      </c>
      <c r="D155" s="3">
        <v>0</v>
      </c>
      <c r="E155" s="3">
        <v>1</v>
      </c>
      <c r="F155" s="3">
        <v>0</v>
      </c>
      <c r="G155" s="3">
        <v>1</v>
      </c>
      <c r="H155" s="3">
        <f t="shared" si="10"/>
        <v>0</v>
      </c>
      <c r="I155" s="14">
        <f t="shared" si="11"/>
        <v>1</v>
      </c>
      <c r="R155" s="14">
        <v>5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3">
        <v>1</v>
      </c>
      <c r="AB155" s="3">
        <v>1</v>
      </c>
      <c r="AE155" s="3">
        <v>5</v>
      </c>
      <c r="AF155">
        <v>2</v>
      </c>
      <c r="AH155">
        <v>0</v>
      </c>
      <c r="AI155" s="2">
        <v>0</v>
      </c>
      <c r="AJ155" s="2">
        <v>0</v>
      </c>
      <c r="AK155" s="2">
        <v>0</v>
      </c>
      <c r="AL155" s="14">
        <f t="shared" si="12"/>
        <v>2</v>
      </c>
      <c r="AM155" s="14">
        <f t="shared" si="13"/>
        <v>0</v>
      </c>
    </row>
    <row r="156" spans="1:39" ht="14.5" x14ac:dyDescent="0.35">
      <c r="A156" s="14">
        <v>5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f t="shared" si="10"/>
        <v>2</v>
      </c>
      <c r="I156" s="14">
        <f t="shared" si="11"/>
        <v>2</v>
      </c>
      <c r="R156" s="14">
        <v>5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1</v>
      </c>
      <c r="AA156" s="3">
        <v>1</v>
      </c>
      <c r="AB156" s="3">
        <v>1</v>
      </c>
      <c r="AE156" s="3">
        <v>5</v>
      </c>
      <c r="AF156">
        <v>0</v>
      </c>
      <c r="AH156">
        <v>0</v>
      </c>
      <c r="AI156" s="2">
        <v>0</v>
      </c>
      <c r="AJ156" s="2">
        <v>0</v>
      </c>
      <c r="AK156" s="2">
        <v>0</v>
      </c>
      <c r="AL156" s="14">
        <f t="shared" si="12"/>
        <v>0</v>
      </c>
      <c r="AM156" s="14">
        <f t="shared" si="13"/>
        <v>0</v>
      </c>
    </row>
    <row r="157" spans="1:39" ht="14.5" x14ac:dyDescent="0.35">
      <c r="A157" s="14">
        <v>5</v>
      </c>
      <c r="B157" s="3">
        <v>1</v>
      </c>
      <c r="C157" s="3">
        <v>1</v>
      </c>
      <c r="D157" s="3">
        <v>1</v>
      </c>
      <c r="E157" s="3">
        <v>0</v>
      </c>
      <c r="F157" s="3">
        <v>1</v>
      </c>
      <c r="G157" s="3">
        <v>1</v>
      </c>
      <c r="H157" s="3">
        <f t="shared" si="10"/>
        <v>2</v>
      </c>
      <c r="I157" s="14">
        <f t="shared" si="11"/>
        <v>1</v>
      </c>
      <c r="R157" s="14">
        <v>5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1</v>
      </c>
      <c r="Z157" s="3">
        <v>1</v>
      </c>
      <c r="AA157" s="3">
        <v>1</v>
      </c>
      <c r="AB157" s="3">
        <v>1</v>
      </c>
      <c r="AE157" s="3">
        <v>5</v>
      </c>
      <c r="AF157">
        <v>0</v>
      </c>
      <c r="AH157">
        <v>0</v>
      </c>
      <c r="AI157" s="2">
        <v>0</v>
      </c>
      <c r="AJ157" s="2">
        <v>0</v>
      </c>
      <c r="AK157" s="2">
        <v>0</v>
      </c>
      <c r="AL157" s="14">
        <f t="shared" si="12"/>
        <v>0</v>
      </c>
      <c r="AM157" s="14">
        <f t="shared" si="13"/>
        <v>0</v>
      </c>
    </row>
    <row r="158" spans="1:39" ht="14.5" x14ac:dyDescent="0.35">
      <c r="A158" s="14">
        <v>5</v>
      </c>
      <c r="B158" s="3">
        <v>0</v>
      </c>
      <c r="C158" s="3">
        <v>1</v>
      </c>
      <c r="D158" s="3">
        <v>1</v>
      </c>
      <c r="E158" s="3">
        <v>1</v>
      </c>
      <c r="F158" s="3">
        <v>1</v>
      </c>
      <c r="G158" s="3">
        <v>0</v>
      </c>
      <c r="H158" s="3">
        <f t="shared" si="10"/>
        <v>1</v>
      </c>
      <c r="I158" s="14">
        <f t="shared" si="11"/>
        <v>2</v>
      </c>
      <c r="R158" s="14">
        <v>5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1</v>
      </c>
      <c r="Z158" s="3">
        <v>1</v>
      </c>
      <c r="AA158" s="3">
        <v>1</v>
      </c>
      <c r="AB158" s="3">
        <v>0</v>
      </c>
      <c r="AE158" s="3">
        <v>5</v>
      </c>
      <c r="AF158">
        <v>0</v>
      </c>
      <c r="AH158">
        <v>0</v>
      </c>
      <c r="AI158" s="2">
        <v>0</v>
      </c>
      <c r="AJ158" s="2">
        <v>0</v>
      </c>
      <c r="AK158" s="2">
        <v>0</v>
      </c>
      <c r="AL158" s="14">
        <f t="shared" si="12"/>
        <v>0</v>
      </c>
      <c r="AM158" s="14">
        <f t="shared" si="13"/>
        <v>0</v>
      </c>
    </row>
    <row r="159" spans="1:39" ht="14.5" x14ac:dyDescent="0.35">
      <c r="A159" s="14">
        <v>5</v>
      </c>
      <c r="B159" s="3">
        <v>0</v>
      </c>
      <c r="C159" s="3">
        <v>0</v>
      </c>
      <c r="D159" s="3">
        <v>1</v>
      </c>
      <c r="E159" s="3">
        <v>1</v>
      </c>
      <c r="F159" s="3">
        <v>0</v>
      </c>
      <c r="G159" s="3">
        <v>1</v>
      </c>
      <c r="H159" s="3">
        <f t="shared" si="10"/>
        <v>0</v>
      </c>
      <c r="I159" s="14">
        <f t="shared" si="11"/>
        <v>2</v>
      </c>
      <c r="R159" s="14">
        <v>5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1</v>
      </c>
      <c r="Z159" s="3">
        <v>1</v>
      </c>
      <c r="AA159" s="3">
        <v>1</v>
      </c>
      <c r="AB159" s="3">
        <v>1</v>
      </c>
      <c r="AE159" s="3">
        <v>5</v>
      </c>
      <c r="AF159">
        <v>2</v>
      </c>
      <c r="AH159">
        <v>0</v>
      </c>
      <c r="AI159" s="2">
        <v>1</v>
      </c>
      <c r="AJ159" s="2">
        <v>1</v>
      </c>
      <c r="AK159" s="2">
        <v>0</v>
      </c>
      <c r="AL159" s="14">
        <f t="shared" si="12"/>
        <v>2</v>
      </c>
      <c r="AM159" s="14">
        <f t="shared" si="13"/>
        <v>1</v>
      </c>
    </row>
    <row r="160" spans="1:39" ht="14.5" x14ac:dyDescent="0.35">
      <c r="A160" s="14">
        <v>5</v>
      </c>
      <c r="B160" s="3">
        <v>0</v>
      </c>
      <c r="C160" s="3">
        <v>0</v>
      </c>
      <c r="D160" s="3">
        <v>0</v>
      </c>
      <c r="E160" s="3">
        <v>1</v>
      </c>
      <c r="F160" s="3">
        <v>0</v>
      </c>
      <c r="G160" s="3">
        <v>0</v>
      </c>
      <c r="H160" s="3">
        <f t="shared" si="10"/>
        <v>0</v>
      </c>
      <c r="I160" s="14">
        <f t="shared" si="11"/>
        <v>1</v>
      </c>
      <c r="R160" s="14">
        <v>5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1</v>
      </c>
      <c r="AE160" s="3">
        <v>5</v>
      </c>
      <c r="AF160">
        <v>1</v>
      </c>
      <c r="AH160">
        <v>0</v>
      </c>
      <c r="AI160" s="2">
        <v>0</v>
      </c>
      <c r="AJ160" s="2">
        <v>0</v>
      </c>
      <c r="AK160" s="2">
        <v>0</v>
      </c>
      <c r="AL160" s="14">
        <f t="shared" si="12"/>
        <v>1</v>
      </c>
      <c r="AM160" s="14">
        <f t="shared" si="13"/>
        <v>0</v>
      </c>
    </row>
    <row r="161" spans="1:39" ht="14.5" x14ac:dyDescent="0.35">
      <c r="A161" s="14">
        <v>5</v>
      </c>
      <c r="B161" s="3">
        <v>0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f t="shared" si="10"/>
        <v>1</v>
      </c>
      <c r="I161" s="14">
        <f t="shared" si="11"/>
        <v>2</v>
      </c>
      <c r="R161" s="14">
        <v>5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1</v>
      </c>
      <c r="Z161" s="3">
        <v>1</v>
      </c>
      <c r="AA161" s="3">
        <v>1</v>
      </c>
      <c r="AB161" s="3">
        <v>1</v>
      </c>
      <c r="AE161" s="3">
        <v>5</v>
      </c>
      <c r="AF161">
        <v>1</v>
      </c>
      <c r="AH161">
        <v>0</v>
      </c>
      <c r="AI161" s="2">
        <v>0</v>
      </c>
      <c r="AJ161" s="2">
        <v>0</v>
      </c>
      <c r="AK161" s="2">
        <v>0</v>
      </c>
      <c r="AL161" s="14">
        <f t="shared" si="12"/>
        <v>1</v>
      </c>
      <c r="AM161" s="14">
        <f t="shared" si="13"/>
        <v>0</v>
      </c>
    </row>
    <row r="162" spans="1:39" ht="14.5" x14ac:dyDescent="0.35">
      <c r="A162" s="14">
        <v>5</v>
      </c>
      <c r="B162" s="3">
        <v>1</v>
      </c>
      <c r="C162" s="3">
        <v>1</v>
      </c>
      <c r="D162" s="3">
        <v>1</v>
      </c>
      <c r="E162" s="3">
        <v>1</v>
      </c>
      <c r="F162" s="3">
        <v>0</v>
      </c>
      <c r="G162" s="3">
        <v>1</v>
      </c>
      <c r="H162" s="3">
        <f t="shared" si="10"/>
        <v>2</v>
      </c>
      <c r="I162" s="14">
        <f t="shared" si="11"/>
        <v>2</v>
      </c>
      <c r="R162" s="14">
        <v>5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1</v>
      </c>
      <c r="AA162" s="3">
        <v>1</v>
      </c>
      <c r="AB162" s="3">
        <v>1</v>
      </c>
      <c r="AE162" s="3">
        <v>5</v>
      </c>
      <c r="AF162">
        <v>0</v>
      </c>
      <c r="AH162">
        <v>0</v>
      </c>
      <c r="AI162" s="2">
        <v>0</v>
      </c>
      <c r="AJ162" s="2">
        <v>0</v>
      </c>
      <c r="AK162" s="2">
        <v>0</v>
      </c>
      <c r="AL162" s="14">
        <f t="shared" si="12"/>
        <v>0</v>
      </c>
      <c r="AM162" s="14">
        <f t="shared" si="13"/>
        <v>0</v>
      </c>
    </row>
    <row r="163" spans="1:39" ht="14.5" x14ac:dyDescent="0.35">
      <c r="A163" s="14">
        <v>5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f t="shared" si="10"/>
        <v>2</v>
      </c>
      <c r="I163" s="14">
        <f t="shared" si="11"/>
        <v>2</v>
      </c>
      <c r="R163" s="14">
        <v>5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1</v>
      </c>
      <c r="Z163" s="3">
        <v>1</v>
      </c>
      <c r="AA163" s="3">
        <v>0</v>
      </c>
      <c r="AB163" s="3">
        <v>0</v>
      </c>
      <c r="AE163" s="3">
        <v>5</v>
      </c>
      <c r="AF163">
        <v>0</v>
      </c>
      <c r="AH163">
        <v>0</v>
      </c>
      <c r="AI163" s="2">
        <v>0</v>
      </c>
      <c r="AJ163" s="2">
        <v>0</v>
      </c>
      <c r="AK163" s="2">
        <v>0</v>
      </c>
      <c r="AL163" s="14">
        <f t="shared" si="12"/>
        <v>0</v>
      </c>
      <c r="AM163" s="14">
        <f t="shared" si="13"/>
        <v>0</v>
      </c>
    </row>
    <row r="164" spans="1:39" ht="14.5" x14ac:dyDescent="0.35">
      <c r="A164" s="14">
        <v>5</v>
      </c>
      <c r="B164" s="3">
        <v>0</v>
      </c>
      <c r="C164" s="3">
        <v>1</v>
      </c>
      <c r="D164" s="3">
        <v>1</v>
      </c>
      <c r="E164" s="3">
        <v>1</v>
      </c>
      <c r="F164" s="3">
        <v>0</v>
      </c>
      <c r="G164" s="3">
        <v>1</v>
      </c>
      <c r="H164" s="3">
        <f t="shared" si="10"/>
        <v>1</v>
      </c>
      <c r="I164" s="14">
        <f t="shared" si="11"/>
        <v>2</v>
      </c>
      <c r="R164" s="14">
        <v>5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s="3">
        <v>1</v>
      </c>
      <c r="AA164" s="3">
        <v>1</v>
      </c>
      <c r="AB164" s="3">
        <v>0</v>
      </c>
      <c r="AE164" s="3">
        <v>5</v>
      </c>
      <c r="AF164">
        <v>0</v>
      </c>
      <c r="AH164">
        <v>0</v>
      </c>
      <c r="AI164" s="2">
        <v>0</v>
      </c>
      <c r="AJ164" s="2">
        <v>0</v>
      </c>
      <c r="AK164" s="2">
        <v>0</v>
      </c>
      <c r="AL164" s="14">
        <f t="shared" si="12"/>
        <v>0</v>
      </c>
      <c r="AM164" s="14">
        <f t="shared" si="13"/>
        <v>0</v>
      </c>
    </row>
    <row r="165" spans="1:39" ht="14.5" x14ac:dyDescent="0.35">
      <c r="A165" s="14">
        <v>5</v>
      </c>
      <c r="B165" s="3">
        <v>1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>
        <f t="shared" si="10"/>
        <v>2</v>
      </c>
      <c r="I165" s="14">
        <f t="shared" si="11"/>
        <v>0</v>
      </c>
      <c r="R165" s="14">
        <v>5</v>
      </c>
      <c r="S165" s="3">
        <v>0</v>
      </c>
      <c r="T165" s="3">
        <v>0</v>
      </c>
      <c r="U165" s="3">
        <v>0</v>
      </c>
      <c r="V165" s="3">
        <v>1</v>
      </c>
      <c r="W165" s="3">
        <v>0</v>
      </c>
      <c r="X165" s="3">
        <v>0</v>
      </c>
      <c r="Y165" s="3">
        <v>1</v>
      </c>
      <c r="Z165" s="3">
        <v>1</v>
      </c>
      <c r="AA165" s="3">
        <v>1</v>
      </c>
      <c r="AB165" s="3">
        <v>1</v>
      </c>
      <c r="AE165" s="3">
        <v>5</v>
      </c>
      <c r="AF165">
        <v>0</v>
      </c>
      <c r="AH165">
        <v>1</v>
      </c>
      <c r="AI165" s="2">
        <v>0</v>
      </c>
      <c r="AJ165" s="2">
        <v>0</v>
      </c>
      <c r="AK165" s="2">
        <v>0</v>
      </c>
      <c r="AL165" s="14">
        <f t="shared" si="12"/>
        <v>0</v>
      </c>
      <c r="AM165" s="14">
        <f t="shared" si="13"/>
        <v>1</v>
      </c>
    </row>
    <row r="166" spans="1:39" ht="14.5" x14ac:dyDescent="0.35">
      <c r="A166" s="14">
        <v>5</v>
      </c>
      <c r="B166" s="3">
        <v>1</v>
      </c>
      <c r="C166" s="3">
        <v>0</v>
      </c>
      <c r="D166" s="3">
        <v>1</v>
      </c>
      <c r="E166" s="3">
        <v>0</v>
      </c>
      <c r="F166" s="3">
        <v>1</v>
      </c>
      <c r="G166" s="3">
        <v>1</v>
      </c>
      <c r="H166" s="3">
        <f t="shared" si="10"/>
        <v>1</v>
      </c>
      <c r="I166" s="14">
        <f t="shared" si="11"/>
        <v>1</v>
      </c>
      <c r="R166" s="14">
        <v>5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1</v>
      </c>
      <c r="Z166" s="3">
        <v>0</v>
      </c>
      <c r="AA166" s="3">
        <v>1</v>
      </c>
      <c r="AB166" s="3">
        <v>1</v>
      </c>
      <c r="AE166" s="3">
        <v>5</v>
      </c>
      <c r="AF166">
        <v>0</v>
      </c>
      <c r="AH166">
        <v>0</v>
      </c>
      <c r="AI166" s="2">
        <v>0</v>
      </c>
      <c r="AJ166" s="2">
        <v>0</v>
      </c>
      <c r="AK166" s="2">
        <v>0</v>
      </c>
      <c r="AL166" s="14">
        <f t="shared" si="12"/>
        <v>0</v>
      </c>
      <c r="AM166" s="14">
        <f t="shared" si="13"/>
        <v>0</v>
      </c>
    </row>
    <row r="167" spans="1:39" ht="14.5" x14ac:dyDescent="0.35">
      <c r="A167" s="14">
        <v>5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f t="shared" si="10"/>
        <v>2</v>
      </c>
      <c r="I167" s="14">
        <f t="shared" si="11"/>
        <v>2</v>
      </c>
      <c r="R167" s="14">
        <v>5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1</v>
      </c>
      <c r="Z167" s="3">
        <v>1</v>
      </c>
      <c r="AA167" s="3">
        <v>1</v>
      </c>
      <c r="AB167" s="3">
        <v>1</v>
      </c>
      <c r="AE167" s="3">
        <v>5</v>
      </c>
      <c r="AF167">
        <v>0</v>
      </c>
      <c r="AH167">
        <v>0</v>
      </c>
      <c r="AI167" s="2">
        <v>0</v>
      </c>
      <c r="AJ167" s="2">
        <v>0</v>
      </c>
      <c r="AK167" s="2">
        <v>0</v>
      </c>
      <c r="AL167" s="14">
        <f t="shared" si="12"/>
        <v>0</v>
      </c>
      <c r="AM167" s="14">
        <f t="shared" si="13"/>
        <v>0</v>
      </c>
    </row>
    <row r="168" spans="1:39" ht="14.5" x14ac:dyDescent="0.35">
      <c r="A168" s="14">
        <v>5</v>
      </c>
      <c r="B168" s="3">
        <v>1</v>
      </c>
      <c r="C168" s="3">
        <v>0</v>
      </c>
      <c r="D168" s="3">
        <v>1</v>
      </c>
      <c r="E168" s="3">
        <v>1</v>
      </c>
      <c r="F168" s="3">
        <v>0</v>
      </c>
      <c r="G168" s="3">
        <v>1</v>
      </c>
      <c r="H168" s="3">
        <f t="shared" si="10"/>
        <v>1</v>
      </c>
      <c r="I168" s="14">
        <f t="shared" si="11"/>
        <v>2</v>
      </c>
      <c r="R168" s="14">
        <v>5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1</v>
      </c>
      <c r="Z168" s="3">
        <v>1</v>
      </c>
      <c r="AA168" s="3">
        <v>1</v>
      </c>
      <c r="AB168" s="3">
        <v>1</v>
      </c>
      <c r="AE168" s="3">
        <v>5</v>
      </c>
      <c r="AF168">
        <v>0</v>
      </c>
      <c r="AH168">
        <v>0</v>
      </c>
      <c r="AI168" s="2">
        <v>0</v>
      </c>
      <c r="AJ168" s="2">
        <v>0</v>
      </c>
      <c r="AK168" s="2">
        <v>0</v>
      </c>
      <c r="AL168" s="14">
        <f t="shared" si="12"/>
        <v>0</v>
      </c>
      <c r="AM168" s="14">
        <f t="shared" si="13"/>
        <v>0</v>
      </c>
    </row>
    <row r="169" spans="1:39" ht="14.5" x14ac:dyDescent="0.35">
      <c r="A169" s="14">
        <v>5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f t="shared" si="10"/>
        <v>2</v>
      </c>
      <c r="I169" s="14">
        <f t="shared" si="11"/>
        <v>2</v>
      </c>
      <c r="R169" s="14">
        <v>5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</v>
      </c>
      <c r="Z169" s="3">
        <v>1</v>
      </c>
      <c r="AA169" s="3">
        <v>0</v>
      </c>
      <c r="AB169" s="3">
        <v>1</v>
      </c>
      <c r="AE169" s="3">
        <v>5</v>
      </c>
      <c r="AF169">
        <v>0</v>
      </c>
      <c r="AH169">
        <v>0</v>
      </c>
      <c r="AI169" s="2">
        <v>0</v>
      </c>
      <c r="AJ169" s="2">
        <v>0</v>
      </c>
      <c r="AK169" s="2">
        <v>0</v>
      </c>
      <c r="AL169" s="14">
        <f t="shared" si="12"/>
        <v>0</v>
      </c>
      <c r="AM169" s="14">
        <f t="shared" si="13"/>
        <v>0</v>
      </c>
    </row>
    <row r="170" spans="1:39" ht="14.5" x14ac:dyDescent="0.35">
      <c r="A170" s="14">
        <v>5</v>
      </c>
      <c r="B170" s="3">
        <v>1</v>
      </c>
      <c r="C170" s="3">
        <v>1</v>
      </c>
      <c r="D170" s="3">
        <v>1</v>
      </c>
      <c r="E170" s="3">
        <v>0</v>
      </c>
      <c r="F170" s="3">
        <v>1</v>
      </c>
      <c r="G170" s="3">
        <v>0</v>
      </c>
      <c r="H170" s="3">
        <f>B170+C170</f>
        <v>2</v>
      </c>
      <c r="I170" s="14">
        <f t="shared" si="11"/>
        <v>1</v>
      </c>
      <c r="R170" s="14">
        <v>5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1</v>
      </c>
      <c r="Z170" s="3">
        <v>1</v>
      </c>
      <c r="AA170" s="3">
        <v>1</v>
      </c>
      <c r="AB170" s="3">
        <v>1</v>
      </c>
      <c r="AE170" s="3">
        <v>5</v>
      </c>
      <c r="AF170">
        <v>0</v>
      </c>
      <c r="AH170">
        <v>0</v>
      </c>
      <c r="AI170" s="2">
        <v>0</v>
      </c>
      <c r="AJ170" s="2">
        <v>0</v>
      </c>
      <c r="AK170" s="2">
        <v>0</v>
      </c>
      <c r="AL170" s="14">
        <f t="shared" si="12"/>
        <v>0</v>
      </c>
      <c r="AM170" s="14">
        <f t="shared" si="13"/>
        <v>0</v>
      </c>
    </row>
    <row r="171" spans="1:39" ht="14.5" x14ac:dyDescent="0.35">
      <c r="A171" s="14">
        <v>5</v>
      </c>
      <c r="B171" s="3">
        <v>1</v>
      </c>
      <c r="C171" s="3">
        <v>0</v>
      </c>
      <c r="D171" s="3">
        <v>1</v>
      </c>
      <c r="E171" s="3">
        <v>1</v>
      </c>
      <c r="F171" s="3">
        <v>1</v>
      </c>
      <c r="G171" s="3">
        <v>1</v>
      </c>
      <c r="H171" s="3">
        <f t="shared" si="10"/>
        <v>1</v>
      </c>
      <c r="I171" s="14">
        <f t="shared" si="11"/>
        <v>2</v>
      </c>
      <c r="R171" s="14">
        <v>5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1</v>
      </c>
      <c r="AA171" s="3">
        <v>1</v>
      </c>
      <c r="AB171" s="3">
        <v>1</v>
      </c>
      <c r="AE171" s="3">
        <v>5</v>
      </c>
      <c r="AF171">
        <v>0</v>
      </c>
      <c r="AH171">
        <v>0</v>
      </c>
      <c r="AI171" s="2">
        <v>0</v>
      </c>
      <c r="AJ171" s="2">
        <v>0</v>
      </c>
      <c r="AK171" s="2">
        <v>0</v>
      </c>
      <c r="AL171" s="14">
        <f t="shared" si="12"/>
        <v>0</v>
      </c>
      <c r="AM171" s="14">
        <f t="shared" si="13"/>
        <v>0</v>
      </c>
    </row>
    <row r="172" spans="1:39" ht="14.5" x14ac:dyDescent="0.35">
      <c r="A172" s="14">
        <v>5</v>
      </c>
      <c r="B172" s="3">
        <v>0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f t="shared" si="10"/>
        <v>0</v>
      </c>
      <c r="I172" s="14">
        <f t="shared" si="11"/>
        <v>1</v>
      </c>
      <c r="R172" s="14">
        <v>5</v>
      </c>
      <c r="S172" s="3">
        <v>1</v>
      </c>
      <c r="T172" s="3">
        <v>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</v>
      </c>
      <c r="AB172" s="3">
        <v>0</v>
      </c>
      <c r="AE172" s="3">
        <v>5</v>
      </c>
      <c r="AF172">
        <v>2</v>
      </c>
      <c r="AH172">
        <v>0</v>
      </c>
      <c r="AI172" s="2">
        <v>0</v>
      </c>
      <c r="AJ172" s="2">
        <v>0</v>
      </c>
      <c r="AK172" s="2">
        <v>0</v>
      </c>
      <c r="AL172" s="14">
        <f t="shared" si="12"/>
        <v>2</v>
      </c>
      <c r="AM172" s="14">
        <f t="shared" si="13"/>
        <v>0</v>
      </c>
    </row>
    <row r="173" spans="1:39" ht="14.5" x14ac:dyDescent="0.35">
      <c r="A173" s="14">
        <v>5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0</v>
      </c>
      <c r="H173" s="3">
        <f t="shared" si="10"/>
        <v>2</v>
      </c>
      <c r="I173" s="14">
        <f t="shared" si="11"/>
        <v>2</v>
      </c>
      <c r="R173" s="14">
        <v>5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1</v>
      </c>
      <c r="Z173" s="3">
        <v>1</v>
      </c>
      <c r="AA173" s="3">
        <v>1</v>
      </c>
      <c r="AB173" s="3">
        <v>1</v>
      </c>
      <c r="AE173" s="3">
        <v>5</v>
      </c>
      <c r="AF173">
        <v>0</v>
      </c>
      <c r="AH173">
        <v>0</v>
      </c>
      <c r="AI173" s="2">
        <v>0</v>
      </c>
      <c r="AJ173" s="2">
        <v>0</v>
      </c>
      <c r="AK173" s="2">
        <v>0</v>
      </c>
      <c r="AL173" s="14">
        <f>AF173+AG173</f>
        <v>0</v>
      </c>
      <c r="AM173" s="14">
        <f t="shared" si="13"/>
        <v>0</v>
      </c>
    </row>
    <row r="174" spans="1:39" x14ac:dyDescent="0.25">
      <c r="AL174" s="14"/>
    </row>
    <row r="175" spans="1:39" x14ac:dyDescent="0.25">
      <c r="S175" s="14"/>
      <c r="AL175" s="14"/>
    </row>
    <row r="176" spans="1:39" x14ac:dyDescent="0.25">
      <c r="Q176">
        <v>4</v>
      </c>
      <c r="R176">
        <v>1</v>
      </c>
      <c r="S176" s="14">
        <v>2</v>
      </c>
      <c r="T176" s="14">
        <v>5</v>
      </c>
      <c r="U176" s="14">
        <v>3</v>
      </c>
      <c r="V176" s="18" t="s">
        <v>565</v>
      </c>
      <c r="W176" s="18" t="s">
        <v>566</v>
      </c>
      <c r="X176" s="18" t="s">
        <v>570</v>
      </c>
      <c r="Y176" s="18" t="s">
        <v>571</v>
      </c>
      <c r="Z176" s="18" t="s">
        <v>572</v>
      </c>
      <c r="AA176" s="18" t="s">
        <v>573</v>
      </c>
    </row>
    <row r="177" spans="17:27" ht="14.5" x14ac:dyDescent="0.35">
      <c r="Q177" s="3">
        <v>0</v>
      </c>
      <c r="R177" s="3">
        <v>0</v>
      </c>
      <c r="S177" s="3">
        <v>0</v>
      </c>
      <c r="T177" s="3">
        <v>1</v>
      </c>
      <c r="U177" s="3">
        <v>0</v>
      </c>
      <c r="V177" s="3">
        <v>0</v>
      </c>
      <c r="W177" s="3">
        <v>0</v>
      </c>
      <c r="X177" s="3">
        <v>0</v>
      </c>
      <c r="Y177" s="3">
        <v>1</v>
      </c>
      <c r="Z177" s="3">
        <v>0</v>
      </c>
      <c r="AA177" s="3">
        <v>0</v>
      </c>
    </row>
    <row r="178" spans="17:27" ht="14.5" x14ac:dyDescent="0.35"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1</v>
      </c>
      <c r="Y178" s="3">
        <v>0</v>
      </c>
      <c r="Z178" s="3">
        <v>1</v>
      </c>
      <c r="AA178" s="3">
        <v>1</v>
      </c>
    </row>
    <row r="179" spans="17:27" ht="14.5" x14ac:dyDescent="0.35">
      <c r="Q179" s="3">
        <v>0</v>
      </c>
      <c r="R179" s="3">
        <v>0</v>
      </c>
      <c r="S179" s="3">
        <v>0</v>
      </c>
      <c r="T179" s="3">
        <v>1</v>
      </c>
      <c r="U179" s="3">
        <v>1</v>
      </c>
      <c r="V179" s="3">
        <v>1</v>
      </c>
      <c r="W179" s="3">
        <v>0</v>
      </c>
      <c r="X179" s="3">
        <v>0</v>
      </c>
      <c r="Y179" s="3">
        <v>1</v>
      </c>
      <c r="Z179" s="3">
        <v>0</v>
      </c>
      <c r="AA179" s="3">
        <v>0</v>
      </c>
    </row>
    <row r="180" spans="17:27" ht="14.5" x14ac:dyDescent="0.35"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1</v>
      </c>
      <c r="Y180" s="3">
        <v>0</v>
      </c>
      <c r="Z180" s="3">
        <v>1</v>
      </c>
      <c r="AA180" s="3">
        <v>1</v>
      </c>
    </row>
    <row r="181" spans="17:27" ht="14.5" x14ac:dyDescent="0.35"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</v>
      </c>
      <c r="Y181" s="3">
        <v>0</v>
      </c>
      <c r="Z181" s="3">
        <v>1</v>
      </c>
      <c r="AA181" s="3">
        <v>0</v>
      </c>
    </row>
    <row r="182" spans="17:27" ht="14.5" x14ac:dyDescent="0.35"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</row>
    <row r="183" spans="17:27" ht="14.5" x14ac:dyDescent="0.35">
      <c r="Q183" s="3">
        <v>0</v>
      </c>
      <c r="R183" s="3">
        <v>0</v>
      </c>
      <c r="S183" s="3">
        <v>0</v>
      </c>
      <c r="T183" s="3">
        <v>1</v>
      </c>
      <c r="U183" s="3">
        <v>0</v>
      </c>
      <c r="V183" s="3">
        <v>0</v>
      </c>
      <c r="W183" s="3">
        <v>0</v>
      </c>
      <c r="X183" s="3">
        <v>1</v>
      </c>
      <c r="Y183" s="3">
        <v>0</v>
      </c>
      <c r="Z183" s="3">
        <v>1</v>
      </c>
      <c r="AA183" s="3">
        <v>1</v>
      </c>
    </row>
    <row r="184" spans="17:27" ht="14.5" x14ac:dyDescent="0.35"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1</v>
      </c>
      <c r="Y184" s="3">
        <v>0</v>
      </c>
      <c r="Z184" s="3">
        <v>1</v>
      </c>
      <c r="AA184" s="3">
        <v>1</v>
      </c>
    </row>
    <row r="185" spans="17:27" ht="14.5" x14ac:dyDescent="0.35"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1</v>
      </c>
      <c r="Y185" s="3">
        <v>1</v>
      </c>
      <c r="Z185" s="3">
        <v>1</v>
      </c>
      <c r="AA185" s="3">
        <v>1</v>
      </c>
    </row>
    <row r="186" spans="17:27" ht="14.5" x14ac:dyDescent="0.35">
      <c r="Q186" s="3">
        <v>0</v>
      </c>
      <c r="R186" s="3">
        <v>0</v>
      </c>
      <c r="S186" s="3">
        <v>0</v>
      </c>
      <c r="T186" s="3">
        <v>0</v>
      </c>
      <c r="U186" s="3">
        <v>1</v>
      </c>
      <c r="V186" s="3">
        <v>1</v>
      </c>
      <c r="W186" s="3">
        <v>0</v>
      </c>
      <c r="X186" s="3">
        <v>0</v>
      </c>
      <c r="Y186" s="3">
        <v>0</v>
      </c>
      <c r="Z186" s="3">
        <v>0</v>
      </c>
      <c r="AA186" s="3">
        <v>1</v>
      </c>
    </row>
    <row r="187" spans="17:27" ht="14.5" x14ac:dyDescent="0.35"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1</v>
      </c>
      <c r="Z187" s="3">
        <v>0</v>
      </c>
      <c r="AA187" s="3">
        <v>1</v>
      </c>
    </row>
    <row r="188" spans="17:27" ht="14.5" x14ac:dyDescent="0.35">
      <c r="Q188" s="3">
        <v>0</v>
      </c>
      <c r="R188" s="3">
        <v>0</v>
      </c>
      <c r="S188" s="3">
        <v>0</v>
      </c>
      <c r="T188" s="3">
        <v>0</v>
      </c>
      <c r="U188" s="3">
        <v>1</v>
      </c>
      <c r="V188" s="3">
        <v>1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</row>
    <row r="189" spans="17:27" ht="14.5" x14ac:dyDescent="0.35">
      <c r="Q189" s="3">
        <v>0</v>
      </c>
      <c r="R189" s="3">
        <v>0</v>
      </c>
      <c r="S189" s="3">
        <v>0</v>
      </c>
      <c r="T189" s="3">
        <v>1</v>
      </c>
      <c r="U189" s="3">
        <v>1</v>
      </c>
      <c r="V189" s="3">
        <v>1</v>
      </c>
      <c r="W189" s="3">
        <v>0</v>
      </c>
      <c r="X189" s="3">
        <v>0</v>
      </c>
      <c r="Y189" s="3">
        <v>1</v>
      </c>
      <c r="Z189" s="3">
        <v>0</v>
      </c>
      <c r="AA189" s="3">
        <v>1</v>
      </c>
    </row>
    <row r="190" spans="17:27" ht="14.5" x14ac:dyDescent="0.35">
      <c r="Q190" s="3">
        <v>0</v>
      </c>
      <c r="R190" s="3">
        <v>0</v>
      </c>
      <c r="S190" s="3">
        <v>1</v>
      </c>
      <c r="T190" s="3">
        <v>0</v>
      </c>
      <c r="U190" s="3">
        <v>0</v>
      </c>
      <c r="V190" s="3">
        <v>0</v>
      </c>
      <c r="W190" s="3">
        <v>1</v>
      </c>
      <c r="X190" s="3">
        <v>1</v>
      </c>
      <c r="Y190" s="3">
        <v>0</v>
      </c>
      <c r="Z190" s="3">
        <v>1</v>
      </c>
      <c r="AA190" s="3">
        <v>0</v>
      </c>
    </row>
    <row r="191" spans="17:27" ht="14.5" x14ac:dyDescent="0.35"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1</v>
      </c>
    </row>
    <row r="192" spans="17:27" ht="14.5" x14ac:dyDescent="0.35">
      <c r="Q192" s="3">
        <v>0</v>
      </c>
      <c r="R192" s="3">
        <v>0</v>
      </c>
      <c r="S192" s="3">
        <v>1</v>
      </c>
      <c r="T192" s="3">
        <v>1</v>
      </c>
      <c r="U192" s="3">
        <v>0</v>
      </c>
      <c r="V192" s="3">
        <v>0</v>
      </c>
      <c r="W192" s="3">
        <v>1</v>
      </c>
      <c r="X192" s="3">
        <v>1</v>
      </c>
      <c r="Y192" s="3">
        <v>0</v>
      </c>
      <c r="Z192" s="3">
        <v>1</v>
      </c>
      <c r="AA192" s="3">
        <v>0</v>
      </c>
    </row>
    <row r="193" spans="17:27" ht="14.5" x14ac:dyDescent="0.35"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</v>
      </c>
      <c r="Y193" s="3">
        <v>0</v>
      </c>
      <c r="Z193" s="3">
        <v>1</v>
      </c>
      <c r="AA193" s="3">
        <v>0</v>
      </c>
    </row>
    <row r="194" spans="17:27" ht="14.5" x14ac:dyDescent="0.35">
      <c r="Q194" s="3">
        <v>0</v>
      </c>
      <c r="R194" s="3">
        <v>0</v>
      </c>
      <c r="S194" s="3">
        <v>0</v>
      </c>
      <c r="T194" s="3">
        <v>0</v>
      </c>
      <c r="U194" s="3">
        <v>1</v>
      </c>
      <c r="V194" s="3">
        <v>1</v>
      </c>
      <c r="W194" s="3">
        <v>0</v>
      </c>
      <c r="X194" s="3">
        <v>1</v>
      </c>
      <c r="Y194" s="3">
        <v>1</v>
      </c>
      <c r="Z194" s="3">
        <v>1</v>
      </c>
      <c r="AA194" s="3">
        <v>1</v>
      </c>
    </row>
    <row r="195" spans="17:27" ht="14.5" x14ac:dyDescent="0.35"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1</v>
      </c>
    </row>
    <row r="196" spans="17:27" ht="14.5" x14ac:dyDescent="0.35"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1</v>
      </c>
      <c r="Y196" s="3">
        <v>0</v>
      </c>
      <c r="Z196" s="3">
        <v>1</v>
      </c>
      <c r="AA196" s="3">
        <v>1</v>
      </c>
    </row>
    <row r="197" spans="17:27" ht="14.5" x14ac:dyDescent="0.35"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1</v>
      </c>
      <c r="Y197" s="3">
        <v>0</v>
      </c>
      <c r="Z197" s="3">
        <v>1</v>
      </c>
      <c r="AA197" s="3">
        <v>0</v>
      </c>
    </row>
    <row r="198" spans="17:27" ht="14.5" x14ac:dyDescent="0.35">
      <c r="Q198" s="3">
        <v>0</v>
      </c>
      <c r="R198" s="3">
        <v>0</v>
      </c>
      <c r="S198" s="3">
        <v>0</v>
      </c>
      <c r="T198" s="3">
        <v>0</v>
      </c>
      <c r="U198" s="3">
        <v>1</v>
      </c>
      <c r="V198" s="3">
        <v>1</v>
      </c>
      <c r="W198" s="3">
        <v>0</v>
      </c>
      <c r="X198" s="3">
        <v>1</v>
      </c>
      <c r="Y198" s="3">
        <v>1</v>
      </c>
      <c r="Z198" s="3">
        <v>1</v>
      </c>
      <c r="AA198" s="3">
        <v>1</v>
      </c>
    </row>
    <row r="199" spans="17:27" ht="14.5" x14ac:dyDescent="0.35"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1</v>
      </c>
      <c r="Y199" s="3">
        <v>0</v>
      </c>
      <c r="Z199" s="3">
        <v>1</v>
      </c>
      <c r="AA199" s="3">
        <v>0</v>
      </c>
    </row>
    <row r="200" spans="17:27" ht="14.5" x14ac:dyDescent="0.35">
      <c r="Q200" s="3">
        <v>0</v>
      </c>
      <c r="R200" s="3">
        <v>0</v>
      </c>
      <c r="S200" s="3">
        <v>0</v>
      </c>
      <c r="T200" s="3">
        <v>0</v>
      </c>
      <c r="U200" s="3">
        <v>1</v>
      </c>
      <c r="V200" s="3">
        <v>1</v>
      </c>
      <c r="W200" s="3">
        <v>0</v>
      </c>
      <c r="X200" s="3">
        <v>1</v>
      </c>
      <c r="Y200" s="3">
        <v>1</v>
      </c>
      <c r="Z200" s="3">
        <v>1</v>
      </c>
      <c r="AA200" s="3">
        <v>1</v>
      </c>
    </row>
    <row r="201" spans="17:27" ht="14.5" x14ac:dyDescent="0.35"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1</v>
      </c>
      <c r="Y201" s="3">
        <v>1</v>
      </c>
      <c r="Z201" s="3">
        <v>1</v>
      </c>
      <c r="AA201" s="3">
        <v>1</v>
      </c>
    </row>
    <row r="202" spans="17:27" ht="14.5" x14ac:dyDescent="0.35"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1</v>
      </c>
      <c r="Y202" s="3">
        <v>0</v>
      </c>
      <c r="Z202" s="3">
        <v>1</v>
      </c>
      <c r="AA202" s="3">
        <v>1</v>
      </c>
    </row>
    <row r="203" spans="17:27" ht="14.5" x14ac:dyDescent="0.35"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1</v>
      </c>
    </row>
    <row r="204" spans="17:27" ht="14.5" x14ac:dyDescent="0.35"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1</v>
      </c>
      <c r="Y204" s="3">
        <v>1</v>
      </c>
      <c r="Z204" s="3">
        <v>1</v>
      </c>
      <c r="AA204" s="3">
        <v>1</v>
      </c>
    </row>
    <row r="205" spans="17:27" ht="14.5" x14ac:dyDescent="0.35"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1</v>
      </c>
      <c r="Y205" s="3">
        <v>0</v>
      </c>
      <c r="Z205" s="3">
        <v>1</v>
      </c>
      <c r="AA205" s="3">
        <v>1</v>
      </c>
    </row>
    <row r="206" spans="17:27" ht="14.5" x14ac:dyDescent="0.35"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1</v>
      </c>
      <c r="Y206" s="3">
        <v>1</v>
      </c>
      <c r="Z206" s="3">
        <v>1</v>
      </c>
      <c r="AA206" s="3">
        <v>1</v>
      </c>
    </row>
    <row r="207" spans="17:27" ht="14.5" x14ac:dyDescent="0.35">
      <c r="Q207" s="3">
        <v>0</v>
      </c>
      <c r="R207" s="3">
        <v>0</v>
      </c>
      <c r="S207" s="3">
        <v>0</v>
      </c>
      <c r="T207" s="3">
        <v>0</v>
      </c>
      <c r="U207" s="3">
        <v>1</v>
      </c>
      <c r="V207" s="3">
        <v>1</v>
      </c>
      <c r="W207" s="3">
        <v>0</v>
      </c>
      <c r="X207" s="3">
        <v>1</v>
      </c>
      <c r="Y207" s="3">
        <v>0</v>
      </c>
      <c r="Z207" s="3">
        <v>1</v>
      </c>
      <c r="AA207" s="3">
        <v>1</v>
      </c>
    </row>
    <row r="208" spans="17:27" ht="14.5" x14ac:dyDescent="0.35"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1</v>
      </c>
      <c r="Y208" s="3">
        <v>1</v>
      </c>
      <c r="Z208" s="3">
        <v>1</v>
      </c>
      <c r="AA208" s="3">
        <v>1</v>
      </c>
    </row>
    <row r="209" spans="17:27" ht="14.5" x14ac:dyDescent="0.35">
      <c r="Q209" s="3">
        <v>0</v>
      </c>
      <c r="R209" s="3">
        <v>0</v>
      </c>
      <c r="S209" s="3">
        <v>0</v>
      </c>
      <c r="T209" s="3">
        <v>1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</row>
    <row r="210" spans="17:27" ht="14.5" x14ac:dyDescent="0.35"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1</v>
      </c>
      <c r="Z210" s="3">
        <v>1</v>
      </c>
      <c r="AA210" s="3">
        <v>1</v>
      </c>
    </row>
    <row r="211" spans="17:27" ht="14.5" x14ac:dyDescent="0.35">
      <c r="Q211" s="3">
        <v>0</v>
      </c>
      <c r="R211" s="3">
        <v>0</v>
      </c>
      <c r="S211" s="3">
        <v>0</v>
      </c>
      <c r="T211" s="3">
        <v>1</v>
      </c>
      <c r="U211" s="3">
        <v>0</v>
      </c>
      <c r="V211" s="3">
        <v>0</v>
      </c>
      <c r="W211" s="3">
        <v>0</v>
      </c>
      <c r="X211" s="3">
        <v>1</v>
      </c>
      <c r="Y211" s="3">
        <v>1</v>
      </c>
      <c r="Z211" s="3">
        <v>1</v>
      </c>
      <c r="AA211" s="3">
        <v>0</v>
      </c>
    </row>
    <row r="212" spans="17:27" ht="14.5" x14ac:dyDescent="0.35">
      <c r="Q212" s="3">
        <v>0</v>
      </c>
      <c r="R212" s="3">
        <v>0</v>
      </c>
      <c r="S212" s="3">
        <v>0</v>
      </c>
      <c r="T212" s="3">
        <v>0</v>
      </c>
      <c r="U212" s="3">
        <v>1</v>
      </c>
      <c r="V212" s="3">
        <v>1</v>
      </c>
      <c r="W212" s="3">
        <v>0</v>
      </c>
      <c r="X212" s="3">
        <v>1</v>
      </c>
      <c r="Y212" s="3">
        <v>1</v>
      </c>
      <c r="Z212" s="3">
        <v>1</v>
      </c>
      <c r="AA212" s="3">
        <v>1</v>
      </c>
    </row>
    <row r="213" spans="17:27" ht="14.5" x14ac:dyDescent="0.35">
      <c r="Q213" s="3">
        <v>0</v>
      </c>
      <c r="R213" s="3">
        <v>0</v>
      </c>
      <c r="S213" s="3">
        <v>0</v>
      </c>
      <c r="T213" s="3">
        <v>1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1</v>
      </c>
      <c r="AA213" s="3">
        <v>1</v>
      </c>
    </row>
    <row r="214" spans="17:27" ht="14.5" x14ac:dyDescent="0.35"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1</v>
      </c>
      <c r="Z214" s="3">
        <v>1</v>
      </c>
      <c r="AA214" s="3">
        <v>1</v>
      </c>
    </row>
    <row r="215" spans="17:27" ht="14.5" x14ac:dyDescent="0.35"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1</v>
      </c>
      <c r="Z215" s="3">
        <v>1</v>
      </c>
      <c r="AA215" s="3">
        <v>0</v>
      </c>
    </row>
    <row r="216" spans="17:27" ht="14.5" x14ac:dyDescent="0.35"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</v>
      </c>
      <c r="Y216" s="3">
        <v>0</v>
      </c>
      <c r="Z216" s="3">
        <v>1</v>
      </c>
      <c r="AA216" s="3">
        <v>1</v>
      </c>
    </row>
    <row r="217" spans="17:27" ht="14.5" x14ac:dyDescent="0.35"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1</v>
      </c>
      <c r="AA217" s="3">
        <v>0</v>
      </c>
    </row>
    <row r="218" spans="17:27" ht="14.5" x14ac:dyDescent="0.35"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</v>
      </c>
      <c r="Y218" s="3">
        <v>0</v>
      </c>
      <c r="Z218" s="3">
        <v>0</v>
      </c>
      <c r="AA218" s="3">
        <v>1</v>
      </c>
    </row>
    <row r="219" spans="17:27" ht="14.5" x14ac:dyDescent="0.35">
      <c r="Q219" s="3">
        <v>0</v>
      </c>
      <c r="R219" s="3">
        <v>0</v>
      </c>
      <c r="S219" s="3">
        <v>0</v>
      </c>
      <c r="T219" s="3">
        <v>0</v>
      </c>
      <c r="U219" s="3">
        <v>1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1</v>
      </c>
    </row>
    <row r="220" spans="17:27" ht="14.5" x14ac:dyDescent="0.35"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1</v>
      </c>
    </row>
    <row r="221" spans="17:27" ht="14.5" x14ac:dyDescent="0.35">
      <c r="Q221" s="3">
        <v>0</v>
      </c>
      <c r="R221" s="3">
        <v>0</v>
      </c>
      <c r="S221" s="3">
        <v>0</v>
      </c>
      <c r="T221" s="3">
        <v>0</v>
      </c>
      <c r="U221" s="3">
        <v>1</v>
      </c>
      <c r="V221" s="3">
        <v>1</v>
      </c>
      <c r="W221" s="3">
        <v>0</v>
      </c>
      <c r="X221" s="3">
        <v>1</v>
      </c>
      <c r="Y221" s="3">
        <v>1</v>
      </c>
      <c r="Z221" s="3">
        <v>0</v>
      </c>
      <c r="AA221" s="3">
        <v>1</v>
      </c>
    </row>
    <row r="222" spans="17:27" ht="14.5" x14ac:dyDescent="0.35">
      <c r="Q222" s="3">
        <v>0</v>
      </c>
      <c r="R222" s="3">
        <v>0</v>
      </c>
      <c r="S222" s="3">
        <v>0</v>
      </c>
      <c r="T222" s="3">
        <v>0</v>
      </c>
      <c r="U222" s="3">
        <v>1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</row>
    <row r="223" spans="17:27" ht="14.5" x14ac:dyDescent="0.35"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</v>
      </c>
      <c r="Y223" s="3">
        <v>0</v>
      </c>
      <c r="Z223" s="3">
        <v>1</v>
      </c>
      <c r="AA223" s="3">
        <v>1</v>
      </c>
    </row>
    <row r="224" spans="17:27" ht="14.5" x14ac:dyDescent="0.35">
      <c r="Q224" s="3">
        <v>0</v>
      </c>
      <c r="R224" s="3">
        <v>0</v>
      </c>
      <c r="S224" s="3">
        <v>0</v>
      </c>
      <c r="T224" s="3">
        <v>0</v>
      </c>
      <c r="U224" s="3">
        <v>1</v>
      </c>
      <c r="V224" s="3">
        <v>1</v>
      </c>
      <c r="W224" s="3">
        <v>0</v>
      </c>
      <c r="X224" s="3">
        <v>0</v>
      </c>
      <c r="Y224" s="3">
        <v>1</v>
      </c>
      <c r="Z224" s="3">
        <v>1</v>
      </c>
      <c r="AA224" s="3">
        <v>0</v>
      </c>
    </row>
    <row r="225" spans="17:27" ht="14.5" x14ac:dyDescent="0.35"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1</v>
      </c>
      <c r="AA225" s="3">
        <v>1</v>
      </c>
    </row>
    <row r="226" spans="17:27" ht="14.5" x14ac:dyDescent="0.35"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1</v>
      </c>
      <c r="AA226" s="3">
        <v>1</v>
      </c>
    </row>
    <row r="227" spans="17:27" ht="14.5" x14ac:dyDescent="0.35"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1</v>
      </c>
      <c r="Y227" s="3">
        <v>0</v>
      </c>
      <c r="Z227" s="3">
        <v>1</v>
      </c>
      <c r="AA227" s="3">
        <v>1</v>
      </c>
    </row>
    <row r="228" spans="17:27" ht="14.5" x14ac:dyDescent="0.35"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1</v>
      </c>
      <c r="AA228" s="3">
        <v>1</v>
      </c>
    </row>
    <row r="229" spans="17:27" ht="14.5" x14ac:dyDescent="0.35"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1</v>
      </c>
      <c r="Y229" s="3">
        <v>0</v>
      </c>
      <c r="Z229" s="3">
        <v>1</v>
      </c>
      <c r="AA229" s="3">
        <v>1</v>
      </c>
    </row>
    <row r="230" spans="17:27" ht="14.5" x14ac:dyDescent="0.35">
      <c r="Q230" s="3">
        <v>0</v>
      </c>
      <c r="R230" s="3">
        <v>0</v>
      </c>
      <c r="S230" s="3">
        <v>0</v>
      </c>
      <c r="T230" s="3">
        <v>1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1</v>
      </c>
      <c r="AA230" s="3">
        <v>1</v>
      </c>
    </row>
    <row r="231" spans="17:27" ht="14.5" x14ac:dyDescent="0.35"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1</v>
      </c>
      <c r="Y231" s="3">
        <v>0</v>
      </c>
      <c r="Z231" s="3">
        <v>1</v>
      </c>
      <c r="AA231" s="3">
        <v>0</v>
      </c>
    </row>
    <row r="232" spans="17:27" ht="14.5" x14ac:dyDescent="0.35"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1</v>
      </c>
      <c r="Z232" s="3">
        <v>1</v>
      </c>
      <c r="AA232" s="3">
        <v>1</v>
      </c>
    </row>
    <row r="233" spans="17:27" ht="14.5" x14ac:dyDescent="0.35"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1</v>
      </c>
      <c r="AA233" s="3">
        <v>1</v>
      </c>
    </row>
    <row r="234" spans="17:27" ht="14.5" x14ac:dyDescent="0.35"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1</v>
      </c>
      <c r="Y234" s="3">
        <v>0</v>
      </c>
      <c r="Z234" s="3">
        <v>1</v>
      </c>
      <c r="AA234" s="3">
        <v>1</v>
      </c>
    </row>
    <row r="235" spans="17:27" ht="14.5" x14ac:dyDescent="0.35"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1</v>
      </c>
      <c r="AA235" s="3">
        <v>1</v>
      </c>
    </row>
    <row r="236" spans="17:27" ht="14.5" x14ac:dyDescent="0.35"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1</v>
      </c>
      <c r="Z236" s="3">
        <v>0</v>
      </c>
      <c r="AA236" s="3">
        <v>1</v>
      </c>
    </row>
    <row r="237" spans="17:27" ht="14.5" x14ac:dyDescent="0.35"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0</v>
      </c>
    </row>
    <row r="238" spans="17:27" ht="14.5" x14ac:dyDescent="0.35"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1</v>
      </c>
      <c r="Y238" s="3">
        <v>0</v>
      </c>
      <c r="Z238" s="3">
        <v>1</v>
      </c>
      <c r="AA238" s="3">
        <v>1</v>
      </c>
    </row>
    <row r="239" spans="17:27" ht="14.5" x14ac:dyDescent="0.35"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1</v>
      </c>
      <c r="Y239" s="3">
        <v>0</v>
      </c>
      <c r="Z239" s="3">
        <v>1</v>
      </c>
      <c r="AA239" s="3">
        <v>1</v>
      </c>
    </row>
    <row r="240" spans="17:27" ht="14.5" x14ac:dyDescent="0.35">
      <c r="Q240" s="3">
        <v>0</v>
      </c>
      <c r="R240" s="3">
        <v>0</v>
      </c>
      <c r="S240" s="3">
        <v>0</v>
      </c>
      <c r="T240" s="3">
        <v>0</v>
      </c>
      <c r="U240" s="3">
        <v>1</v>
      </c>
      <c r="V240" s="3">
        <v>1</v>
      </c>
      <c r="W240" s="3">
        <v>0</v>
      </c>
      <c r="X240" s="3">
        <v>0</v>
      </c>
      <c r="Y240" s="3">
        <v>0</v>
      </c>
      <c r="Z240" s="3">
        <v>1</v>
      </c>
      <c r="AA240" s="3">
        <v>1</v>
      </c>
    </row>
    <row r="241" spans="17:27" ht="14.5" x14ac:dyDescent="0.35"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1</v>
      </c>
      <c r="Y241" s="3">
        <v>0</v>
      </c>
      <c r="Z241" s="3">
        <v>1</v>
      </c>
      <c r="AA241" s="3">
        <v>1</v>
      </c>
    </row>
    <row r="242" spans="17:27" ht="14.5" x14ac:dyDescent="0.35">
      <c r="Q242" s="3">
        <v>0</v>
      </c>
      <c r="R242" s="3">
        <v>0</v>
      </c>
      <c r="S242" s="3">
        <v>0</v>
      </c>
      <c r="T242" s="3">
        <v>0</v>
      </c>
      <c r="U242" s="3">
        <v>1</v>
      </c>
      <c r="V242" s="3">
        <v>1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</row>
    <row r="243" spans="17:27" ht="14.5" x14ac:dyDescent="0.35">
      <c r="Q243" s="3">
        <v>0</v>
      </c>
      <c r="R243" s="3">
        <v>0</v>
      </c>
      <c r="S243" s="3">
        <v>0</v>
      </c>
      <c r="T243" s="3">
        <v>1</v>
      </c>
      <c r="U243" s="3">
        <v>0</v>
      </c>
      <c r="V243" s="3">
        <v>0</v>
      </c>
      <c r="W243" s="3">
        <v>0</v>
      </c>
      <c r="X243" s="3">
        <v>1</v>
      </c>
      <c r="Y243" s="3">
        <v>1</v>
      </c>
      <c r="Z243" s="3">
        <v>0</v>
      </c>
      <c r="AA243" s="3">
        <v>0</v>
      </c>
    </row>
    <row r="244" spans="17:27" ht="14.5" x14ac:dyDescent="0.35"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1</v>
      </c>
      <c r="AA244" s="3">
        <v>1</v>
      </c>
    </row>
    <row r="245" spans="17:27" ht="14.5" x14ac:dyDescent="0.35"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</v>
      </c>
      <c r="Y245" s="3">
        <v>1</v>
      </c>
      <c r="Z245" s="3">
        <v>1</v>
      </c>
      <c r="AA245" s="3">
        <v>1</v>
      </c>
    </row>
    <row r="246" spans="17:27" ht="14.5" x14ac:dyDescent="0.35"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1</v>
      </c>
      <c r="AA246" s="3">
        <v>0</v>
      </c>
    </row>
    <row r="247" spans="17:27" ht="14.5" x14ac:dyDescent="0.35"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</v>
      </c>
      <c r="Y247" s="3">
        <v>0</v>
      </c>
      <c r="Z247" s="3">
        <v>1</v>
      </c>
      <c r="AA247" s="3">
        <v>0</v>
      </c>
    </row>
    <row r="248" spans="17:27" ht="14.5" x14ac:dyDescent="0.35"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1</v>
      </c>
      <c r="AA248" s="3">
        <v>1</v>
      </c>
    </row>
    <row r="249" spans="17:27" ht="14.5" x14ac:dyDescent="0.35">
      <c r="Q249" s="3">
        <v>0</v>
      </c>
      <c r="R249" s="3">
        <v>0</v>
      </c>
      <c r="S249" s="3">
        <v>0</v>
      </c>
      <c r="T249" s="3">
        <v>1</v>
      </c>
      <c r="U249" s="3">
        <v>1</v>
      </c>
      <c r="V249" s="3">
        <v>1</v>
      </c>
      <c r="W249" s="3">
        <v>0</v>
      </c>
      <c r="X249" s="3">
        <v>1</v>
      </c>
      <c r="Y249" s="3">
        <v>0</v>
      </c>
      <c r="Z249" s="3">
        <v>1</v>
      </c>
      <c r="AA249" s="3">
        <v>1</v>
      </c>
    </row>
    <row r="250" spans="17:27" ht="14.5" x14ac:dyDescent="0.35"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</v>
      </c>
      <c r="Y250" s="3">
        <v>0</v>
      </c>
      <c r="Z250" s="3">
        <v>1</v>
      </c>
      <c r="AA250" s="3">
        <v>1</v>
      </c>
    </row>
    <row r="251" spans="17:27" ht="14.5" x14ac:dyDescent="0.35"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</v>
      </c>
      <c r="Y251" s="3">
        <v>0</v>
      </c>
      <c r="Z251" s="3">
        <v>1</v>
      </c>
      <c r="AA251" s="3">
        <v>0</v>
      </c>
    </row>
    <row r="252" spans="17:27" ht="14.5" x14ac:dyDescent="0.35"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</v>
      </c>
      <c r="Y252" s="3">
        <v>0</v>
      </c>
      <c r="Z252" s="3">
        <v>1</v>
      </c>
      <c r="AA252" s="3">
        <v>1</v>
      </c>
    </row>
    <row r="253" spans="17:27" ht="14.5" x14ac:dyDescent="0.35"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</v>
      </c>
      <c r="Y253" s="3">
        <v>0</v>
      </c>
      <c r="Z253" s="3">
        <v>1</v>
      </c>
      <c r="AA253" s="3">
        <v>1</v>
      </c>
    </row>
    <row r="254" spans="17:27" ht="14.5" x14ac:dyDescent="0.35"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1</v>
      </c>
      <c r="Y254" s="3">
        <v>0</v>
      </c>
      <c r="Z254" s="3">
        <v>0</v>
      </c>
      <c r="AA254" s="3">
        <v>1</v>
      </c>
    </row>
    <row r="255" spans="17:27" ht="14.5" x14ac:dyDescent="0.35"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1</v>
      </c>
      <c r="Z255" s="3">
        <v>0</v>
      </c>
      <c r="AA255" s="3">
        <v>1</v>
      </c>
    </row>
    <row r="256" spans="17:27" ht="14.5" x14ac:dyDescent="0.35"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1</v>
      </c>
      <c r="Y256" s="3">
        <v>0</v>
      </c>
      <c r="Z256" s="3">
        <v>1</v>
      </c>
      <c r="AA256" s="3">
        <v>1</v>
      </c>
    </row>
    <row r="257" spans="17:27" ht="14.5" x14ac:dyDescent="0.35"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1</v>
      </c>
    </row>
    <row r="258" spans="17:27" ht="14.5" x14ac:dyDescent="0.35"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1</v>
      </c>
      <c r="Y258" s="3">
        <v>0</v>
      </c>
      <c r="Z258" s="3">
        <v>1</v>
      </c>
      <c r="AA258" s="3">
        <v>1</v>
      </c>
    </row>
    <row r="259" spans="17:27" ht="14.5" x14ac:dyDescent="0.35"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</row>
    <row r="260" spans="17:27" ht="14.5" x14ac:dyDescent="0.35"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</row>
    <row r="261" spans="17:27" ht="14.5" x14ac:dyDescent="0.35"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1</v>
      </c>
      <c r="Y261" s="3">
        <v>0</v>
      </c>
      <c r="Z261" s="3">
        <v>1</v>
      </c>
      <c r="AA261" s="3">
        <v>1</v>
      </c>
    </row>
    <row r="262" spans="17:27" ht="14.5" x14ac:dyDescent="0.35"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1</v>
      </c>
      <c r="Y262" s="3">
        <v>0</v>
      </c>
      <c r="Z262" s="3">
        <v>1</v>
      </c>
      <c r="AA262" s="3">
        <v>1</v>
      </c>
    </row>
    <row r="263" spans="17:27" ht="14.5" x14ac:dyDescent="0.35"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1</v>
      </c>
      <c r="Y263" s="3">
        <v>0</v>
      </c>
      <c r="Z263" s="3">
        <v>1</v>
      </c>
      <c r="AA263" s="3">
        <v>1</v>
      </c>
    </row>
    <row r="264" spans="17:27" ht="14.5" x14ac:dyDescent="0.35"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</row>
    <row r="265" spans="17:27" ht="14.5" x14ac:dyDescent="0.35"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</v>
      </c>
      <c r="Y265" s="3">
        <v>1</v>
      </c>
      <c r="Z265" s="3">
        <v>0</v>
      </c>
      <c r="AA265" s="3">
        <v>1</v>
      </c>
    </row>
    <row r="266" spans="17:27" ht="14.5" x14ac:dyDescent="0.35"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</row>
    <row r="267" spans="17:27" ht="14.5" x14ac:dyDescent="0.35"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</v>
      </c>
      <c r="Y267" s="3">
        <v>0</v>
      </c>
      <c r="Z267" s="3">
        <v>1</v>
      </c>
      <c r="AA267" s="3">
        <v>1</v>
      </c>
    </row>
    <row r="268" spans="17:27" ht="14.5" x14ac:dyDescent="0.35"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1</v>
      </c>
      <c r="Y268" s="3">
        <v>1</v>
      </c>
      <c r="Z268" s="3">
        <v>1</v>
      </c>
      <c r="AA268" s="3">
        <v>0</v>
      </c>
    </row>
    <row r="269" spans="17:27" ht="14.5" x14ac:dyDescent="0.35">
      <c r="Q269" s="3">
        <v>0</v>
      </c>
      <c r="R269" s="3">
        <v>0</v>
      </c>
      <c r="S269" s="3">
        <v>0</v>
      </c>
      <c r="T269" s="3">
        <v>0</v>
      </c>
      <c r="U269" s="3">
        <v>1</v>
      </c>
      <c r="V269" s="3">
        <v>1</v>
      </c>
      <c r="W269" s="3">
        <v>0</v>
      </c>
      <c r="X269" s="3">
        <v>1</v>
      </c>
      <c r="Y269" s="3">
        <v>0</v>
      </c>
      <c r="Z269" s="3">
        <v>0</v>
      </c>
      <c r="AA269" s="3">
        <v>1</v>
      </c>
    </row>
    <row r="270" spans="17:27" ht="14.5" x14ac:dyDescent="0.35"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</v>
      </c>
      <c r="Y270" s="3">
        <v>1</v>
      </c>
      <c r="Z270" s="3">
        <v>1</v>
      </c>
      <c r="AA270" s="3">
        <v>1</v>
      </c>
    </row>
    <row r="271" spans="17:27" ht="14.5" x14ac:dyDescent="0.35"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1</v>
      </c>
      <c r="Y271" s="3">
        <v>1</v>
      </c>
      <c r="Z271" s="3">
        <v>0</v>
      </c>
      <c r="AA271" s="3">
        <v>1</v>
      </c>
    </row>
    <row r="272" spans="17:27" ht="14.5" x14ac:dyDescent="0.35"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1</v>
      </c>
      <c r="Y272" s="3">
        <v>0</v>
      </c>
      <c r="Z272" s="3">
        <v>1</v>
      </c>
      <c r="AA272" s="3">
        <v>1</v>
      </c>
    </row>
    <row r="273" spans="17:27" ht="14.5" x14ac:dyDescent="0.35"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1</v>
      </c>
      <c r="Y273" s="3">
        <v>0</v>
      </c>
      <c r="Z273" s="3">
        <v>1</v>
      </c>
      <c r="AA273" s="3">
        <v>1</v>
      </c>
    </row>
    <row r="274" spans="17:27" ht="14.5" x14ac:dyDescent="0.35"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1</v>
      </c>
      <c r="Y274" s="3">
        <v>1</v>
      </c>
      <c r="Z274" s="3">
        <v>1</v>
      </c>
      <c r="AA274" s="3">
        <v>0</v>
      </c>
    </row>
    <row r="275" spans="17:27" ht="14.5" x14ac:dyDescent="0.35"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1</v>
      </c>
      <c r="Y275" s="3">
        <v>0</v>
      </c>
      <c r="Z275" s="3">
        <v>0</v>
      </c>
      <c r="AA275" s="3">
        <v>1</v>
      </c>
    </row>
    <row r="276" spans="17:27" ht="14.5" x14ac:dyDescent="0.35"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</v>
      </c>
    </row>
    <row r="277" spans="17:27" ht="14.5" x14ac:dyDescent="0.35"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1</v>
      </c>
      <c r="Y277" s="3">
        <v>0</v>
      </c>
      <c r="Z277" s="3">
        <v>0</v>
      </c>
      <c r="AA277" s="3">
        <v>1</v>
      </c>
    </row>
    <row r="278" spans="17:27" ht="14.5" x14ac:dyDescent="0.35"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1</v>
      </c>
      <c r="Y278" s="3">
        <v>0</v>
      </c>
      <c r="Z278" s="3">
        <v>1</v>
      </c>
      <c r="AA278" s="3">
        <v>1</v>
      </c>
    </row>
    <row r="279" spans="17:27" ht="14.5" x14ac:dyDescent="0.35">
      <c r="Q279" s="3">
        <v>0</v>
      </c>
      <c r="R279" s="3">
        <v>0</v>
      </c>
      <c r="S279" s="3">
        <v>0</v>
      </c>
      <c r="T279" s="3">
        <v>1</v>
      </c>
      <c r="U279" s="3">
        <v>0</v>
      </c>
      <c r="V279" s="3">
        <v>0</v>
      </c>
      <c r="W279" s="3">
        <v>0</v>
      </c>
      <c r="X279" s="3">
        <v>1</v>
      </c>
      <c r="Y279" s="3">
        <v>0</v>
      </c>
      <c r="Z279" s="3">
        <v>1</v>
      </c>
      <c r="AA279" s="3">
        <v>1</v>
      </c>
    </row>
    <row r="280" spans="17:27" ht="14.5" x14ac:dyDescent="0.35">
      <c r="Q280" s="3">
        <v>0</v>
      </c>
      <c r="R280" s="3">
        <v>0</v>
      </c>
      <c r="S280" s="3">
        <v>0</v>
      </c>
      <c r="T280" s="3">
        <v>1</v>
      </c>
      <c r="U280" s="3">
        <v>0</v>
      </c>
      <c r="V280" s="3">
        <v>0</v>
      </c>
      <c r="W280" s="3">
        <v>0</v>
      </c>
      <c r="X280" s="3">
        <v>1</v>
      </c>
      <c r="Y280" s="3">
        <v>1</v>
      </c>
      <c r="Z280" s="3">
        <v>1</v>
      </c>
      <c r="AA280" s="3">
        <v>1</v>
      </c>
    </row>
    <row r="281" spans="17:27" ht="14.5" x14ac:dyDescent="0.35"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1</v>
      </c>
      <c r="Y281" s="3">
        <v>1</v>
      </c>
      <c r="Z281" s="3">
        <v>0</v>
      </c>
      <c r="AA281" s="3">
        <v>1</v>
      </c>
    </row>
    <row r="282" spans="17:27" ht="14.5" x14ac:dyDescent="0.35">
      <c r="Q282" s="3">
        <v>0</v>
      </c>
      <c r="R282" s="3">
        <v>0</v>
      </c>
      <c r="S282" s="3">
        <v>1</v>
      </c>
      <c r="T282" s="3">
        <v>0</v>
      </c>
      <c r="U282" s="3">
        <v>1</v>
      </c>
      <c r="V282" s="3">
        <v>1</v>
      </c>
      <c r="W282" s="3">
        <v>1</v>
      </c>
      <c r="X282" s="3">
        <v>1</v>
      </c>
      <c r="Y282" s="3">
        <v>0</v>
      </c>
      <c r="Z282" s="3">
        <v>0</v>
      </c>
      <c r="AA282" s="3">
        <v>1</v>
      </c>
    </row>
    <row r="283" spans="17:27" ht="14.5" x14ac:dyDescent="0.35"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1</v>
      </c>
      <c r="Y283" s="3">
        <v>0</v>
      </c>
      <c r="Z283" s="3">
        <v>1</v>
      </c>
      <c r="AA283" s="3">
        <v>1</v>
      </c>
    </row>
    <row r="284" spans="17:27" ht="14.5" x14ac:dyDescent="0.35">
      <c r="Q284" s="3">
        <v>0</v>
      </c>
      <c r="R284" s="3">
        <v>0</v>
      </c>
      <c r="S284" s="3">
        <v>0</v>
      </c>
      <c r="T284" s="3">
        <v>0</v>
      </c>
      <c r="U284" s="3">
        <v>1</v>
      </c>
      <c r="V284" s="3">
        <v>1</v>
      </c>
      <c r="W284" s="3">
        <v>0</v>
      </c>
      <c r="X284" s="3">
        <v>1</v>
      </c>
      <c r="Y284" s="3">
        <v>0</v>
      </c>
      <c r="Z284" s="3">
        <v>0</v>
      </c>
      <c r="AA284" s="3">
        <v>1</v>
      </c>
    </row>
    <row r="285" spans="17:27" ht="14.5" x14ac:dyDescent="0.35"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1</v>
      </c>
      <c r="Y285" s="3">
        <v>1</v>
      </c>
      <c r="Z285" s="3">
        <v>0</v>
      </c>
      <c r="AA285" s="3">
        <v>1</v>
      </c>
    </row>
    <row r="286" spans="17:27" ht="14.5" x14ac:dyDescent="0.35">
      <c r="Q286" s="3">
        <v>0</v>
      </c>
      <c r="R286" s="3">
        <v>0</v>
      </c>
      <c r="S286" s="3">
        <v>0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</v>
      </c>
    </row>
    <row r="287" spans="17:27" ht="14.5" x14ac:dyDescent="0.35"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</v>
      </c>
    </row>
    <row r="288" spans="17:27" ht="14.5" x14ac:dyDescent="0.35"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1</v>
      </c>
      <c r="Z288" s="3">
        <v>0</v>
      </c>
      <c r="AA288" s="3">
        <v>1</v>
      </c>
    </row>
    <row r="289" spans="17:27" ht="14.5" x14ac:dyDescent="0.35"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</row>
    <row r="290" spans="17:27" ht="14.5" x14ac:dyDescent="0.35"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</row>
    <row r="291" spans="17:27" ht="14.5" x14ac:dyDescent="0.35"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1</v>
      </c>
      <c r="Y291" s="3">
        <v>1</v>
      </c>
      <c r="Z291" s="3">
        <v>1</v>
      </c>
      <c r="AA291" s="3">
        <v>1</v>
      </c>
    </row>
    <row r="292" spans="17:27" ht="14.5" x14ac:dyDescent="0.35"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1</v>
      </c>
      <c r="Y292" s="3">
        <v>1</v>
      </c>
      <c r="Z292" s="3">
        <v>1</v>
      </c>
      <c r="AA292" s="3">
        <v>0</v>
      </c>
    </row>
    <row r="293" spans="17:27" ht="14.5" x14ac:dyDescent="0.35">
      <c r="Q293" s="3">
        <v>0</v>
      </c>
      <c r="R293" s="3">
        <v>0</v>
      </c>
      <c r="S293" s="3">
        <v>1</v>
      </c>
      <c r="T293" s="3">
        <v>0</v>
      </c>
      <c r="U293" s="3">
        <v>1</v>
      </c>
      <c r="V293" s="3">
        <v>1</v>
      </c>
      <c r="W293" s="3">
        <v>1</v>
      </c>
      <c r="X293" s="3">
        <v>1</v>
      </c>
      <c r="Y293" s="3">
        <v>0</v>
      </c>
      <c r="Z293" s="3">
        <v>1</v>
      </c>
      <c r="AA293" s="3">
        <v>1</v>
      </c>
    </row>
    <row r="294" spans="17:27" ht="14.5" x14ac:dyDescent="0.35"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1</v>
      </c>
      <c r="Y294" s="3">
        <v>0</v>
      </c>
      <c r="Z294" s="3">
        <v>0</v>
      </c>
      <c r="AA294" s="3">
        <v>1</v>
      </c>
    </row>
    <row r="295" spans="17:27" ht="14.5" x14ac:dyDescent="0.35"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1</v>
      </c>
      <c r="Y295" s="3">
        <v>0</v>
      </c>
      <c r="Z295" s="3">
        <v>1</v>
      </c>
      <c r="AA295" s="3">
        <v>1</v>
      </c>
    </row>
    <row r="296" spans="17:27" ht="14.5" x14ac:dyDescent="0.35"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1</v>
      </c>
      <c r="Y296" s="3">
        <v>0</v>
      </c>
      <c r="Z296" s="3">
        <v>1</v>
      </c>
      <c r="AA296" s="3">
        <v>1</v>
      </c>
    </row>
    <row r="297" spans="17:27" ht="14.5" x14ac:dyDescent="0.35"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1</v>
      </c>
      <c r="Y297" s="3">
        <v>0</v>
      </c>
      <c r="Z297" s="3">
        <v>1</v>
      </c>
      <c r="AA297" s="3">
        <v>0</v>
      </c>
    </row>
    <row r="298" spans="17:27" ht="14.5" x14ac:dyDescent="0.35">
      <c r="Q298" s="3">
        <v>0</v>
      </c>
      <c r="R298" s="3">
        <v>0</v>
      </c>
      <c r="S298" s="3">
        <v>0</v>
      </c>
      <c r="T298" s="3">
        <v>0</v>
      </c>
      <c r="U298" s="3">
        <v>1</v>
      </c>
      <c r="V298" s="3">
        <v>1</v>
      </c>
      <c r="W298" s="3">
        <v>0</v>
      </c>
      <c r="X298" s="3">
        <v>1</v>
      </c>
      <c r="Y298" s="3">
        <v>0</v>
      </c>
      <c r="Z298" s="3">
        <v>1</v>
      </c>
      <c r="AA298" s="3">
        <v>1</v>
      </c>
    </row>
    <row r="299" spans="17:27" ht="14.5" x14ac:dyDescent="0.35"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1</v>
      </c>
      <c r="Y299" s="3">
        <v>1</v>
      </c>
      <c r="Z299" s="3">
        <v>1</v>
      </c>
      <c r="AA299" s="3">
        <v>1</v>
      </c>
    </row>
    <row r="300" spans="17:27" ht="14.5" x14ac:dyDescent="0.35"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1</v>
      </c>
      <c r="Y300" s="3">
        <v>1</v>
      </c>
      <c r="Z300" s="3">
        <v>1</v>
      </c>
      <c r="AA300" s="3">
        <v>1</v>
      </c>
    </row>
    <row r="301" spans="17:27" ht="14.5" x14ac:dyDescent="0.35"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1</v>
      </c>
      <c r="Y301" s="3">
        <v>0</v>
      </c>
      <c r="Z301" s="3">
        <v>1</v>
      </c>
      <c r="AA301" s="3">
        <v>1</v>
      </c>
    </row>
    <row r="302" spans="17:27" ht="14.5" x14ac:dyDescent="0.35">
      <c r="Q302" s="3">
        <v>0</v>
      </c>
      <c r="R302" s="3">
        <v>0</v>
      </c>
      <c r="S302" s="3">
        <v>0</v>
      </c>
      <c r="T302" s="3">
        <v>0</v>
      </c>
      <c r="U302" s="3">
        <v>1</v>
      </c>
      <c r="V302" s="3">
        <v>1</v>
      </c>
      <c r="W302" s="3">
        <v>0</v>
      </c>
      <c r="X302" s="3">
        <v>1</v>
      </c>
      <c r="Y302" s="3">
        <v>1</v>
      </c>
      <c r="Z302" s="3">
        <v>0</v>
      </c>
      <c r="AA302" s="3">
        <v>0</v>
      </c>
    </row>
    <row r="303" spans="17:27" ht="14.5" x14ac:dyDescent="0.35"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1</v>
      </c>
      <c r="Y303" s="3">
        <v>1</v>
      </c>
      <c r="Z303" s="3">
        <v>1</v>
      </c>
      <c r="AA303" s="3">
        <v>0</v>
      </c>
    </row>
    <row r="304" spans="17:27" ht="14.5" x14ac:dyDescent="0.35">
      <c r="Q304" s="3">
        <v>0</v>
      </c>
      <c r="R304" s="3">
        <v>0</v>
      </c>
      <c r="S304" s="3">
        <v>0</v>
      </c>
      <c r="T304" s="3">
        <v>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1</v>
      </c>
      <c r="AA304" s="3">
        <v>1</v>
      </c>
    </row>
    <row r="305" spans="17:27" ht="14.5" x14ac:dyDescent="0.35"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1</v>
      </c>
      <c r="Y305" s="3">
        <v>0</v>
      </c>
      <c r="Z305" s="3">
        <v>1</v>
      </c>
      <c r="AA305" s="3">
        <v>1</v>
      </c>
    </row>
    <row r="306" spans="17:27" ht="14.5" x14ac:dyDescent="0.35"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1</v>
      </c>
      <c r="Y306" s="3">
        <v>0</v>
      </c>
      <c r="Z306" s="3">
        <v>1</v>
      </c>
      <c r="AA306" s="3">
        <v>1</v>
      </c>
    </row>
    <row r="307" spans="17:27" ht="14.5" x14ac:dyDescent="0.35"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1</v>
      </c>
      <c r="Y307" s="3">
        <v>0</v>
      </c>
      <c r="Z307" s="3">
        <v>1</v>
      </c>
      <c r="AA307" s="3">
        <v>1</v>
      </c>
    </row>
    <row r="308" spans="17:27" ht="14.5" x14ac:dyDescent="0.35"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1</v>
      </c>
      <c r="Y308" s="3">
        <v>0</v>
      </c>
      <c r="Z308" s="3">
        <v>1</v>
      </c>
      <c r="AA308" s="3">
        <v>1</v>
      </c>
    </row>
    <row r="309" spans="17:27" ht="14.5" x14ac:dyDescent="0.35"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1</v>
      </c>
      <c r="Y309" s="3">
        <v>1</v>
      </c>
      <c r="AA309" s="3">
        <v>1</v>
      </c>
    </row>
    <row r="310" spans="17:27" ht="14.5" x14ac:dyDescent="0.35"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1</v>
      </c>
      <c r="AA310" s="3">
        <v>1</v>
      </c>
    </row>
    <row r="311" spans="17:27" ht="14.5" x14ac:dyDescent="0.35">
      <c r="Q311" s="3">
        <v>0</v>
      </c>
      <c r="R311" s="3">
        <v>0</v>
      </c>
      <c r="S311" s="3">
        <v>0</v>
      </c>
      <c r="T311" s="3">
        <v>0</v>
      </c>
      <c r="U311" s="3">
        <v>1</v>
      </c>
      <c r="V311" s="3">
        <v>1</v>
      </c>
      <c r="W311" s="3">
        <v>0</v>
      </c>
      <c r="X311" s="3">
        <v>0</v>
      </c>
      <c r="Y311" s="3">
        <v>0</v>
      </c>
      <c r="AA311" s="3">
        <v>0</v>
      </c>
    </row>
    <row r="312" spans="17:27" ht="14.5" x14ac:dyDescent="0.35"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AA312" s="3">
        <v>1</v>
      </c>
    </row>
    <row r="313" spans="17:27" ht="14.5" x14ac:dyDescent="0.35"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1</v>
      </c>
    </row>
    <row r="314" spans="17:27" ht="14.5" x14ac:dyDescent="0.35"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1</v>
      </c>
    </row>
    <row r="315" spans="17:27" ht="14.5" x14ac:dyDescent="0.35"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1</v>
      </c>
      <c r="Y315" s="3">
        <v>1</v>
      </c>
    </row>
    <row r="316" spans="17:27" ht="14.5" x14ac:dyDescent="0.35"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1</v>
      </c>
    </row>
    <row r="317" spans="17:27" ht="14.5" x14ac:dyDescent="0.35">
      <c r="Q317" s="3">
        <v>0</v>
      </c>
      <c r="R317" s="3">
        <v>0</v>
      </c>
      <c r="S317" s="3">
        <v>0</v>
      </c>
      <c r="T317" s="3">
        <v>0</v>
      </c>
      <c r="U317" s="3">
        <v>1</v>
      </c>
      <c r="V317" s="3">
        <v>1</v>
      </c>
      <c r="W317" s="3">
        <v>0</v>
      </c>
      <c r="X317" s="3">
        <v>0</v>
      </c>
    </row>
    <row r="318" spans="17:27" ht="14.5" x14ac:dyDescent="0.35"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</row>
    <row r="319" spans="17:27" ht="14.5" x14ac:dyDescent="0.35"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</row>
    <row r="320" spans="17:27" ht="14.5" x14ac:dyDescent="0.35"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</row>
    <row r="321" spans="17:24" ht="14.5" x14ac:dyDescent="0.35"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</row>
    <row r="322" spans="17:24" ht="14.5" x14ac:dyDescent="0.35"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</row>
    <row r="323" spans="17:24" ht="14.5" x14ac:dyDescent="0.35"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1</v>
      </c>
    </row>
    <row r="324" spans="17:24" ht="14.5" x14ac:dyDescent="0.35"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1</v>
      </c>
    </row>
    <row r="325" spans="17:24" ht="14.5" x14ac:dyDescent="0.35"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</row>
    <row r="326" spans="17:24" ht="14.5" x14ac:dyDescent="0.35"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</row>
    <row r="327" spans="17:24" ht="14.5" x14ac:dyDescent="0.35"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</row>
    <row r="328" spans="17:24" ht="14.5" x14ac:dyDescent="0.35"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</row>
    <row r="329" spans="17:24" ht="14.5" x14ac:dyDescent="0.35"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</row>
    <row r="330" spans="17:24" ht="14.5" x14ac:dyDescent="0.35"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</row>
    <row r="331" spans="17:24" ht="14.5" x14ac:dyDescent="0.35"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</row>
    <row r="332" spans="17:24" ht="14.5" x14ac:dyDescent="0.35"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1</v>
      </c>
    </row>
    <row r="333" spans="17:24" ht="14.5" x14ac:dyDescent="0.35"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</row>
    <row r="334" spans="17:24" ht="14.5" x14ac:dyDescent="0.35"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</row>
    <row r="335" spans="17:24" ht="14.5" x14ac:dyDescent="0.35">
      <c r="Q335" s="3">
        <v>0</v>
      </c>
      <c r="R335" s="3">
        <v>0</v>
      </c>
      <c r="S335" s="3">
        <v>0</v>
      </c>
      <c r="T335" s="3">
        <v>0</v>
      </c>
      <c r="U335" s="3">
        <v>1</v>
      </c>
      <c r="V335" s="3">
        <v>1</v>
      </c>
      <c r="W335" s="3">
        <v>0</v>
      </c>
      <c r="X335" s="3">
        <v>1</v>
      </c>
    </row>
    <row r="336" spans="17:24" ht="14.5" x14ac:dyDescent="0.35">
      <c r="Q336" s="3">
        <v>0</v>
      </c>
      <c r="R336" s="3">
        <v>0</v>
      </c>
      <c r="S336" s="3">
        <v>1</v>
      </c>
      <c r="T336" s="3">
        <v>0</v>
      </c>
      <c r="U336" s="3">
        <v>0</v>
      </c>
      <c r="V336" s="3">
        <v>0</v>
      </c>
      <c r="W336" s="3">
        <v>1</v>
      </c>
      <c r="X336" s="3">
        <v>0</v>
      </c>
    </row>
    <row r="337" spans="17:24" ht="14.5" x14ac:dyDescent="0.35"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</row>
    <row r="338" spans="17:24" ht="14.5" x14ac:dyDescent="0.35"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</row>
    <row r="339" spans="17:24" ht="14.5" x14ac:dyDescent="0.35"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</row>
    <row r="340" spans="17:24" ht="14.5" x14ac:dyDescent="0.35"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</row>
    <row r="341" spans="17:24" ht="14.5" x14ac:dyDescent="0.35"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1</v>
      </c>
    </row>
    <row r="342" spans="17:24" ht="14.5" x14ac:dyDescent="0.35"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1</v>
      </c>
    </row>
    <row r="343" spans="17:24" ht="14.5" x14ac:dyDescent="0.35"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</row>
    <row r="344" spans="17:24" ht="14.5" x14ac:dyDescent="0.35"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</row>
    <row r="345" spans="17:24" ht="14.5" x14ac:dyDescent="0.35"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</row>
    <row r="346" spans="17:24" ht="14.5" x14ac:dyDescent="0.35"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1</v>
      </c>
    </row>
    <row r="347" spans="17:24" ht="14.5" x14ac:dyDescent="0.35"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1</v>
      </c>
    </row>
    <row r="348" spans="17:24" ht="14.5" x14ac:dyDescent="0.35"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1</v>
      </c>
    </row>
    <row r="349" spans="17:24" ht="14.5" x14ac:dyDescent="0.35"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</row>
    <row r="350" spans="17:24" ht="14.5" x14ac:dyDescent="0.35">
      <c r="Q350" s="3">
        <v>0</v>
      </c>
      <c r="R350" s="3">
        <v>0</v>
      </c>
      <c r="S350" s="3">
        <v>0</v>
      </c>
      <c r="T350" s="3">
        <v>0</v>
      </c>
      <c r="U350" s="3">
        <v>1</v>
      </c>
      <c r="V350" s="3">
        <v>1</v>
      </c>
      <c r="W350" s="3">
        <v>0</v>
      </c>
      <c r="X350" s="3">
        <v>1</v>
      </c>
    </row>
    <row r="351" spans="17:24" ht="14.5" x14ac:dyDescent="0.35"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</row>
    <row r="352" spans="17:24" ht="14.5" x14ac:dyDescent="0.35"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1</v>
      </c>
    </row>
    <row r="353" spans="17:24" ht="14.5" x14ac:dyDescent="0.35"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1</v>
      </c>
    </row>
    <row r="354" spans="17:24" ht="14.5" x14ac:dyDescent="0.35"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1</v>
      </c>
    </row>
    <row r="355" spans="17:24" ht="14.5" x14ac:dyDescent="0.35"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1</v>
      </c>
    </row>
    <row r="356" spans="17:24" ht="14.5" x14ac:dyDescent="0.35">
      <c r="Q356" s="3">
        <v>1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</row>
    <row r="357" spans="17:24" ht="14.5" x14ac:dyDescent="0.35"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1</v>
      </c>
    </row>
    <row r="358" spans="17:24" ht="14.5" x14ac:dyDescent="0.35"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</row>
    <row r="359" spans="17:24" ht="14.5" x14ac:dyDescent="0.35"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1</v>
      </c>
    </row>
    <row r="360" spans="17:24" ht="14.5" x14ac:dyDescent="0.35"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1</v>
      </c>
    </row>
    <row r="361" spans="17:24" ht="14.5" x14ac:dyDescent="0.35"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1</v>
      </c>
    </row>
    <row r="362" spans="17:24" ht="14.5" x14ac:dyDescent="0.35"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1</v>
      </c>
    </row>
    <row r="363" spans="17:24" ht="14.5" x14ac:dyDescent="0.35"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1</v>
      </c>
    </row>
    <row r="364" spans="17:24" ht="14.5" x14ac:dyDescent="0.35">
      <c r="Q364" s="3">
        <v>0</v>
      </c>
      <c r="R364" s="3">
        <v>0</v>
      </c>
      <c r="S364" s="3">
        <v>0</v>
      </c>
      <c r="T364" s="3">
        <v>0</v>
      </c>
      <c r="U364" s="3">
        <v>1</v>
      </c>
      <c r="V364" s="3">
        <v>1</v>
      </c>
      <c r="W364" s="3">
        <v>0</v>
      </c>
      <c r="X364" s="3">
        <v>1</v>
      </c>
    </row>
    <row r="365" spans="17:24" ht="14.5" x14ac:dyDescent="0.35"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</row>
    <row r="366" spans="17:24" ht="14.5" x14ac:dyDescent="0.35"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1</v>
      </c>
    </row>
    <row r="367" spans="17:24" ht="14.5" x14ac:dyDescent="0.35"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1</v>
      </c>
    </row>
    <row r="368" spans="17:24" ht="14.5" x14ac:dyDescent="0.35">
      <c r="Q368" s="3">
        <v>0</v>
      </c>
      <c r="R368" s="3">
        <v>0</v>
      </c>
      <c r="S368" s="3">
        <v>0</v>
      </c>
      <c r="T368" s="3">
        <v>0</v>
      </c>
      <c r="U368" s="3">
        <v>1</v>
      </c>
      <c r="V368" s="3">
        <v>1</v>
      </c>
      <c r="W368" s="3">
        <v>0</v>
      </c>
      <c r="X368" s="3">
        <v>1</v>
      </c>
    </row>
    <row r="369" spans="17:24" ht="14.5" x14ac:dyDescent="0.35"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1</v>
      </c>
    </row>
    <row r="370" spans="17:24" ht="14.5" x14ac:dyDescent="0.35"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1</v>
      </c>
    </row>
    <row r="371" spans="17:24" ht="14.5" x14ac:dyDescent="0.35"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</row>
    <row r="372" spans="17:24" ht="14.5" x14ac:dyDescent="0.35"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1</v>
      </c>
    </row>
    <row r="373" spans="17:24" ht="14.5" x14ac:dyDescent="0.35"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1</v>
      </c>
    </row>
    <row r="374" spans="17:24" ht="14.5" x14ac:dyDescent="0.35"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1</v>
      </c>
    </row>
    <row r="375" spans="17:24" ht="14.5" x14ac:dyDescent="0.35"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1</v>
      </c>
    </row>
    <row r="376" spans="17:24" ht="14.5" x14ac:dyDescent="0.35">
      <c r="Q376" s="3">
        <v>0</v>
      </c>
      <c r="R376" s="3">
        <v>0</v>
      </c>
      <c r="S376" s="3">
        <v>1</v>
      </c>
      <c r="T376" s="3">
        <v>0</v>
      </c>
      <c r="U376" s="3">
        <v>1</v>
      </c>
      <c r="V376" s="3">
        <v>1</v>
      </c>
      <c r="W376" s="3">
        <v>1</v>
      </c>
      <c r="X376" s="3">
        <v>1</v>
      </c>
    </row>
    <row r="377" spans="17:24" ht="14.5" x14ac:dyDescent="0.35"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</row>
    <row r="378" spans="17:24" ht="14.5" x14ac:dyDescent="0.35">
      <c r="Q378" s="3">
        <v>0</v>
      </c>
      <c r="R378" s="3">
        <v>0</v>
      </c>
      <c r="S378" s="3">
        <v>1</v>
      </c>
      <c r="T378" s="3">
        <v>0</v>
      </c>
      <c r="U378" s="3">
        <v>1</v>
      </c>
      <c r="V378" s="3">
        <v>1</v>
      </c>
      <c r="W378" s="3">
        <v>1</v>
      </c>
      <c r="X378" s="3">
        <v>1</v>
      </c>
    </row>
    <row r="379" spans="17:24" ht="14.5" x14ac:dyDescent="0.35">
      <c r="Q379" s="3">
        <v>0</v>
      </c>
      <c r="R379" s="3">
        <v>0</v>
      </c>
      <c r="S379" s="3">
        <v>0</v>
      </c>
      <c r="T379" s="3">
        <v>0</v>
      </c>
      <c r="U379" s="3">
        <v>1</v>
      </c>
      <c r="V379" s="3">
        <v>1</v>
      </c>
      <c r="W379" s="3">
        <v>0</v>
      </c>
      <c r="X379" s="3">
        <v>0</v>
      </c>
    </row>
    <row r="380" spans="17:24" ht="14.5" x14ac:dyDescent="0.35"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1</v>
      </c>
    </row>
    <row r="381" spans="17:24" ht="14.5" x14ac:dyDescent="0.35">
      <c r="Q381" s="3">
        <v>0</v>
      </c>
      <c r="R381" s="3">
        <v>0</v>
      </c>
      <c r="S381" s="3">
        <v>0</v>
      </c>
      <c r="T381" s="3">
        <v>0</v>
      </c>
      <c r="U381" s="3">
        <v>1</v>
      </c>
      <c r="V381" s="3">
        <v>1</v>
      </c>
      <c r="W381" s="3">
        <v>0</v>
      </c>
      <c r="X381" s="3">
        <v>1</v>
      </c>
    </row>
    <row r="382" spans="17:24" ht="14.5" x14ac:dyDescent="0.35">
      <c r="Q382" s="3">
        <v>1</v>
      </c>
      <c r="R382" s="3">
        <v>0</v>
      </c>
      <c r="S382" s="3">
        <v>0</v>
      </c>
      <c r="T382" s="3">
        <v>1</v>
      </c>
      <c r="U382" s="3">
        <v>1</v>
      </c>
      <c r="V382" s="3">
        <v>1</v>
      </c>
      <c r="W382" s="3">
        <v>0</v>
      </c>
      <c r="X382" s="3">
        <v>1</v>
      </c>
    </row>
    <row r="383" spans="17:24" ht="14.5" x14ac:dyDescent="0.35">
      <c r="Q383" s="3">
        <v>1</v>
      </c>
      <c r="R383" s="3">
        <v>0</v>
      </c>
      <c r="S383" s="3">
        <v>0</v>
      </c>
      <c r="T383" s="3">
        <v>0</v>
      </c>
      <c r="U383" s="3">
        <v>1</v>
      </c>
      <c r="V383" s="3">
        <v>1</v>
      </c>
      <c r="W383" s="3">
        <v>0</v>
      </c>
      <c r="X383" s="3">
        <v>1</v>
      </c>
    </row>
    <row r="384" spans="17:24" ht="14.5" x14ac:dyDescent="0.35">
      <c r="Q384" s="3">
        <v>0</v>
      </c>
      <c r="R384" s="3">
        <v>0</v>
      </c>
      <c r="S384" s="3">
        <v>0</v>
      </c>
      <c r="T384" s="3">
        <v>1</v>
      </c>
      <c r="U384" s="3">
        <v>0</v>
      </c>
      <c r="V384" s="3">
        <v>0</v>
      </c>
      <c r="W384" s="3">
        <v>0</v>
      </c>
      <c r="X384" s="3">
        <v>1</v>
      </c>
    </row>
    <row r="385" spans="17:24" ht="14.5" x14ac:dyDescent="0.35"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1</v>
      </c>
    </row>
    <row r="386" spans="17:24" ht="14.5" x14ac:dyDescent="0.35">
      <c r="Q386" s="3">
        <v>0</v>
      </c>
      <c r="R386" s="3">
        <v>0</v>
      </c>
      <c r="S386" s="3">
        <v>0</v>
      </c>
      <c r="T386" s="3">
        <v>1</v>
      </c>
      <c r="U386" s="3">
        <v>0</v>
      </c>
      <c r="V386" s="3">
        <v>0</v>
      </c>
      <c r="W386" s="3">
        <v>0</v>
      </c>
      <c r="X386" s="3">
        <v>1</v>
      </c>
    </row>
    <row r="387" spans="17:24" ht="14.5" x14ac:dyDescent="0.35">
      <c r="Q387" s="3">
        <v>1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1</v>
      </c>
      <c r="X387" s="3">
        <v>1</v>
      </c>
    </row>
    <row r="388" spans="17:24" ht="14.5" x14ac:dyDescent="0.35">
      <c r="Q388" s="3">
        <v>0</v>
      </c>
      <c r="R388" s="3">
        <v>0</v>
      </c>
      <c r="S388" s="3">
        <v>0</v>
      </c>
      <c r="T388" s="3">
        <v>1</v>
      </c>
      <c r="U388" s="3">
        <v>1</v>
      </c>
      <c r="V388" s="3">
        <v>1</v>
      </c>
      <c r="W388" s="3">
        <v>0</v>
      </c>
      <c r="X388" s="3">
        <v>1</v>
      </c>
    </row>
    <row r="389" spans="17:24" ht="14.5" x14ac:dyDescent="0.35">
      <c r="Q389" s="3">
        <v>1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1</v>
      </c>
      <c r="X389" s="3">
        <v>1</v>
      </c>
    </row>
    <row r="390" spans="17:24" ht="14.5" x14ac:dyDescent="0.35">
      <c r="Q390" s="3">
        <v>0</v>
      </c>
      <c r="R390" s="3">
        <v>1</v>
      </c>
      <c r="S390" s="3">
        <v>0</v>
      </c>
      <c r="T390" s="3">
        <v>1</v>
      </c>
      <c r="U390" s="3">
        <v>1</v>
      </c>
      <c r="V390" s="3">
        <v>1</v>
      </c>
      <c r="W390" s="3">
        <v>0</v>
      </c>
      <c r="X390" s="3">
        <v>0</v>
      </c>
    </row>
    <row r="391" spans="17:24" ht="14.5" x14ac:dyDescent="0.35">
      <c r="Q391" s="3">
        <v>1</v>
      </c>
      <c r="R391" s="3">
        <v>0</v>
      </c>
      <c r="S391" s="3">
        <v>0</v>
      </c>
      <c r="T391" s="3">
        <v>1</v>
      </c>
      <c r="U391" s="3">
        <v>1</v>
      </c>
      <c r="V391" s="3">
        <v>1</v>
      </c>
      <c r="W391" s="3">
        <v>0</v>
      </c>
      <c r="X391" s="3">
        <v>0</v>
      </c>
    </row>
    <row r="392" spans="17:24" ht="14.5" x14ac:dyDescent="0.35">
      <c r="Q392" s="3">
        <v>1</v>
      </c>
      <c r="R392" s="3">
        <v>0</v>
      </c>
      <c r="S392" s="3">
        <v>0</v>
      </c>
      <c r="T392" s="3">
        <v>0</v>
      </c>
      <c r="U392" s="3">
        <v>1</v>
      </c>
      <c r="V392" s="3">
        <v>1</v>
      </c>
      <c r="W392" s="3">
        <v>0</v>
      </c>
      <c r="X392" s="3">
        <v>1</v>
      </c>
    </row>
    <row r="393" spans="17:24" ht="14.5" x14ac:dyDescent="0.35">
      <c r="Q393" s="3">
        <v>0</v>
      </c>
      <c r="R393" s="3">
        <v>0</v>
      </c>
      <c r="S393" s="3">
        <v>0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</row>
    <row r="394" spans="17:24" ht="14.5" x14ac:dyDescent="0.35">
      <c r="Q394" s="3">
        <v>1</v>
      </c>
      <c r="R394" s="3">
        <v>0</v>
      </c>
      <c r="S394" s="3">
        <v>0</v>
      </c>
      <c r="T394" s="3">
        <v>0</v>
      </c>
      <c r="U394" s="3">
        <v>1</v>
      </c>
      <c r="V394" s="3">
        <v>1</v>
      </c>
      <c r="W394" s="3">
        <v>0</v>
      </c>
      <c r="X394" s="3">
        <v>1</v>
      </c>
    </row>
    <row r="395" spans="17:24" ht="14.5" x14ac:dyDescent="0.35">
      <c r="Q395" s="3">
        <v>0</v>
      </c>
      <c r="R395" s="3">
        <v>1</v>
      </c>
      <c r="S395" s="3">
        <v>1</v>
      </c>
      <c r="T395" s="3">
        <v>1</v>
      </c>
      <c r="U395" s="3">
        <v>1</v>
      </c>
      <c r="V395" s="3">
        <v>1</v>
      </c>
      <c r="W395" s="3">
        <v>1</v>
      </c>
      <c r="X395" s="3">
        <v>1</v>
      </c>
    </row>
    <row r="396" spans="17:24" ht="14.5" x14ac:dyDescent="0.35">
      <c r="Q396" s="3">
        <v>0</v>
      </c>
      <c r="R396" s="3">
        <v>0</v>
      </c>
      <c r="S396" s="3">
        <v>0</v>
      </c>
      <c r="T396" s="3">
        <v>0</v>
      </c>
      <c r="U396" s="3">
        <v>1</v>
      </c>
      <c r="V396" s="3">
        <v>1</v>
      </c>
      <c r="W396" s="3">
        <v>0</v>
      </c>
      <c r="X396" s="3">
        <v>1</v>
      </c>
    </row>
    <row r="397" spans="17:24" ht="14.5" x14ac:dyDescent="0.35">
      <c r="Q397" s="3">
        <v>0</v>
      </c>
      <c r="R397" s="3">
        <v>0</v>
      </c>
      <c r="S397" s="3">
        <v>1</v>
      </c>
      <c r="T397" s="3">
        <v>0</v>
      </c>
      <c r="U397" s="3">
        <v>1</v>
      </c>
      <c r="V397" s="3">
        <v>1</v>
      </c>
      <c r="W397" s="3">
        <v>1</v>
      </c>
      <c r="X397" s="3">
        <v>1</v>
      </c>
    </row>
    <row r="398" spans="17:24" ht="14.5" x14ac:dyDescent="0.35">
      <c r="Q398" s="3">
        <v>1</v>
      </c>
      <c r="R398" s="3">
        <v>0</v>
      </c>
      <c r="S398" s="3">
        <v>0</v>
      </c>
      <c r="T398" s="3">
        <v>1</v>
      </c>
      <c r="U398" s="3">
        <v>1</v>
      </c>
      <c r="V398" s="3">
        <v>1</v>
      </c>
      <c r="W398" s="3">
        <v>0</v>
      </c>
      <c r="X398" s="3">
        <v>1</v>
      </c>
    </row>
    <row r="399" spans="17:24" ht="14.5" x14ac:dyDescent="0.35">
      <c r="Q399" s="3">
        <v>0</v>
      </c>
      <c r="R399" s="3">
        <v>0</v>
      </c>
      <c r="S399" s="3">
        <v>1</v>
      </c>
      <c r="T399" s="3">
        <v>1</v>
      </c>
      <c r="U399" s="3">
        <v>1</v>
      </c>
      <c r="V399" s="3">
        <v>1</v>
      </c>
      <c r="W399" s="3">
        <v>1</v>
      </c>
      <c r="X399" s="3">
        <v>1</v>
      </c>
    </row>
    <row r="400" spans="17:24" ht="14.5" x14ac:dyDescent="0.35">
      <c r="Q400" s="3">
        <v>1</v>
      </c>
      <c r="R400" s="3">
        <v>1</v>
      </c>
      <c r="S400" s="3">
        <v>0</v>
      </c>
      <c r="T400" s="3">
        <v>1</v>
      </c>
      <c r="U400" s="3">
        <v>1</v>
      </c>
      <c r="V400" s="3">
        <v>1</v>
      </c>
      <c r="W400" s="3">
        <v>0</v>
      </c>
      <c r="X400" s="3">
        <v>1</v>
      </c>
    </row>
    <row r="401" spans="17:24" ht="14.5" x14ac:dyDescent="0.35"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</row>
    <row r="402" spans="17:24" ht="14.5" x14ac:dyDescent="0.35">
      <c r="Q402" s="3">
        <v>1</v>
      </c>
      <c r="R402" s="3">
        <v>1</v>
      </c>
      <c r="S402" s="3">
        <v>0</v>
      </c>
      <c r="T402" s="3">
        <v>1</v>
      </c>
      <c r="U402" s="3">
        <v>1</v>
      </c>
      <c r="V402" s="3">
        <v>1</v>
      </c>
      <c r="W402" s="3">
        <v>0</v>
      </c>
      <c r="X402" s="3">
        <v>1</v>
      </c>
    </row>
    <row r="403" spans="17:24" ht="14.5" x14ac:dyDescent="0.35"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1</v>
      </c>
      <c r="W403" s="3">
        <v>0</v>
      </c>
      <c r="X403" s="3">
        <v>1</v>
      </c>
    </row>
    <row r="404" spans="17:24" ht="14.5" x14ac:dyDescent="0.35">
      <c r="Q404" s="3">
        <v>0</v>
      </c>
      <c r="R404" s="3">
        <v>0</v>
      </c>
      <c r="S404" s="3">
        <v>1</v>
      </c>
      <c r="T404" s="3">
        <v>1</v>
      </c>
      <c r="U404" s="3">
        <v>1</v>
      </c>
      <c r="V404" s="3">
        <v>1</v>
      </c>
      <c r="W404" s="3">
        <v>1</v>
      </c>
      <c r="X404" s="3">
        <v>1</v>
      </c>
    </row>
    <row r="405" spans="17:24" ht="14.5" x14ac:dyDescent="0.35">
      <c r="Q405" s="3">
        <v>1</v>
      </c>
      <c r="R405" s="3">
        <v>0</v>
      </c>
      <c r="S405" s="3">
        <v>0</v>
      </c>
      <c r="T405" s="3">
        <v>1</v>
      </c>
      <c r="U405" s="3">
        <v>1</v>
      </c>
      <c r="V405" s="3">
        <v>1</v>
      </c>
      <c r="W405" s="3">
        <v>0</v>
      </c>
      <c r="X405" s="3">
        <v>0</v>
      </c>
    </row>
    <row r="406" spans="17:24" ht="14.5" x14ac:dyDescent="0.35">
      <c r="Q406" s="3">
        <v>0</v>
      </c>
      <c r="R406" s="3">
        <v>0</v>
      </c>
      <c r="S406" s="3">
        <v>0</v>
      </c>
      <c r="T406" s="3">
        <v>1</v>
      </c>
      <c r="U406" s="3">
        <v>1</v>
      </c>
      <c r="V406" s="3">
        <v>1</v>
      </c>
      <c r="W406" s="3">
        <v>0</v>
      </c>
      <c r="X406" s="3">
        <v>1</v>
      </c>
    </row>
    <row r="407" spans="17:24" ht="14.5" x14ac:dyDescent="0.35">
      <c r="Q407" s="3">
        <v>0</v>
      </c>
      <c r="R407" s="3">
        <v>0</v>
      </c>
      <c r="S407" s="3">
        <v>0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</row>
    <row r="408" spans="17:24" ht="14.5" x14ac:dyDescent="0.35">
      <c r="Q408" s="3">
        <v>0</v>
      </c>
      <c r="R408" s="3">
        <v>0</v>
      </c>
      <c r="S408" s="3">
        <v>1</v>
      </c>
      <c r="T408" s="3">
        <v>1</v>
      </c>
      <c r="U408" s="3">
        <v>1</v>
      </c>
      <c r="V408" s="3">
        <v>1</v>
      </c>
      <c r="W408" s="3">
        <v>1</v>
      </c>
      <c r="X408" s="3">
        <v>1</v>
      </c>
    </row>
    <row r="409" spans="17:24" ht="14.5" x14ac:dyDescent="0.35">
      <c r="Q409" s="3">
        <v>1</v>
      </c>
      <c r="R409" s="3">
        <v>0</v>
      </c>
      <c r="S409" s="3">
        <v>0</v>
      </c>
      <c r="T409" s="3">
        <v>1</v>
      </c>
      <c r="U409" s="3">
        <v>1</v>
      </c>
      <c r="V409" s="3">
        <v>1</v>
      </c>
      <c r="W409" s="3">
        <v>0</v>
      </c>
      <c r="X409" s="3">
        <v>1</v>
      </c>
    </row>
    <row r="410" spans="17:24" ht="14.5" x14ac:dyDescent="0.35">
      <c r="Q410" s="3">
        <v>1</v>
      </c>
      <c r="R410" s="3">
        <v>1</v>
      </c>
      <c r="S410" s="3">
        <v>1</v>
      </c>
      <c r="T410" s="3">
        <v>1</v>
      </c>
      <c r="U410" s="3">
        <v>1</v>
      </c>
      <c r="V410" s="3">
        <v>1</v>
      </c>
      <c r="W410" s="3">
        <v>1</v>
      </c>
      <c r="X410" s="3">
        <v>1</v>
      </c>
    </row>
    <row r="411" spans="17:24" ht="14.5" x14ac:dyDescent="0.35">
      <c r="Q411" s="3">
        <v>0</v>
      </c>
      <c r="R411" s="3">
        <v>0</v>
      </c>
      <c r="S411" s="3">
        <v>1</v>
      </c>
      <c r="T411" s="3">
        <v>1</v>
      </c>
      <c r="U411" s="3">
        <v>1</v>
      </c>
      <c r="V411" s="3">
        <v>1</v>
      </c>
      <c r="W411" s="3">
        <v>1</v>
      </c>
      <c r="X411" s="3">
        <v>0</v>
      </c>
    </row>
    <row r="412" spans="17:24" ht="14.5" x14ac:dyDescent="0.35">
      <c r="Q412" s="3">
        <v>1</v>
      </c>
      <c r="R412" s="3">
        <v>0</v>
      </c>
      <c r="S412" s="3">
        <v>0</v>
      </c>
      <c r="T412" s="3">
        <v>1</v>
      </c>
      <c r="U412" s="3">
        <v>1</v>
      </c>
      <c r="V412" s="3">
        <v>1</v>
      </c>
      <c r="W412" s="3">
        <v>0</v>
      </c>
      <c r="X412" s="3">
        <v>0</v>
      </c>
    </row>
    <row r="413" spans="17:24" ht="14.5" x14ac:dyDescent="0.35">
      <c r="Q413" s="3">
        <v>0</v>
      </c>
      <c r="R413" s="3">
        <v>1</v>
      </c>
      <c r="S413" s="3">
        <v>0</v>
      </c>
      <c r="T413" s="3">
        <v>0</v>
      </c>
      <c r="U413" s="3">
        <v>1</v>
      </c>
      <c r="V413" s="3">
        <v>1</v>
      </c>
      <c r="W413" s="3">
        <v>0</v>
      </c>
      <c r="X413" s="3">
        <v>0</v>
      </c>
    </row>
    <row r="414" spans="17:24" ht="14.5" x14ac:dyDescent="0.35">
      <c r="Q414" s="3">
        <v>1</v>
      </c>
      <c r="R414" s="3">
        <v>0</v>
      </c>
      <c r="S414" s="3">
        <v>1</v>
      </c>
      <c r="T414" s="3">
        <v>1</v>
      </c>
      <c r="U414" s="3">
        <v>1</v>
      </c>
      <c r="V414" s="3">
        <v>1</v>
      </c>
      <c r="W414" s="3">
        <v>1</v>
      </c>
      <c r="X414" s="3">
        <v>0</v>
      </c>
    </row>
    <row r="415" spans="17:24" ht="14.5" x14ac:dyDescent="0.35">
      <c r="Q415" s="3">
        <v>0</v>
      </c>
      <c r="R415" s="3">
        <v>1</v>
      </c>
      <c r="S415" s="3">
        <v>0</v>
      </c>
      <c r="T415" s="3">
        <v>0</v>
      </c>
      <c r="U415" s="3">
        <v>1</v>
      </c>
      <c r="V415" s="3">
        <v>1</v>
      </c>
      <c r="W415" s="3">
        <v>0</v>
      </c>
      <c r="X415" s="3">
        <v>0</v>
      </c>
    </row>
    <row r="416" spans="17:24" ht="14.5" x14ac:dyDescent="0.35">
      <c r="Q416" s="3">
        <v>0</v>
      </c>
      <c r="R416" s="3">
        <v>0</v>
      </c>
      <c r="S416" s="3">
        <v>1</v>
      </c>
      <c r="T416" s="3">
        <v>1</v>
      </c>
      <c r="U416" s="3">
        <v>0</v>
      </c>
      <c r="V416" s="3">
        <v>0</v>
      </c>
      <c r="W416" s="3">
        <v>1</v>
      </c>
      <c r="X416" s="3">
        <v>0</v>
      </c>
    </row>
    <row r="417" spans="17:24" ht="14.5" x14ac:dyDescent="0.35">
      <c r="Q417" s="3">
        <v>0</v>
      </c>
      <c r="R417" s="3">
        <v>0</v>
      </c>
      <c r="S417" s="3">
        <v>0</v>
      </c>
      <c r="T417" s="3">
        <v>1</v>
      </c>
      <c r="U417" s="3">
        <v>0</v>
      </c>
      <c r="V417" s="3">
        <v>0</v>
      </c>
      <c r="W417" s="3">
        <v>0</v>
      </c>
      <c r="X417" s="3">
        <v>0</v>
      </c>
    </row>
    <row r="418" spans="17:24" ht="14.5" x14ac:dyDescent="0.35">
      <c r="Q418" s="3">
        <v>0</v>
      </c>
      <c r="R418" s="3">
        <v>0</v>
      </c>
      <c r="S418" s="3">
        <v>1</v>
      </c>
      <c r="T418" s="3">
        <v>1</v>
      </c>
      <c r="U418" s="3">
        <v>0</v>
      </c>
      <c r="V418" s="3">
        <v>0</v>
      </c>
      <c r="W418" s="3">
        <v>1</v>
      </c>
      <c r="X418" s="3">
        <v>0</v>
      </c>
    </row>
    <row r="419" spans="17:24" ht="14.5" x14ac:dyDescent="0.35">
      <c r="Q419" s="3">
        <v>1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</row>
    <row r="420" spans="17:24" ht="14.5" x14ac:dyDescent="0.35">
      <c r="Q420" s="3">
        <v>0</v>
      </c>
      <c r="R420" s="3">
        <v>1</v>
      </c>
      <c r="S420" s="3">
        <v>1</v>
      </c>
      <c r="T420" s="3">
        <v>1</v>
      </c>
      <c r="U420" s="3">
        <v>0</v>
      </c>
      <c r="V420" s="3">
        <v>0</v>
      </c>
      <c r="W420" s="3">
        <v>1</v>
      </c>
      <c r="X420" s="3">
        <v>0</v>
      </c>
    </row>
    <row r="421" spans="17:24" ht="14.5" x14ac:dyDescent="0.35">
      <c r="Q421" s="3">
        <v>0</v>
      </c>
      <c r="R421" s="3">
        <v>0</v>
      </c>
      <c r="S421" s="3">
        <v>1</v>
      </c>
      <c r="T421" s="3">
        <v>0</v>
      </c>
      <c r="U421" s="3">
        <v>1</v>
      </c>
      <c r="V421" s="3">
        <v>1</v>
      </c>
      <c r="W421" s="3">
        <v>1</v>
      </c>
      <c r="X421" s="3">
        <v>1</v>
      </c>
    </row>
    <row r="422" spans="17:24" ht="14.5" x14ac:dyDescent="0.35">
      <c r="Q422" s="3">
        <v>0</v>
      </c>
      <c r="R422" s="3">
        <v>0</v>
      </c>
      <c r="S422" s="3">
        <v>1</v>
      </c>
      <c r="T422" s="3">
        <v>1</v>
      </c>
      <c r="U422" s="3">
        <v>1</v>
      </c>
      <c r="V422" s="3">
        <v>1</v>
      </c>
      <c r="W422" s="3">
        <v>1</v>
      </c>
      <c r="X422" s="3">
        <v>0</v>
      </c>
    </row>
    <row r="423" spans="17:24" ht="14.5" x14ac:dyDescent="0.35">
      <c r="Q423" s="3">
        <v>0</v>
      </c>
      <c r="R423" s="3">
        <v>0</v>
      </c>
      <c r="S423" s="3">
        <v>0</v>
      </c>
      <c r="T423" s="3">
        <v>1</v>
      </c>
      <c r="U423" s="3">
        <v>1</v>
      </c>
      <c r="V423" s="3">
        <v>1</v>
      </c>
      <c r="W423" s="3">
        <v>0</v>
      </c>
      <c r="X423" s="3">
        <v>0</v>
      </c>
    </row>
    <row r="424" spans="17:24" ht="14.5" x14ac:dyDescent="0.35">
      <c r="Q424" s="3">
        <v>0</v>
      </c>
      <c r="R424" s="3">
        <v>0</v>
      </c>
      <c r="S424" s="3">
        <v>1</v>
      </c>
      <c r="T424" s="3">
        <v>1</v>
      </c>
      <c r="U424" s="3">
        <v>1</v>
      </c>
      <c r="V424" s="3">
        <v>1</v>
      </c>
      <c r="W424" s="3">
        <v>1</v>
      </c>
      <c r="X424" s="3">
        <v>0</v>
      </c>
    </row>
    <row r="425" spans="17:24" ht="14.5" x14ac:dyDescent="0.35">
      <c r="Q425" s="3">
        <v>0</v>
      </c>
      <c r="R425" s="3">
        <v>0</v>
      </c>
      <c r="S425" s="3">
        <v>1</v>
      </c>
      <c r="T425" s="3">
        <v>1</v>
      </c>
      <c r="U425" s="3">
        <v>1</v>
      </c>
      <c r="V425" s="3">
        <v>1</v>
      </c>
      <c r="W425" s="3">
        <v>1</v>
      </c>
      <c r="X425" s="3">
        <v>1</v>
      </c>
    </row>
    <row r="426" spans="17:24" ht="14.5" x14ac:dyDescent="0.35">
      <c r="Q426" s="3">
        <v>0</v>
      </c>
      <c r="R426" s="3">
        <v>0</v>
      </c>
      <c r="S426" s="3">
        <v>0</v>
      </c>
      <c r="T426" s="3">
        <v>0</v>
      </c>
      <c r="U426" s="3">
        <v>1</v>
      </c>
      <c r="V426" s="3">
        <v>1</v>
      </c>
      <c r="W426" s="3">
        <v>0</v>
      </c>
      <c r="X426" s="3">
        <v>1</v>
      </c>
    </row>
    <row r="427" spans="17:24" ht="14.5" x14ac:dyDescent="0.35">
      <c r="Q427" s="3">
        <v>1</v>
      </c>
      <c r="R427" s="3">
        <v>0</v>
      </c>
      <c r="S427" s="3">
        <v>0</v>
      </c>
      <c r="T427" s="3">
        <v>1</v>
      </c>
      <c r="U427" s="3">
        <v>1</v>
      </c>
      <c r="V427" s="3">
        <v>1</v>
      </c>
      <c r="W427" s="3">
        <v>0</v>
      </c>
      <c r="X427" s="3">
        <v>0</v>
      </c>
    </row>
    <row r="428" spans="17:24" ht="14.5" x14ac:dyDescent="0.35">
      <c r="Q428" s="3">
        <v>1</v>
      </c>
      <c r="R428" s="3">
        <v>0</v>
      </c>
      <c r="S428" s="3">
        <v>0</v>
      </c>
      <c r="T428" s="3">
        <v>0</v>
      </c>
      <c r="U428" s="3">
        <v>1</v>
      </c>
      <c r="V428" s="3">
        <v>1</v>
      </c>
      <c r="W428" s="3">
        <v>0</v>
      </c>
      <c r="X428" s="3">
        <v>0</v>
      </c>
    </row>
    <row r="429" spans="17:24" ht="14.5" x14ac:dyDescent="0.35">
      <c r="Q429" s="3">
        <v>0</v>
      </c>
      <c r="R429" s="3">
        <v>0</v>
      </c>
      <c r="S429" s="3">
        <v>0</v>
      </c>
      <c r="T429" s="3">
        <v>1</v>
      </c>
      <c r="U429" s="3">
        <v>1</v>
      </c>
      <c r="V429" s="3">
        <v>1</v>
      </c>
      <c r="W429" s="3">
        <v>0</v>
      </c>
      <c r="X429" s="3">
        <v>1</v>
      </c>
    </row>
    <row r="430" spans="17:24" ht="14.5" x14ac:dyDescent="0.35">
      <c r="Q430" s="3">
        <v>0</v>
      </c>
      <c r="R430" s="3">
        <v>0</v>
      </c>
      <c r="S430" s="3">
        <v>0</v>
      </c>
      <c r="T430" s="3">
        <v>1</v>
      </c>
      <c r="U430" s="3">
        <v>1</v>
      </c>
      <c r="V430" s="3">
        <v>1</v>
      </c>
      <c r="W430" s="3">
        <v>0</v>
      </c>
      <c r="X430" s="3">
        <v>0</v>
      </c>
    </row>
    <row r="431" spans="17:24" ht="14.5" x14ac:dyDescent="0.35">
      <c r="Q431" s="3">
        <v>0</v>
      </c>
      <c r="R431" s="3">
        <v>0</v>
      </c>
      <c r="S431" s="3">
        <v>1</v>
      </c>
      <c r="T431" s="3">
        <v>1</v>
      </c>
      <c r="U431" s="3">
        <v>1</v>
      </c>
      <c r="V431" s="3">
        <v>1</v>
      </c>
      <c r="W431" s="3">
        <v>1</v>
      </c>
      <c r="X431" s="3">
        <v>1</v>
      </c>
    </row>
    <row r="432" spans="17:24" ht="14.5" x14ac:dyDescent="0.35">
      <c r="Q432" s="3">
        <v>0</v>
      </c>
      <c r="R432" s="3">
        <v>0</v>
      </c>
      <c r="S432" s="3">
        <v>0</v>
      </c>
      <c r="T432" s="3">
        <v>1</v>
      </c>
      <c r="U432" s="3">
        <v>1</v>
      </c>
      <c r="V432" s="3">
        <v>1</v>
      </c>
      <c r="W432" s="3">
        <v>0</v>
      </c>
      <c r="X432" s="3">
        <v>0</v>
      </c>
    </row>
    <row r="433" spans="17:24" ht="14.5" x14ac:dyDescent="0.35">
      <c r="Q433" s="3">
        <v>0</v>
      </c>
      <c r="R433" s="3">
        <v>0</v>
      </c>
      <c r="S433" s="3">
        <v>0</v>
      </c>
      <c r="T433" s="3">
        <v>1</v>
      </c>
      <c r="U433" s="3">
        <v>1</v>
      </c>
      <c r="V433" s="3">
        <v>1</v>
      </c>
      <c r="W433" s="3">
        <v>0</v>
      </c>
      <c r="X433" s="3">
        <v>0</v>
      </c>
    </row>
    <row r="434" spans="17:24" ht="14.5" x14ac:dyDescent="0.35">
      <c r="Q434" s="3">
        <v>0</v>
      </c>
      <c r="R434" s="3">
        <v>0</v>
      </c>
      <c r="S434" s="3">
        <v>1</v>
      </c>
      <c r="T434" s="3">
        <v>1</v>
      </c>
      <c r="U434" s="3">
        <v>0</v>
      </c>
      <c r="V434" s="3">
        <v>0</v>
      </c>
      <c r="W434" s="3">
        <v>1</v>
      </c>
      <c r="X434" s="3">
        <v>0</v>
      </c>
    </row>
    <row r="435" spans="17:24" ht="14.5" x14ac:dyDescent="0.35">
      <c r="Q435" s="3">
        <v>0</v>
      </c>
      <c r="R435" s="3">
        <v>0</v>
      </c>
      <c r="S435" s="3">
        <v>0</v>
      </c>
      <c r="T435" s="3">
        <v>0</v>
      </c>
      <c r="U435" s="3">
        <v>1</v>
      </c>
      <c r="V435" s="3">
        <v>1</v>
      </c>
      <c r="W435" s="3">
        <v>0</v>
      </c>
      <c r="X435" s="3">
        <v>0</v>
      </c>
    </row>
    <row r="436" spans="17:24" ht="14.5" x14ac:dyDescent="0.35">
      <c r="Q436" s="3">
        <v>1</v>
      </c>
      <c r="R436" s="3">
        <v>0</v>
      </c>
      <c r="S436" s="3">
        <v>0</v>
      </c>
      <c r="T436" s="3">
        <v>1</v>
      </c>
      <c r="U436" s="3">
        <v>1</v>
      </c>
      <c r="V436" s="3">
        <v>1</v>
      </c>
      <c r="W436" s="3">
        <v>0</v>
      </c>
      <c r="X436" s="3">
        <v>1</v>
      </c>
    </row>
    <row r="437" spans="17:24" ht="14.5" x14ac:dyDescent="0.35">
      <c r="Q437" s="3">
        <v>0</v>
      </c>
      <c r="R437" s="3">
        <v>0</v>
      </c>
      <c r="S437" s="3">
        <v>0</v>
      </c>
      <c r="T437" s="3">
        <v>1</v>
      </c>
      <c r="U437" s="3">
        <v>1</v>
      </c>
      <c r="V437" s="3">
        <v>1</v>
      </c>
      <c r="W437" s="3">
        <v>0</v>
      </c>
      <c r="X437" s="3">
        <v>1</v>
      </c>
    </row>
    <row r="438" spans="17:24" ht="14.5" x14ac:dyDescent="0.35">
      <c r="Q438" s="3">
        <v>0</v>
      </c>
      <c r="R438" s="3">
        <v>0</v>
      </c>
      <c r="S438" s="3">
        <v>0</v>
      </c>
      <c r="T438" s="3">
        <v>1</v>
      </c>
      <c r="U438" s="3">
        <v>1</v>
      </c>
      <c r="V438" s="3">
        <v>1</v>
      </c>
      <c r="W438" s="3">
        <v>0</v>
      </c>
      <c r="X438" s="3">
        <v>0</v>
      </c>
    </row>
    <row r="439" spans="17:24" ht="14.5" x14ac:dyDescent="0.35">
      <c r="Q439" s="3">
        <v>1</v>
      </c>
      <c r="R439" s="3">
        <v>0</v>
      </c>
      <c r="S439" s="3">
        <v>0</v>
      </c>
      <c r="T439" s="3">
        <v>1</v>
      </c>
      <c r="U439" s="3">
        <v>1</v>
      </c>
      <c r="V439" s="3">
        <v>1</v>
      </c>
      <c r="W439" s="3">
        <v>0</v>
      </c>
      <c r="X439" s="3">
        <v>0</v>
      </c>
    </row>
    <row r="440" spans="17:24" ht="14.5" x14ac:dyDescent="0.35">
      <c r="Q440" s="3">
        <v>0</v>
      </c>
      <c r="R440" s="3">
        <v>0</v>
      </c>
      <c r="S440" s="3">
        <v>0</v>
      </c>
      <c r="T440" s="3">
        <v>1</v>
      </c>
      <c r="U440" s="3">
        <v>0</v>
      </c>
      <c r="V440" s="3">
        <v>0</v>
      </c>
      <c r="W440" s="3">
        <v>0</v>
      </c>
      <c r="X440" s="3">
        <v>0</v>
      </c>
    </row>
    <row r="441" spans="17:24" ht="14.5" x14ac:dyDescent="0.35"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</row>
    <row r="442" spans="17:24" ht="14.5" x14ac:dyDescent="0.35">
      <c r="Q442" s="3">
        <v>0</v>
      </c>
      <c r="R442" s="3">
        <v>0</v>
      </c>
      <c r="S442" s="3">
        <v>1</v>
      </c>
      <c r="T442" s="3">
        <v>1</v>
      </c>
      <c r="U442" s="3">
        <v>1</v>
      </c>
      <c r="V442" s="3">
        <v>1</v>
      </c>
      <c r="W442" s="3">
        <v>1</v>
      </c>
      <c r="X442" s="3">
        <v>1</v>
      </c>
    </row>
    <row r="443" spans="17:24" ht="14.5" x14ac:dyDescent="0.35">
      <c r="Q443" s="3">
        <v>0</v>
      </c>
      <c r="R443" s="3">
        <v>0</v>
      </c>
      <c r="S443" s="3">
        <v>0</v>
      </c>
      <c r="T443" s="3">
        <v>1</v>
      </c>
      <c r="U443" s="3">
        <v>1</v>
      </c>
      <c r="V443" s="3">
        <v>1</v>
      </c>
      <c r="W443" s="3">
        <v>0</v>
      </c>
      <c r="X443" s="3">
        <v>1</v>
      </c>
    </row>
    <row r="444" spans="17:24" ht="14.5" x14ac:dyDescent="0.35">
      <c r="Q444" s="3">
        <v>0</v>
      </c>
      <c r="R444" s="3">
        <v>0</v>
      </c>
      <c r="S444" s="3">
        <v>0</v>
      </c>
      <c r="T444" s="3">
        <v>1</v>
      </c>
      <c r="U444" s="3">
        <v>1</v>
      </c>
      <c r="V444" s="3">
        <v>1</v>
      </c>
      <c r="W444" s="3">
        <v>0</v>
      </c>
      <c r="X444" s="3">
        <v>0</v>
      </c>
    </row>
    <row r="445" spans="17:24" ht="14.5" x14ac:dyDescent="0.35">
      <c r="Q445" s="3">
        <v>1</v>
      </c>
      <c r="R445" s="3">
        <v>0</v>
      </c>
      <c r="S445" s="3">
        <v>0</v>
      </c>
      <c r="T445" s="3">
        <v>1</v>
      </c>
      <c r="U445" s="3">
        <v>1</v>
      </c>
      <c r="V445" s="3">
        <v>1</v>
      </c>
      <c r="W445" s="3">
        <v>0</v>
      </c>
      <c r="X445" s="3">
        <v>1</v>
      </c>
    </row>
    <row r="446" spans="17:24" ht="14.5" x14ac:dyDescent="0.35">
      <c r="Q446" s="3">
        <v>1</v>
      </c>
      <c r="R446" s="3">
        <v>0</v>
      </c>
      <c r="S446" s="3">
        <v>1</v>
      </c>
      <c r="T446" s="3">
        <v>1</v>
      </c>
      <c r="U446" s="3">
        <v>1</v>
      </c>
      <c r="V446" s="3">
        <v>1</v>
      </c>
      <c r="W446" s="3">
        <v>1</v>
      </c>
      <c r="X446" s="3">
        <v>1</v>
      </c>
    </row>
    <row r="447" spans="17:24" ht="14.5" x14ac:dyDescent="0.35">
      <c r="Q447" s="3">
        <v>0</v>
      </c>
      <c r="R447" s="3">
        <v>0</v>
      </c>
      <c r="S447" s="3">
        <v>1</v>
      </c>
      <c r="T447" s="3">
        <v>0</v>
      </c>
      <c r="U447" s="3">
        <v>1</v>
      </c>
      <c r="V447" s="3">
        <v>1</v>
      </c>
      <c r="W447" s="3">
        <v>1</v>
      </c>
      <c r="X447" s="3">
        <v>0</v>
      </c>
    </row>
    <row r="448" spans="17:24" ht="14.5" x14ac:dyDescent="0.35">
      <c r="Q448" s="3">
        <v>0</v>
      </c>
      <c r="R448" s="3">
        <v>0</v>
      </c>
      <c r="S448" s="3">
        <v>0</v>
      </c>
      <c r="T448" s="3">
        <v>1</v>
      </c>
      <c r="U448" s="3">
        <v>1</v>
      </c>
      <c r="V448" s="3">
        <v>1</v>
      </c>
      <c r="W448" s="3">
        <v>0</v>
      </c>
      <c r="X448" s="3">
        <v>0</v>
      </c>
    </row>
    <row r="449" spans="17:24" ht="14.5" x14ac:dyDescent="0.35">
      <c r="Q449" s="3">
        <v>0</v>
      </c>
      <c r="R449" s="3">
        <v>0</v>
      </c>
      <c r="S449" s="3">
        <v>0</v>
      </c>
      <c r="T449" s="3">
        <v>1</v>
      </c>
      <c r="U449" s="3">
        <v>1</v>
      </c>
      <c r="V449" s="3">
        <v>1</v>
      </c>
      <c r="W449" s="3">
        <v>0</v>
      </c>
      <c r="X449" s="3">
        <v>1</v>
      </c>
    </row>
    <row r="450" spans="17:24" ht="14.5" x14ac:dyDescent="0.35">
      <c r="Q450" s="3">
        <v>0</v>
      </c>
      <c r="R450" s="3">
        <v>0</v>
      </c>
      <c r="S450" s="3">
        <v>0</v>
      </c>
      <c r="T450" s="3">
        <v>0</v>
      </c>
      <c r="U450" s="3">
        <v>1</v>
      </c>
      <c r="V450" s="3">
        <v>1</v>
      </c>
      <c r="W450" s="3">
        <v>0</v>
      </c>
      <c r="X450" s="3">
        <v>1</v>
      </c>
    </row>
    <row r="451" spans="17:24" ht="14.5" x14ac:dyDescent="0.35">
      <c r="Q451" s="3">
        <v>0</v>
      </c>
      <c r="R451" s="3">
        <v>0</v>
      </c>
      <c r="S451" s="3">
        <v>0</v>
      </c>
      <c r="T451" s="3">
        <v>0</v>
      </c>
      <c r="U451" s="3">
        <v>1</v>
      </c>
      <c r="V451" s="3">
        <v>1</v>
      </c>
      <c r="W451" s="3">
        <v>0</v>
      </c>
      <c r="X451" s="3">
        <v>1</v>
      </c>
    </row>
    <row r="452" spans="17:24" ht="14.5" x14ac:dyDescent="0.35">
      <c r="Q452" s="3">
        <v>0</v>
      </c>
      <c r="R452" s="3">
        <v>0</v>
      </c>
      <c r="S452" s="3">
        <v>0</v>
      </c>
      <c r="T452" s="3">
        <v>1</v>
      </c>
      <c r="U452" s="3">
        <v>0</v>
      </c>
      <c r="V452" s="3">
        <v>0</v>
      </c>
      <c r="W452" s="3">
        <v>0</v>
      </c>
      <c r="X452" s="3">
        <v>0</v>
      </c>
    </row>
    <row r="453" spans="17:24" ht="14.5" x14ac:dyDescent="0.35">
      <c r="Q453" s="3">
        <v>0</v>
      </c>
      <c r="R453" s="3">
        <v>0</v>
      </c>
      <c r="S453" s="3">
        <v>1</v>
      </c>
      <c r="T453" s="3">
        <v>1</v>
      </c>
      <c r="U453" s="3">
        <v>0</v>
      </c>
      <c r="V453" s="3">
        <v>0</v>
      </c>
      <c r="W453" s="3">
        <v>1</v>
      </c>
      <c r="X453" s="3">
        <v>1</v>
      </c>
    </row>
    <row r="454" spans="17:24" ht="14.5" x14ac:dyDescent="0.35">
      <c r="Q454" s="3">
        <v>0</v>
      </c>
      <c r="R454" s="3">
        <v>1</v>
      </c>
      <c r="S454" s="3">
        <v>0</v>
      </c>
      <c r="T454" s="3">
        <v>1</v>
      </c>
      <c r="U454" s="3">
        <v>1</v>
      </c>
      <c r="V454" s="3">
        <v>1</v>
      </c>
      <c r="W454" s="3">
        <v>0</v>
      </c>
      <c r="X454" s="3">
        <v>1</v>
      </c>
    </row>
    <row r="455" spans="17:24" ht="14.5" x14ac:dyDescent="0.35">
      <c r="Q455" s="3">
        <v>0</v>
      </c>
      <c r="R455" s="3">
        <v>0</v>
      </c>
      <c r="S455" s="3">
        <v>1</v>
      </c>
      <c r="T455" s="3">
        <v>0</v>
      </c>
      <c r="U455" s="3">
        <v>0</v>
      </c>
      <c r="V455" s="3">
        <v>0</v>
      </c>
      <c r="W455" s="3">
        <v>1</v>
      </c>
      <c r="X455" s="3">
        <v>1</v>
      </c>
    </row>
    <row r="456" spans="17:24" ht="14.5" x14ac:dyDescent="0.35">
      <c r="Q456" s="3">
        <v>0</v>
      </c>
      <c r="R456" s="3">
        <v>0</v>
      </c>
      <c r="S456" s="3">
        <v>0</v>
      </c>
      <c r="T456" s="3">
        <v>1</v>
      </c>
      <c r="U456" s="3">
        <v>1</v>
      </c>
      <c r="V456" s="3">
        <v>1</v>
      </c>
      <c r="W456" s="3">
        <v>0</v>
      </c>
      <c r="X456" s="3">
        <v>1</v>
      </c>
    </row>
    <row r="457" spans="17:24" ht="14.5" x14ac:dyDescent="0.35">
      <c r="Q457" s="3">
        <v>0</v>
      </c>
      <c r="R457" s="3">
        <v>0</v>
      </c>
      <c r="S457" s="3">
        <v>0</v>
      </c>
      <c r="T457" s="3">
        <v>1</v>
      </c>
      <c r="U457" s="3">
        <v>1</v>
      </c>
      <c r="V457" s="3">
        <v>1</v>
      </c>
      <c r="W457" s="3">
        <v>0</v>
      </c>
      <c r="X457" s="3">
        <v>1</v>
      </c>
    </row>
    <row r="458" spans="17:24" ht="14.5" x14ac:dyDescent="0.35">
      <c r="Q458" s="3">
        <v>1</v>
      </c>
      <c r="R458" s="3">
        <v>0</v>
      </c>
      <c r="S458" s="3">
        <v>0</v>
      </c>
      <c r="T458" s="3">
        <v>1</v>
      </c>
      <c r="U458" s="3">
        <v>1</v>
      </c>
      <c r="V458" s="3">
        <v>1</v>
      </c>
      <c r="W458" s="3">
        <v>0</v>
      </c>
      <c r="X458" s="3">
        <v>1</v>
      </c>
    </row>
    <row r="459" spans="17:24" ht="14.5" x14ac:dyDescent="0.35">
      <c r="Q459" s="3">
        <v>0</v>
      </c>
      <c r="R459" s="3">
        <v>0</v>
      </c>
      <c r="S459" s="3">
        <v>0</v>
      </c>
      <c r="T459" s="3">
        <v>1</v>
      </c>
      <c r="U459" s="3">
        <v>1</v>
      </c>
      <c r="V459" s="3">
        <v>1</v>
      </c>
      <c r="W459" s="3">
        <v>0</v>
      </c>
      <c r="X459" s="3">
        <v>1</v>
      </c>
    </row>
    <row r="460" spans="17:24" ht="14.5" x14ac:dyDescent="0.35">
      <c r="Q460" s="3">
        <v>0</v>
      </c>
      <c r="R460" s="3">
        <v>0</v>
      </c>
      <c r="S460" s="3">
        <v>0</v>
      </c>
      <c r="T460" s="3">
        <v>1</v>
      </c>
      <c r="U460" s="3">
        <v>1</v>
      </c>
      <c r="V460" s="3">
        <v>1</v>
      </c>
      <c r="W460" s="3">
        <v>0</v>
      </c>
      <c r="X460" s="3">
        <v>1</v>
      </c>
    </row>
    <row r="461" spans="17:24" ht="14.5" x14ac:dyDescent="0.35">
      <c r="Q461" s="3">
        <v>0</v>
      </c>
      <c r="R461" s="3">
        <v>0</v>
      </c>
      <c r="S461" s="3">
        <v>0</v>
      </c>
      <c r="T461" s="3">
        <v>1</v>
      </c>
      <c r="U461" s="3">
        <v>1</v>
      </c>
      <c r="V461" s="3">
        <v>1</v>
      </c>
      <c r="W461" s="3">
        <v>0</v>
      </c>
      <c r="X461" s="3">
        <v>1</v>
      </c>
    </row>
    <row r="462" spans="17:24" ht="14.5" x14ac:dyDescent="0.35">
      <c r="Q462" s="3">
        <v>1</v>
      </c>
      <c r="R462" s="3">
        <v>0</v>
      </c>
      <c r="S462" s="3">
        <v>0</v>
      </c>
      <c r="T462" s="3">
        <v>1</v>
      </c>
      <c r="U462" s="3">
        <v>1</v>
      </c>
      <c r="V462" s="3">
        <v>1</v>
      </c>
      <c r="W462" s="3">
        <v>0</v>
      </c>
      <c r="X462" s="3">
        <v>1</v>
      </c>
    </row>
    <row r="463" spans="17:24" ht="14.5" x14ac:dyDescent="0.35">
      <c r="Q463" s="3">
        <v>1</v>
      </c>
      <c r="R463" s="3">
        <v>0</v>
      </c>
      <c r="S463" s="3">
        <v>0</v>
      </c>
      <c r="T463" s="3">
        <v>1</v>
      </c>
      <c r="U463" s="3">
        <v>0</v>
      </c>
      <c r="V463" s="3">
        <v>0</v>
      </c>
      <c r="W463" s="3">
        <v>0</v>
      </c>
      <c r="X463" s="3">
        <v>1</v>
      </c>
    </row>
    <row r="464" spans="17:24" ht="14.5" x14ac:dyDescent="0.35">
      <c r="Q464" s="3">
        <v>0</v>
      </c>
      <c r="R464" s="3">
        <v>1</v>
      </c>
      <c r="S464" s="3">
        <v>0</v>
      </c>
      <c r="T464" s="3">
        <v>1</v>
      </c>
      <c r="U464" s="3">
        <v>1</v>
      </c>
      <c r="V464" s="3">
        <v>1</v>
      </c>
      <c r="W464" s="3">
        <v>0</v>
      </c>
      <c r="X464" s="3">
        <v>1</v>
      </c>
    </row>
    <row r="465" spans="17:24" ht="14.5" x14ac:dyDescent="0.35">
      <c r="Q465" s="3">
        <v>0</v>
      </c>
      <c r="R465" s="3">
        <v>1</v>
      </c>
      <c r="S465" s="3">
        <v>1</v>
      </c>
      <c r="T465" s="3">
        <v>1</v>
      </c>
      <c r="U465" s="3">
        <v>1</v>
      </c>
      <c r="V465" s="3">
        <v>1</v>
      </c>
      <c r="W465" s="3">
        <v>1</v>
      </c>
      <c r="X465" s="3">
        <v>1</v>
      </c>
    </row>
    <row r="466" spans="17:24" ht="14.5" x14ac:dyDescent="0.35">
      <c r="Q466" s="3">
        <v>1</v>
      </c>
      <c r="R466" s="3">
        <v>1</v>
      </c>
      <c r="S466" s="3">
        <v>0</v>
      </c>
      <c r="T466" s="3">
        <v>1</v>
      </c>
      <c r="U466" s="3">
        <v>1</v>
      </c>
      <c r="V466" s="3">
        <v>1</v>
      </c>
      <c r="W466" s="3">
        <v>0</v>
      </c>
      <c r="X466" s="3">
        <v>1</v>
      </c>
    </row>
    <row r="467" spans="17:24" ht="14.5" x14ac:dyDescent="0.35">
      <c r="Q467" s="3">
        <v>0</v>
      </c>
      <c r="R467" s="3">
        <v>0</v>
      </c>
      <c r="S467" s="3">
        <v>0</v>
      </c>
      <c r="T467" s="3">
        <v>1</v>
      </c>
      <c r="U467" s="3">
        <v>0</v>
      </c>
      <c r="V467" s="3">
        <v>0</v>
      </c>
      <c r="W467" s="3">
        <v>0</v>
      </c>
      <c r="X467" s="3">
        <v>1</v>
      </c>
    </row>
    <row r="468" spans="17:24" ht="14.5" x14ac:dyDescent="0.35">
      <c r="Q468" s="3">
        <v>1</v>
      </c>
      <c r="R468" s="3">
        <v>0</v>
      </c>
      <c r="S468" s="3">
        <v>0</v>
      </c>
      <c r="T468" s="3">
        <v>1</v>
      </c>
      <c r="U468" s="3">
        <v>1</v>
      </c>
      <c r="V468" s="3">
        <v>1</v>
      </c>
      <c r="W468" s="3">
        <v>0</v>
      </c>
      <c r="X468" s="3">
        <v>1</v>
      </c>
    </row>
    <row r="469" spans="17:24" ht="14.5" x14ac:dyDescent="0.35">
      <c r="Q469" s="3">
        <v>0</v>
      </c>
      <c r="R469" s="3">
        <v>0</v>
      </c>
      <c r="S469" s="3">
        <v>0</v>
      </c>
      <c r="T469" s="3">
        <v>1</v>
      </c>
      <c r="U469" s="3">
        <v>0</v>
      </c>
      <c r="V469" s="3">
        <v>0</v>
      </c>
      <c r="W469" s="3">
        <v>0</v>
      </c>
      <c r="X469" s="3">
        <v>0</v>
      </c>
    </row>
    <row r="470" spans="17:24" ht="14.5" x14ac:dyDescent="0.35">
      <c r="Q470" s="3">
        <v>0</v>
      </c>
      <c r="R470" s="3">
        <v>0</v>
      </c>
      <c r="S470" s="3">
        <v>0</v>
      </c>
      <c r="T470" s="3">
        <v>1</v>
      </c>
      <c r="U470" s="3">
        <v>1</v>
      </c>
      <c r="V470" s="3">
        <v>1</v>
      </c>
      <c r="W470" s="3">
        <v>0</v>
      </c>
      <c r="X470" s="3">
        <v>1</v>
      </c>
    </row>
    <row r="471" spans="17:24" ht="14.5" x14ac:dyDescent="0.35">
      <c r="Q471" s="3">
        <v>0</v>
      </c>
      <c r="R471" s="3">
        <v>0</v>
      </c>
      <c r="S471" s="3">
        <v>0</v>
      </c>
      <c r="T471" s="3">
        <v>1</v>
      </c>
      <c r="U471" s="3">
        <v>1</v>
      </c>
      <c r="V471" s="3">
        <v>1</v>
      </c>
      <c r="W471" s="3">
        <v>0</v>
      </c>
      <c r="X471" s="3">
        <v>1</v>
      </c>
    </row>
    <row r="472" spans="17:24" ht="14.5" x14ac:dyDescent="0.35">
      <c r="Q472" s="3">
        <v>0</v>
      </c>
      <c r="R472" s="3">
        <v>0</v>
      </c>
      <c r="S472" s="3">
        <v>0</v>
      </c>
      <c r="T472" s="3">
        <v>0</v>
      </c>
      <c r="U472" s="3">
        <v>1</v>
      </c>
      <c r="V472" s="3">
        <v>1</v>
      </c>
      <c r="W472" s="3">
        <v>0</v>
      </c>
      <c r="X472" s="3">
        <v>1</v>
      </c>
    </row>
    <row r="473" spans="17:24" ht="14.5" x14ac:dyDescent="0.35">
      <c r="Q473" s="3">
        <v>1</v>
      </c>
      <c r="R473" s="3">
        <v>0</v>
      </c>
      <c r="S473" s="3">
        <v>0</v>
      </c>
      <c r="T473" s="3">
        <v>1</v>
      </c>
      <c r="U473" s="3">
        <v>0</v>
      </c>
      <c r="V473" s="3">
        <v>0</v>
      </c>
      <c r="W473" s="3">
        <v>0</v>
      </c>
      <c r="X473" s="3">
        <v>1</v>
      </c>
    </row>
    <row r="474" spans="17:24" ht="14.5" x14ac:dyDescent="0.35">
      <c r="Q474" s="3">
        <v>1</v>
      </c>
      <c r="R474" s="3">
        <v>0</v>
      </c>
      <c r="S474" s="3">
        <v>0</v>
      </c>
      <c r="T474" s="3">
        <v>1</v>
      </c>
      <c r="U474" s="3">
        <v>0</v>
      </c>
      <c r="V474" s="3">
        <v>0</v>
      </c>
      <c r="W474" s="3">
        <v>0</v>
      </c>
      <c r="X474" s="3">
        <v>1</v>
      </c>
    </row>
    <row r="475" spans="17:24" ht="14.5" x14ac:dyDescent="0.35">
      <c r="Q475" s="3">
        <v>0</v>
      </c>
      <c r="R475" s="3">
        <v>1</v>
      </c>
      <c r="S475" s="3">
        <v>1</v>
      </c>
      <c r="T475" s="3">
        <v>1</v>
      </c>
      <c r="U475" s="3">
        <v>0</v>
      </c>
      <c r="V475" s="3">
        <v>0</v>
      </c>
      <c r="W475" s="3">
        <v>1</v>
      </c>
      <c r="X475" s="3">
        <v>0</v>
      </c>
    </row>
    <row r="476" spans="17:24" ht="14.5" x14ac:dyDescent="0.35">
      <c r="Q476" s="3">
        <v>0</v>
      </c>
      <c r="R476" s="3">
        <v>0</v>
      </c>
      <c r="S476" s="3">
        <v>0</v>
      </c>
      <c r="T476" s="3">
        <v>1</v>
      </c>
      <c r="U476" s="3">
        <v>1</v>
      </c>
      <c r="V476" s="3">
        <v>1</v>
      </c>
      <c r="W476" s="3">
        <v>0</v>
      </c>
      <c r="X476" s="3">
        <v>1</v>
      </c>
    </row>
    <row r="477" spans="17:24" ht="14.5" x14ac:dyDescent="0.35">
      <c r="Q477" s="3">
        <v>0</v>
      </c>
      <c r="R477" s="3">
        <v>0</v>
      </c>
      <c r="S477" s="3">
        <v>0</v>
      </c>
      <c r="T477" s="3">
        <v>1</v>
      </c>
      <c r="U477" s="3">
        <v>1</v>
      </c>
      <c r="V477" s="3">
        <v>1</v>
      </c>
      <c r="W477" s="3">
        <v>0</v>
      </c>
      <c r="X477" s="3">
        <v>1</v>
      </c>
    </row>
    <row r="478" spans="17:24" ht="14.5" x14ac:dyDescent="0.35">
      <c r="Q478" s="3">
        <v>0</v>
      </c>
      <c r="R478" s="3">
        <v>0</v>
      </c>
      <c r="S478" s="3">
        <v>1</v>
      </c>
      <c r="T478" s="3">
        <v>0</v>
      </c>
      <c r="U478" s="3">
        <v>1</v>
      </c>
      <c r="V478" s="3">
        <v>1</v>
      </c>
      <c r="W478" s="3">
        <v>1</v>
      </c>
      <c r="X478" s="3">
        <v>1</v>
      </c>
    </row>
    <row r="479" spans="17:24" ht="14.5" x14ac:dyDescent="0.35">
      <c r="Q479" s="3">
        <v>1</v>
      </c>
      <c r="R479" s="3">
        <v>0</v>
      </c>
      <c r="S479" s="3">
        <v>0</v>
      </c>
      <c r="T479" s="3">
        <v>1</v>
      </c>
      <c r="U479" s="3">
        <v>0</v>
      </c>
      <c r="V479" s="3">
        <v>0</v>
      </c>
      <c r="W479" s="3">
        <v>0</v>
      </c>
      <c r="X479" s="3">
        <v>1</v>
      </c>
    </row>
    <row r="480" spans="17:24" ht="14.5" x14ac:dyDescent="0.35">
      <c r="Q480" s="3">
        <v>1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1</v>
      </c>
      <c r="X480" s="3">
        <v>0</v>
      </c>
    </row>
    <row r="481" spans="17:24" ht="14.5" x14ac:dyDescent="0.35">
      <c r="Q481" s="3">
        <v>0</v>
      </c>
      <c r="R481" s="3">
        <v>1</v>
      </c>
      <c r="S481" s="3">
        <v>1</v>
      </c>
      <c r="T481" s="3">
        <v>1</v>
      </c>
      <c r="U481" s="3">
        <v>1</v>
      </c>
      <c r="V481" s="3">
        <v>1</v>
      </c>
      <c r="W481" s="3">
        <v>1</v>
      </c>
      <c r="X481" s="3">
        <v>0</v>
      </c>
    </row>
    <row r="482" spans="17:24" ht="14.5" x14ac:dyDescent="0.35">
      <c r="Q482" s="3">
        <v>1</v>
      </c>
      <c r="R482" s="3">
        <v>0</v>
      </c>
      <c r="S482" s="3">
        <v>0</v>
      </c>
      <c r="T482" s="3">
        <v>1</v>
      </c>
      <c r="U482" s="3">
        <v>0</v>
      </c>
      <c r="V482" s="3">
        <v>0</v>
      </c>
      <c r="W482" s="3">
        <v>0</v>
      </c>
      <c r="X482" s="3">
        <v>1</v>
      </c>
    </row>
    <row r="483" spans="17:24" ht="14.5" x14ac:dyDescent="0.35">
      <c r="Q483" s="3">
        <v>0</v>
      </c>
      <c r="R483" s="3">
        <v>0</v>
      </c>
      <c r="S483" s="3">
        <v>0</v>
      </c>
      <c r="T483" s="3">
        <v>1</v>
      </c>
      <c r="U483" s="3">
        <v>0</v>
      </c>
      <c r="V483" s="3">
        <v>0</v>
      </c>
      <c r="W483" s="3">
        <v>0</v>
      </c>
      <c r="X483" s="3">
        <v>1</v>
      </c>
    </row>
    <row r="484" spans="17:24" ht="14.5" x14ac:dyDescent="0.35"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1</v>
      </c>
      <c r="X484" s="3">
        <v>1</v>
      </c>
    </row>
    <row r="485" spans="17:24" ht="14.5" x14ac:dyDescent="0.35">
      <c r="Q485" s="3">
        <v>0</v>
      </c>
      <c r="R485" s="3">
        <v>1</v>
      </c>
      <c r="S485" s="3">
        <v>0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</row>
    <row r="486" spans="17:24" ht="14.5" x14ac:dyDescent="0.35">
      <c r="Q486" s="3">
        <v>0</v>
      </c>
      <c r="R486" s="3">
        <v>0</v>
      </c>
      <c r="S486" s="3">
        <v>0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</row>
    <row r="487" spans="17:24" ht="14.5" x14ac:dyDescent="0.35">
      <c r="Q487" s="3">
        <v>0</v>
      </c>
      <c r="R487" s="3">
        <v>0</v>
      </c>
      <c r="S487" s="3">
        <v>0</v>
      </c>
      <c r="T487" s="3">
        <v>1</v>
      </c>
      <c r="U487" s="3">
        <v>1</v>
      </c>
      <c r="V487" s="3">
        <v>1</v>
      </c>
      <c r="W487" s="3">
        <v>0</v>
      </c>
      <c r="X487" s="3">
        <v>1</v>
      </c>
    </row>
    <row r="488" spans="17:24" ht="14.5" x14ac:dyDescent="0.35">
      <c r="Q488" s="3">
        <v>0</v>
      </c>
      <c r="R488" s="3">
        <v>0</v>
      </c>
      <c r="S488" s="3">
        <v>0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</row>
    <row r="489" spans="17:24" ht="14.5" x14ac:dyDescent="0.35">
      <c r="Q489" s="3">
        <v>1</v>
      </c>
      <c r="R489" s="3">
        <v>0</v>
      </c>
      <c r="S489" s="3">
        <v>0</v>
      </c>
      <c r="T489" s="3">
        <v>1</v>
      </c>
      <c r="U489" s="3">
        <v>1</v>
      </c>
      <c r="V489" s="3">
        <v>1</v>
      </c>
      <c r="W489" s="3">
        <v>0</v>
      </c>
      <c r="X489" s="3">
        <v>0</v>
      </c>
    </row>
    <row r="490" spans="17:24" ht="14.5" x14ac:dyDescent="0.35">
      <c r="Q490" s="3">
        <v>0</v>
      </c>
      <c r="R490" s="3">
        <v>1</v>
      </c>
      <c r="S490" s="3">
        <v>1</v>
      </c>
      <c r="T490" s="3">
        <v>1</v>
      </c>
      <c r="U490" s="3">
        <v>1</v>
      </c>
      <c r="V490" s="3">
        <v>1</v>
      </c>
      <c r="W490" s="3">
        <v>1</v>
      </c>
      <c r="X490" s="3">
        <v>0</v>
      </c>
    </row>
    <row r="491" spans="17:24" ht="14.5" x14ac:dyDescent="0.35">
      <c r="Q491" s="3">
        <v>0</v>
      </c>
      <c r="R491" s="3">
        <v>0</v>
      </c>
      <c r="S491" s="3">
        <v>1</v>
      </c>
      <c r="T491" s="3">
        <v>1</v>
      </c>
      <c r="U491" s="3">
        <v>1</v>
      </c>
      <c r="V491" s="3">
        <v>1</v>
      </c>
      <c r="W491" s="3">
        <v>1</v>
      </c>
      <c r="X491" s="3">
        <v>0</v>
      </c>
    </row>
    <row r="492" spans="17:24" ht="14.5" x14ac:dyDescent="0.35">
      <c r="Q492" s="3">
        <v>0</v>
      </c>
      <c r="R492" s="3">
        <v>1</v>
      </c>
      <c r="S492" s="3">
        <v>0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</row>
    <row r="493" spans="17:24" ht="14.5" x14ac:dyDescent="0.35">
      <c r="Q493" s="3">
        <v>0</v>
      </c>
      <c r="R493" s="3">
        <v>0</v>
      </c>
      <c r="S493" s="3">
        <v>0</v>
      </c>
      <c r="T493" s="3">
        <v>1</v>
      </c>
      <c r="U493" s="3">
        <v>1</v>
      </c>
      <c r="V493" s="3">
        <v>1</v>
      </c>
      <c r="W493" s="3">
        <v>0</v>
      </c>
      <c r="X493" s="3">
        <v>1</v>
      </c>
    </row>
    <row r="494" spans="17:24" ht="14.5" x14ac:dyDescent="0.35">
      <c r="Q494" s="3">
        <v>0</v>
      </c>
      <c r="R494" s="3">
        <v>0</v>
      </c>
      <c r="S494" s="3">
        <v>0</v>
      </c>
      <c r="T494" s="3">
        <v>0</v>
      </c>
      <c r="U494" s="3">
        <v>1</v>
      </c>
      <c r="V494" s="3">
        <v>1</v>
      </c>
      <c r="W494" s="3">
        <v>0</v>
      </c>
      <c r="X494" s="3">
        <v>0</v>
      </c>
    </row>
    <row r="495" spans="17:24" ht="14.5" x14ac:dyDescent="0.35">
      <c r="Q495" s="3">
        <v>1</v>
      </c>
      <c r="R495" s="3">
        <v>0</v>
      </c>
      <c r="S495" s="3">
        <v>1</v>
      </c>
      <c r="T495" s="3">
        <v>1</v>
      </c>
      <c r="U495" s="3">
        <v>1</v>
      </c>
      <c r="V495" s="3">
        <v>1</v>
      </c>
      <c r="W495" s="3">
        <v>1</v>
      </c>
      <c r="X495" s="3">
        <v>1</v>
      </c>
    </row>
    <row r="496" spans="17:24" ht="14.5" x14ac:dyDescent="0.35">
      <c r="Q496" s="3">
        <v>1</v>
      </c>
      <c r="R496" s="3">
        <v>0</v>
      </c>
      <c r="S496" s="3">
        <v>0</v>
      </c>
      <c r="T496" s="3">
        <v>0</v>
      </c>
      <c r="U496" s="3">
        <v>1</v>
      </c>
      <c r="V496" s="3">
        <v>1</v>
      </c>
      <c r="W496" s="3">
        <v>0</v>
      </c>
      <c r="X496" s="3">
        <v>1</v>
      </c>
    </row>
    <row r="497" spans="17:24" ht="14.5" x14ac:dyDescent="0.35">
      <c r="Q497" s="3">
        <v>1</v>
      </c>
      <c r="R497" s="3">
        <v>0</v>
      </c>
      <c r="S497" s="3">
        <v>0</v>
      </c>
      <c r="T497" s="3">
        <v>1</v>
      </c>
      <c r="U497" s="3">
        <v>1</v>
      </c>
      <c r="V497" s="3">
        <v>1</v>
      </c>
      <c r="W497" s="3">
        <v>0</v>
      </c>
      <c r="X497" s="3">
        <v>1</v>
      </c>
    </row>
    <row r="498" spans="17:24" ht="14.5" x14ac:dyDescent="0.35">
      <c r="Q498" s="3">
        <v>0</v>
      </c>
      <c r="R498" s="3">
        <v>0</v>
      </c>
      <c r="S498" s="3">
        <v>1</v>
      </c>
      <c r="T498" s="3">
        <v>1</v>
      </c>
      <c r="U498" s="3">
        <v>1</v>
      </c>
      <c r="V498" s="3">
        <v>1</v>
      </c>
      <c r="W498" s="3">
        <v>1</v>
      </c>
      <c r="X498" s="3">
        <v>0</v>
      </c>
    </row>
    <row r="499" spans="17:24" ht="14.5" x14ac:dyDescent="0.35">
      <c r="Q499" s="3">
        <v>0</v>
      </c>
      <c r="R499" s="3">
        <v>0</v>
      </c>
      <c r="S499" s="3">
        <v>0</v>
      </c>
      <c r="T499" s="3">
        <v>1</v>
      </c>
      <c r="U499" s="3">
        <v>1</v>
      </c>
      <c r="V499" s="3">
        <v>1</v>
      </c>
      <c r="W499" s="3">
        <v>0</v>
      </c>
      <c r="X499" s="3">
        <v>1</v>
      </c>
    </row>
    <row r="500" spans="17:24" ht="14.5" x14ac:dyDescent="0.35"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1</v>
      </c>
    </row>
    <row r="501" spans="17:24" ht="14.5" x14ac:dyDescent="0.35">
      <c r="Q501" s="3">
        <v>0</v>
      </c>
      <c r="R501" s="3">
        <v>0</v>
      </c>
      <c r="S501" s="3">
        <v>1</v>
      </c>
      <c r="T501" s="3">
        <v>0</v>
      </c>
      <c r="U501" s="3">
        <v>1</v>
      </c>
      <c r="V501" s="3">
        <v>1</v>
      </c>
      <c r="W501" s="3">
        <v>1</v>
      </c>
      <c r="X501" s="3">
        <v>1</v>
      </c>
    </row>
    <row r="502" spans="17:24" ht="14.5" x14ac:dyDescent="0.35">
      <c r="Q502" s="3">
        <v>1</v>
      </c>
      <c r="R502" s="3">
        <v>0</v>
      </c>
      <c r="S502" s="3">
        <v>1</v>
      </c>
      <c r="T502" s="3">
        <v>1</v>
      </c>
      <c r="U502" s="3">
        <v>1</v>
      </c>
      <c r="V502" s="3">
        <v>1</v>
      </c>
      <c r="W502" s="3">
        <v>1</v>
      </c>
      <c r="X502" s="3">
        <v>1</v>
      </c>
    </row>
    <row r="503" spans="17:24" ht="14.5" x14ac:dyDescent="0.35">
      <c r="Q503" s="3">
        <v>1</v>
      </c>
      <c r="R503" s="3">
        <v>1</v>
      </c>
      <c r="S503" s="3">
        <v>0</v>
      </c>
      <c r="T503" s="3">
        <v>1</v>
      </c>
      <c r="U503" s="3">
        <v>1</v>
      </c>
      <c r="V503" s="3">
        <v>1</v>
      </c>
      <c r="W503" s="3">
        <v>0</v>
      </c>
      <c r="X503" s="3">
        <v>1</v>
      </c>
    </row>
    <row r="504" spans="17:24" ht="14.5" x14ac:dyDescent="0.35">
      <c r="Q504" s="3">
        <v>0</v>
      </c>
      <c r="R504" s="3">
        <v>0</v>
      </c>
      <c r="S504" s="3">
        <v>0</v>
      </c>
      <c r="T504" s="3">
        <v>1</v>
      </c>
      <c r="U504" s="3">
        <v>1</v>
      </c>
      <c r="V504" s="3">
        <v>1</v>
      </c>
      <c r="W504" s="3">
        <v>0</v>
      </c>
      <c r="X504" s="3">
        <v>1</v>
      </c>
    </row>
    <row r="505" spans="17:24" ht="14.5" x14ac:dyDescent="0.35">
      <c r="Q505" s="3">
        <v>0</v>
      </c>
      <c r="R505" s="3">
        <v>0</v>
      </c>
      <c r="S505" s="3">
        <v>0</v>
      </c>
      <c r="T505" s="3">
        <v>1</v>
      </c>
      <c r="U505" s="3">
        <v>1</v>
      </c>
      <c r="V505" s="3">
        <v>1</v>
      </c>
      <c r="W505" s="3">
        <v>0</v>
      </c>
      <c r="X505" s="3">
        <v>1</v>
      </c>
    </row>
    <row r="506" spans="17:24" ht="14.5" x14ac:dyDescent="0.35">
      <c r="Q506" s="3">
        <v>1</v>
      </c>
      <c r="R506" s="3">
        <v>0</v>
      </c>
      <c r="S506" s="3">
        <v>0</v>
      </c>
      <c r="T506" s="3">
        <v>0</v>
      </c>
      <c r="U506" s="3">
        <v>1</v>
      </c>
      <c r="V506" s="3">
        <v>1</v>
      </c>
      <c r="W506" s="3">
        <v>0</v>
      </c>
      <c r="X506" s="3">
        <v>0</v>
      </c>
    </row>
    <row r="507" spans="17:24" ht="14.5" x14ac:dyDescent="0.35">
      <c r="Q507" s="3">
        <v>1</v>
      </c>
      <c r="R507" s="3">
        <v>0</v>
      </c>
      <c r="S507" s="3">
        <v>0</v>
      </c>
      <c r="T507" s="3">
        <v>0</v>
      </c>
      <c r="V507" s="3">
        <v>1</v>
      </c>
      <c r="W507" s="3">
        <v>0</v>
      </c>
      <c r="X507" s="3">
        <v>1</v>
      </c>
    </row>
    <row r="508" spans="17:24" ht="14.5" x14ac:dyDescent="0.35">
      <c r="Q508" s="3">
        <v>1</v>
      </c>
      <c r="R508" s="3">
        <v>0</v>
      </c>
      <c r="S508" s="3">
        <v>0</v>
      </c>
      <c r="T508" s="3">
        <v>1</v>
      </c>
      <c r="V508" s="3">
        <v>0</v>
      </c>
      <c r="W508" s="3">
        <v>0</v>
      </c>
      <c r="X508" s="3">
        <v>1</v>
      </c>
    </row>
    <row r="509" spans="17:24" ht="14.5" x14ac:dyDescent="0.35">
      <c r="Q509" s="3">
        <v>0</v>
      </c>
      <c r="R509" s="3">
        <v>0</v>
      </c>
      <c r="S509" s="3">
        <v>1</v>
      </c>
      <c r="T509" s="3">
        <v>1</v>
      </c>
      <c r="V509" s="3">
        <v>1</v>
      </c>
      <c r="W509" s="3">
        <v>1</v>
      </c>
      <c r="X509" s="3">
        <v>1</v>
      </c>
    </row>
    <row r="510" spans="17:24" ht="14.5" x14ac:dyDescent="0.35">
      <c r="Q510" s="3">
        <v>0</v>
      </c>
      <c r="R510" s="3">
        <v>1</v>
      </c>
      <c r="S510" s="3">
        <v>1</v>
      </c>
      <c r="T510" s="3">
        <v>1</v>
      </c>
      <c r="V510" s="3">
        <v>0</v>
      </c>
      <c r="W510" s="3">
        <v>1</v>
      </c>
      <c r="X510" s="3">
        <v>1</v>
      </c>
    </row>
    <row r="511" spans="17:24" ht="14.5" x14ac:dyDescent="0.35">
      <c r="Q511" s="3">
        <v>0</v>
      </c>
      <c r="R511" s="3">
        <v>1</v>
      </c>
      <c r="S511" s="3">
        <v>0</v>
      </c>
      <c r="T511" s="3">
        <v>1</v>
      </c>
      <c r="V511" s="3">
        <v>0</v>
      </c>
      <c r="W511" s="3">
        <v>0</v>
      </c>
      <c r="X511" s="3">
        <v>1</v>
      </c>
    </row>
    <row r="512" spans="17:24" ht="14.5" x14ac:dyDescent="0.35">
      <c r="Q512" s="3">
        <v>0</v>
      </c>
      <c r="R512" s="3">
        <v>0</v>
      </c>
      <c r="S512" s="3">
        <v>1</v>
      </c>
      <c r="T512" s="3">
        <v>1</v>
      </c>
      <c r="V512" s="3">
        <v>0</v>
      </c>
      <c r="W512" s="3">
        <v>1</v>
      </c>
      <c r="X512" s="3">
        <v>1</v>
      </c>
    </row>
    <row r="513" spans="17:24" ht="14.5" x14ac:dyDescent="0.35">
      <c r="Q513" s="3">
        <v>1</v>
      </c>
      <c r="R513" s="3">
        <v>0</v>
      </c>
      <c r="S513" s="3">
        <v>1</v>
      </c>
      <c r="T513" s="3">
        <v>1</v>
      </c>
      <c r="V513" s="3">
        <v>1</v>
      </c>
      <c r="W513" s="3">
        <v>1</v>
      </c>
      <c r="X513" s="3">
        <v>0</v>
      </c>
    </row>
    <row r="514" spans="17:24" ht="14.5" x14ac:dyDescent="0.35">
      <c r="Q514" s="3">
        <v>1</v>
      </c>
      <c r="R514" s="3">
        <v>0</v>
      </c>
      <c r="S514" s="3">
        <v>0</v>
      </c>
      <c r="T514" s="3">
        <v>1</v>
      </c>
      <c r="V514" s="3">
        <v>0</v>
      </c>
      <c r="W514" s="3">
        <v>0</v>
      </c>
      <c r="X514" s="3">
        <v>0</v>
      </c>
    </row>
    <row r="515" spans="17:24" ht="14.5" x14ac:dyDescent="0.35">
      <c r="Q515" s="3">
        <v>0</v>
      </c>
      <c r="R515" s="3">
        <v>0</v>
      </c>
      <c r="S515" s="3">
        <v>0</v>
      </c>
      <c r="T515" s="3">
        <v>0</v>
      </c>
      <c r="V515" s="3">
        <v>0</v>
      </c>
      <c r="W515" s="3">
        <v>0</v>
      </c>
      <c r="X515" s="3">
        <v>0</v>
      </c>
    </row>
    <row r="516" spans="17:24" ht="14.5" x14ac:dyDescent="0.35">
      <c r="Q516" s="3">
        <v>1</v>
      </c>
      <c r="R516" s="3">
        <v>0</v>
      </c>
      <c r="S516" s="3">
        <v>0</v>
      </c>
      <c r="T516" s="3">
        <v>1</v>
      </c>
      <c r="V516" s="3">
        <v>0</v>
      </c>
      <c r="W516" s="3">
        <v>0</v>
      </c>
      <c r="X516" s="3">
        <v>0</v>
      </c>
    </row>
    <row r="517" spans="17:24" ht="14.5" x14ac:dyDescent="0.35">
      <c r="R517" s="3">
        <v>1</v>
      </c>
      <c r="S517" s="3">
        <v>0</v>
      </c>
      <c r="V517" s="3">
        <v>0</v>
      </c>
      <c r="W517" s="3">
        <v>0</v>
      </c>
      <c r="X517" s="3">
        <v>0</v>
      </c>
    </row>
    <row r="518" spans="17:24" ht="14.5" x14ac:dyDescent="0.35">
      <c r="R518" s="3">
        <v>0</v>
      </c>
      <c r="S518" s="3">
        <v>0</v>
      </c>
      <c r="V518" s="3">
        <v>0</v>
      </c>
      <c r="W518" s="3">
        <v>0</v>
      </c>
      <c r="X518" s="3">
        <v>0</v>
      </c>
    </row>
    <row r="519" spans="17:24" ht="14.5" x14ac:dyDescent="0.35">
      <c r="R519" s="3">
        <v>0</v>
      </c>
      <c r="S519" s="3">
        <v>1</v>
      </c>
      <c r="V519" s="3">
        <v>1</v>
      </c>
      <c r="W519" s="3">
        <v>1</v>
      </c>
      <c r="X519" s="3">
        <v>1</v>
      </c>
    </row>
    <row r="520" spans="17:24" ht="14.5" x14ac:dyDescent="0.35">
      <c r="R520" s="3">
        <v>0</v>
      </c>
      <c r="S520" s="3">
        <v>1</v>
      </c>
      <c r="V520" s="3">
        <v>0</v>
      </c>
      <c r="W520" s="3">
        <v>1</v>
      </c>
      <c r="X520" s="3">
        <v>0</v>
      </c>
    </row>
    <row r="521" spans="17:24" ht="14.5" x14ac:dyDescent="0.35">
      <c r="R521" s="3">
        <v>0</v>
      </c>
      <c r="S521" s="3">
        <v>0</v>
      </c>
      <c r="V521" s="3">
        <v>0</v>
      </c>
      <c r="W521" s="3">
        <v>0</v>
      </c>
      <c r="X521" s="3">
        <v>0</v>
      </c>
    </row>
    <row r="522" spans="17:24" ht="14.5" x14ac:dyDescent="0.35">
      <c r="R522" s="3">
        <v>0</v>
      </c>
      <c r="S522" s="3">
        <v>0</v>
      </c>
      <c r="V522" s="3">
        <v>1</v>
      </c>
      <c r="W522" s="3">
        <v>0</v>
      </c>
      <c r="X522" s="3">
        <v>0</v>
      </c>
    </row>
    <row r="523" spans="17:24" ht="14.5" x14ac:dyDescent="0.35">
      <c r="R523" s="3">
        <v>0</v>
      </c>
      <c r="S523" s="3">
        <v>1</v>
      </c>
      <c r="V523" s="3">
        <v>0</v>
      </c>
      <c r="W523" s="3">
        <v>1</v>
      </c>
      <c r="X523" s="3">
        <v>0</v>
      </c>
    </row>
    <row r="524" spans="17:24" ht="14.5" x14ac:dyDescent="0.35">
      <c r="R524" s="3">
        <v>0</v>
      </c>
      <c r="S524" s="3">
        <v>1</v>
      </c>
      <c r="V524" s="3">
        <v>0</v>
      </c>
      <c r="W524" s="3">
        <v>1</v>
      </c>
      <c r="X524" s="3">
        <v>0</v>
      </c>
    </row>
    <row r="525" spans="17:24" ht="14.5" x14ac:dyDescent="0.35">
      <c r="R525" s="3">
        <v>0</v>
      </c>
      <c r="S525" s="3">
        <v>1</v>
      </c>
      <c r="V525" s="3">
        <v>0</v>
      </c>
      <c r="W525" s="3">
        <v>1</v>
      </c>
      <c r="X525" s="3">
        <v>1</v>
      </c>
    </row>
    <row r="526" spans="17:24" ht="14.5" x14ac:dyDescent="0.35">
      <c r="R526" s="3">
        <v>0</v>
      </c>
      <c r="S526" s="3">
        <v>1</v>
      </c>
      <c r="V526" s="3">
        <v>1</v>
      </c>
      <c r="W526" s="3">
        <v>1</v>
      </c>
      <c r="X526" s="3">
        <v>1</v>
      </c>
    </row>
    <row r="527" spans="17:24" ht="14.5" x14ac:dyDescent="0.35">
      <c r="V527" s="3">
        <v>0</v>
      </c>
      <c r="W527" s="3">
        <v>0</v>
      </c>
      <c r="X527" s="3">
        <v>1</v>
      </c>
    </row>
    <row r="528" spans="17:24" ht="14.5" x14ac:dyDescent="0.35">
      <c r="V528" s="3">
        <v>0</v>
      </c>
      <c r="W528" s="3">
        <v>0</v>
      </c>
      <c r="X528" s="3">
        <v>0</v>
      </c>
    </row>
    <row r="529" spans="22:24" ht="14.5" x14ac:dyDescent="0.35">
      <c r="V529" s="3">
        <v>0</v>
      </c>
      <c r="W529" s="3">
        <v>0</v>
      </c>
      <c r="X529" s="3">
        <v>0</v>
      </c>
    </row>
    <row r="530" spans="22:24" ht="14.5" x14ac:dyDescent="0.35">
      <c r="V530" s="3">
        <v>0</v>
      </c>
      <c r="W530" s="3">
        <v>0</v>
      </c>
      <c r="X530" s="3">
        <v>0</v>
      </c>
    </row>
    <row r="531" spans="22:24" ht="14.5" x14ac:dyDescent="0.35">
      <c r="V531" s="3">
        <v>0</v>
      </c>
      <c r="W531" s="3">
        <v>0</v>
      </c>
      <c r="X531" s="3">
        <v>0</v>
      </c>
    </row>
    <row r="532" spans="22:24" ht="14.5" x14ac:dyDescent="0.35">
      <c r="V532" s="3">
        <v>0</v>
      </c>
      <c r="W532" s="3">
        <v>0</v>
      </c>
      <c r="X532" s="3">
        <v>1</v>
      </c>
    </row>
    <row r="533" spans="22:24" ht="14.5" x14ac:dyDescent="0.35">
      <c r="V533" s="3">
        <v>0</v>
      </c>
      <c r="W533" s="3">
        <v>0</v>
      </c>
      <c r="X533" s="3">
        <v>1</v>
      </c>
    </row>
    <row r="534" spans="22:24" ht="14.5" x14ac:dyDescent="0.35">
      <c r="V534" s="3">
        <v>0</v>
      </c>
      <c r="W534" s="3">
        <v>0</v>
      </c>
      <c r="X534" s="3">
        <v>0</v>
      </c>
    </row>
    <row r="535" spans="22:24" ht="14.5" x14ac:dyDescent="0.35">
      <c r="V535" s="3">
        <v>0</v>
      </c>
      <c r="W535" s="3">
        <v>0</v>
      </c>
      <c r="X535" s="3">
        <v>0</v>
      </c>
    </row>
    <row r="536" spans="22:24" ht="14.5" x14ac:dyDescent="0.35">
      <c r="V536" s="3">
        <v>0</v>
      </c>
      <c r="W536" s="3">
        <v>0</v>
      </c>
      <c r="X536" s="3">
        <v>1</v>
      </c>
    </row>
    <row r="537" spans="22:24" ht="14.5" x14ac:dyDescent="0.35">
      <c r="V537" s="3">
        <v>0</v>
      </c>
      <c r="W537" s="3">
        <v>0</v>
      </c>
      <c r="X537" s="3">
        <v>1</v>
      </c>
    </row>
    <row r="538" spans="22:24" ht="14.5" x14ac:dyDescent="0.35">
      <c r="V538" s="3">
        <v>0</v>
      </c>
      <c r="W538" s="3">
        <v>0</v>
      </c>
      <c r="X538" s="3">
        <v>1</v>
      </c>
    </row>
    <row r="539" spans="22:24" ht="14.5" x14ac:dyDescent="0.35">
      <c r="V539" s="3">
        <v>1</v>
      </c>
      <c r="W539" s="3">
        <v>0</v>
      </c>
      <c r="X539" s="3">
        <v>0</v>
      </c>
    </row>
    <row r="540" spans="22:24" ht="14.5" x14ac:dyDescent="0.35">
      <c r="V540" s="3">
        <v>0</v>
      </c>
      <c r="W540" s="3">
        <v>0</v>
      </c>
      <c r="X540" s="3">
        <v>0</v>
      </c>
    </row>
    <row r="541" spans="22:24" ht="14.5" x14ac:dyDescent="0.35">
      <c r="V541" s="3">
        <v>1</v>
      </c>
      <c r="W541" s="3">
        <v>0</v>
      </c>
      <c r="X541" s="3">
        <v>0</v>
      </c>
    </row>
    <row r="542" spans="22:24" ht="14.5" x14ac:dyDescent="0.35">
      <c r="V542" s="3">
        <v>0</v>
      </c>
      <c r="W542" s="3">
        <v>0</v>
      </c>
      <c r="X542" s="3">
        <v>0</v>
      </c>
    </row>
    <row r="543" spans="22:24" ht="14.5" x14ac:dyDescent="0.35">
      <c r="V543" s="3">
        <v>1</v>
      </c>
      <c r="W543" s="3">
        <v>0</v>
      </c>
      <c r="X543" s="3">
        <v>1</v>
      </c>
    </row>
    <row r="544" spans="22:24" ht="14.5" x14ac:dyDescent="0.35">
      <c r="V544" s="3">
        <v>0</v>
      </c>
      <c r="W544" s="3">
        <v>0</v>
      </c>
      <c r="X544" s="3">
        <v>1</v>
      </c>
    </row>
    <row r="545" spans="22:24" ht="14.5" x14ac:dyDescent="0.35">
      <c r="V545" s="3">
        <v>0</v>
      </c>
      <c r="W545" s="3">
        <v>0</v>
      </c>
      <c r="X545" s="3">
        <v>0</v>
      </c>
    </row>
    <row r="546" spans="22:24" ht="14.5" x14ac:dyDescent="0.35">
      <c r="V546" s="3">
        <v>0</v>
      </c>
      <c r="W546" s="3">
        <v>0</v>
      </c>
      <c r="X546" s="3">
        <v>1</v>
      </c>
    </row>
    <row r="547" spans="22:24" ht="14.5" x14ac:dyDescent="0.35">
      <c r="V547" s="3">
        <v>0</v>
      </c>
      <c r="W547" s="3">
        <v>0</v>
      </c>
      <c r="X547" s="3">
        <v>1</v>
      </c>
    </row>
    <row r="548" spans="22:24" ht="14.5" x14ac:dyDescent="0.35">
      <c r="V548" s="3">
        <v>0</v>
      </c>
      <c r="W548" s="3">
        <v>0</v>
      </c>
      <c r="X548" s="3">
        <v>1</v>
      </c>
    </row>
    <row r="549" spans="22:24" ht="14.5" x14ac:dyDescent="0.35">
      <c r="V549" s="3">
        <v>0</v>
      </c>
      <c r="W549" s="3">
        <v>0</v>
      </c>
      <c r="X549" s="3">
        <v>1</v>
      </c>
    </row>
    <row r="550" spans="22:24" ht="14.5" x14ac:dyDescent="0.35">
      <c r="V550" s="3">
        <v>0</v>
      </c>
      <c r="W550" s="3">
        <v>0</v>
      </c>
      <c r="X550" s="3">
        <v>1</v>
      </c>
    </row>
    <row r="551" spans="22:24" ht="14.5" x14ac:dyDescent="0.35">
      <c r="V551" s="3">
        <v>0</v>
      </c>
      <c r="W551" s="3">
        <v>0</v>
      </c>
      <c r="X551" s="3">
        <v>1</v>
      </c>
    </row>
    <row r="552" spans="22:24" ht="14.5" x14ac:dyDescent="0.35">
      <c r="V552" s="3">
        <v>0</v>
      </c>
      <c r="W552" s="3">
        <v>0</v>
      </c>
      <c r="X552" s="3">
        <v>1</v>
      </c>
    </row>
    <row r="553" spans="22:24" ht="14.5" x14ac:dyDescent="0.35">
      <c r="V553" s="3">
        <v>0</v>
      </c>
      <c r="W553" s="3">
        <v>0</v>
      </c>
      <c r="X553" s="3">
        <v>1</v>
      </c>
    </row>
    <row r="554" spans="22:24" ht="14.5" x14ac:dyDescent="0.35">
      <c r="V554" s="3">
        <v>0</v>
      </c>
      <c r="W554" s="3">
        <v>0</v>
      </c>
      <c r="X554" s="3">
        <v>1</v>
      </c>
    </row>
    <row r="555" spans="22:24" ht="14.5" x14ac:dyDescent="0.35">
      <c r="V555" s="3">
        <v>0</v>
      </c>
      <c r="W555" s="3">
        <v>0</v>
      </c>
      <c r="X555" s="3">
        <v>1</v>
      </c>
    </row>
    <row r="556" spans="22:24" ht="14.5" x14ac:dyDescent="0.35">
      <c r="V556" s="3">
        <v>0</v>
      </c>
      <c r="W556" s="3">
        <v>0</v>
      </c>
      <c r="X556" s="3">
        <v>1</v>
      </c>
    </row>
    <row r="557" spans="22:24" ht="14.5" x14ac:dyDescent="0.35">
      <c r="V557" s="3">
        <v>0</v>
      </c>
      <c r="W557" s="3">
        <v>0</v>
      </c>
      <c r="X557" s="3">
        <v>1</v>
      </c>
    </row>
    <row r="558" spans="22:24" ht="14.5" x14ac:dyDescent="0.35">
      <c r="V558" s="3">
        <v>0</v>
      </c>
      <c r="W558" s="3">
        <v>0</v>
      </c>
      <c r="X558" s="3">
        <v>0</v>
      </c>
    </row>
    <row r="559" spans="22:24" ht="14.5" x14ac:dyDescent="0.35">
      <c r="V559" s="3">
        <v>0</v>
      </c>
      <c r="W559" s="3">
        <v>0</v>
      </c>
      <c r="X559" s="3">
        <v>1</v>
      </c>
    </row>
    <row r="560" spans="22:24" ht="14.5" x14ac:dyDescent="0.35">
      <c r="V560" s="3">
        <v>1</v>
      </c>
      <c r="W560" s="3">
        <v>0</v>
      </c>
      <c r="X560" s="3">
        <v>0</v>
      </c>
    </row>
    <row r="561" spans="22:24" ht="14.5" x14ac:dyDescent="0.35">
      <c r="V561" s="3">
        <v>0</v>
      </c>
      <c r="W561" s="3">
        <v>0</v>
      </c>
      <c r="X561" s="3">
        <v>1</v>
      </c>
    </row>
    <row r="562" spans="22:24" ht="14.5" x14ac:dyDescent="0.35">
      <c r="V562" s="3">
        <v>0</v>
      </c>
      <c r="W562" s="3">
        <v>0</v>
      </c>
      <c r="X562" s="3">
        <v>1</v>
      </c>
    </row>
    <row r="563" spans="22:24" ht="14.5" x14ac:dyDescent="0.35">
      <c r="V563" s="3">
        <v>0</v>
      </c>
      <c r="W563" s="3">
        <v>0</v>
      </c>
      <c r="X563" s="3">
        <v>1</v>
      </c>
    </row>
    <row r="564" spans="22:24" ht="14.5" x14ac:dyDescent="0.35">
      <c r="V564" s="3">
        <v>0</v>
      </c>
      <c r="W564" s="3">
        <v>0</v>
      </c>
      <c r="X564" s="3">
        <v>1</v>
      </c>
    </row>
    <row r="565" spans="22:24" ht="14.5" x14ac:dyDescent="0.35">
      <c r="V565" s="3">
        <v>0</v>
      </c>
      <c r="W565" s="3">
        <v>0</v>
      </c>
      <c r="X565" s="3">
        <v>0</v>
      </c>
    </row>
    <row r="566" spans="22:24" ht="14.5" x14ac:dyDescent="0.35">
      <c r="V566" s="3">
        <v>0</v>
      </c>
      <c r="W566" s="3">
        <v>0</v>
      </c>
      <c r="X566" s="3">
        <v>1</v>
      </c>
    </row>
    <row r="567" spans="22:24" ht="14.5" x14ac:dyDescent="0.35">
      <c r="V567" s="3">
        <v>0</v>
      </c>
      <c r="W567" s="3">
        <v>0</v>
      </c>
      <c r="X567" s="3">
        <v>1</v>
      </c>
    </row>
    <row r="568" spans="22:24" ht="14.5" x14ac:dyDescent="0.35">
      <c r="V568" s="3">
        <v>0</v>
      </c>
      <c r="W568" s="3">
        <v>0</v>
      </c>
      <c r="X568" s="3">
        <v>1</v>
      </c>
    </row>
    <row r="569" spans="22:24" ht="14.5" x14ac:dyDescent="0.35">
      <c r="V569" s="3">
        <v>0</v>
      </c>
      <c r="W569" s="3">
        <v>0</v>
      </c>
      <c r="X569" s="3">
        <v>1</v>
      </c>
    </row>
    <row r="570" spans="22:24" ht="14.5" x14ac:dyDescent="0.35">
      <c r="V570" s="3">
        <v>0</v>
      </c>
      <c r="W570" s="3">
        <v>0</v>
      </c>
      <c r="X570" s="3">
        <v>0</v>
      </c>
    </row>
    <row r="571" spans="22:24" ht="14.5" x14ac:dyDescent="0.35">
      <c r="V571" s="3">
        <v>0</v>
      </c>
      <c r="W571" s="3">
        <v>0</v>
      </c>
      <c r="X571" s="3">
        <v>0</v>
      </c>
    </row>
    <row r="572" spans="22:24" ht="14.5" x14ac:dyDescent="0.35">
      <c r="V572" s="3">
        <v>0</v>
      </c>
      <c r="W572" s="3">
        <v>0</v>
      </c>
      <c r="X572" s="3">
        <v>1</v>
      </c>
    </row>
    <row r="573" spans="22:24" ht="14.5" x14ac:dyDescent="0.35">
      <c r="V573" s="3">
        <v>1</v>
      </c>
      <c r="W573" s="3">
        <v>0</v>
      </c>
      <c r="X573" s="3">
        <v>1</v>
      </c>
    </row>
    <row r="574" spans="22:24" ht="14.5" x14ac:dyDescent="0.35">
      <c r="V574" s="3">
        <v>0</v>
      </c>
      <c r="W574" s="3">
        <v>0</v>
      </c>
      <c r="X574" s="3">
        <v>1</v>
      </c>
    </row>
    <row r="575" spans="22:24" ht="14.5" x14ac:dyDescent="0.35">
      <c r="V575" s="3">
        <v>0</v>
      </c>
      <c r="W575" s="3">
        <v>0</v>
      </c>
      <c r="X575" s="3">
        <v>1</v>
      </c>
    </row>
    <row r="576" spans="22:24" ht="14.5" x14ac:dyDescent="0.35">
      <c r="V576" s="3">
        <v>0</v>
      </c>
      <c r="W576" s="3">
        <v>0</v>
      </c>
      <c r="X576" s="3">
        <v>1</v>
      </c>
    </row>
    <row r="577" spans="22:24" ht="14.5" x14ac:dyDescent="0.35">
      <c r="V577" s="3">
        <v>0</v>
      </c>
      <c r="W577" s="3">
        <v>0</v>
      </c>
      <c r="X577" s="3">
        <v>1</v>
      </c>
    </row>
    <row r="578" spans="22:24" ht="14.5" x14ac:dyDescent="0.35">
      <c r="V578" s="3">
        <v>0</v>
      </c>
      <c r="W578" s="3">
        <v>0</v>
      </c>
      <c r="X578" s="3">
        <v>1</v>
      </c>
    </row>
    <row r="579" spans="22:24" ht="14.5" x14ac:dyDescent="0.35">
      <c r="V579" s="3">
        <v>1</v>
      </c>
      <c r="W579" s="3">
        <v>0</v>
      </c>
      <c r="X579" s="3">
        <v>0</v>
      </c>
    </row>
    <row r="580" spans="22:24" ht="14.5" x14ac:dyDescent="0.35">
      <c r="V580" s="3">
        <v>0</v>
      </c>
      <c r="W580" s="3">
        <v>0</v>
      </c>
      <c r="X580" s="3">
        <v>1</v>
      </c>
    </row>
    <row r="581" spans="22:24" ht="14.5" x14ac:dyDescent="0.35">
      <c r="V581" s="3">
        <v>0</v>
      </c>
      <c r="W581" s="3">
        <v>0</v>
      </c>
    </row>
    <row r="582" spans="22:24" ht="14.5" x14ac:dyDescent="0.35">
      <c r="V582" s="3">
        <v>0</v>
      </c>
      <c r="W582" s="3">
        <v>0</v>
      </c>
    </row>
    <row r="583" spans="22:24" ht="14.5" x14ac:dyDescent="0.35">
      <c r="V583" s="3">
        <v>0</v>
      </c>
      <c r="W583" s="3">
        <v>0</v>
      </c>
    </row>
    <row r="584" spans="22:24" ht="14.5" x14ac:dyDescent="0.35">
      <c r="V584" s="3">
        <v>0</v>
      </c>
      <c r="W584" s="3">
        <v>0</v>
      </c>
    </row>
    <row r="585" spans="22:24" ht="14.5" x14ac:dyDescent="0.35">
      <c r="V585" s="3">
        <v>0</v>
      </c>
      <c r="W585" s="3">
        <v>0</v>
      </c>
    </row>
    <row r="586" spans="22:24" ht="14.5" x14ac:dyDescent="0.35">
      <c r="V586" s="3">
        <v>0</v>
      </c>
      <c r="W586" s="3">
        <v>0</v>
      </c>
    </row>
    <row r="587" spans="22:24" ht="14.5" x14ac:dyDescent="0.35">
      <c r="V587" s="3">
        <v>0</v>
      </c>
      <c r="W587" s="3">
        <v>0</v>
      </c>
    </row>
    <row r="588" spans="22:24" ht="14.5" x14ac:dyDescent="0.35">
      <c r="V588" s="3">
        <v>0</v>
      </c>
      <c r="W588" s="3">
        <v>0</v>
      </c>
    </row>
    <row r="589" spans="22:24" ht="14.5" x14ac:dyDescent="0.35">
      <c r="V589" s="3">
        <v>0</v>
      </c>
      <c r="W589" s="3">
        <v>0</v>
      </c>
    </row>
    <row r="590" spans="22:24" ht="14.5" x14ac:dyDescent="0.35">
      <c r="V590" s="3">
        <v>0</v>
      </c>
      <c r="W590" s="3">
        <v>0</v>
      </c>
    </row>
    <row r="591" spans="22:24" ht="14.5" x14ac:dyDescent="0.35">
      <c r="V591" s="3">
        <v>0</v>
      </c>
      <c r="W591" s="3">
        <v>0</v>
      </c>
    </row>
    <row r="592" spans="22:24" ht="14.5" x14ac:dyDescent="0.35">
      <c r="V592" s="3">
        <v>0</v>
      </c>
      <c r="W592" s="3">
        <v>0</v>
      </c>
    </row>
    <row r="593" spans="22:23" ht="14.5" x14ac:dyDescent="0.35">
      <c r="V593" s="3">
        <v>0</v>
      </c>
      <c r="W593" s="3">
        <v>0</v>
      </c>
    </row>
    <row r="594" spans="22:23" ht="14.5" x14ac:dyDescent="0.35">
      <c r="V594" s="3">
        <v>0</v>
      </c>
      <c r="W594" s="3">
        <v>0</v>
      </c>
    </row>
    <row r="595" spans="22:23" ht="14.5" x14ac:dyDescent="0.35">
      <c r="V595" s="3">
        <v>0</v>
      </c>
      <c r="W595" s="3">
        <v>0</v>
      </c>
    </row>
    <row r="596" spans="22:23" ht="14.5" x14ac:dyDescent="0.35">
      <c r="V596" s="3">
        <v>0</v>
      </c>
      <c r="W596" s="3">
        <v>0</v>
      </c>
    </row>
    <row r="597" spans="22:23" ht="14.5" x14ac:dyDescent="0.35">
      <c r="V597" s="3">
        <v>0</v>
      </c>
      <c r="W597" s="3">
        <v>0</v>
      </c>
    </row>
    <row r="598" spans="22:23" ht="14.5" x14ac:dyDescent="0.35">
      <c r="V598" s="3">
        <v>0</v>
      </c>
      <c r="W598" s="3">
        <v>0</v>
      </c>
    </row>
    <row r="599" spans="22:23" ht="14.5" x14ac:dyDescent="0.35">
      <c r="V599" s="3">
        <v>0</v>
      </c>
      <c r="W599" s="3">
        <v>0</v>
      </c>
    </row>
    <row r="600" spans="22:23" ht="14.5" x14ac:dyDescent="0.35">
      <c r="V600" s="3">
        <v>0</v>
      </c>
      <c r="W600" s="3">
        <v>0</v>
      </c>
    </row>
    <row r="601" spans="22:23" ht="14.5" x14ac:dyDescent="0.35">
      <c r="V601" s="3">
        <v>0</v>
      </c>
      <c r="W601" s="3">
        <v>0</v>
      </c>
    </row>
    <row r="602" spans="22:23" ht="14.5" x14ac:dyDescent="0.35">
      <c r="V602" s="3">
        <v>0</v>
      </c>
      <c r="W602" s="3">
        <v>0</v>
      </c>
    </row>
    <row r="603" spans="22:23" ht="14.5" x14ac:dyDescent="0.35">
      <c r="V603" s="3">
        <v>0</v>
      </c>
      <c r="W603" s="3">
        <v>0</v>
      </c>
    </row>
    <row r="604" spans="22:23" ht="14.5" x14ac:dyDescent="0.35">
      <c r="V604" s="3">
        <v>0</v>
      </c>
      <c r="W604" s="3">
        <v>0</v>
      </c>
    </row>
    <row r="605" spans="22:23" ht="14.5" x14ac:dyDescent="0.35">
      <c r="V605" s="3">
        <v>0</v>
      </c>
      <c r="W605" s="3">
        <v>0</v>
      </c>
    </row>
    <row r="606" spans="22:23" ht="14.5" x14ac:dyDescent="0.35">
      <c r="V606" s="3">
        <v>0</v>
      </c>
      <c r="W606" s="3">
        <v>0</v>
      </c>
    </row>
    <row r="607" spans="22:23" ht="14.5" x14ac:dyDescent="0.35">
      <c r="V607" s="3">
        <v>0</v>
      </c>
      <c r="W607" s="3">
        <v>0</v>
      </c>
    </row>
    <row r="608" spans="22:23" ht="14.5" x14ac:dyDescent="0.35">
      <c r="V608" s="3">
        <v>0</v>
      </c>
      <c r="W608" s="3">
        <v>0</v>
      </c>
    </row>
    <row r="609" spans="22:23" ht="14.5" x14ac:dyDescent="0.35">
      <c r="V609" s="3">
        <v>1</v>
      </c>
      <c r="W609" s="3">
        <v>0</v>
      </c>
    </row>
    <row r="610" spans="22:23" ht="14.5" x14ac:dyDescent="0.35">
      <c r="V610" s="3">
        <v>1</v>
      </c>
      <c r="W610" s="3">
        <v>0</v>
      </c>
    </row>
    <row r="611" spans="22:23" ht="14.5" x14ac:dyDescent="0.35">
      <c r="V611" s="3">
        <v>0</v>
      </c>
      <c r="W611" s="3">
        <v>0</v>
      </c>
    </row>
    <row r="612" spans="22:23" ht="14.5" x14ac:dyDescent="0.35">
      <c r="V612" s="3">
        <v>0</v>
      </c>
      <c r="W612" s="3">
        <v>0</v>
      </c>
    </row>
    <row r="613" spans="22:23" ht="14.5" x14ac:dyDescent="0.35">
      <c r="V613" s="3">
        <v>0</v>
      </c>
      <c r="W613" s="3">
        <v>0</v>
      </c>
    </row>
    <row r="614" spans="22:23" ht="14.5" x14ac:dyDescent="0.35">
      <c r="V614" s="3">
        <v>0</v>
      </c>
      <c r="W614" s="3">
        <v>0</v>
      </c>
    </row>
    <row r="615" spans="22:23" ht="14.5" x14ac:dyDescent="0.35">
      <c r="V615" s="3">
        <v>0</v>
      </c>
      <c r="W615" s="3">
        <v>0</v>
      </c>
    </row>
    <row r="616" spans="22:23" ht="14.5" x14ac:dyDescent="0.35">
      <c r="V616" s="3">
        <v>1</v>
      </c>
      <c r="W616" s="3">
        <v>0</v>
      </c>
    </row>
    <row r="617" spans="22:23" ht="14.5" x14ac:dyDescent="0.35">
      <c r="V617" s="3">
        <v>0</v>
      </c>
      <c r="W617" s="3">
        <v>0</v>
      </c>
    </row>
    <row r="618" spans="22:23" ht="14.5" x14ac:dyDescent="0.35">
      <c r="V618" s="3">
        <v>0</v>
      </c>
      <c r="W618" s="3">
        <v>0</v>
      </c>
    </row>
    <row r="619" spans="22:23" ht="14.5" x14ac:dyDescent="0.35">
      <c r="V619" s="3">
        <v>0</v>
      </c>
      <c r="W619" s="3">
        <v>0</v>
      </c>
    </row>
    <row r="620" spans="22:23" ht="14.5" x14ac:dyDescent="0.35">
      <c r="V620" s="3">
        <v>0</v>
      </c>
      <c r="W620" s="3">
        <v>0</v>
      </c>
    </row>
    <row r="621" spans="22:23" ht="14.5" x14ac:dyDescent="0.35">
      <c r="V621" s="3">
        <v>0</v>
      </c>
      <c r="W621" s="3">
        <v>0</v>
      </c>
    </row>
    <row r="622" spans="22:23" ht="14.5" x14ac:dyDescent="0.35">
      <c r="V622" s="3">
        <v>0</v>
      </c>
      <c r="W622" s="3">
        <v>0</v>
      </c>
    </row>
    <row r="623" spans="22:23" ht="14.5" x14ac:dyDescent="0.35">
      <c r="V623" s="3">
        <v>0</v>
      </c>
      <c r="W623" s="3">
        <v>0</v>
      </c>
    </row>
    <row r="624" spans="22:23" ht="14.5" x14ac:dyDescent="0.35">
      <c r="V624" s="3">
        <v>0</v>
      </c>
      <c r="W624" s="3">
        <v>0</v>
      </c>
    </row>
    <row r="625" spans="22:23" ht="14.5" x14ac:dyDescent="0.35">
      <c r="V625" s="3">
        <v>0</v>
      </c>
      <c r="W625" s="3">
        <v>0</v>
      </c>
    </row>
    <row r="626" spans="22:23" ht="14.5" x14ac:dyDescent="0.35">
      <c r="V626" s="3">
        <v>0</v>
      </c>
      <c r="W626" s="3">
        <v>0</v>
      </c>
    </row>
    <row r="627" spans="22:23" ht="14.5" x14ac:dyDescent="0.35">
      <c r="V627" s="3">
        <v>0</v>
      </c>
      <c r="W627" s="3">
        <v>0</v>
      </c>
    </row>
    <row r="628" spans="22:23" ht="14.5" x14ac:dyDescent="0.35">
      <c r="V628" s="3">
        <v>0</v>
      </c>
      <c r="W628" s="3">
        <v>0</v>
      </c>
    </row>
    <row r="629" spans="22:23" ht="14.5" x14ac:dyDescent="0.35">
      <c r="V629" s="3">
        <v>0</v>
      </c>
      <c r="W629" s="3">
        <v>0</v>
      </c>
    </row>
    <row r="630" spans="22:23" ht="14.5" x14ac:dyDescent="0.35">
      <c r="V630" s="3">
        <v>0</v>
      </c>
      <c r="W630" s="3">
        <v>0</v>
      </c>
    </row>
    <row r="631" spans="22:23" ht="14.5" x14ac:dyDescent="0.35">
      <c r="V631" s="3">
        <v>0</v>
      </c>
      <c r="W631" s="3">
        <v>0</v>
      </c>
    </row>
    <row r="632" spans="22:23" ht="14.5" x14ac:dyDescent="0.35">
      <c r="V632" s="3">
        <v>0</v>
      </c>
      <c r="W632" s="3">
        <v>0</v>
      </c>
    </row>
    <row r="633" spans="22:23" ht="14.5" x14ac:dyDescent="0.35">
      <c r="V633" s="3">
        <v>0</v>
      </c>
      <c r="W633" s="3">
        <v>1</v>
      </c>
    </row>
    <row r="634" spans="22:23" ht="14.5" x14ac:dyDescent="0.35">
      <c r="V634" s="3">
        <v>1</v>
      </c>
      <c r="W634" s="3">
        <v>0</v>
      </c>
    </row>
    <row r="635" spans="22:23" ht="14.5" x14ac:dyDescent="0.35">
      <c r="V635" s="3">
        <v>0</v>
      </c>
      <c r="W635" s="3">
        <v>0</v>
      </c>
    </row>
    <row r="636" spans="22:23" ht="14.5" x14ac:dyDescent="0.35">
      <c r="V636" s="3">
        <v>0</v>
      </c>
      <c r="W636" s="3">
        <v>0</v>
      </c>
    </row>
    <row r="637" spans="22:23" ht="14.5" x14ac:dyDescent="0.35">
      <c r="V637" s="3">
        <v>0</v>
      </c>
      <c r="W637" s="3">
        <v>0</v>
      </c>
    </row>
    <row r="638" spans="22:23" ht="14.5" x14ac:dyDescent="0.35">
      <c r="V638" s="3">
        <v>0</v>
      </c>
      <c r="W638" s="3">
        <v>0</v>
      </c>
    </row>
    <row r="639" spans="22:23" ht="14.5" x14ac:dyDescent="0.35">
      <c r="V639" s="3">
        <v>0</v>
      </c>
      <c r="W639" s="3">
        <v>0</v>
      </c>
    </row>
    <row r="640" spans="22:23" ht="14.5" x14ac:dyDescent="0.35">
      <c r="V640" s="3">
        <v>0</v>
      </c>
      <c r="W640" s="3">
        <v>0</v>
      </c>
    </row>
    <row r="641" spans="22:23" ht="14.5" x14ac:dyDescent="0.35">
      <c r="V641" s="3">
        <v>0</v>
      </c>
      <c r="W641" s="3">
        <v>0</v>
      </c>
    </row>
    <row r="642" spans="22:23" ht="14.5" x14ac:dyDescent="0.35">
      <c r="V642" s="3">
        <v>0</v>
      </c>
      <c r="W642" s="3">
        <v>0</v>
      </c>
    </row>
    <row r="643" spans="22:23" ht="14.5" x14ac:dyDescent="0.35">
      <c r="V643" s="3">
        <v>0</v>
      </c>
      <c r="W643" s="3">
        <v>0</v>
      </c>
    </row>
    <row r="644" spans="22:23" ht="14.5" x14ac:dyDescent="0.35">
      <c r="V644" s="3">
        <v>0</v>
      </c>
      <c r="W644" s="3">
        <v>0</v>
      </c>
    </row>
    <row r="645" spans="22:23" ht="14.5" x14ac:dyDescent="0.35">
      <c r="V645" s="3">
        <v>0</v>
      </c>
      <c r="W645" s="3">
        <v>0</v>
      </c>
    </row>
    <row r="646" spans="22:23" ht="14.5" x14ac:dyDescent="0.35">
      <c r="V646" s="3">
        <v>0</v>
      </c>
      <c r="W646" s="3">
        <v>0</v>
      </c>
    </row>
    <row r="647" spans="22:23" ht="14.5" x14ac:dyDescent="0.35">
      <c r="V647" s="3">
        <v>0</v>
      </c>
      <c r="W647" s="3">
        <v>0</v>
      </c>
    </row>
    <row r="648" spans="22:23" ht="14.5" x14ac:dyDescent="0.35">
      <c r="V648" s="3">
        <v>0</v>
      </c>
      <c r="W648" s="3">
        <v>0</v>
      </c>
    </row>
    <row r="649" spans="22:23" ht="14.5" x14ac:dyDescent="0.35">
      <c r="V649" s="3">
        <v>0</v>
      </c>
      <c r="W649" s="3">
        <v>0</v>
      </c>
    </row>
    <row r="650" spans="22:23" ht="14.5" x14ac:dyDescent="0.35">
      <c r="V650" s="3">
        <v>0</v>
      </c>
      <c r="W650" s="3">
        <v>0</v>
      </c>
    </row>
    <row r="651" spans="22:23" ht="14.5" x14ac:dyDescent="0.35">
      <c r="V651" s="3">
        <v>0</v>
      </c>
      <c r="W651" s="3">
        <v>0</v>
      </c>
    </row>
    <row r="652" spans="22:23" ht="14.5" x14ac:dyDescent="0.35">
      <c r="V652" s="3">
        <v>0</v>
      </c>
      <c r="W652" s="3">
        <v>0</v>
      </c>
    </row>
    <row r="653" spans="22:23" ht="14.5" x14ac:dyDescent="0.35">
      <c r="V653" s="3">
        <v>0</v>
      </c>
      <c r="W653" s="3">
        <v>0</v>
      </c>
    </row>
    <row r="654" spans="22:23" ht="14.5" x14ac:dyDescent="0.35">
      <c r="V654" s="3">
        <v>0</v>
      </c>
      <c r="W654" s="3">
        <v>0</v>
      </c>
    </row>
    <row r="655" spans="22:23" ht="14.5" x14ac:dyDescent="0.35">
      <c r="V655" s="3">
        <v>0</v>
      </c>
      <c r="W655" s="3">
        <v>0</v>
      </c>
    </row>
    <row r="656" spans="22:23" ht="14.5" x14ac:dyDescent="0.35">
      <c r="V656" s="3">
        <v>0</v>
      </c>
      <c r="W656" s="3">
        <v>0</v>
      </c>
    </row>
    <row r="657" spans="22:23" ht="14.5" x14ac:dyDescent="0.35">
      <c r="V657" s="3">
        <v>0</v>
      </c>
      <c r="W657" s="3">
        <v>0</v>
      </c>
    </row>
    <row r="658" spans="22:23" ht="14.5" x14ac:dyDescent="0.35">
      <c r="V658" s="3">
        <v>0</v>
      </c>
      <c r="W658" s="3">
        <v>0</v>
      </c>
    </row>
    <row r="659" spans="22:23" ht="14.5" x14ac:dyDescent="0.35">
      <c r="V659" s="3">
        <v>0</v>
      </c>
      <c r="W659" s="3">
        <v>0</v>
      </c>
    </row>
    <row r="660" spans="22:23" ht="14.5" x14ac:dyDescent="0.35">
      <c r="V660" s="3">
        <v>0</v>
      </c>
      <c r="W660" s="3">
        <v>0</v>
      </c>
    </row>
    <row r="661" spans="22:23" ht="14.5" x14ac:dyDescent="0.35">
      <c r="V661" s="3">
        <v>0</v>
      </c>
      <c r="W661" s="3">
        <v>0</v>
      </c>
    </row>
    <row r="662" spans="22:23" ht="14.5" x14ac:dyDescent="0.35">
      <c r="V662" s="3">
        <v>0</v>
      </c>
      <c r="W662" s="3">
        <v>0</v>
      </c>
    </row>
    <row r="663" spans="22:23" ht="14.5" x14ac:dyDescent="0.35">
      <c r="V663" s="3">
        <v>0</v>
      </c>
      <c r="W663" s="3">
        <v>0</v>
      </c>
    </row>
    <row r="664" spans="22:23" ht="14.5" x14ac:dyDescent="0.35">
      <c r="V664" s="3">
        <v>0</v>
      </c>
      <c r="W664" s="3">
        <v>0</v>
      </c>
    </row>
    <row r="665" spans="22:23" ht="14.5" x14ac:dyDescent="0.35">
      <c r="V665" s="3">
        <v>0</v>
      </c>
      <c r="W665" s="3">
        <v>0</v>
      </c>
    </row>
    <row r="666" spans="22:23" ht="14.5" x14ac:dyDescent="0.35">
      <c r="V666" s="3">
        <v>0</v>
      </c>
      <c r="W666" s="3">
        <v>0</v>
      </c>
    </row>
    <row r="667" spans="22:23" ht="14.5" x14ac:dyDescent="0.35">
      <c r="V667" s="3">
        <v>0</v>
      </c>
      <c r="W667" s="3">
        <v>0</v>
      </c>
    </row>
    <row r="668" spans="22:23" ht="14.5" x14ac:dyDescent="0.35">
      <c r="V668" s="3">
        <v>0</v>
      </c>
      <c r="W668" s="3">
        <v>0</v>
      </c>
    </row>
    <row r="669" spans="22:23" ht="14.5" x14ac:dyDescent="0.35">
      <c r="V669" s="3">
        <v>0</v>
      </c>
      <c r="W669" s="3">
        <v>0</v>
      </c>
    </row>
    <row r="670" spans="22:23" ht="14.5" x14ac:dyDescent="0.35">
      <c r="V670" s="3">
        <v>0</v>
      </c>
      <c r="W670" s="3">
        <v>0</v>
      </c>
    </row>
    <row r="671" spans="22:23" ht="14.5" x14ac:dyDescent="0.35">
      <c r="V671" s="3">
        <v>0</v>
      </c>
      <c r="W671" s="3">
        <v>0</v>
      </c>
    </row>
    <row r="672" spans="22:23" ht="14.5" x14ac:dyDescent="0.35">
      <c r="V672" s="3">
        <v>0</v>
      </c>
      <c r="W672" s="3">
        <v>0</v>
      </c>
    </row>
    <row r="673" spans="22:23" ht="14.5" x14ac:dyDescent="0.35">
      <c r="V673" s="3">
        <v>0</v>
      </c>
      <c r="W673" s="3">
        <v>0</v>
      </c>
    </row>
    <row r="674" spans="22:23" ht="14.5" x14ac:dyDescent="0.35">
      <c r="V674" s="3">
        <v>0</v>
      </c>
      <c r="W674" s="3">
        <v>0</v>
      </c>
    </row>
    <row r="675" spans="22:23" ht="14.5" x14ac:dyDescent="0.35">
      <c r="V675" s="3">
        <v>0</v>
      </c>
      <c r="W675" s="3">
        <v>0</v>
      </c>
    </row>
    <row r="676" spans="22:23" ht="14.5" x14ac:dyDescent="0.35">
      <c r="V676" s="3">
        <v>0</v>
      </c>
      <c r="W676" s="3">
        <v>0</v>
      </c>
    </row>
    <row r="677" spans="22:23" ht="14.5" x14ac:dyDescent="0.35">
      <c r="V677" s="3">
        <v>0</v>
      </c>
      <c r="W677" s="3">
        <v>0</v>
      </c>
    </row>
    <row r="678" spans="22:23" ht="14.5" x14ac:dyDescent="0.35">
      <c r="V678" s="3">
        <v>0</v>
      </c>
      <c r="W678" s="3">
        <v>0</v>
      </c>
    </row>
    <row r="679" spans="22:23" ht="14.5" x14ac:dyDescent="0.35">
      <c r="V679" s="3">
        <v>0</v>
      </c>
      <c r="W679" s="3">
        <v>0</v>
      </c>
    </row>
    <row r="680" spans="22:23" ht="14.5" x14ac:dyDescent="0.35">
      <c r="V680" s="3">
        <v>0</v>
      </c>
      <c r="W680" s="3">
        <v>0</v>
      </c>
    </row>
    <row r="681" spans="22:23" ht="14.5" x14ac:dyDescent="0.35">
      <c r="V681" s="3">
        <v>0</v>
      </c>
      <c r="W681" s="3">
        <v>0</v>
      </c>
    </row>
    <row r="682" spans="22:23" ht="14.5" x14ac:dyDescent="0.35">
      <c r="V682" s="3">
        <v>0</v>
      </c>
      <c r="W682" s="3">
        <v>0</v>
      </c>
    </row>
    <row r="683" spans="22:23" ht="14.5" x14ac:dyDescent="0.35">
      <c r="V683" s="3">
        <v>0</v>
      </c>
      <c r="W683" s="3">
        <v>0</v>
      </c>
    </row>
    <row r="684" spans="22:23" ht="14.5" x14ac:dyDescent="0.35">
      <c r="V684" s="3">
        <v>0</v>
      </c>
      <c r="W684" s="3">
        <v>0</v>
      </c>
    </row>
    <row r="685" spans="22:23" ht="14.5" x14ac:dyDescent="0.35">
      <c r="V685" s="3">
        <v>0</v>
      </c>
      <c r="W685" s="3">
        <v>0</v>
      </c>
    </row>
    <row r="686" spans="22:23" ht="14.5" x14ac:dyDescent="0.35">
      <c r="V686" s="3">
        <v>0</v>
      </c>
      <c r="W686" s="3">
        <v>0</v>
      </c>
    </row>
    <row r="687" spans="22:23" ht="14.5" x14ac:dyDescent="0.35">
      <c r="V687" s="3">
        <v>0</v>
      </c>
      <c r="W687" s="3">
        <v>0</v>
      </c>
    </row>
    <row r="688" spans="22:23" ht="14.5" x14ac:dyDescent="0.35">
      <c r="V688" s="3">
        <v>0</v>
      </c>
      <c r="W688" s="3">
        <v>0</v>
      </c>
    </row>
    <row r="689" spans="22:23" ht="14.5" x14ac:dyDescent="0.35">
      <c r="V689" s="3">
        <v>0</v>
      </c>
      <c r="W689" s="3">
        <v>0</v>
      </c>
    </row>
    <row r="690" spans="22:23" ht="14.5" x14ac:dyDescent="0.35">
      <c r="V690" s="3">
        <v>0</v>
      </c>
      <c r="W690" s="3">
        <v>0</v>
      </c>
    </row>
    <row r="691" spans="22:23" ht="14.5" x14ac:dyDescent="0.35">
      <c r="V691" s="3">
        <v>0</v>
      </c>
      <c r="W691" s="3">
        <v>0</v>
      </c>
    </row>
    <row r="692" spans="22:23" ht="14.5" x14ac:dyDescent="0.35">
      <c r="V692" s="3">
        <v>0</v>
      </c>
      <c r="W692" s="3">
        <v>0</v>
      </c>
    </row>
    <row r="693" spans="22:23" ht="14.5" x14ac:dyDescent="0.35">
      <c r="V693" s="3">
        <v>0</v>
      </c>
      <c r="W693" s="3">
        <v>0</v>
      </c>
    </row>
    <row r="694" spans="22:23" ht="14.5" x14ac:dyDescent="0.35">
      <c r="V694" s="3">
        <v>0</v>
      </c>
      <c r="W694" s="3">
        <v>0</v>
      </c>
    </row>
    <row r="695" spans="22:23" ht="14.5" x14ac:dyDescent="0.35">
      <c r="V695" s="3">
        <v>0</v>
      </c>
      <c r="W695" s="3">
        <v>0</v>
      </c>
    </row>
    <row r="696" spans="22:23" ht="14.5" x14ac:dyDescent="0.35">
      <c r="V696" s="3">
        <v>0</v>
      </c>
      <c r="W696" s="3">
        <v>0</v>
      </c>
    </row>
    <row r="697" spans="22:23" ht="14.5" x14ac:dyDescent="0.35">
      <c r="V697" s="3">
        <v>0</v>
      </c>
      <c r="W697" s="3">
        <v>0</v>
      </c>
    </row>
    <row r="698" spans="22:23" ht="14.5" x14ac:dyDescent="0.35">
      <c r="V698" s="3">
        <v>0</v>
      </c>
      <c r="W698" s="3">
        <v>0</v>
      </c>
    </row>
    <row r="699" spans="22:23" ht="14.5" x14ac:dyDescent="0.35">
      <c r="V699" s="3">
        <v>0</v>
      </c>
      <c r="W699" s="3">
        <v>0</v>
      </c>
    </row>
    <row r="700" spans="22:23" ht="14.5" x14ac:dyDescent="0.35">
      <c r="V700" s="3">
        <v>0</v>
      </c>
      <c r="W700" s="3">
        <v>0</v>
      </c>
    </row>
    <row r="701" spans="22:23" ht="14.5" x14ac:dyDescent="0.35">
      <c r="V701" s="3">
        <v>0</v>
      </c>
      <c r="W701" s="3">
        <v>0</v>
      </c>
    </row>
    <row r="702" spans="22:23" ht="14.5" x14ac:dyDescent="0.35">
      <c r="V702" s="3">
        <v>0</v>
      </c>
      <c r="W702" s="3">
        <v>0</v>
      </c>
    </row>
    <row r="703" spans="22:23" ht="14.5" x14ac:dyDescent="0.35">
      <c r="V703" s="3">
        <v>0</v>
      </c>
      <c r="W703" s="3">
        <v>0</v>
      </c>
    </row>
    <row r="704" spans="22:23" ht="14.5" x14ac:dyDescent="0.35">
      <c r="V704" s="3">
        <v>0</v>
      </c>
      <c r="W704" s="3">
        <v>0</v>
      </c>
    </row>
    <row r="705" spans="22:23" ht="14.5" x14ac:dyDescent="0.35">
      <c r="V705" s="3">
        <v>0</v>
      </c>
      <c r="W705" s="3">
        <v>0</v>
      </c>
    </row>
    <row r="706" spans="22:23" ht="14.5" x14ac:dyDescent="0.35">
      <c r="V706" s="3">
        <v>0</v>
      </c>
      <c r="W706" s="3">
        <v>1</v>
      </c>
    </row>
    <row r="707" spans="22:23" ht="14.5" x14ac:dyDescent="0.35">
      <c r="V707" s="3">
        <v>0</v>
      </c>
      <c r="W707" s="3">
        <v>0</v>
      </c>
    </row>
    <row r="708" spans="22:23" ht="14.5" x14ac:dyDescent="0.35">
      <c r="V708" s="3">
        <v>0</v>
      </c>
      <c r="W708" s="3">
        <v>0</v>
      </c>
    </row>
    <row r="709" spans="22:23" ht="14.5" x14ac:dyDescent="0.35">
      <c r="V709" s="3">
        <v>0</v>
      </c>
      <c r="W709" s="3">
        <v>0</v>
      </c>
    </row>
    <row r="710" spans="22:23" ht="14.5" x14ac:dyDescent="0.35">
      <c r="V710" s="3">
        <v>0</v>
      </c>
      <c r="W710" s="3">
        <v>0</v>
      </c>
    </row>
    <row r="711" spans="22:23" ht="14.5" x14ac:dyDescent="0.35">
      <c r="V711" s="3">
        <v>0</v>
      </c>
      <c r="W711" s="3">
        <v>0</v>
      </c>
    </row>
    <row r="712" spans="22:23" ht="14.5" x14ac:dyDescent="0.35">
      <c r="V712" s="3">
        <v>1</v>
      </c>
      <c r="W712" s="3">
        <v>0</v>
      </c>
    </row>
    <row r="713" spans="22:23" ht="14.5" x14ac:dyDescent="0.35">
      <c r="V713" s="3">
        <v>0</v>
      </c>
      <c r="W713" s="3">
        <v>0</v>
      </c>
    </row>
    <row r="714" spans="22:23" ht="14.5" x14ac:dyDescent="0.35">
      <c r="V714" s="3">
        <v>1</v>
      </c>
      <c r="W714" s="3">
        <v>0</v>
      </c>
    </row>
    <row r="715" spans="22:23" ht="14.5" x14ac:dyDescent="0.35">
      <c r="V715" s="3">
        <v>0</v>
      </c>
      <c r="W715" s="3">
        <v>0</v>
      </c>
    </row>
    <row r="716" spans="22:23" ht="14.5" x14ac:dyDescent="0.35">
      <c r="V716" s="3">
        <v>1</v>
      </c>
      <c r="W716" s="3">
        <v>0</v>
      </c>
    </row>
    <row r="717" spans="22:23" ht="14.5" x14ac:dyDescent="0.35">
      <c r="V717" s="3">
        <v>1</v>
      </c>
      <c r="W717" s="3">
        <v>0</v>
      </c>
    </row>
    <row r="718" spans="22:23" ht="14.5" x14ac:dyDescent="0.35">
      <c r="V718" s="3">
        <v>1</v>
      </c>
      <c r="W718" s="3">
        <v>0</v>
      </c>
    </row>
    <row r="719" spans="22:23" ht="14.5" x14ac:dyDescent="0.35">
      <c r="V719" s="3">
        <v>1</v>
      </c>
      <c r="W719" s="3">
        <v>0</v>
      </c>
    </row>
    <row r="720" spans="22:23" ht="14.5" x14ac:dyDescent="0.35">
      <c r="V720" s="3">
        <v>1</v>
      </c>
      <c r="W720" s="3">
        <v>0</v>
      </c>
    </row>
    <row r="721" spans="22:23" ht="14.5" x14ac:dyDescent="0.35">
      <c r="V721" s="3">
        <v>1</v>
      </c>
      <c r="W721" s="3">
        <v>0</v>
      </c>
    </row>
    <row r="722" spans="22:23" ht="14.5" x14ac:dyDescent="0.35">
      <c r="V722" s="3">
        <v>0</v>
      </c>
      <c r="W722" s="3">
        <v>0</v>
      </c>
    </row>
    <row r="723" spans="22:23" ht="14.5" x14ac:dyDescent="0.35">
      <c r="V723" s="3">
        <v>1</v>
      </c>
      <c r="W723" s="3">
        <v>0</v>
      </c>
    </row>
    <row r="724" spans="22:23" ht="14.5" x14ac:dyDescent="0.35">
      <c r="V724" s="3">
        <v>0</v>
      </c>
      <c r="W724" s="3">
        <v>0</v>
      </c>
    </row>
    <row r="725" spans="22:23" ht="14.5" x14ac:dyDescent="0.35">
      <c r="V725" s="3">
        <v>1</v>
      </c>
      <c r="W725" s="3">
        <v>0</v>
      </c>
    </row>
    <row r="726" spans="22:23" ht="14.5" x14ac:dyDescent="0.35">
      <c r="V726" s="3">
        <v>0</v>
      </c>
      <c r="W726" s="3">
        <v>0</v>
      </c>
    </row>
    <row r="727" spans="22:23" ht="14.5" x14ac:dyDescent="0.35">
      <c r="V727" s="3">
        <v>0</v>
      </c>
      <c r="W727" s="3">
        <v>0</v>
      </c>
    </row>
    <row r="728" spans="22:23" ht="14.5" x14ac:dyDescent="0.35">
      <c r="V728" s="3">
        <v>1</v>
      </c>
      <c r="W728" s="3">
        <v>0</v>
      </c>
    </row>
    <row r="729" spans="22:23" ht="14.5" x14ac:dyDescent="0.35">
      <c r="V729" s="3">
        <v>1</v>
      </c>
      <c r="W729" s="3">
        <v>0</v>
      </c>
    </row>
    <row r="730" spans="22:23" ht="14.5" x14ac:dyDescent="0.35">
      <c r="V730" s="3">
        <v>1</v>
      </c>
      <c r="W730" s="3">
        <v>0</v>
      </c>
    </row>
    <row r="731" spans="22:23" ht="14.5" x14ac:dyDescent="0.35">
      <c r="V731" s="3">
        <v>0</v>
      </c>
      <c r="W731" s="3">
        <v>0</v>
      </c>
    </row>
    <row r="732" spans="22:23" ht="14.5" x14ac:dyDescent="0.35">
      <c r="V732" s="3">
        <v>1</v>
      </c>
      <c r="W732" s="3">
        <v>1</v>
      </c>
    </row>
    <row r="733" spans="22:23" ht="14.5" x14ac:dyDescent="0.35">
      <c r="V733" s="3">
        <v>0</v>
      </c>
      <c r="W733" s="3">
        <v>1</v>
      </c>
    </row>
    <row r="734" spans="22:23" ht="14.5" x14ac:dyDescent="0.35">
      <c r="V734" s="3">
        <v>1</v>
      </c>
      <c r="W734" s="3">
        <v>0</v>
      </c>
    </row>
    <row r="735" spans="22:23" ht="14.5" x14ac:dyDescent="0.35">
      <c r="V735" s="3">
        <v>1</v>
      </c>
      <c r="W735" s="3">
        <v>0</v>
      </c>
    </row>
    <row r="736" spans="22:23" ht="14.5" x14ac:dyDescent="0.35">
      <c r="V736" s="3">
        <v>1</v>
      </c>
      <c r="W736" s="3">
        <v>0</v>
      </c>
    </row>
    <row r="737" spans="22:23" ht="14.5" x14ac:dyDescent="0.35">
      <c r="V737" s="3">
        <v>1</v>
      </c>
      <c r="W737" s="3">
        <v>1</v>
      </c>
    </row>
    <row r="738" spans="22:23" ht="14.5" x14ac:dyDescent="0.35">
      <c r="V738" s="3">
        <v>1</v>
      </c>
      <c r="W738" s="3">
        <v>0</v>
      </c>
    </row>
    <row r="739" spans="22:23" ht="14.5" x14ac:dyDescent="0.35">
      <c r="V739" s="3">
        <v>1</v>
      </c>
      <c r="W739" s="3">
        <v>1</v>
      </c>
    </row>
    <row r="740" spans="22:23" ht="14.5" x14ac:dyDescent="0.35">
      <c r="V740" s="3">
        <v>1</v>
      </c>
      <c r="W740" s="3">
        <v>0</v>
      </c>
    </row>
    <row r="741" spans="22:23" ht="14.5" x14ac:dyDescent="0.35">
      <c r="V741" s="3">
        <v>1</v>
      </c>
      <c r="W741" s="3">
        <v>1</v>
      </c>
    </row>
    <row r="742" spans="22:23" ht="14.5" x14ac:dyDescent="0.35">
      <c r="V742" s="3">
        <v>1</v>
      </c>
      <c r="W742" s="3">
        <v>1</v>
      </c>
    </row>
    <row r="743" spans="22:23" ht="14.5" x14ac:dyDescent="0.35">
      <c r="V743" s="3">
        <v>0</v>
      </c>
      <c r="W743" s="3">
        <v>0</v>
      </c>
    </row>
    <row r="744" spans="22:23" ht="14.5" x14ac:dyDescent="0.35">
      <c r="V744" s="3">
        <v>1</v>
      </c>
      <c r="W744" s="3">
        <v>1</v>
      </c>
    </row>
    <row r="745" spans="22:23" ht="14.5" x14ac:dyDescent="0.35">
      <c r="V745" s="3">
        <v>0</v>
      </c>
      <c r="W745" s="3">
        <v>0</v>
      </c>
    </row>
    <row r="746" spans="22:23" ht="14.5" x14ac:dyDescent="0.35">
      <c r="V746" s="3">
        <v>1</v>
      </c>
      <c r="W746" s="3">
        <v>0</v>
      </c>
    </row>
    <row r="747" spans="22:23" ht="14.5" x14ac:dyDescent="0.35">
      <c r="V747" s="3">
        <v>1</v>
      </c>
      <c r="W747" s="3">
        <v>0</v>
      </c>
    </row>
    <row r="748" spans="22:23" ht="14.5" x14ac:dyDescent="0.35">
      <c r="V748" s="3">
        <v>1</v>
      </c>
      <c r="W748" s="3">
        <v>1</v>
      </c>
    </row>
    <row r="749" spans="22:23" ht="14.5" x14ac:dyDescent="0.35">
      <c r="V749" s="3">
        <v>0</v>
      </c>
      <c r="W749" s="3">
        <v>0</v>
      </c>
    </row>
    <row r="750" spans="22:23" ht="14.5" x14ac:dyDescent="0.35">
      <c r="V750" s="3">
        <v>1</v>
      </c>
      <c r="W750" s="3">
        <v>1</v>
      </c>
    </row>
    <row r="751" spans="22:23" ht="14.5" x14ac:dyDescent="0.35">
      <c r="V751" s="3">
        <v>0</v>
      </c>
      <c r="W751" s="3">
        <v>0</v>
      </c>
    </row>
    <row r="752" spans="22:23" ht="14.5" x14ac:dyDescent="0.35">
      <c r="V752" s="3">
        <v>1</v>
      </c>
      <c r="W752" s="3">
        <v>1</v>
      </c>
    </row>
    <row r="753" spans="22:23" ht="14.5" x14ac:dyDescent="0.35">
      <c r="V753" s="3">
        <v>1</v>
      </c>
      <c r="W753" s="3">
        <v>0</v>
      </c>
    </row>
    <row r="754" spans="22:23" ht="14.5" x14ac:dyDescent="0.35">
      <c r="V754" s="3">
        <v>1</v>
      </c>
      <c r="W754" s="3">
        <v>0</v>
      </c>
    </row>
    <row r="755" spans="22:23" ht="14.5" x14ac:dyDescent="0.35">
      <c r="V755" s="3">
        <v>1</v>
      </c>
      <c r="W755" s="3">
        <v>1</v>
      </c>
    </row>
    <row r="756" spans="22:23" ht="14.5" x14ac:dyDescent="0.35">
      <c r="V756" s="3">
        <v>0</v>
      </c>
      <c r="W756" s="3">
        <v>0</v>
      </c>
    </row>
    <row r="757" spans="22:23" ht="14.5" x14ac:dyDescent="0.35">
      <c r="V757" s="3">
        <v>1</v>
      </c>
      <c r="W757" s="3">
        <v>0</v>
      </c>
    </row>
    <row r="758" spans="22:23" ht="14.5" x14ac:dyDescent="0.35">
      <c r="V758" s="3">
        <v>0</v>
      </c>
      <c r="W758" s="3">
        <v>0</v>
      </c>
    </row>
    <row r="759" spans="22:23" ht="14.5" x14ac:dyDescent="0.35">
      <c r="V759" s="3">
        <v>1</v>
      </c>
      <c r="W759" s="3">
        <v>1</v>
      </c>
    </row>
    <row r="760" spans="22:23" ht="14.5" x14ac:dyDescent="0.35">
      <c r="V760" s="3">
        <v>1</v>
      </c>
      <c r="W760" s="3">
        <v>1</v>
      </c>
    </row>
    <row r="761" spans="22:23" ht="14.5" x14ac:dyDescent="0.35">
      <c r="V761" s="3">
        <v>1</v>
      </c>
      <c r="W761" s="3">
        <v>0</v>
      </c>
    </row>
    <row r="762" spans="22:23" ht="14.5" x14ac:dyDescent="0.35">
      <c r="V762" s="3">
        <v>1</v>
      </c>
      <c r="W762" s="3">
        <v>1</v>
      </c>
    </row>
    <row r="763" spans="22:23" ht="14.5" x14ac:dyDescent="0.35">
      <c r="V763" s="3">
        <v>1</v>
      </c>
      <c r="W763" s="3">
        <v>0</v>
      </c>
    </row>
    <row r="764" spans="22:23" ht="14.5" x14ac:dyDescent="0.35">
      <c r="V764" s="3">
        <v>1</v>
      </c>
      <c r="W764" s="3">
        <v>1</v>
      </c>
    </row>
    <row r="765" spans="22:23" ht="14.5" x14ac:dyDescent="0.35">
      <c r="V765" s="3">
        <v>0</v>
      </c>
      <c r="W765" s="3">
        <v>0</v>
      </c>
    </row>
    <row r="766" spans="22:23" ht="14.5" x14ac:dyDescent="0.35">
      <c r="V766" s="3">
        <v>1</v>
      </c>
      <c r="W766" s="3">
        <v>0</v>
      </c>
    </row>
    <row r="767" spans="22:23" ht="14.5" x14ac:dyDescent="0.35">
      <c r="V767" s="3">
        <v>1</v>
      </c>
      <c r="W767" s="3">
        <v>0</v>
      </c>
    </row>
    <row r="768" spans="22:23" ht="14.5" x14ac:dyDescent="0.35">
      <c r="V768" s="3">
        <v>1</v>
      </c>
      <c r="W768" s="3">
        <v>0</v>
      </c>
    </row>
    <row r="769" spans="22:23" ht="14.5" x14ac:dyDescent="0.35">
      <c r="V769" s="3">
        <v>1</v>
      </c>
      <c r="W769" s="3">
        <v>1</v>
      </c>
    </row>
    <row r="770" spans="22:23" ht="14.5" x14ac:dyDescent="0.35">
      <c r="V770" s="3">
        <v>1</v>
      </c>
      <c r="W770" s="3">
        <v>0</v>
      </c>
    </row>
    <row r="771" spans="22:23" ht="14.5" x14ac:dyDescent="0.35">
      <c r="V771" s="3">
        <v>0</v>
      </c>
      <c r="W771" s="3">
        <v>0</v>
      </c>
    </row>
    <row r="772" spans="22:23" ht="14.5" x14ac:dyDescent="0.35">
      <c r="V772" s="3">
        <v>1</v>
      </c>
      <c r="W772" s="3">
        <v>0</v>
      </c>
    </row>
    <row r="773" spans="22:23" ht="14.5" x14ac:dyDescent="0.35">
      <c r="V773" s="3">
        <v>1</v>
      </c>
      <c r="W773" s="3">
        <v>0</v>
      </c>
    </row>
    <row r="774" spans="22:23" ht="14.5" x14ac:dyDescent="0.35">
      <c r="V774" s="3">
        <v>1</v>
      </c>
      <c r="W774" s="3">
        <v>0</v>
      </c>
    </row>
    <row r="775" spans="22:23" ht="14.5" x14ac:dyDescent="0.35">
      <c r="V775" s="3">
        <v>1</v>
      </c>
      <c r="W775" s="3">
        <v>0</v>
      </c>
    </row>
    <row r="776" spans="22:23" ht="14.5" x14ac:dyDescent="0.35">
      <c r="V776" s="3">
        <v>1</v>
      </c>
      <c r="W776" s="3">
        <v>0</v>
      </c>
    </row>
    <row r="777" spans="22:23" ht="14.5" x14ac:dyDescent="0.35">
      <c r="V777" s="3">
        <v>0</v>
      </c>
      <c r="W777" s="3">
        <v>1</v>
      </c>
    </row>
    <row r="778" spans="22:23" ht="14.5" x14ac:dyDescent="0.35">
      <c r="V778" s="3">
        <v>1</v>
      </c>
      <c r="W778" s="3">
        <v>1</v>
      </c>
    </row>
    <row r="779" spans="22:23" ht="14.5" x14ac:dyDescent="0.35">
      <c r="V779" s="3">
        <v>1</v>
      </c>
      <c r="W779" s="3">
        <v>0</v>
      </c>
    </row>
    <row r="780" spans="22:23" ht="14.5" x14ac:dyDescent="0.35">
      <c r="V780" s="3">
        <v>0</v>
      </c>
      <c r="W780" s="3">
        <v>0</v>
      </c>
    </row>
    <row r="781" spans="22:23" ht="14.5" x14ac:dyDescent="0.35">
      <c r="V781" s="3">
        <v>0</v>
      </c>
      <c r="W781" s="3">
        <v>0</v>
      </c>
    </row>
    <row r="782" spans="22:23" ht="14.5" x14ac:dyDescent="0.35">
      <c r="V782" s="3">
        <v>1</v>
      </c>
      <c r="W782" s="3">
        <v>0</v>
      </c>
    </row>
    <row r="783" spans="22:23" ht="14.5" x14ac:dyDescent="0.35">
      <c r="V783" s="3">
        <v>1</v>
      </c>
      <c r="W783" s="3">
        <v>0</v>
      </c>
    </row>
    <row r="784" spans="22:23" ht="14.5" x14ac:dyDescent="0.35">
      <c r="V784" s="3">
        <v>1</v>
      </c>
      <c r="W784" s="3">
        <v>0</v>
      </c>
    </row>
    <row r="785" spans="22:23" ht="14.5" x14ac:dyDescent="0.35">
      <c r="V785" s="3">
        <v>0</v>
      </c>
      <c r="W785" s="3">
        <v>0</v>
      </c>
    </row>
    <row r="786" spans="22:23" ht="14.5" x14ac:dyDescent="0.35">
      <c r="V786" s="3">
        <v>1</v>
      </c>
      <c r="W786" s="3">
        <v>1</v>
      </c>
    </row>
    <row r="787" spans="22:23" ht="14.5" x14ac:dyDescent="0.35">
      <c r="V787" s="3">
        <v>1</v>
      </c>
      <c r="W787" s="3">
        <v>0</v>
      </c>
    </row>
    <row r="788" spans="22:23" ht="14.5" x14ac:dyDescent="0.35">
      <c r="V788" s="3">
        <v>1</v>
      </c>
      <c r="W788" s="3">
        <v>0</v>
      </c>
    </row>
    <row r="789" spans="22:23" ht="14.5" x14ac:dyDescent="0.35">
      <c r="V789" s="3">
        <v>1</v>
      </c>
      <c r="W789" s="3">
        <v>1</v>
      </c>
    </row>
    <row r="790" spans="22:23" ht="14.5" x14ac:dyDescent="0.35">
      <c r="V790" s="3">
        <v>1</v>
      </c>
      <c r="W790" s="3">
        <v>0</v>
      </c>
    </row>
    <row r="791" spans="22:23" ht="14.5" x14ac:dyDescent="0.35">
      <c r="V791" s="3">
        <v>1</v>
      </c>
      <c r="W791" s="3">
        <v>0</v>
      </c>
    </row>
    <row r="792" spans="22:23" ht="14.5" x14ac:dyDescent="0.35">
      <c r="V792" s="3">
        <v>1</v>
      </c>
      <c r="W792" s="3">
        <v>0</v>
      </c>
    </row>
    <row r="793" spans="22:23" ht="14.5" x14ac:dyDescent="0.35">
      <c r="V793" s="3">
        <v>1</v>
      </c>
      <c r="W793" s="3">
        <v>0</v>
      </c>
    </row>
    <row r="794" spans="22:23" ht="14.5" x14ac:dyDescent="0.35">
      <c r="V794" s="3">
        <v>1</v>
      </c>
      <c r="W794" s="3">
        <v>0</v>
      </c>
    </row>
    <row r="795" spans="22:23" ht="14.5" x14ac:dyDescent="0.35">
      <c r="V795" s="3">
        <v>1</v>
      </c>
      <c r="W795" s="3">
        <v>1</v>
      </c>
    </row>
    <row r="796" spans="22:23" ht="14.5" x14ac:dyDescent="0.35">
      <c r="V796" s="3">
        <v>1</v>
      </c>
      <c r="W796" s="3">
        <v>1</v>
      </c>
    </row>
    <row r="797" spans="22:23" ht="14.5" x14ac:dyDescent="0.35">
      <c r="V797" s="3">
        <v>1</v>
      </c>
      <c r="W797" s="3">
        <v>0</v>
      </c>
    </row>
    <row r="798" spans="22:23" ht="14.5" x14ac:dyDescent="0.35">
      <c r="V798" s="3">
        <v>1</v>
      </c>
      <c r="W798" s="3">
        <v>0</v>
      </c>
    </row>
    <row r="799" spans="22:23" ht="14.5" x14ac:dyDescent="0.35">
      <c r="V799" s="3">
        <v>1</v>
      </c>
      <c r="W799" s="3">
        <v>0</v>
      </c>
    </row>
    <row r="800" spans="22:23" ht="14.5" x14ac:dyDescent="0.35">
      <c r="V800" s="3">
        <v>1</v>
      </c>
      <c r="W800" s="3">
        <v>0</v>
      </c>
    </row>
    <row r="801" spans="22:23" ht="14.5" x14ac:dyDescent="0.35">
      <c r="V801" s="3">
        <v>1</v>
      </c>
      <c r="W801" s="3">
        <v>0</v>
      </c>
    </row>
    <row r="802" spans="22:23" ht="14.5" x14ac:dyDescent="0.35">
      <c r="V802" s="3">
        <v>0</v>
      </c>
      <c r="W802" s="3">
        <v>0</v>
      </c>
    </row>
    <row r="803" spans="22:23" ht="14.5" x14ac:dyDescent="0.35">
      <c r="V803" s="3">
        <v>1</v>
      </c>
      <c r="W803" s="3">
        <v>0</v>
      </c>
    </row>
    <row r="804" spans="22:23" ht="14.5" x14ac:dyDescent="0.35">
      <c r="V804" s="3">
        <v>1</v>
      </c>
      <c r="W804" s="3">
        <v>0</v>
      </c>
    </row>
    <row r="805" spans="22:23" ht="14.5" x14ac:dyDescent="0.35">
      <c r="V805" s="3">
        <v>1</v>
      </c>
      <c r="W805" s="3">
        <v>0</v>
      </c>
    </row>
    <row r="806" spans="22:23" ht="14.5" x14ac:dyDescent="0.35">
      <c r="V806" s="3">
        <v>1</v>
      </c>
      <c r="W806" s="3">
        <v>0</v>
      </c>
    </row>
    <row r="807" spans="22:23" ht="14.5" x14ac:dyDescent="0.35">
      <c r="V807" s="3">
        <v>1</v>
      </c>
      <c r="W807" s="3">
        <v>0</v>
      </c>
    </row>
    <row r="808" spans="22:23" ht="14.5" x14ac:dyDescent="0.35">
      <c r="V808" s="3">
        <v>0</v>
      </c>
      <c r="W808" s="3">
        <v>1</v>
      </c>
    </row>
    <row r="809" spans="22:23" ht="14.5" x14ac:dyDescent="0.35">
      <c r="V809" s="3">
        <v>1</v>
      </c>
      <c r="W809" s="3">
        <v>0</v>
      </c>
    </row>
    <row r="810" spans="22:23" ht="14.5" x14ac:dyDescent="0.35">
      <c r="V810" s="3">
        <v>1</v>
      </c>
      <c r="W810" s="3">
        <v>0</v>
      </c>
    </row>
    <row r="811" spans="22:23" ht="14.5" x14ac:dyDescent="0.35">
      <c r="V811" s="3">
        <v>1</v>
      </c>
      <c r="W811" s="3">
        <v>0</v>
      </c>
    </row>
    <row r="812" spans="22:23" ht="14.5" x14ac:dyDescent="0.35">
      <c r="V812" s="3">
        <v>1</v>
      </c>
      <c r="W812" s="3">
        <v>1</v>
      </c>
    </row>
    <row r="813" spans="22:23" ht="14.5" x14ac:dyDescent="0.35">
      <c r="V813" s="3">
        <v>1</v>
      </c>
      <c r="W813" s="3">
        <v>1</v>
      </c>
    </row>
    <row r="814" spans="22:23" ht="14.5" x14ac:dyDescent="0.35">
      <c r="V814" s="3">
        <v>1</v>
      </c>
      <c r="W814" s="3">
        <v>0</v>
      </c>
    </row>
    <row r="815" spans="22:23" ht="14.5" x14ac:dyDescent="0.35">
      <c r="V815" s="3">
        <v>1</v>
      </c>
      <c r="W815" s="3">
        <v>0</v>
      </c>
    </row>
    <row r="816" spans="22:23" ht="14.5" x14ac:dyDescent="0.35">
      <c r="V816" s="3">
        <v>1</v>
      </c>
      <c r="W816" s="3">
        <v>1</v>
      </c>
    </row>
    <row r="817" spans="22:23" ht="14.5" x14ac:dyDescent="0.35">
      <c r="V817" s="3">
        <v>1</v>
      </c>
      <c r="W817" s="3">
        <v>0</v>
      </c>
    </row>
    <row r="818" spans="22:23" ht="14.5" x14ac:dyDescent="0.35">
      <c r="V818" s="3">
        <v>1</v>
      </c>
      <c r="W818" s="3">
        <v>1</v>
      </c>
    </row>
    <row r="819" spans="22:23" ht="14.5" x14ac:dyDescent="0.35">
      <c r="V819" s="3">
        <v>1</v>
      </c>
      <c r="W819" s="3">
        <v>0</v>
      </c>
    </row>
    <row r="820" spans="22:23" ht="14.5" x14ac:dyDescent="0.35">
      <c r="V820" s="3">
        <v>1</v>
      </c>
      <c r="W820" s="3">
        <v>0</v>
      </c>
    </row>
    <row r="821" spans="22:23" ht="14.5" x14ac:dyDescent="0.35">
      <c r="V821" s="3">
        <v>1</v>
      </c>
      <c r="W821" s="3">
        <v>0</v>
      </c>
    </row>
    <row r="822" spans="22:23" ht="14.5" x14ac:dyDescent="0.35">
      <c r="V822" s="3">
        <v>1</v>
      </c>
      <c r="W822" s="3">
        <v>0</v>
      </c>
    </row>
    <row r="823" spans="22:23" ht="14.5" x14ac:dyDescent="0.35">
      <c r="V823" s="3">
        <v>1</v>
      </c>
      <c r="W823" s="3">
        <v>1</v>
      </c>
    </row>
    <row r="824" spans="22:23" ht="14.5" x14ac:dyDescent="0.35">
      <c r="V824" s="3">
        <v>0</v>
      </c>
      <c r="W824" s="3">
        <v>1</v>
      </c>
    </row>
    <row r="825" spans="22:23" ht="14.5" x14ac:dyDescent="0.35">
      <c r="V825" s="3">
        <v>1</v>
      </c>
      <c r="W825" s="3">
        <v>0</v>
      </c>
    </row>
    <row r="826" spans="22:23" ht="14.5" x14ac:dyDescent="0.35">
      <c r="V826" s="3">
        <v>0</v>
      </c>
      <c r="W826" s="3">
        <v>0</v>
      </c>
    </row>
    <row r="827" spans="22:23" ht="14.5" x14ac:dyDescent="0.35">
      <c r="V827" s="3">
        <v>1</v>
      </c>
      <c r="W827" s="3">
        <v>0</v>
      </c>
    </row>
    <row r="828" spans="22:23" ht="14.5" x14ac:dyDescent="0.35">
      <c r="V828" s="3">
        <v>1</v>
      </c>
      <c r="W828" s="3">
        <v>0</v>
      </c>
    </row>
    <row r="829" spans="22:23" ht="14.5" x14ac:dyDescent="0.35">
      <c r="V829" s="3">
        <v>1</v>
      </c>
      <c r="W829" s="3">
        <v>1</v>
      </c>
    </row>
    <row r="830" spans="22:23" ht="14.5" x14ac:dyDescent="0.35">
      <c r="V830" s="3">
        <v>1</v>
      </c>
      <c r="W830" s="3">
        <v>1</v>
      </c>
    </row>
    <row r="831" spans="22:23" ht="14.5" x14ac:dyDescent="0.35">
      <c r="V831" s="3">
        <v>0</v>
      </c>
      <c r="W831" s="3">
        <v>0</v>
      </c>
    </row>
    <row r="832" spans="22:23" ht="14.5" x14ac:dyDescent="0.35">
      <c r="V832" s="3">
        <v>1</v>
      </c>
      <c r="W832" s="3">
        <v>1</v>
      </c>
    </row>
    <row r="833" spans="22:23" ht="14.5" x14ac:dyDescent="0.35">
      <c r="V833" s="3">
        <v>1</v>
      </c>
      <c r="W833" s="3">
        <v>0</v>
      </c>
    </row>
    <row r="834" spans="22:23" ht="14.5" x14ac:dyDescent="0.35">
      <c r="V834" s="3">
        <v>1</v>
      </c>
      <c r="W834" s="3">
        <v>0</v>
      </c>
    </row>
    <row r="835" spans="22:23" ht="14.5" x14ac:dyDescent="0.35">
      <c r="V835" s="3">
        <v>1</v>
      </c>
      <c r="W835" s="3">
        <v>0</v>
      </c>
    </row>
    <row r="836" spans="22:23" ht="14.5" x14ac:dyDescent="0.35">
      <c r="V836" s="3">
        <v>0</v>
      </c>
      <c r="W836" s="3">
        <v>0</v>
      </c>
    </row>
    <row r="837" spans="22:23" ht="14.5" x14ac:dyDescent="0.35">
      <c r="V837" s="3">
        <v>0</v>
      </c>
      <c r="W837" s="3">
        <v>0</v>
      </c>
    </row>
    <row r="838" spans="22:23" ht="14.5" x14ac:dyDescent="0.35">
      <c r="V838" s="3">
        <v>1</v>
      </c>
      <c r="W838" s="3">
        <v>0</v>
      </c>
    </row>
    <row r="839" spans="22:23" ht="14.5" x14ac:dyDescent="0.35">
      <c r="V839" s="3">
        <v>1</v>
      </c>
      <c r="W839" s="3">
        <v>1</v>
      </c>
    </row>
    <row r="840" spans="22:23" ht="14.5" x14ac:dyDescent="0.35">
      <c r="V840" s="3">
        <v>1</v>
      </c>
      <c r="W840" s="3">
        <v>0</v>
      </c>
    </row>
    <row r="841" spans="22:23" ht="14.5" x14ac:dyDescent="0.35">
      <c r="V841" s="3">
        <v>1</v>
      </c>
      <c r="W841" s="3">
        <v>0</v>
      </c>
    </row>
    <row r="842" spans="22:23" ht="14.5" x14ac:dyDescent="0.35">
      <c r="V842" s="3">
        <v>1</v>
      </c>
      <c r="W842" s="3">
        <v>0</v>
      </c>
    </row>
    <row r="843" spans="22:23" ht="14.5" x14ac:dyDescent="0.35">
      <c r="V843" s="3">
        <v>1</v>
      </c>
      <c r="W843" s="3">
        <v>0</v>
      </c>
    </row>
    <row r="844" spans="22:23" ht="14.5" x14ac:dyDescent="0.35">
      <c r="V844" s="3">
        <v>1</v>
      </c>
      <c r="W844" s="3">
        <v>0</v>
      </c>
    </row>
    <row r="845" spans="22:23" ht="14.5" x14ac:dyDescent="0.35">
      <c r="V845" s="3">
        <v>0</v>
      </c>
      <c r="W845" s="3">
        <v>1</v>
      </c>
    </row>
    <row r="846" spans="22:23" ht="14.5" x14ac:dyDescent="0.35">
      <c r="V846" s="3">
        <v>1</v>
      </c>
      <c r="W846" s="3">
        <v>1</v>
      </c>
    </row>
    <row r="847" spans="22:23" ht="14.5" x14ac:dyDescent="0.35">
      <c r="W847" s="3">
        <v>1</v>
      </c>
    </row>
    <row r="848" spans="22:23" ht="14.5" x14ac:dyDescent="0.35">
      <c r="W848" s="3">
        <v>0</v>
      </c>
    </row>
    <row r="849" spans="23:23" ht="14.5" x14ac:dyDescent="0.35">
      <c r="W849" s="3">
        <v>0</v>
      </c>
    </row>
    <row r="850" spans="23:23" ht="14.5" x14ac:dyDescent="0.35">
      <c r="W850" s="3">
        <v>0</v>
      </c>
    </row>
    <row r="851" spans="23:23" ht="14.5" x14ac:dyDescent="0.35">
      <c r="W851" s="3">
        <v>0</v>
      </c>
    </row>
    <row r="852" spans="23:23" ht="14.5" x14ac:dyDescent="0.35">
      <c r="W852" s="3">
        <v>1</v>
      </c>
    </row>
    <row r="853" spans="23:23" ht="14.5" x14ac:dyDescent="0.35">
      <c r="W853" s="3">
        <v>1</v>
      </c>
    </row>
    <row r="854" spans="23:23" ht="14.5" x14ac:dyDescent="0.35">
      <c r="W854" s="3">
        <v>0</v>
      </c>
    </row>
    <row r="855" spans="23:23" ht="14.5" x14ac:dyDescent="0.35">
      <c r="W855" s="3">
        <v>0</v>
      </c>
    </row>
    <row r="856" spans="23:23" ht="14.5" x14ac:dyDescent="0.35">
      <c r="W856" s="3">
        <v>1</v>
      </c>
    </row>
    <row r="857" spans="23:23" ht="14.5" x14ac:dyDescent="0.35">
      <c r="W857" s="3">
        <v>1</v>
      </c>
    </row>
    <row r="858" spans="23:23" ht="14.5" x14ac:dyDescent="0.35">
      <c r="W858" s="3">
        <v>1</v>
      </c>
    </row>
    <row r="859" spans="23:23" ht="14.5" x14ac:dyDescent="0.35">
      <c r="W859" s="3">
        <v>0</v>
      </c>
    </row>
    <row r="860" spans="23:23" ht="14.5" x14ac:dyDescent="0.35">
      <c r="W860" s="3">
        <v>0</v>
      </c>
    </row>
    <row r="861" spans="23:23" ht="14.5" x14ac:dyDescent="0.35">
      <c r="W861" s="3">
        <v>0</v>
      </c>
    </row>
    <row r="862" spans="23:23" ht="14.5" x14ac:dyDescent="0.35">
      <c r="W862" s="3">
        <v>0</v>
      </c>
    </row>
    <row r="863" spans="23:23" ht="14.5" x14ac:dyDescent="0.35">
      <c r="W863" s="3">
        <v>1</v>
      </c>
    </row>
    <row r="864" spans="23:23" ht="14.5" x14ac:dyDescent="0.35">
      <c r="W864" s="3">
        <v>1</v>
      </c>
    </row>
    <row r="865" spans="23:23" ht="14.5" x14ac:dyDescent="0.35">
      <c r="W865" s="3">
        <v>0</v>
      </c>
    </row>
    <row r="866" spans="23:23" ht="14.5" x14ac:dyDescent="0.35">
      <c r="W866" s="3">
        <v>1</v>
      </c>
    </row>
  </sheetData>
  <mergeCells count="3">
    <mergeCell ref="B1:G1"/>
    <mergeCell ref="S1:X1"/>
    <mergeCell ref="AE1:AM1"/>
  </mergeCells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Y39"/>
  <sheetViews>
    <sheetView topLeftCell="A16" workbookViewId="0">
      <pane xSplit="1" topLeftCell="GW1" activePane="topRight" state="frozen"/>
      <selection pane="topRight" activeCell="A35" sqref="A35"/>
    </sheetView>
  </sheetViews>
  <sheetFormatPr defaultColWidth="14.453125" defaultRowHeight="15.75" customHeight="1" x14ac:dyDescent="0.25"/>
  <cols>
    <col min="1" max="1" width="25.54296875" bestFit="1" customWidth="1"/>
    <col min="63" max="63" width="14.453125" style="14"/>
    <col min="78" max="78" width="14.453125" style="14"/>
    <col min="88" max="88" width="14.453125" style="14"/>
  </cols>
  <sheetData>
    <row r="1" spans="1:20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577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601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582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593</v>
      </c>
    </row>
    <row r="2" spans="1:207" ht="15.75" customHeight="1" x14ac:dyDescent="0.35">
      <c r="A2" s="50" t="s">
        <v>202</v>
      </c>
      <c r="B2" s="2">
        <v>1</v>
      </c>
      <c r="C2" s="1" t="s">
        <v>203</v>
      </c>
      <c r="D2" s="1" t="s">
        <v>204</v>
      </c>
      <c r="E2" s="2">
        <v>24</v>
      </c>
      <c r="F2" s="3" t="b">
        <v>1</v>
      </c>
      <c r="G2" s="2">
        <v>76.12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0</v>
      </c>
      <c r="R2" s="2">
        <v>36.74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2</v>
      </c>
      <c r="AB2" s="3" t="b">
        <v>0</v>
      </c>
      <c r="AC2" s="2">
        <v>51.46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0</v>
      </c>
      <c r="AL2" s="2">
        <v>1</v>
      </c>
      <c r="AM2" s="3" t="b">
        <v>1</v>
      </c>
      <c r="AN2" s="2">
        <v>47.11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2</v>
      </c>
      <c r="AY2" s="3" t="b">
        <v>0</v>
      </c>
      <c r="AZ2" s="2">
        <v>48.34</v>
      </c>
      <c r="BA2" s="2">
        <v>8</v>
      </c>
      <c r="BB2" s="2">
        <v>7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0</v>
      </c>
      <c r="BI2" s="2">
        <v>0</v>
      </c>
      <c r="BJ2" s="2">
        <v>0</v>
      </c>
      <c r="BK2" s="2">
        <f>BF2+BJ2</f>
        <v>0</v>
      </c>
      <c r="BL2" s="2">
        <v>1</v>
      </c>
      <c r="BM2" s="3" t="b">
        <v>0</v>
      </c>
      <c r="BN2" s="3" t="b">
        <v>0</v>
      </c>
      <c r="BO2" s="2">
        <v>71.81</v>
      </c>
      <c r="BP2" s="2">
        <v>9</v>
      </c>
      <c r="BQ2" s="2">
        <v>6</v>
      </c>
      <c r="BR2" s="2">
        <v>0</v>
      </c>
      <c r="BS2" s="2">
        <v>1</v>
      </c>
      <c r="BT2" s="2">
        <v>0</v>
      </c>
      <c r="BU2" s="2">
        <v>1</v>
      </c>
      <c r="BV2" s="2">
        <v>0</v>
      </c>
      <c r="BW2" s="2">
        <v>0</v>
      </c>
      <c r="BX2" s="2">
        <v>0</v>
      </c>
      <c r="BY2" s="2">
        <v>0</v>
      </c>
      <c r="BZ2" s="2">
        <f>BR2+BX2</f>
        <v>0</v>
      </c>
      <c r="CA2" s="2">
        <v>2</v>
      </c>
      <c r="CB2" s="3" t="b">
        <v>0</v>
      </c>
      <c r="CC2" s="3" t="b">
        <v>0</v>
      </c>
      <c r="CD2" s="2">
        <v>58.89</v>
      </c>
      <c r="CE2" s="2">
        <v>8</v>
      </c>
      <c r="CF2" s="2">
        <v>7</v>
      </c>
      <c r="CG2" s="2">
        <v>0</v>
      </c>
      <c r="CH2" s="2">
        <v>0</v>
      </c>
      <c r="CI2" s="2">
        <v>0</v>
      </c>
      <c r="CJ2" s="2">
        <f>CG2+CI2</f>
        <v>0</v>
      </c>
      <c r="CK2" s="2">
        <v>0</v>
      </c>
      <c r="CL2" s="2">
        <v>0</v>
      </c>
      <c r="CM2" s="2">
        <v>0</v>
      </c>
      <c r="CN2" s="2">
        <v>0</v>
      </c>
      <c r="CO2" s="2">
        <v>1</v>
      </c>
      <c r="CP2" s="2">
        <v>1</v>
      </c>
      <c r="CQ2" s="3" t="b">
        <v>0</v>
      </c>
      <c r="CR2" s="3" t="b">
        <v>0</v>
      </c>
      <c r="CS2" s="2">
        <v>65.790000000000006</v>
      </c>
      <c r="CT2" s="2">
        <v>8</v>
      </c>
      <c r="CU2" s="2">
        <v>7</v>
      </c>
      <c r="CV2" s="2">
        <v>0</v>
      </c>
      <c r="CW2" s="2">
        <v>0</v>
      </c>
      <c r="CX2" s="2">
        <v>0</v>
      </c>
      <c r="CY2" s="2">
        <v>1</v>
      </c>
      <c r="CZ2" s="2">
        <v>0</v>
      </c>
      <c r="DA2" s="2">
        <v>0</v>
      </c>
      <c r="DB2" s="2">
        <v>0</v>
      </c>
      <c r="DC2" s="2">
        <v>0</v>
      </c>
      <c r="DD2" s="2">
        <v>1</v>
      </c>
      <c r="DE2" s="3" t="b">
        <v>0</v>
      </c>
      <c r="DF2" s="3" t="b">
        <v>0</v>
      </c>
      <c r="DG2" s="2">
        <v>50.09</v>
      </c>
      <c r="DH2" s="2">
        <v>8</v>
      </c>
      <c r="DI2" s="2">
        <v>5</v>
      </c>
      <c r="DJ2" s="2">
        <v>1</v>
      </c>
      <c r="DK2" s="2">
        <v>0</v>
      </c>
      <c r="DL2" s="2">
        <v>1</v>
      </c>
      <c r="DM2" s="2">
        <v>0</v>
      </c>
      <c r="DN2" s="2">
        <v>0</v>
      </c>
      <c r="DO2" s="2">
        <v>0</v>
      </c>
      <c r="DP2" s="2">
        <v>1</v>
      </c>
      <c r="DQ2" s="2">
        <v>0</v>
      </c>
      <c r="DR2" s="2">
        <v>3</v>
      </c>
      <c r="DS2" s="3" t="b">
        <v>0</v>
      </c>
      <c r="DT2" s="3" t="b">
        <v>0</v>
      </c>
      <c r="DU2" s="2">
        <v>98.86</v>
      </c>
      <c r="DV2" s="2">
        <v>7</v>
      </c>
      <c r="DW2" s="2">
        <v>4</v>
      </c>
      <c r="DX2" s="2">
        <v>0</v>
      </c>
      <c r="DY2" s="2">
        <v>1</v>
      </c>
      <c r="DZ2" s="2">
        <v>0</v>
      </c>
      <c r="EA2" s="2">
        <v>0</v>
      </c>
      <c r="EB2" s="2">
        <v>1</v>
      </c>
      <c r="EC2" s="2">
        <v>1</v>
      </c>
      <c r="ED2" s="2">
        <v>1</v>
      </c>
      <c r="EE2" s="2">
        <v>0</v>
      </c>
      <c r="EF2" s="2">
        <v>4</v>
      </c>
      <c r="EG2" s="3" t="b">
        <v>0</v>
      </c>
      <c r="EH2" s="3" t="b">
        <v>0</v>
      </c>
      <c r="EI2" s="2">
        <v>58.56</v>
      </c>
      <c r="EJ2" s="2">
        <v>8</v>
      </c>
      <c r="EK2" s="2">
        <v>2</v>
      </c>
      <c r="EL2" s="2">
        <v>0</v>
      </c>
      <c r="EM2" s="2">
        <v>1</v>
      </c>
      <c r="EN2" s="2">
        <v>1</v>
      </c>
      <c r="EO2" s="2">
        <v>2</v>
      </c>
      <c r="EP2" s="2">
        <v>1</v>
      </c>
      <c r="EQ2" s="2">
        <v>1</v>
      </c>
      <c r="ER2" s="2">
        <v>0</v>
      </c>
      <c r="ES2" s="2">
        <v>1</v>
      </c>
      <c r="ET2" s="2">
        <v>7</v>
      </c>
      <c r="EU2" s="3" t="b">
        <v>0</v>
      </c>
      <c r="EV2" s="3" t="b">
        <v>0</v>
      </c>
      <c r="EW2" s="2">
        <v>47.81</v>
      </c>
      <c r="EX2" s="2">
        <v>8</v>
      </c>
      <c r="EY2" s="2">
        <v>7</v>
      </c>
      <c r="EZ2" s="2">
        <v>0</v>
      </c>
      <c r="FA2" s="2">
        <v>1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1</v>
      </c>
      <c r="FI2" s="3" t="b">
        <v>0</v>
      </c>
      <c r="FJ2" s="3" t="b">
        <v>0</v>
      </c>
      <c r="FK2" s="2">
        <v>75.44</v>
      </c>
      <c r="FL2" s="2">
        <v>7</v>
      </c>
      <c r="FM2" s="2">
        <v>6</v>
      </c>
      <c r="FN2" s="2">
        <v>0</v>
      </c>
      <c r="FO2" s="2">
        <v>1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1</v>
      </c>
      <c r="FV2" s="2">
        <v>2</v>
      </c>
      <c r="FW2" s="3" t="b">
        <v>0</v>
      </c>
      <c r="FX2" s="3" t="b">
        <v>1</v>
      </c>
      <c r="FY2" s="2">
        <v>63.72</v>
      </c>
      <c r="FZ2" s="2">
        <v>9</v>
      </c>
      <c r="GA2" s="2">
        <v>8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3" t="b">
        <v>1</v>
      </c>
      <c r="GL2" s="2">
        <v>1</v>
      </c>
      <c r="GM2" s="2">
        <v>1076</v>
      </c>
      <c r="GN2" s="2">
        <v>63.930999999999997</v>
      </c>
      <c r="GO2" s="2">
        <v>1</v>
      </c>
      <c r="GP2" s="2">
        <v>1</v>
      </c>
      <c r="GQ2" s="2">
        <v>0</v>
      </c>
      <c r="GR2" s="2">
        <v>3</v>
      </c>
      <c r="GS2" s="2">
        <v>0</v>
      </c>
      <c r="GT2" s="2">
        <v>6</v>
      </c>
      <c r="GU2" s="2">
        <v>12.8</v>
      </c>
      <c r="GV2" s="2">
        <v>0</v>
      </c>
      <c r="GW2" s="2">
        <v>0</v>
      </c>
      <c r="GX2">
        <f>ROUND(GL2*0.2*0.56, 2)</f>
        <v>0.11</v>
      </c>
      <c r="GY2" t="s">
        <v>622</v>
      </c>
    </row>
    <row r="3" spans="1:207" ht="15.75" customHeight="1" x14ac:dyDescent="0.35">
      <c r="A3" s="50" t="s">
        <v>205</v>
      </c>
      <c r="B3" s="2">
        <v>1</v>
      </c>
      <c r="C3" s="1" t="s">
        <v>203</v>
      </c>
      <c r="D3" s="1" t="s">
        <v>204</v>
      </c>
      <c r="E3" s="2">
        <v>30</v>
      </c>
      <c r="F3" s="3" t="b">
        <v>1</v>
      </c>
      <c r="G3" s="2">
        <v>74.81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0</v>
      </c>
      <c r="R3" s="2">
        <v>50.68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2</v>
      </c>
      <c r="AB3" s="3" t="b">
        <v>1</v>
      </c>
      <c r="AC3" s="2">
        <v>53.68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46.22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3</v>
      </c>
      <c r="AY3" s="3" t="b">
        <v>0</v>
      </c>
      <c r="AZ3" s="2">
        <v>35.32</v>
      </c>
      <c r="BA3" s="2">
        <v>3</v>
      </c>
      <c r="BB3" s="2">
        <v>4</v>
      </c>
      <c r="BC3" s="2">
        <v>0</v>
      </c>
      <c r="BD3" s="2">
        <v>0</v>
      </c>
      <c r="BE3" s="2">
        <v>0</v>
      </c>
      <c r="BF3" s="2">
        <v>1</v>
      </c>
      <c r="BG3" s="2">
        <v>1</v>
      </c>
      <c r="BH3" s="2">
        <v>3</v>
      </c>
      <c r="BI3" s="2">
        <v>0</v>
      </c>
      <c r="BJ3" s="2">
        <v>1</v>
      </c>
      <c r="BK3" s="2">
        <f t="shared" ref="BK3:BK36" si="0">BF3+BJ3</f>
        <v>2</v>
      </c>
      <c r="BL3" s="2">
        <v>6</v>
      </c>
      <c r="BM3" s="3" t="b">
        <v>0</v>
      </c>
      <c r="BN3" s="3" t="b">
        <v>0</v>
      </c>
      <c r="BO3" s="2">
        <v>36.229999999999997</v>
      </c>
      <c r="BP3" s="2">
        <v>5</v>
      </c>
      <c r="BQ3" s="2">
        <v>3</v>
      </c>
      <c r="BR3" s="2">
        <v>1</v>
      </c>
      <c r="BS3" s="2">
        <v>2</v>
      </c>
      <c r="BT3" s="2">
        <v>1</v>
      </c>
      <c r="BU3" s="2">
        <v>1</v>
      </c>
      <c r="BV3" s="2">
        <v>0</v>
      </c>
      <c r="BW3" s="2">
        <v>0</v>
      </c>
      <c r="BX3" s="2">
        <v>0</v>
      </c>
      <c r="BY3" s="2">
        <v>1</v>
      </c>
      <c r="BZ3" s="2">
        <f t="shared" ref="BZ3:BZ36" si="1">BR3+BX3</f>
        <v>1</v>
      </c>
      <c r="CA3" s="2">
        <v>6</v>
      </c>
      <c r="CB3" s="3" t="b">
        <v>0</v>
      </c>
      <c r="CC3" s="3" t="b">
        <v>0</v>
      </c>
      <c r="CD3" s="2">
        <v>90.54</v>
      </c>
      <c r="CE3" s="2">
        <v>7</v>
      </c>
      <c r="CF3" s="2">
        <v>6</v>
      </c>
      <c r="CG3" s="2">
        <v>0</v>
      </c>
      <c r="CH3" s="2">
        <v>0</v>
      </c>
      <c r="CI3" s="2">
        <v>0</v>
      </c>
      <c r="CJ3" s="2">
        <f t="shared" ref="CJ3:CJ36" si="2">CG3+CI3</f>
        <v>0</v>
      </c>
      <c r="CK3" s="2">
        <v>0</v>
      </c>
      <c r="CL3" s="2">
        <v>1</v>
      </c>
      <c r="CM3" s="2">
        <v>1</v>
      </c>
      <c r="CN3" s="2">
        <v>0</v>
      </c>
      <c r="CO3" s="2">
        <v>0</v>
      </c>
      <c r="CP3" s="2">
        <v>2</v>
      </c>
      <c r="CQ3" s="3" t="b">
        <v>0</v>
      </c>
      <c r="CR3" s="3" t="b">
        <v>0</v>
      </c>
      <c r="CS3" s="2">
        <v>39.200000000000003</v>
      </c>
      <c r="CT3" s="2">
        <v>6</v>
      </c>
      <c r="CU3" s="2">
        <v>6</v>
      </c>
      <c r="CV3" s="2">
        <v>0</v>
      </c>
      <c r="CW3" s="2">
        <v>0</v>
      </c>
      <c r="CX3" s="2">
        <v>0</v>
      </c>
      <c r="CY3" s="2">
        <v>1</v>
      </c>
      <c r="CZ3" s="2">
        <v>0</v>
      </c>
      <c r="DA3" s="2">
        <v>2</v>
      </c>
      <c r="DB3" s="2">
        <v>0</v>
      </c>
      <c r="DC3" s="2">
        <v>0</v>
      </c>
      <c r="DD3" s="2">
        <v>3</v>
      </c>
      <c r="DE3" s="3" t="b">
        <v>0</v>
      </c>
      <c r="DF3" s="3" t="b">
        <v>0</v>
      </c>
      <c r="DG3" s="2">
        <v>18.989999999999998</v>
      </c>
      <c r="DH3" s="2">
        <v>8</v>
      </c>
      <c r="DI3" s="2">
        <v>3</v>
      </c>
      <c r="DJ3" s="2">
        <v>1</v>
      </c>
      <c r="DK3" s="2">
        <v>1</v>
      </c>
      <c r="DL3" s="2">
        <v>2</v>
      </c>
      <c r="DM3" s="2">
        <v>0</v>
      </c>
      <c r="DN3" s="2">
        <v>0</v>
      </c>
      <c r="DO3" s="2">
        <v>1</v>
      </c>
      <c r="DP3" s="2">
        <v>0</v>
      </c>
      <c r="DQ3" s="2">
        <v>2</v>
      </c>
      <c r="DR3" s="2">
        <v>7</v>
      </c>
      <c r="DS3" s="3" t="b">
        <v>0</v>
      </c>
      <c r="DT3" s="3" t="b">
        <v>0</v>
      </c>
      <c r="DU3" s="2">
        <v>31.8</v>
      </c>
      <c r="DV3" s="2">
        <v>0</v>
      </c>
      <c r="DW3" s="2">
        <v>2</v>
      </c>
      <c r="DX3" s="2">
        <v>0</v>
      </c>
      <c r="DY3" s="2">
        <v>2</v>
      </c>
      <c r="DZ3" s="2">
        <v>1</v>
      </c>
      <c r="EA3" s="2">
        <v>1</v>
      </c>
      <c r="EB3" s="2">
        <v>0</v>
      </c>
      <c r="EC3" s="2">
        <v>3</v>
      </c>
      <c r="ED3" s="2">
        <v>1</v>
      </c>
      <c r="EE3" s="2">
        <v>1</v>
      </c>
      <c r="EF3" s="2">
        <v>9</v>
      </c>
      <c r="EG3" s="3" t="b">
        <v>0</v>
      </c>
      <c r="EH3" s="3" t="b">
        <v>0</v>
      </c>
      <c r="EI3" s="2">
        <v>45.56</v>
      </c>
      <c r="EJ3" s="2">
        <v>3</v>
      </c>
      <c r="EK3" s="2">
        <v>2</v>
      </c>
      <c r="EL3" s="2">
        <v>0</v>
      </c>
      <c r="EM3" s="2">
        <v>1</v>
      </c>
      <c r="EN3" s="2">
        <v>1</v>
      </c>
      <c r="EO3" s="2">
        <v>0</v>
      </c>
      <c r="EP3" s="2">
        <v>1</v>
      </c>
      <c r="EQ3" s="2">
        <v>1</v>
      </c>
      <c r="ER3" s="2">
        <v>1</v>
      </c>
      <c r="ES3" s="2">
        <v>1</v>
      </c>
      <c r="ET3" s="2">
        <v>6</v>
      </c>
      <c r="EU3" s="3" t="b">
        <v>0</v>
      </c>
      <c r="EV3" s="3" t="b">
        <v>0</v>
      </c>
      <c r="EW3" s="2">
        <v>62.95</v>
      </c>
      <c r="EX3" s="2">
        <v>4</v>
      </c>
      <c r="EY3" s="2">
        <v>4</v>
      </c>
      <c r="EZ3" s="2">
        <v>1</v>
      </c>
      <c r="FA3" s="2">
        <v>1</v>
      </c>
      <c r="FB3" s="2">
        <v>2</v>
      </c>
      <c r="FC3" s="2">
        <v>1</v>
      </c>
      <c r="FD3" s="2">
        <v>0</v>
      </c>
      <c r="FE3" s="2">
        <v>0</v>
      </c>
      <c r="FF3" s="2">
        <v>0</v>
      </c>
      <c r="FG3" s="2">
        <v>0</v>
      </c>
      <c r="FH3" s="2">
        <v>5</v>
      </c>
      <c r="FI3" s="3" t="b">
        <v>0</v>
      </c>
      <c r="FJ3" s="3" t="b">
        <v>0</v>
      </c>
      <c r="FK3" s="2">
        <v>24.17</v>
      </c>
      <c r="FL3" s="2">
        <v>3</v>
      </c>
      <c r="FM3" s="2">
        <v>2</v>
      </c>
      <c r="FN3" s="2">
        <v>0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0</v>
      </c>
      <c r="FU3" s="2">
        <v>1</v>
      </c>
      <c r="FV3" s="2">
        <v>6</v>
      </c>
      <c r="FW3" s="3" t="b">
        <v>0</v>
      </c>
      <c r="FX3" s="3" t="b">
        <v>0</v>
      </c>
      <c r="FY3" s="2">
        <v>64.88</v>
      </c>
      <c r="FZ3" s="2">
        <v>5</v>
      </c>
      <c r="GA3" s="2">
        <v>5</v>
      </c>
      <c r="GB3" s="2">
        <v>0</v>
      </c>
      <c r="GC3" s="2">
        <v>0</v>
      </c>
      <c r="GD3" s="2">
        <v>0</v>
      </c>
      <c r="GE3" s="2">
        <v>1</v>
      </c>
      <c r="GF3" s="2">
        <v>1</v>
      </c>
      <c r="GG3" s="2">
        <v>2</v>
      </c>
      <c r="GH3" s="2">
        <v>0</v>
      </c>
      <c r="GI3" s="2">
        <v>0</v>
      </c>
      <c r="GJ3" s="2">
        <v>4</v>
      </c>
      <c r="GK3" s="3" t="b">
        <v>0</v>
      </c>
      <c r="GL3" s="2">
        <v>0</v>
      </c>
      <c r="GM3" s="2">
        <v>947</v>
      </c>
      <c r="GN3" s="2">
        <v>44.963999999999999</v>
      </c>
      <c r="GO3" s="2">
        <v>0</v>
      </c>
      <c r="GP3" s="2">
        <v>0</v>
      </c>
      <c r="GQ3" s="2">
        <v>0</v>
      </c>
      <c r="GR3" s="2">
        <v>4</v>
      </c>
      <c r="GS3" s="2">
        <v>0</v>
      </c>
      <c r="GT3" s="2">
        <v>6</v>
      </c>
      <c r="GU3" s="2">
        <v>14.8</v>
      </c>
      <c r="GV3" s="2">
        <v>0</v>
      </c>
      <c r="GW3" s="2">
        <v>0</v>
      </c>
      <c r="GX3" s="14">
        <f t="shared" ref="GX3:GX36" si="3">ROUND(GL3*0.2*0.56, 2)</f>
        <v>0</v>
      </c>
      <c r="GY3" t="s">
        <v>622</v>
      </c>
    </row>
    <row r="4" spans="1:207" ht="15.75" customHeight="1" x14ac:dyDescent="0.35">
      <c r="A4" s="50" t="s">
        <v>206</v>
      </c>
      <c r="B4" s="2">
        <v>1</v>
      </c>
      <c r="C4" s="1" t="s">
        <v>203</v>
      </c>
      <c r="D4" s="1" t="s">
        <v>204</v>
      </c>
      <c r="E4" s="2">
        <v>28</v>
      </c>
      <c r="F4" s="3" t="b">
        <v>1</v>
      </c>
      <c r="G4" s="2">
        <v>37.74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 t="b">
        <v>0</v>
      </c>
      <c r="R4" s="2">
        <v>44.8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1</v>
      </c>
      <c r="AA4" s="2">
        <v>2</v>
      </c>
      <c r="AB4" s="3" t="b">
        <v>1</v>
      </c>
      <c r="AC4" s="2">
        <v>68.760000000000005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1</v>
      </c>
      <c r="AN4" s="2">
        <v>28.05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3" t="b">
        <v>0</v>
      </c>
      <c r="AZ4" s="2">
        <v>28.14</v>
      </c>
      <c r="BA4" s="2">
        <v>5</v>
      </c>
      <c r="BB4" s="2">
        <v>4</v>
      </c>
      <c r="BC4" s="2">
        <v>0</v>
      </c>
      <c r="BD4" s="2">
        <v>0</v>
      </c>
      <c r="BE4" s="2">
        <v>0</v>
      </c>
      <c r="BF4" s="2">
        <v>1</v>
      </c>
      <c r="BG4" s="2">
        <v>1</v>
      </c>
      <c r="BH4" s="2">
        <v>1</v>
      </c>
      <c r="BI4" s="2">
        <v>0</v>
      </c>
      <c r="BJ4" s="2">
        <v>1</v>
      </c>
      <c r="BK4" s="2">
        <f t="shared" si="0"/>
        <v>2</v>
      </c>
      <c r="BL4" s="2">
        <v>4</v>
      </c>
      <c r="BM4" s="3" t="b">
        <v>0</v>
      </c>
      <c r="BN4" s="3" t="b">
        <v>0</v>
      </c>
      <c r="BO4" s="2">
        <v>42.59</v>
      </c>
      <c r="BP4" s="2">
        <v>8</v>
      </c>
      <c r="BQ4" s="2">
        <v>7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1</v>
      </c>
      <c r="BZ4" s="2">
        <f t="shared" si="1"/>
        <v>0</v>
      </c>
      <c r="CA4" s="2">
        <v>1</v>
      </c>
      <c r="CB4" s="3" t="b">
        <v>0</v>
      </c>
      <c r="CC4" s="3" t="b">
        <v>0</v>
      </c>
      <c r="CD4" s="2">
        <v>38.78</v>
      </c>
      <c r="CE4" s="2">
        <v>7</v>
      </c>
      <c r="CF4" s="2">
        <v>6</v>
      </c>
      <c r="CG4" s="2">
        <v>0</v>
      </c>
      <c r="CH4" s="2">
        <v>0</v>
      </c>
      <c r="CI4" s="2">
        <v>0</v>
      </c>
      <c r="CJ4" s="2">
        <f t="shared" si="2"/>
        <v>0</v>
      </c>
      <c r="CK4" s="2">
        <v>0</v>
      </c>
      <c r="CL4" s="2">
        <v>0</v>
      </c>
      <c r="CM4" s="2">
        <v>1</v>
      </c>
      <c r="CN4" s="2">
        <v>0</v>
      </c>
      <c r="CO4" s="2">
        <v>1</v>
      </c>
      <c r="CP4" s="2">
        <v>2</v>
      </c>
      <c r="CQ4" s="3" t="b">
        <v>0</v>
      </c>
      <c r="CR4" s="3" t="b">
        <v>0</v>
      </c>
      <c r="CS4" s="2">
        <v>33.299999999999997</v>
      </c>
      <c r="CT4" s="2">
        <v>8</v>
      </c>
      <c r="CU4" s="2">
        <v>7</v>
      </c>
      <c r="CV4" s="2">
        <v>0</v>
      </c>
      <c r="CW4" s="2">
        <v>0</v>
      </c>
      <c r="CX4" s="2">
        <v>0</v>
      </c>
      <c r="CY4" s="2">
        <v>1</v>
      </c>
      <c r="CZ4" s="2">
        <v>0</v>
      </c>
      <c r="DA4" s="2">
        <v>0</v>
      </c>
      <c r="DB4" s="2">
        <v>0</v>
      </c>
      <c r="DC4" s="2">
        <v>0</v>
      </c>
      <c r="DD4" s="2">
        <v>1</v>
      </c>
      <c r="DE4" s="3" t="b">
        <v>0</v>
      </c>
      <c r="DF4" s="3" t="b">
        <v>0</v>
      </c>
      <c r="DG4" s="2">
        <v>41.25</v>
      </c>
      <c r="DH4" s="2">
        <v>8</v>
      </c>
      <c r="DI4" s="2">
        <v>5</v>
      </c>
      <c r="DJ4" s="2">
        <v>1</v>
      </c>
      <c r="DK4" s="2">
        <v>0</v>
      </c>
      <c r="DL4" s="2">
        <v>1</v>
      </c>
      <c r="DM4" s="2">
        <v>0</v>
      </c>
      <c r="DN4" s="2">
        <v>0</v>
      </c>
      <c r="DO4" s="2">
        <v>0</v>
      </c>
      <c r="DP4" s="2">
        <v>1</v>
      </c>
      <c r="DQ4" s="2">
        <v>0</v>
      </c>
      <c r="DR4" s="2">
        <v>3</v>
      </c>
      <c r="DS4" s="3" t="b">
        <v>0</v>
      </c>
      <c r="DT4" s="3" t="b">
        <v>0</v>
      </c>
      <c r="DU4" s="2">
        <v>34.700000000000003</v>
      </c>
      <c r="DV4" s="2">
        <v>5</v>
      </c>
      <c r="DW4" s="2">
        <v>5</v>
      </c>
      <c r="DX4" s="2">
        <v>0</v>
      </c>
      <c r="DY4" s="2">
        <v>0</v>
      </c>
      <c r="DZ4" s="2">
        <v>0</v>
      </c>
      <c r="EA4" s="2">
        <v>1</v>
      </c>
      <c r="EB4" s="2">
        <v>0</v>
      </c>
      <c r="EC4" s="2">
        <v>2</v>
      </c>
      <c r="ED4" s="2">
        <v>0</v>
      </c>
      <c r="EE4" s="2">
        <v>1</v>
      </c>
      <c r="EF4" s="2">
        <v>4</v>
      </c>
      <c r="EG4" s="3" t="b">
        <v>0</v>
      </c>
      <c r="EH4" s="3" t="b">
        <v>0</v>
      </c>
      <c r="EI4" s="2">
        <v>28.88</v>
      </c>
      <c r="EJ4" s="2">
        <v>6</v>
      </c>
      <c r="EK4" s="2">
        <v>5</v>
      </c>
      <c r="EL4" s="2">
        <v>0</v>
      </c>
      <c r="EM4" s="2">
        <v>1</v>
      </c>
      <c r="EN4" s="2">
        <v>1</v>
      </c>
      <c r="EO4" s="2">
        <v>0</v>
      </c>
      <c r="EP4" s="2">
        <v>1</v>
      </c>
      <c r="EQ4" s="2">
        <v>0</v>
      </c>
      <c r="ER4" s="2">
        <v>0</v>
      </c>
      <c r="ES4" s="2">
        <v>0</v>
      </c>
      <c r="ET4" s="2">
        <v>3</v>
      </c>
      <c r="EU4" s="3" t="b">
        <v>0</v>
      </c>
      <c r="EV4" s="3" t="b">
        <v>0</v>
      </c>
      <c r="EW4" s="2">
        <v>36.33</v>
      </c>
      <c r="EX4" s="2">
        <v>6</v>
      </c>
      <c r="EY4" s="2">
        <v>5</v>
      </c>
      <c r="EZ4" s="2">
        <v>1</v>
      </c>
      <c r="FA4" s="2">
        <v>1</v>
      </c>
      <c r="FB4" s="2">
        <v>1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3</v>
      </c>
      <c r="FI4" s="3" t="b">
        <v>0</v>
      </c>
      <c r="FJ4" s="3" t="b">
        <v>0</v>
      </c>
      <c r="FK4" s="2">
        <v>33.19</v>
      </c>
      <c r="FL4" s="2">
        <v>5</v>
      </c>
      <c r="FM4" s="2">
        <v>4</v>
      </c>
      <c r="FN4" s="2">
        <v>0</v>
      </c>
      <c r="FO4" s="2">
        <v>1</v>
      </c>
      <c r="FP4" s="2">
        <v>0</v>
      </c>
      <c r="FQ4" s="2">
        <v>1</v>
      </c>
      <c r="FR4" s="2">
        <v>1</v>
      </c>
      <c r="FS4" s="2">
        <v>0</v>
      </c>
      <c r="FT4" s="2">
        <v>0</v>
      </c>
      <c r="FU4" s="2">
        <v>1</v>
      </c>
      <c r="FV4" s="2">
        <v>4</v>
      </c>
      <c r="FW4" s="3" t="b">
        <v>0</v>
      </c>
      <c r="FX4" s="3" t="b">
        <v>0</v>
      </c>
      <c r="FY4" s="2">
        <v>32.479999999999997</v>
      </c>
      <c r="FZ4" s="2">
        <v>5</v>
      </c>
      <c r="GA4" s="2">
        <v>4</v>
      </c>
      <c r="GB4" s="2">
        <v>0</v>
      </c>
      <c r="GC4" s="2">
        <v>0</v>
      </c>
      <c r="GD4" s="2">
        <v>0</v>
      </c>
      <c r="GE4" s="2">
        <v>1</v>
      </c>
      <c r="GF4" s="2">
        <v>1</v>
      </c>
      <c r="GG4" s="2">
        <v>1</v>
      </c>
      <c r="GH4" s="2">
        <v>0</v>
      </c>
      <c r="GI4" s="2">
        <v>1</v>
      </c>
      <c r="GJ4" s="2">
        <v>4</v>
      </c>
      <c r="GK4" s="3" t="b">
        <v>0</v>
      </c>
      <c r="GL4" s="2">
        <v>0</v>
      </c>
      <c r="GM4" s="2">
        <v>740</v>
      </c>
      <c r="GN4" s="2">
        <v>34.963999999999999</v>
      </c>
      <c r="GO4" s="2">
        <v>0</v>
      </c>
      <c r="GP4" s="2">
        <v>0</v>
      </c>
      <c r="GQ4" s="2">
        <v>0</v>
      </c>
      <c r="GR4" s="2">
        <v>4</v>
      </c>
      <c r="GS4" s="2">
        <v>0</v>
      </c>
      <c r="GT4" s="2">
        <v>6</v>
      </c>
      <c r="GU4" s="2">
        <v>12</v>
      </c>
      <c r="GV4" s="2">
        <v>0</v>
      </c>
      <c r="GW4" s="2">
        <v>0</v>
      </c>
      <c r="GX4" s="14">
        <f t="shared" si="3"/>
        <v>0</v>
      </c>
      <c r="GY4" t="s">
        <v>622</v>
      </c>
    </row>
    <row r="5" spans="1:207" ht="15.5" customHeight="1" x14ac:dyDescent="0.35">
      <c r="A5" s="50" t="s">
        <v>207</v>
      </c>
      <c r="B5" s="2">
        <v>1</v>
      </c>
      <c r="C5" s="1" t="s">
        <v>203</v>
      </c>
      <c r="D5" s="1" t="s">
        <v>208</v>
      </c>
      <c r="E5" s="2">
        <v>18</v>
      </c>
      <c r="F5" s="3" t="b">
        <v>1</v>
      </c>
      <c r="G5" s="2">
        <v>41.14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0</v>
      </c>
      <c r="R5" s="2">
        <v>40.78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1</v>
      </c>
      <c r="AA5" s="2">
        <v>2</v>
      </c>
      <c r="AB5" s="3" t="b">
        <v>1</v>
      </c>
      <c r="AC5" s="2">
        <v>38.85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0</v>
      </c>
      <c r="AN5" s="2">
        <v>25.5</v>
      </c>
      <c r="AO5" s="2">
        <v>0</v>
      </c>
      <c r="AP5" s="2">
        <v>1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2</v>
      </c>
      <c r="AX5" s="2">
        <v>2</v>
      </c>
      <c r="AY5" s="3" t="b">
        <v>0</v>
      </c>
      <c r="AZ5" s="2">
        <v>82.38</v>
      </c>
      <c r="BA5" s="2">
        <v>10</v>
      </c>
      <c r="BB5" s="2">
        <v>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1</v>
      </c>
      <c r="BK5" s="2">
        <f t="shared" si="0"/>
        <v>1</v>
      </c>
      <c r="BL5" s="2">
        <v>1</v>
      </c>
      <c r="BM5" s="3" t="b">
        <v>0</v>
      </c>
      <c r="BN5" s="3" t="b">
        <v>0</v>
      </c>
      <c r="BO5" s="2">
        <v>40.119999999999997</v>
      </c>
      <c r="BP5" s="2">
        <v>6</v>
      </c>
      <c r="BQ5" s="2">
        <v>5</v>
      </c>
      <c r="BR5" s="2">
        <v>1</v>
      </c>
      <c r="BS5" s="2">
        <v>1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1</v>
      </c>
      <c r="BZ5" s="2">
        <f t="shared" si="1"/>
        <v>1</v>
      </c>
      <c r="CA5" s="2">
        <v>3</v>
      </c>
      <c r="CB5" s="3" t="b">
        <v>0</v>
      </c>
      <c r="CC5" s="3" t="b">
        <v>0</v>
      </c>
      <c r="CD5" s="2">
        <v>43.11</v>
      </c>
      <c r="CE5" s="2">
        <v>8</v>
      </c>
      <c r="CF5" s="2">
        <v>7</v>
      </c>
      <c r="CG5" s="2">
        <v>0</v>
      </c>
      <c r="CH5" s="2">
        <v>0</v>
      </c>
      <c r="CI5" s="2">
        <v>0</v>
      </c>
      <c r="CJ5" s="2">
        <f t="shared" si="2"/>
        <v>0</v>
      </c>
      <c r="CK5" s="2">
        <v>0</v>
      </c>
      <c r="CL5" s="2">
        <v>0</v>
      </c>
      <c r="CM5" s="2">
        <v>0</v>
      </c>
      <c r="CN5" s="2">
        <v>0</v>
      </c>
      <c r="CO5" s="2">
        <v>1</v>
      </c>
      <c r="CP5" s="2">
        <v>1</v>
      </c>
      <c r="CQ5" s="3" t="b">
        <v>0</v>
      </c>
      <c r="CR5" s="3" t="b">
        <v>0</v>
      </c>
      <c r="CS5" s="2">
        <v>27.99</v>
      </c>
      <c r="CT5" s="2">
        <v>6</v>
      </c>
      <c r="CU5" s="2">
        <v>6</v>
      </c>
      <c r="CV5" s="2">
        <v>0</v>
      </c>
      <c r="CW5" s="2">
        <v>0</v>
      </c>
      <c r="CX5" s="2">
        <v>0</v>
      </c>
      <c r="CY5" s="2">
        <v>1</v>
      </c>
      <c r="CZ5" s="2">
        <v>0</v>
      </c>
      <c r="DA5" s="2">
        <v>2</v>
      </c>
      <c r="DB5" s="2">
        <v>0</v>
      </c>
      <c r="DC5" s="2">
        <v>0</v>
      </c>
      <c r="DD5" s="2">
        <v>3</v>
      </c>
      <c r="DE5" s="3" t="b">
        <v>0</v>
      </c>
      <c r="DF5" s="3" t="b">
        <v>0</v>
      </c>
      <c r="DG5" s="2">
        <v>50.74</v>
      </c>
      <c r="DH5" s="2">
        <v>7</v>
      </c>
      <c r="DI5" s="2">
        <v>7</v>
      </c>
      <c r="DJ5" s="2">
        <v>0</v>
      </c>
      <c r="DK5" s="2">
        <v>0</v>
      </c>
      <c r="DL5" s="2">
        <v>2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2</v>
      </c>
      <c r="DS5" s="3" t="b">
        <v>0</v>
      </c>
      <c r="DT5" s="3" t="b">
        <v>0</v>
      </c>
      <c r="DU5" s="2">
        <v>93.84</v>
      </c>
      <c r="DV5" s="2">
        <v>7</v>
      </c>
      <c r="DW5" s="2">
        <v>6</v>
      </c>
      <c r="DX5" s="2">
        <v>0</v>
      </c>
      <c r="DY5" s="2">
        <v>1</v>
      </c>
      <c r="DZ5" s="2">
        <v>1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2</v>
      </c>
      <c r="EG5" s="3" t="b">
        <v>0</v>
      </c>
      <c r="EH5" s="3" t="b">
        <v>1</v>
      </c>
      <c r="EI5" s="2">
        <v>52.51</v>
      </c>
      <c r="EJ5" s="2">
        <v>9</v>
      </c>
      <c r="EK5" s="2">
        <v>8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3" t="b">
        <v>1</v>
      </c>
      <c r="EV5" s="3" t="b">
        <v>0</v>
      </c>
      <c r="EW5" s="2">
        <v>67.510000000000005</v>
      </c>
      <c r="EX5" s="2">
        <v>7</v>
      </c>
      <c r="EY5" s="2">
        <v>6</v>
      </c>
      <c r="EZ5" s="2">
        <v>1</v>
      </c>
      <c r="FA5" s="2">
        <v>1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2</v>
      </c>
      <c r="FI5" s="3" t="b">
        <v>0</v>
      </c>
      <c r="FJ5" s="3" t="b">
        <v>0</v>
      </c>
      <c r="FK5" s="2">
        <v>42.79</v>
      </c>
      <c r="FL5" s="2">
        <v>6</v>
      </c>
      <c r="FM5" s="2">
        <v>3</v>
      </c>
      <c r="FN5" s="2">
        <v>0</v>
      </c>
      <c r="FO5" s="2">
        <v>1</v>
      </c>
      <c r="FP5" s="2">
        <v>1</v>
      </c>
      <c r="FQ5" s="2">
        <v>1</v>
      </c>
      <c r="FR5" s="2">
        <v>1</v>
      </c>
      <c r="FS5" s="2">
        <v>0</v>
      </c>
      <c r="FT5" s="2">
        <v>0</v>
      </c>
      <c r="FU5" s="2">
        <v>1</v>
      </c>
      <c r="FV5" s="2">
        <v>5</v>
      </c>
      <c r="FW5" s="3" t="b">
        <v>0</v>
      </c>
      <c r="FX5" s="3" t="b">
        <v>0</v>
      </c>
      <c r="FY5" s="2">
        <v>74.86</v>
      </c>
      <c r="FZ5" s="2">
        <v>8</v>
      </c>
      <c r="GA5" s="2">
        <v>4</v>
      </c>
      <c r="GB5" s="2">
        <v>0</v>
      </c>
      <c r="GC5" s="2">
        <v>0</v>
      </c>
      <c r="GD5" s="2">
        <v>0</v>
      </c>
      <c r="GE5" s="2">
        <v>2</v>
      </c>
      <c r="GF5" s="2">
        <v>1</v>
      </c>
      <c r="GG5" s="2">
        <v>1</v>
      </c>
      <c r="GH5" s="2">
        <v>0</v>
      </c>
      <c r="GI5" s="2">
        <v>1</v>
      </c>
      <c r="GJ5" s="2">
        <v>5</v>
      </c>
      <c r="GK5" s="3" t="b">
        <v>0</v>
      </c>
      <c r="GL5" s="2">
        <v>1</v>
      </c>
      <c r="GM5" s="2">
        <v>997</v>
      </c>
      <c r="GN5" s="2">
        <v>57.585000000000001</v>
      </c>
      <c r="GO5" s="2">
        <v>1</v>
      </c>
      <c r="GP5" s="2">
        <v>1</v>
      </c>
      <c r="GQ5" s="2">
        <v>0</v>
      </c>
      <c r="GR5" s="2">
        <v>3</v>
      </c>
      <c r="GS5" s="2">
        <v>0</v>
      </c>
      <c r="GT5" s="2">
        <v>6</v>
      </c>
      <c r="GU5" s="2">
        <v>12.8</v>
      </c>
      <c r="GV5" s="2">
        <v>0</v>
      </c>
      <c r="GW5" s="2">
        <v>0</v>
      </c>
      <c r="GX5" s="14">
        <f t="shared" si="3"/>
        <v>0.11</v>
      </c>
      <c r="GY5" t="s">
        <v>622</v>
      </c>
    </row>
    <row r="6" spans="1:207" ht="15.75" customHeight="1" x14ac:dyDescent="0.35">
      <c r="A6" s="49" t="s">
        <v>209</v>
      </c>
      <c r="B6" s="2">
        <v>1</v>
      </c>
      <c r="C6" s="1" t="s">
        <v>203</v>
      </c>
      <c r="D6" s="1" t="s">
        <v>204</v>
      </c>
      <c r="E6" s="2">
        <v>20</v>
      </c>
      <c r="F6" s="3" t="b">
        <v>1</v>
      </c>
      <c r="G6" s="2">
        <v>33.82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1</v>
      </c>
      <c r="R6" s="2">
        <v>34.61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 t="b">
        <v>0</v>
      </c>
      <c r="AC6" s="2">
        <v>15.83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3" t="b">
        <v>1</v>
      </c>
      <c r="AN6" s="2">
        <v>38.1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3" t="b">
        <v>0</v>
      </c>
      <c r="AZ6" s="2">
        <v>43.22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0</v>
      </c>
      <c r="BK6" s="2">
        <f t="shared" si="0"/>
        <v>0</v>
      </c>
      <c r="BL6" s="2">
        <v>1</v>
      </c>
      <c r="BM6" s="3" t="b">
        <v>0</v>
      </c>
      <c r="BN6" s="3" t="b">
        <v>0</v>
      </c>
      <c r="BO6" s="2">
        <v>61.01</v>
      </c>
      <c r="BP6" s="2">
        <v>8</v>
      </c>
      <c r="BQ6" s="2">
        <v>7</v>
      </c>
      <c r="BR6" s="2">
        <v>1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f t="shared" si="1"/>
        <v>1</v>
      </c>
      <c r="CA6" s="2">
        <v>1</v>
      </c>
      <c r="CB6" s="3" t="b">
        <v>0</v>
      </c>
      <c r="CC6" s="3" t="b">
        <v>0</v>
      </c>
      <c r="CD6" s="2">
        <v>60.39</v>
      </c>
      <c r="CE6" s="2">
        <v>8</v>
      </c>
      <c r="CF6" s="2">
        <v>7</v>
      </c>
      <c r="CG6" s="2">
        <v>0</v>
      </c>
      <c r="CH6" s="2">
        <v>0</v>
      </c>
      <c r="CI6" s="2">
        <v>0</v>
      </c>
      <c r="CJ6" s="2">
        <f t="shared" si="2"/>
        <v>0</v>
      </c>
      <c r="CK6" s="2">
        <v>0</v>
      </c>
      <c r="CL6" s="2">
        <v>0</v>
      </c>
      <c r="CM6" s="2">
        <v>0</v>
      </c>
      <c r="CN6" s="2">
        <v>0</v>
      </c>
      <c r="CO6" s="2">
        <v>1</v>
      </c>
      <c r="CP6" s="2">
        <v>1</v>
      </c>
      <c r="CQ6" s="3" t="b">
        <v>0</v>
      </c>
      <c r="CR6" s="3" t="b">
        <v>1</v>
      </c>
      <c r="CS6" s="2">
        <v>38.770000000000003</v>
      </c>
      <c r="CT6" s="2">
        <v>9</v>
      </c>
      <c r="CU6" s="2">
        <v>8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3" t="b">
        <v>0</v>
      </c>
      <c r="DF6" s="3" t="b">
        <v>0</v>
      </c>
      <c r="DG6" s="2">
        <v>47.16</v>
      </c>
      <c r="DH6" s="2">
        <v>8</v>
      </c>
      <c r="DI6" s="2">
        <v>5</v>
      </c>
      <c r="DJ6" s="2">
        <v>0</v>
      </c>
      <c r="DK6" s="2">
        <v>0</v>
      </c>
      <c r="DL6" s="2">
        <v>1</v>
      </c>
      <c r="DM6" s="2">
        <v>1</v>
      </c>
      <c r="DN6" s="2">
        <v>0</v>
      </c>
      <c r="DO6" s="2">
        <v>0</v>
      </c>
      <c r="DP6" s="2">
        <v>0</v>
      </c>
      <c r="DQ6" s="2">
        <v>1</v>
      </c>
      <c r="DR6" s="2">
        <v>3</v>
      </c>
      <c r="DS6" s="3" t="b">
        <v>0</v>
      </c>
      <c r="DT6" s="3" t="b">
        <v>0</v>
      </c>
      <c r="DU6" s="2">
        <v>68.599999999999994</v>
      </c>
      <c r="DV6" s="2">
        <v>8</v>
      </c>
      <c r="DW6" s="2">
        <v>7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1</v>
      </c>
      <c r="ED6" s="2">
        <v>0</v>
      </c>
      <c r="EE6" s="2">
        <v>0</v>
      </c>
      <c r="EF6" s="2">
        <v>1</v>
      </c>
      <c r="EG6" s="3" t="b">
        <v>0</v>
      </c>
      <c r="EH6" s="3" t="b">
        <v>0</v>
      </c>
      <c r="EI6" s="2">
        <v>40.08</v>
      </c>
      <c r="EJ6" s="2">
        <v>8</v>
      </c>
      <c r="EK6" s="2">
        <v>5</v>
      </c>
      <c r="EL6" s="2">
        <v>0</v>
      </c>
      <c r="EM6" s="2">
        <v>0</v>
      </c>
      <c r="EN6" s="2">
        <v>1</v>
      </c>
      <c r="EO6" s="2">
        <v>0</v>
      </c>
      <c r="EP6" s="2">
        <v>1</v>
      </c>
      <c r="EQ6" s="2">
        <v>1</v>
      </c>
      <c r="ER6" s="2">
        <v>0</v>
      </c>
      <c r="ES6" s="2">
        <v>0</v>
      </c>
      <c r="ET6" s="2">
        <v>3</v>
      </c>
      <c r="EU6" s="3" t="b">
        <v>0</v>
      </c>
      <c r="EV6" s="3" t="b">
        <v>0</v>
      </c>
      <c r="EW6" s="2">
        <v>45.64</v>
      </c>
      <c r="EX6" s="2">
        <v>6</v>
      </c>
      <c r="EY6" s="2">
        <v>5</v>
      </c>
      <c r="EZ6" s="2">
        <v>0</v>
      </c>
      <c r="FA6" s="2">
        <v>1</v>
      </c>
      <c r="FB6" s="2">
        <v>1</v>
      </c>
      <c r="FC6" s="2">
        <v>1</v>
      </c>
      <c r="FD6" s="2">
        <v>0</v>
      </c>
      <c r="FE6" s="2">
        <v>0</v>
      </c>
      <c r="FF6" s="2">
        <v>0</v>
      </c>
      <c r="FG6" s="2">
        <v>0</v>
      </c>
      <c r="FH6" s="2">
        <v>3</v>
      </c>
      <c r="FI6" s="3" t="b">
        <v>0</v>
      </c>
      <c r="FJ6" s="3" t="b">
        <v>0</v>
      </c>
      <c r="FK6" s="2">
        <v>44.06</v>
      </c>
      <c r="FL6" s="2">
        <v>7</v>
      </c>
      <c r="FM6" s="2">
        <v>6</v>
      </c>
      <c r="FN6" s="2">
        <v>0</v>
      </c>
      <c r="FO6" s="2">
        <v>0</v>
      </c>
      <c r="FP6" s="2">
        <v>1</v>
      </c>
      <c r="FQ6" s="2">
        <v>0</v>
      </c>
      <c r="FR6" s="2">
        <v>0</v>
      </c>
      <c r="FS6" s="2">
        <v>0</v>
      </c>
      <c r="FT6" s="2">
        <v>0</v>
      </c>
      <c r="FU6" s="2">
        <v>1</v>
      </c>
      <c r="FV6" s="2">
        <v>2</v>
      </c>
      <c r="FW6" s="3" t="b">
        <v>0</v>
      </c>
      <c r="FX6" s="3" t="b">
        <v>0</v>
      </c>
      <c r="FY6" s="2">
        <v>49.37</v>
      </c>
      <c r="FZ6" s="2">
        <v>8</v>
      </c>
      <c r="GA6" s="2">
        <v>7</v>
      </c>
      <c r="GB6" s="2">
        <v>0</v>
      </c>
      <c r="GC6" s="2">
        <v>0</v>
      </c>
      <c r="GD6" s="2">
        <v>0</v>
      </c>
      <c r="GE6" s="2">
        <v>1</v>
      </c>
      <c r="GF6" s="2">
        <v>0</v>
      </c>
      <c r="GG6" s="2">
        <v>0</v>
      </c>
      <c r="GH6" s="2">
        <v>0</v>
      </c>
      <c r="GI6" s="2">
        <v>0</v>
      </c>
      <c r="GJ6" s="2">
        <v>1</v>
      </c>
      <c r="GK6" s="3" t="b">
        <v>0</v>
      </c>
      <c r="GL6" s="2">
        <v>1</v>
      </c>
      <c r="GM6" s="2">
        <v>798</v>
      </c>
      <c r="GN6" s="2">
        <v>49.83</v>
      </c>
      <c r="GO6" s="2">
        <v>0</v>
      </c>
      <c r="GP6" s="2">
        <v>0</v>
      </c>
      <c r="GQ6" s="2">
        <v>0</v>
      </c>
      <c r="GR6" s="2">
        <v>4</v>
      </c>
      <c r="GS6" s="2">
        <v>1</v>
      </c>
      <c r="GT6" s="2">
        <v>5</v>
      </c>
      <c r="GU6" s="2">
        <v>11.2</v>
      </c>
      <c r="GV6" s="2">
        <v>0</v>
      </c>
      <c r="GW6" s="2">
        <v>0</v>
      </c>
      <c r="GX6" s="14">
        <f t="shared" si="3"/>
        <v>0.11</v>
      </c>
      <c r="GY6" t="s">
        <v>622</v>
      </c>
    </row>
    <row r="7" spans="1:207" ht="15.75" customHeight="1" x14ac:dyDescent="0.35">
      <c r="A7" s="49" t="s">
        <v>210</v>
      </c>
      <c r="B7" s="2">
        <v>1</v>
      </c>
      <c r="C7" s="1" t="s">
        <v>203</v>
      </c>
      <c r="D7" s="1" t="s">
        <v>204</v>
      </c>
      <c r="E7" s="2">
        <v>20</v>
      </c>
      <c r="F7" s="3" t="b">
        <v>1</v>
      </c>
      <c r="G7" s="2">
        <v>24.94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0</v>
      </c>
      <c r="R7" s="2">
        <v>24.48</v>
      </c>
      <c r="S7" s="2">
        <v>0</v>
      </c>
      <c r="T7" s="2">
        <v>1</v>
      </c>
      <c r="U7" s="2">
        <v>1</v>
      </c>
      <c r="V7" s="2">
        <v>1</v>
      </c>
      <c r="W7" s="2">
        <v>0</v>
      </c>
      <c r="X7" s="2">
        <v>0</v>
      </c>
      <c r="Y7" s="2">
        <v>0</v>
      </c>
      <c r="Z7" s="2">
        <v>1</v>
      </c>
      <c r="AA7" s="2">
        <v>4</v>
      </c>
      <c r="AB7" s="3" t="b">
        <v>1</v>
      </c>
      <c r="AC7" s="2">
        <v>29.69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1</v>
      </c>
      <c r="AN7" s="2">
        <v>24.86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3</v>
      </c>
      <c r="AY7" s="3" t="b">
        <v>0</v>
      </c>
      <c r="AZ7" s="2">
        <v>32.08</v>
      </c>
      <c r="BA7" s="2">
        <v>5</v>
      </c>
      <c r="BB7" s="2">
        <v>4</v>
      </c>
      <c r="BC7" s="2">
        <v>0</v>
      </c>
      <c r="BD7" s="2">
        <v>0</v>
      </c>
      <c r="BE7" s="2">
        <v>0</v>
      </c>
      <c r="BF7" s="2">
        <v>1</v>
      </c>
      <c r="BG7" s="2">
        <v>1</v>
      </c>
      <c r="BH7" s="2">
        <v>1</v>
      </c>
      <c r="BI7" s="2">
        <v>0</v>
      </c>
      <c r="BJ7" s="2">
        <v>1</v>
      </c>
      <c r="BK7" s="2">
        <f t="shared" si="0"/>
        <v>2</v>
      </c>
      <c r="BL7" s="2">
        <v>4</v>
      </c>
      <c r="BM7" s="3" t="b">
        <v>0</v>
      </c>
      <c r="BN7" s="3" t="b">
        <v>0</v>
      </c>
      <c r="BO7" s="2">
        <v>31.51</v>
      </c>
      <c r="BP7" s="2">
        <v>5</v>
      </c>
      <c r="BQ7" s="2">
        <v>5</v>
      </c>
      <c r="BR7" s="2">
        <v>1</v>
      </c>
      <c r="BS7" s="2">
        <v>1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2</v>
      </c>
      <c r="BZ7" s="2">
        <f t="shared" si="1"/>
        <v>1</v>
      </c>
      <c r="CA7" s="2">
        <v>4</v>
      </c>
      <c r="CB7" s="3" t="b">
        <v>0</v>
      </c>
      <c r="CC7" s="3" t="b">
        <v>0</v>
      </c>
      <c r="CD7" s="2">
        <v>28.8</v>
      </c>
      <c r="CE7" s="2">
        <v>5</v>
      </c>
      <c r="CF7" s="2">
        <v>6</v>
      </c>
      <c r="CG7" s="2">
        <v>0</v>
      </c>
      <c r="CH7" s="2">
        <v>0</v>
      </c>
      <c r="CI7" s="2">
        <v>0</v>
      </c>
      <c r="CJ7" s="2">
        <f t="shared" si="2"/>
        <v>0</v>
      </c>
      <c r="CK7" s="2">
        <v>0</v>
      </c>
      <c r="CL7" s="2">
        <v>0</v>
      </c>
      <c r="CM7" s="2">
        <v>3</v>
      </c>
      <c r="CN7" s="2">
        <v>0</v>
      </c>
      <c r="CO7" s="2">
        <v>1</v>
      </c>
      <c r="CP7" s="2">
        <v>4</v>
      </c>
      <c r="CQ7" s="3" t="b">
        <v>0</v>
      </c>
      <c r="CR7" s="3" t="b">
        <v>0</v>
      </c>
      <c r="CS7" s="2">
        <v>23.18</v>
      </c>
      <c r="CT7" s="2">
        <v>7</v>
      </c>
      <c r="CU7" s="2">
        <v>6</v>
      </c>
      <c r="CV7" s="2">
        <v>0</v>
      </c>
      <c r="CW7" s="2">
        <v>0</v>
      </c>
      <c r="CX7" s="2">
        <v>0</v>
      </c>
      <c r="CY7" s="2">
        <v>1</v>
      </c>
      <c r="CZ7" s="2">
        <v>0</v>
      </c>
      <c r="DA7" s="2">
        <v>1</v>
      </c>
      <c r="DB7" s="2">
        <v>0</v>
      </c>
      <c r="DC7" s="2">
        <v>0</v>
      </c>
      <c r="DD7" s="2">
        <v>2</v>
      </c>
      <c r="DE7" s="3" t="b">
        <v>0</v>
      </c>
      <c r="DF7" s="3" t="b">
        <v>0</v>
      </c>
      <c r="DG7" s="2">
        <v>32.9</v>
      </c>
      <c r="DH7" s="2">
        <v>5</v>
      </c>
      <c r="DI7" s="2">
        <v>3</v>
      </c>
      <c r="DJ7" s="2">
        <v>0</v>
      </c>
      <c r="DK7" s="2">
        <v>0</v>
      </c>
      <c r="DL7" s="2">
        <v>2</v>
      </c>
      <c r="DM7" s="2">
        <v>1</v>
      </c>
      <c r="DN7" s="2">
        <v>0</v>
      </c>
      <c r="DO7" s="2">
        <v>1</v>
      </c>
      <c r="DP7" s="2">
        <v>1</v>
      </c>
      <c r="DQ7" s="2">
        <v>1</v>
      </c>
      <c r="DR7" s="2">
        <v>6</v>
      </c>
      <c r="DS7" s="3" t="b">
        <v>0</v>
      </c>
      <c r="DT7" s="3" t="b">
        <v>0</v>
      </c>
      <c r="DU7" s="2">
        <v>32.06</v>
      </c>
      <c r="DV7" s="2">
        <v>2</v>
      </c>
      <c r="DW7" s="2">
        <v>3</v>
      </c>
      <c r="DX7" s="2">
        <v>0</v>
      </c>
      <c r="DY7" s="2">
        <v>2</v>
      </c>
      <c r="DZ7" s="2">
        <v>1</v>
      </c>
      <c r="EA7" s="2">
        <v>1</v>
      </c>
      <c r="EB7" s="2">
        <v>0</v>
      </c>
      <c r="EC7" s="2">
        <v>2</v>
      </c>
      <c r="ED7" s="2">
        <v>0</v>
      </c>
      <c r="EE7" s="2">
        <v>1</v>
      </c>
      <c r="EF7" s="2">
        <v>7</v>
      </c>
      <c r="EG7" s="3" t="b">
        <v>0</v>
      </c>
      <c r="EH7" s="3" t="b">
        <v>0</v>
      </c>
      <c r="EI7" s="2">
        <v>28.35</v>
      </c>
      <c r="EJ7" s="2">
        <v>3</v>
      </c>
      <c r="EK7" s="2">
        <v>2</v>
      </c>
      <c r="EL7" s="2">
        <v>0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0</v>
      </c>
      <c r="ET7" s="2">
        <v>6</v>
      </c>
      <c r="EU7" s="3" t="b">
        <v>0</v>
      </c>
      <c r="EV7" s="3" t="b">
        <v>0</v>
      </c>
      <c r="EW7" s="2">
        <v>26.27</v>
      </c>
      <c r="EX7" s="2">
        <v>3</v>
      </c>
      <c r="EY7" s="2">
        <v>4</v>
      </c>
      <c r="EZ7" s="2">
        <v>2</v>
      </c>
      <c r="FA7" s="2">
        <v>1</v>
      </c>
      <c r="FB7" s="2">
        <v>2</v>
      </c>
      <c r="FC7" s="2">
        <v>1</v>
      </c>
      <c r="FD7" s="2">
        <v>0</v>
      </c>
      <c r="FE7" s="2">
        <v>0</v>
      </c>
      <c r="FF7" s="2">
        <v>0</v>
      </c>
      <c r="FG7" s="2">
        <v>0</v>
      </c>
      <c r="FH7" s="2">
        <v>6</v>
      </c>
      <c r="FI7" s="3" t="b">
        <v>0</v>
      </c>
      <c r="FJ7" s="3" t="b">
        <v>0</v>
      </c>
      <c r="FK7" s="2">
        <v>23.21</v>
      </c>
      <c r="FL7" s="2">
        <v>3</v>
      </c>
      <c r="FM7" s="2">
        <v>2</v>
      </c>
      <c r="FN7" s="2">
        <v>1</v>
      </c>
      <c r="FO7" s="2">
        <v>1</v>
      </c>
      <c r="FP7" s="2">
        <v>0</v>
      </c>
      <c r="FQ7" s="2">
        <v>1</v>
      </c>
      <c r="FR7" s="2">
        <v>1</v>
      </c>
      <c r="FS7" s="2">
        <v>1</v>
      </c>
      <c r="FT7" s="2">
        <v>0</v>
      </c>
      <c r="FU7" s="2">
        <v>1</v>
      </c>
      <c r="FV7" s="2">
        <v>6</v>
      </c>
      <c r="FW7" s="3" t="b">
        <v>0</v>
      </c>
      <c r="FX7" s="3" t="b">
        <v>0</v>
      </c>
      <c r="FY7" s="2">
        <v>34.08</v>
      </c>
      <c r="FZ7" s="2">
        <v>3</v>
      </c>
      <c r="GA7" s="2">
        <v>4</v>
      </c>
      <c r="GB7" s="2">
        <v>0</v>
      </c>
      <c r="GC7" s="2">
        <v>1</v>
      </c>
      <c r="GD7" s="2">
        <v>0</v>
      </c>
      <c r="GE7" s="2">
        <v>2</v>
      </c>
      <c r="GF7" s="2">
        <v>1</v>
      </c>
      <c r="GG7" s="2">
        <v>2</v>
      </c>
      <c r="GH7" s="2">
        <v>0</v>
      </c>
      <c r="GI7" s="2">
        <v>0</v>
      </c>
      <c r="GJ7" s="2">
        <v>6</v>
      </c>
      <c r="GK7" s="3" t="b">
        <v>0</v>
      </c>
      <c r="GL7" s="2">
        <v>0</v>
      </c>
      <c r="GM7" s="2">
        <v>688</v>
      </c>
      <c r="GN7" s="2">
        <v>29.244</v>
      </c>
      <c r="GO7" s="2">
        <v>0</v>
      </c>
      <c r="GP7" s="2">
        <v>0</v>
      </c>
      <c r="GQ7" s="2">
        <v>0</v>
      </c>
      <c r="GR7" s="2">
        <v>4</v>
      </c>
      <c r="GS7" s="2">
        <v>0</v>
      </c>
      <c r="GT7" s="2">
        <v>6</v>
      </c>
      <c r="GU7" s="2">
        <v>13.2</v>
      </c>
      <c r="GV7" s="2">
        <v>0</v>
      </c>
      <c r="GW7" s="2">
        <v>0</v>
      </c>
      <c r="GX7" s="14">
        <f t="shared" si="3"/>
        <v>0</v>
      </c>
      <c r="GY7" t="s">
        <v>622</v>
      </c>
    </row>
    <row r="8" spans="1:207" ht="15.75" customHeight="1" x14ac:dyDescent="0.35">
      <c r="A8" s="49" t="s">
        <v>211</v>
      </c>
      <c r="B8" s="2">
        <v>1</v>
      </c>
      <c r="C8" s="1" t="s">
        <v>203</v>
      </c>
      <c r="D8" s="1" t="s">
        <v>204</v>
      </c>
      <c r="E8" s="2">
        <v>20</v>
      </c>
      <c r="F8" s="3" t="b">
        <v>1</v>
      </c>
      <c r="G8" s="2">
        <v>48.39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0</v>
      </c>
      <c r="R8" s="2">
        <v>20.5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1</v>
      </c>
      <c r="AA8" s="2">
        <v>2</v>
      </c>
      <c r="AB8" s="3" t="b">
        <v>1</v>
      </c>
      <c r="AC8" s="2">
        <v>22.33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21.08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3</v>
      </c>
      <c r="AY8" s="3" t="b">
        <v>0</v>
      </c>
      <c r="AZ8" s="2">
        <v>35.58</v>
      </c>
      <c r="BA8" s="2">
        <v>6</v>
      </c>
      <c r="BB8" s="2">
        <v>5</v>
      </c>
      <c r="BC8" s="2">
        <v>0</v>
      </c>
      <c r="BD8" s="2">
        <v>0</v>
      </c>
      <c r="BE8" s="2">
        <v>0</v>
      </c>
      <c r="BF8" s="2">
        <v>0</v>
      </c>
      <c r="BG8" s="2">
        <v>1</v>
      </c>
      <c r="BH8" s="2">
        <v>1</v>
      </c>
      <c r="BI8" s="2">
        <v>0</v>
      </c>
      <c r="BJ8" s="2">
        <v>1</v>
      </c>
      <c r="BK8" s="2">
        <f t="shared" si="0"/>
        <v>1</v>
      </c>
      <c r="BL8" s="2">
        <v>3</v>
      </c>
      <c r="BM8" s="3" t="b">
        <v>0</v>
      </c>
      <c r="BN8" s="3" t="b">
        <v>0</v>
      </c>
      <c r="BO8" s="2">
        <v>56.28</v>
      </c>
      <c r="BP8" s="2">
        <v>8</v>
      </c>
      <c r="BQ8" s="2">
        <v>7</v>
      </c>
      <c r="BR8" s="2">
        <v>1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f t="shared" si="1"/>
        <v>1</v>
      </c>
      <c r="CA8" s="2">
        <v>1</v>
      </c>
      <c r="CB8" s="3" t="b">
        <v>0</v>
      </c>
      <c r="CC8" s="3" t="b">
        <v>0</v>
      </c>
      <c r="CD8" s="2">
        <v>35.14</v>
      </c>
      <c r="CE8" s="2">
        <v>7</v>
      </c>
      <c r="CF8" s="2">
        <v>6</v>
      </c>
      <c r="CG8" s="2">
        <v>0</v>
      </c>
      <c r="CH8" s="2">
        <v>0</v>
      </c>
      <c r="CI8" s="2">
        <v>0</v>
      </c>
      <c r="CJ8" s="2">
        <f t="shared" si="2"/>
        <v>0</v>
      </c>
      <c r="CK8" s="2">
        <v>0</v>
      </c>
      <c r="CL8" s="2">
        <v>0</v>
      </c>
      <c r="CM8" s="2">
        <v>1</v>
      </c>
      <c r="CN8" s="2">
        <v>0</v>
      </c>
      <c r="CO8" s="2">
        <v>1</v>
      </c>
      <c r="CP8" s="2">
        <v>2</v>
      </c>
      <c r="CQ8" s="3" t="b">
        <v>0</v>
      </c>
      <c r="CR8" s="3" t="b">
        <v>0</v>
      </c>
      <c r="CS8" s="2">
        <v>41.97</v>
      </c>
      <c r="CT8" s="2">
        <v>8</v>
      </c>
      <c r="CU8" s="2">
        <v>7</v>
      </c>
      <c r="CV8" s="2">
        <v>0</v>
      </c>
      <c r="CW8" s="2">
        <v>0</v>
      </c>
      <c r="CX8" s="2">
        <v>0</v>
      </c>
      <c r="CY8" s="2">
        <v>1</v>
      </c>
      <c r="CZ8" s="2">
        <v>0</v>
      </c>
      <c r="DA8" s="2">
        <v>0</v>
      </c>
      <c r="DB8" s="2">
        <v>0</v>
      </c>
      <c r="DC8" s="2">
        <v>0</v>
      </c>
      <c r="DD8" s="2">
        <v>1</v>
      </c>
      <c r="DE8" s="3" t="b">
        <v>0</v>
      </c>
      <c r="DF8" s="3" t="b">
        <v>0</v>
      </c>
      <c r="DG8" s="2">
        <v>60.62</v>
      </c>
      <c r="DH8" s="2">
        <v>9</v>
      </c>
      <c r="DI8" s="2">
        <v>4</v>
      </c>
      <c r="DJ8" s="2">
        <v>0</v>
      </c>
      <c r="DK8" s="2">
        <v>0</v>
      </c>
      <c r="DL8" s="2">
        <v>1</v>
      </c>
      <c r="DM8" s="2">
        <v>1</v>
      </c>
      <c r="DN8" s="2">
        <v>0</v>
      </c>
      <c r="DO8" s="2">
        <v>0</v>
      </c>
      <c r="DP8" s="2">
        <v>1</v>
      </c>
      <c r="DQ8" s="2">
        <v>1</v>
      </c>
      <c r="DR8" s="2">
        <v>4</v>
      </c>
      <c r="DS8" s="3" t="b">
        <v>0</v>
      </c>
      <c r="DT8" s="3" t="b">
        <v>0</v>
      </c>
      <c r="DU8" s="2">
        <v>52.37</v>
      </c>
      <c r="DV8" s="2">
        <v>8</v>
      </c>
      <c r="DW8" s="2">
        <v>7</v>
      </c>
      <c r="DX8" s="2">
        <v>0</v>
      </c>
      <c r="DY8" s="2">
        <v>0</v>
      </c>
      <c r="DZ8" s="2">
        <v>1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1</v>
      </c>
      <c r="EG8" s="3" t="b">
        <v>0</v>
      </c>
      <c r="EH8" s="3" t="b">
        <v>0</v>
      </c>
      <c r="EI8" s="2">
        <v>57.42</v>
      </c>
      <c r="EJ8" s="2">
        <v>7</v>
      </c>
      <c r="EK8" s="2">
        <v>4</v>
      </c>
      <c r="EL8" s="2">
        <v>0</v>
      </c>
      <c r="EM8" s="2">
        <v>1</v>
      </c>
      <c r="EN8" s="2">
        <v>0</v>
      </c>
      <c r="EO8" s="2">
        <v>1</v>
      </c>
      <c r="EP8" s="2">
        <v>1</v>
      </c>
      <c r="EQ8" s="2">
        <v>0</v>
      </c>
      <c r="ER8" s="2">
        <v>0</v>
      </c>
      <c r="ES8" s="2">
        <v>1</v>
      </c>
      <c r="ET8" s="2">
        <v>4</v>
      </c>
      <c r="EU8" s="3" t="b">
        <v>0</v>
      </c>
      <c r="EV8" s="3" t="b">
        <v>0</v>
      </c>
      <c r="EW8" s="2">
        <v>43.06</v>
      </c>
      <c r="EX8" s="2">
        <v>6</v>
      </c>
      <c r="EY8" s="2">
        <v>6</v>
      </c>
      <c r="EZ8" s="2">
        <v>2</v>
      </c>
      <c r="FA8" s="2">
        <v>1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3</v>
      </c>
      <c r="FI8" s="3" t="b">
        <v>0</v>
      </c>
      <c r="FJ8" s="3" t="b">
        <v>0</v>
      </c>
      <c r="FK8" s="2">
        <v>34.58</v>
      </c>
      <c r="FL8" s="2">
        <v>4</v>
      </c>
      <c r="FM8" s="2">
        <v>3</v>
      </c>
      <c r="FN8" s="2">
        <v>0</v>
      </c>
      <c r="FO8" s="2">
        <v>1</v>
      </c>
      <c r="FP8" s="2">
        <v>0</v>
      </c>
      <c r="FQ8" s="2">
        <v>1</v>
      </c>
      <c r="FR8" s="2">
        <v>1</v>
      </c>
      <c r="FS8" s="2">
        <v>0</v>
      </c>
      <c r="FT8" s="2">
        <v>1</v>
      </c>
      <c r="FU8" s="2">
        <v>1</v>
      </c>
      <c r="FV8" s="2">
        <v>5</v>
      </c>
      <c r="FW8" s="3" t="b">
        <v>0</v>
      </c>
      <c r="FX8" s="3" t="b">
        <v>0</v>
      </c>
      <c r="FY8" s="2">
        <v>63.99</v>
      </c>
      <c r="FZ8" s="2">
        <v>6</v>
      </c>
      <c r="GA8" s="2">
        <v>5</v>
      </c>
      <c r="GB8" s="2">
        <v>0</v>
      </c>
      <c r="GC8" s="2">
        <v>0</v>
      </c>
      <c r="GD8" s="2">
        <v>0</v>
      </c>
      <c r="GE8" s="2">
        <v>1</v>
      </c>
      <c r="GF8" s="2">
        <v>1</v>
      </c>
      <c r="GG8" s="2">
        <v>0</v>
      </c>
      <c r="GH8" s="2">
        <v>0</v>
      </c>
      <c r="GI8" s="2">
        <v>1</v>
      </c>
      <c r="GJ8" s="2">
        <v>3</v>
      </c>
      <c r="GK8" s="3" t="b">
        <v>0</v>
      </c>
      <c r="GL8" s="2">
        <v>0</v>
      </c>
      <c r="GM8" s="2">
        <v>886</v>
      </c>
      <c r="GN8" s="2">
        <v>48.100999999999999</v>
      </c>
      <c r="GO8" s="2">
        <v>0</v>
      </c>
      <c r="GP8" s="2">
        <v>0</v>
      </c>
      <c r="GQ8" s="2">
        <v>0</v>
      </c>
      <c r="GR8" s="2">
        <v>4</v>
      </c>
      <c r="GS8" s="2">
        <v>0</v>
      </c>
      <c r="GT8" s="2">
        <v>6</v>
      </c>
      <c r="GU8" s="2">
        <v>11.8</v>
      </c>
      <c r="GV8" s="2">
        <v>0</v>
      </c>
      <c r="GW8" s="2">
        <v>0</v>
      </c>
      <c r="GX8" s="14">
        <f t="shared" si="3"/>
        <v>0</v>
      </c>
      <c r="GY8" t="s">
        <v>622</v>
      </c>
    </row>
    <row r="9" spans="1:207" ht="15.75" customHeight="1" x14ac:dyDescent="0.35">
      <c r="A9" s="1" t="s">
        <v>212</v>
      </c>
      <c r="B9" s="2">
        <v>1</v>
      </c>
      <c r="C9" s="1" t="s">
        <v>203</v>
      </c>
      <c r="D9" s="1" t="s">
        <v>204</v>
      </c>
      <c r="E9" s="2">
        <v>29</v>
      </c>
      <c r="F9" s="3" t="b">
        <v>1</v>
      </c>
      <c r="G9" s="2">
        <v>91.21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27.24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28.98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25.84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1</v>
      </c>
      <c r="AZ9" s="2">
        <v>46.24</v>
      </c>
      <c r="BA9" s="2">
        <v>9</v>
      </c>
      <c r="BB9" s="2">
        <v>8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f t="shared" si="0"/>
        <v>0</v>
      </c>
      <c r="BL9" s="2">
        <v>0</v>
      </c>
      <c r="BM9" s="3" t="b">
        <v>0</v>
      </c>
      <c r="BN9" s="3" t="b">
        <v>1</v>
      </c>
      <c r="BO9" s="2">
        <v>58.72</v>
      </c>
      <c r="BP9" s="2">
        <v>9</v>
      </c>
      <c r="BQ9" s="2">
        <v>8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f t="shared" si="1"/>
        <v>0</v>
      </c>
      <c r="CA9" s="2">
        <v>0</v>
      </c>
      <c r="CB9" s="3" t="b">
        <v>0</v>
      </c>
      <c r="CC9" s="3" t="b">
        <v>0</v>
      </c>
      <c r="CD9" s="2">
        <v>40.72</v>
      </c>
      <c r="CE9" s="2">
        <v>8</v>
      </c>
      <c r="CF9" s="2">
        <v>7</v>
      </c>
      <c r="CG9" s="2">
        <v>0</v>
      </c>
      <c r="CH9" s="2">
        <v>0</v>
      </c>
      <c r="CI9" s="2">
        <v>0</v>
      </c>
      <c r="CJ9" s="2">
        <f t="shared" si="2"/>
        <v>0</v>
      </c>
      <c r="CK9" s="2">
        <v>0</v>
      </c>
      <c r="CL9" s="2">
        <v>0</v>
      </c>
      <c r="CM9" s="2">
        <v>0</v>
      </c>
      <c r="CN9" s="2">
        <v>0</v>
      </c>
      <c r="CO9" s="2">
        <v>1</v>
      </c>
      <c r="CP9" s="2">
        <v>1</v>
      </c>
      <c r="CQ9" s="3" t="b">
        <v>0</v>
      </c>
      <c r="CR9" s="3" t="b">
        <v>0</v>
      </c>
      <c r="CS9" s="2">
        <v>37.090000000000003</v>
      </c>
      <c r="CT9" s="2">
        <v>8</v>
      </c>
      <c r="CU9" s="2">
        <v>7</v>
      </c>
      <c r="CV9" s="2">
        <v>0</v>
      </c>
      <c r="CW9" s="2">
        <v>0</v>
      </c>
      <c r="CX9" s="2">
        <v>0</v>
      </c>
      <c r="CY9" s="2">
        <v>1</v>
      </c>
      <c r="CZ9" s="2">
        <v>0</v>
      </c>
      <c r="DA9" s="2">
        <v>0</v>
      </c>
      <c r="DB9" s="2">
        <v>0</v>
      </c>
      <c r="DC9" s="2">
        <v>0</v>
      </c>
      <c r="DD9" s="2">
        <v>1</v>
      </c>
      <c r="DE9" s="3" t="b">
        <v>0</v>
      </c>
      <c r="DF9" s="3" t="b">
        <v>0</v>
      </c>
      <c r="DG9" s="2">
        <v>85.64</v>
      </c>
      <c r="DH9" s="2">
        <v>8</v>
      </c>
      <c r="DI9" s="2">
        <v>7</v>
      </c>
      <c r="DJ9" s="2">
        <v>0</v>
      </c>
      <c r="DK9" s="2">
        <v>0</v>
      </c>
      <c r="DL9" s="2">
        <v>1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1</v>
      </c>
      <c r="DS9" s="3" t="b">
        <v>0</v>
      </c>
      <c r="DT9" s="3" t="b">
        <v>1</v>
      </c>
      <c r="DU9" s="2">
        <v>72.89</v>
      </c>
      <c r="DV9" s="2">
        <v>9</v>
      </c>
      <c r="DW9" s="2">
        <v>8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3" t="b">
        <v>0</v>
      </c>
      <c r="EH9" s="3" t="b">
        <v>0</v>
      </c>
      <c r="EI9" s="2">
        <v>104.7</v>
      </c>
      <c r="EJ9" s="2">
        <v>9</v>
      </c>
      <c r="EK9" s="2">
        <v>6</v>
      </c>
      <c r="EL9" s="2">
        <v>0</v>
      </c>
      <c r="EM9" s="2">
        <v>1</v>
      </c>
      <c r="EN9" s="2">
        <v>1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2</v>
      </c>
      <c r="EU9" s="3" t="b">
        <v>0</v>
      </c>
      <c r="EV9" s="3" t="b">
        <v>0</v>
      </c>
      <c r="EW9" s="2">
        <v>47.78</v>
      </c>
      <c r="EX9" s="2">
        <v>8</v>
      </c>
      <c r="EY9" s="2">
        <v>7</v>
      </c>
      <c r="EZ9" s="2">
        <v>0</v>
      </c>
      <c r="FA9" s="2">
        <v>1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1</v>
      </c>
      <c r="FI9" s="3" t="b">
        <v>0</v>
      </c>
      <c r="FJ9" s="3" t="b">
        <v>1</v>
      </c>
      <c r="FK9" s="2">
        <v>70.349999999999994</v>
      </c>
      <c r="FL9" s="2">
        <v>9</v>
      </c>
      <c r="FM9" s="2">
        <v>8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3" t="b">
        <v>1</v>
      </c>
      <c r="FX9" s="3" t="b">
        <v>0</v>
      </c>
      <c r="FY9" s="2">
        <v>69.33</v>
      </c>
      <c r="FZ9" s="2">
        <v>7</v>
      </c>
      <c r="GA9" s="2">
        <v>6</v>
      </c>
      <c r="GB9" s="2">
        <v>0</v>
      </c>
      <c r="GC9" s="2">
        <v>0</v>
      </c>
      <c r="GD9" s="2">
        <v>0</v>
      </c>
      <c r="GE9" s="2">
        <v>1</v>
      </c>
      <c r="GF9" s="2">
        <v>0</v>
      </c>
      <c r="GG9" s="2">
        <v>1</v>
      </c>
      <c r="GH9" s="2">
        <v>0</v>
      </c>
      <c r="GI9" s="2">
        <v>0</v>
      </c>
      <c r="GJ9" s="2">
        <v>2</v>
      </c>
      <c r="GK9" s="3" t="b">
        <v>0</v>
      </c>
      <c r="GL9" s="2">
        <v>4</v>
      </c>
      <c r="GM9" s="2">
        <v>1046</v>
      </c>
      <c r="GN9" s="2">
        <v>63.345999999999997</v>
      </c>
      <c r="GO9" s="2">
        <v>1</v>
      </c>
      <c r="GP9" s="2">
        <v>1</v>
      </c>
      <c r="GQ9" s="2">
        <v>0</v>
      </c>
      <c r="GR9" s="2">
        <v>3</v>
      </c>
      <c r="GS9" s="2">
        <v>3</v>
      </c>
      <c r="GT9" s="2">
        <v>3</v>
      </c>
      <c r="GU9" s="2">
        <v>8.8000000000000007</v>
      </c>
      <c r="GV9" s="2">
        <v>0</v>
      </c>
      <c r="GW9" s="2">
        <v>0</v>
      </c>
      <c r="GX9" s="14">
        <f t="shared" si="3"/>
        <v>0.45</v>
      </c>
      <c r="GY9" t="s">
        <v>622</v>
      </c>
    </row>
    <row r="10" spans="1:207" ht="15.75" customHeight="1" x14ac:dyDescent="0.35">
      <c r="A10" s="1" t="s">
        <v>213</v>
      </c>
      <c r="B10" s="2">
        <v>1</v>
      </c>
      <c r="C10" s="1" t="s">
        <v>203</v>
      </c>
      <c r="D10" s="1" t="s">
        <v>204</v>
      </c>
      <c r="E10" s="2">
        <v>18</v>
      </c>
      <c r="F10" s="3" t="b">
        <v>1</v>
      </c>
      <c r="G10" s="2">
        <v>50.76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1</v>
      </c>
      <c r="R10" s="2">
        <v>26.9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b">
        <v>0</v>
      </c>
      <c r="AC10" s="2">
        <v>95.87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3" t="b">
        <v>1</v>
      </c>
      <c r="AN10" s="2">
        <v>37.47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3" t="b">
        <v>0</v>
      </c>
      <c r="AZ10" s="2">
        <v>78.58</v>
      </c>
      <c r="BA10" s="2">
        <v>7</v>
      </c>
      <c r="BB10" s="2">
        <v>6</v>
      </c>
      <c r="BC10" s="2">
        <v>0</v>
      </c>
      <c r="BD10" s="2">
        <v>0</v>
      </c>
      <c r="BE10" s="2">
        <v>0</v>
      </c>
      <c r="BF10" s="2">
        <v>0</v>
      </c>
      <c r="BG10" s="2">
        <v>1</v>
      </c>
      <c r="BH10" s="2">
        <v>0</v>
      </c>
      <c r="BI10" s="2">
        <v>1</v>
      </c>
      <c r="BJ10" s="2">
        <v>0</v>
      </c>
      <c r="BK10" s="2">
        <f t="shared" si="0"/>
        <v>0</v>
      </c>
      <c r="BL10" s="2">
        <v>2</v>
      </c>
      <c r="BM10" s="3" t="b">
        <v>0</v>
      </c>
      <c r="BN10" s="3" t="b">
        <v>1</v>
      </c>
      <c r="BO10" s="2">
        <v>68.98</v>
      </c>
      <c r="BP10" s="2">
        <v>9</v>
      </c>
      <c r="BQ10" s="2">
        <v>8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f t="shared" si="1"/>
        <v>0</v>
      </c>
      <c r="CA10" s="2">
        <v>0</v>
      </c>
      <c r="CB10" s="3" t="b">
        <v>0</v>
      </c>
      <c r="CC10" s="3" t="b">
        <v>1</v>
      </c>
      <c r="CD10" s="2">
        <v>78.53</v>
      </c>
      <c r="CE10" s="2">
        <v>9</v>
      </c>
      <c r="CF10" s="2">
        <v>8</v>
      </c>
      <c r="CG10" s="2">
        <v>0</v>
      </c>
      <c r="CH10" s="2">
        <v>0</v>
      </c>
      <c r="CI10" s="2">
        <v>0</v>
      </c>
      <c r="CJ10" s="2">
        <f t="shared" si="2"/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3" t="b">
        <v>0</v>
      </c>
      <c r="CR10" s="3" t="b">
        <v>1</v>
      </c>
      <c r="CS10" s="2">
        <v>61.27</v>
      </c>
      <c r="CT10" s="2">
        <v>9</v>
      </c>
      <c r="CU10" s="2">
        <v>8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3" t="b">
        <v>0</v>
      </c>
      <c r="DF10" s="3" t="b">
        <v>0</v>
      </c>
      <c r="DG10" s="2">
        <v>80.14</v>
      </c>
      <c r="DH10" s="2">
        <v>8</v>
      </c>
      <c r="DI10" s="2">
        <v>7</v>
      </c>
      <c r="DJ10" s="2">
        <v>0</v>
      </c>
      <c r="DK10" s="2">
        <v>0</v>
      </c>
      <c r="DL10" s="2">
        <v>1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1</v>
      </c>
      <c r="DS10" s="3" t="b">
        <v>0</v>
      </c>
      <c r="DT10" s="3" t="b">
        <v>1</v>
      </c>
      <c r="DU10" s="2">
        <v>81.63</v>
      </c>
      <c r="DV10" s="2">
        <v>9</v>
      </c>
      <c r="DW10" s="2">
        <v>8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3" t="b">
        <v>0</v>
      </c>
      <c r="EH10" s="3" t="b">
        <v>1</v>
      </c>
      <c r="EI10" s="2">
        <v>131.72</v>
      </c>
      <c r="EJ10" s="2">
        <v>9</v>
      </c>
      <c r="EK10" s="2">
        <v>8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3" t="b">
        <v>1</v>
      </c>
      <c r="EV10" s="3" t="b">
        <v>0</v>
      </c>
      <c r="EW10" s="2">
        <v>83.79</v>
      </c>
      <c r="EX10" s="2">
        <v>8</v>
      </c>
      <c r="EY10" s="2">
        <v>7</v>
      </c>
      <c r="EZ10" s="2">
        <v>0</v>
      </c>
      <c r="FA10" s="2">
        <v>1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1</v>
      </c>
      <c r="FI10" s="3" t="b">
        <v>0</v>
      </c>
      <c r="FJ10" s="3" t="b">
        <v>1</v>
      </c>
      <c r="FK10" s="2">
        <v>102.92</v>
      </c>
      <c r="FL10" s="2">
        <v>9</v>
      </c>
      <c r="FM10" s="2">
        <v>8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3" t="b">
        <v>1</v>
      </c>
      <c r="FX10" s="3" t="b">
        <v>0</v>
      </c>
      <c r="FY10" s="2">
        <v>88.61</v>
      </c>
      <c r="FZ10" s="2">
        <v>8</v>
      </c>
      <c r="GA10" s="2">
        <v>7</v>
      </c>
      <c r="GB10" s="2">
        <v>0</v>
      </c>
      <c r="GC10" s="2">
        <v>0</v>
      </c>
      <c r="GD10" s="2">
        <v>0</v>
      </c>
      <c r="GE10" s="2">
        <v>1</v>
      </c>
      <c r="GF10" s="2">
        <v>0</v>
      </c>
      <c r="GG10" s="2">
        <v>0</v>
      </c>
      <c r="GH10" s="2">
        <v>0</v>
      </c>
      <c r="GI10" s="2">
        <v>0</v>
      </c>
      <c r="GJ10" s="2">
        <v>1</v>
      </c>
      <c r="GK10" s="3" t="b">
        <v>0</v>
      </c>
      <c r="GL10" s="2">
        <v>6</v>
      </c>
      <c r="GM10" s="2">
        <v>1386</v>
      </c>
      <c r="GN10" s="2">
        <v>85.617000000000004</v>
      </c>
      <c r="GO10" s="2">
        <v>2</v>
      </c>
      <c r="GP10" s="2">
        <v>2</v>
      </c>
      <c r="GQ10" s="2">
        <v>0</v>
      </c>
      <c r="GR10" s="2">
        <v>2</v>
      </c>
      <c r="GS10" s="2">
        <v>4</v>
      </c>
      <c r="GT10" s="2">
        <v>2</v>
      </c>
      <c r="GU10" s="2">
        <v>7.8</v>
      </c>
      <c r="GV10" s="2">
        <v>0</v>
      </c>
      <c r="GW10" s="2">
        <v>0</v>
      </c>
      <c r="GX10" s="14">
        <f t="shared" si="3"/>
        <v>0.67</v>
      </c>
      <c r="GY10" t="s">
        <v>622</v>
      </c>
    </row>
    <row r="11" spans="1:207" ht="15.75" customHeight="1" x14ac:dyDescent="0.35">
      <c r="A11" s="1" t="s">
        <v>214</v>
      </c>
      <c r="B11" s="2">
        <v>1</v>
      </c>
      <c r="C11" s="1" t="s">
        <v>203</v>
      </c>
      <c r="D11" s="1" t="s">
        <v>208</v>
      </c>
      <c r="E11" s="2">
        <v>45</v>
      </c>
      <c r="F11" s="3" t="b">
        <v>1</v>
      </c>
      <c r="G11" s="2">
        <v>28.75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30.25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23.76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61.27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1</v>
      </c>
      <c r="AZ11" s="2">
        <v>78.59</v>
      </c>
      <c r="BA11" s="2">
        <v>9</v>
      </c>
      <c r="BB11" s="2">
        <v>8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f t="shared" si="0"/>
        <v>0</v>
      </c>
      <c r="BL11" s="2">
        <v>0</v>
      </c>
      <c r="BM11" s="3" t="b">
        <v>0</v>
      </c>
      <c r="BN11" s="3" t="b">
        <v>0</v>
      </c>
      <c r="BO11" s="2">
        <v>128.82</v>
      </c>
      <c r="BP11" s="2">
        <v>9</v>
      </c>
      <c r="BQ11" s="2">
        <v>6</v>
      </c>
      <c r="BR11" s="2">
        <v>0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 s="2">
        <v>1</v>
      </c>
      <c r="BZ11" s="2">
        <f t="shared" si="1"/>
        <v>0</v>
      </c>
      <c r="CA11" s="2">
        <v>2</v>
      </c>
      <c r="CB11" s="3" t="b">
        <v>0</v>
      </c>
      <c r="CC11" s="3" t="b">
        <v>0</v>
      </c>
      <c r="CD11" s="2">
        <v>89.34</v>
      </c>
      <c r="CE11" s="2">
        <v>8</v>
      </c>
      <c r="CF11" s="2">
        <v>7</v>
      </c>
      <c r="CG11" s="2">
        <v>0</v>
      </c>
      <c r="CH11" s="2">
        <v>0</v>
      </c>
      <c r="CI11" s="2">
        <v>0</v>
      </c>
      <c r="CJ11" s="2">
        <f t="shared" si="2"/>
        <v>0</v>
      </c>
      <c r="CK11" s="2">
        <v>0</v>
      </c>
      <c r="CL11" s="2">
        <v>0</v>
      </c>
      <c r="CM11" s="2">
        <v>0</v>
      </c>
      <c r="CN11" s="2">
        <v>0</v>
      </c>
      <c r="CO11" s="2">
        <v>1</v>
      </c>
      <c r="CP11" s="2">
        <v>1</v>
      </c>
      <c r="CQ11" s="3" t="b">
        <v>0</v>
      </c>
      <c r="CR11" s="3" t="b">
        <v>1</v>
      </c>
      <c r="CS11" s="2">
        <v>67.14</v>
      </c>
      <c r="CT11" s="2">
        <v>9</v>
      </c>
      <c r="CU11" s="2">
        <v>8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3" t="b">
        <v>0</v>
      </c>
      <c r="DF11" s="3" t="b">
        <v>1</v>
      </c>
      <c r="DG11" s="2">
        <v>56.61</v>
      </c>
      <c r="DH11" s="2">
        <v>9</v>
      </c>
      <c r="DI11" s="2">
        <v>8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3" t="b">
        <v>0</v>
      </c>
      <c r="DT11" s="3" t="b">
        <v>1</v>
      </c>
      <c r="DU11" s="2">
        <v>93.25</v>
      </c>
      <c r="DV11" s="2">
        <v>9</v>
      </c>
      <c r="DW11" s="2">
        <v>8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3" t="b">
        <v>0</v>
      </c>
      <c r="EH11" s="3" t="b">
        <v>0</v>
      </c>
      <c r="EI11" s="2">
        <v>77.14</v>
      </c>
      <c r="EJ11" s="2">
        <v>8</v>
      </c>
      <c r="EK11" s="2">
        <v>7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1</v>
      </c>
      <c r="ER11" s="2">
        <v>0</v>
      </c>
      <c r="ES11" s="2">
        <v>0</v>
      </c>
      <c r="ET11" s="2">
        <v>1</v>
      </c>
      <c r="EU11" s="3" t="b">
        <v>0</v>
      </c>
      <c r="EV11" s="3" t="b">
        <v>0</v>
      </c>
      <c r="EW11" s="2">
        <v>83.05</v>
      </c>
      <c r="EX11" s="2">
        <v>8</v>
      </c>
      <c r="EY11" s="2">
        <v>7</v>
      </c>
      <c r="EZ11" s="2">
        <v>0</v>
      </c>
      <c r="FA11" s="2">
        <v>1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1</v>
      </c>
      <c r="FI11" s="3" t="b">
        <v>0</v>
      </c>
      <c r="FJ11" s="3" t="b">
        <v>1</v>
      </c>
      <c r="FK11" s="2">
        <v>77.88</v>
      </c>
      <c r="FL11" s="2">
        <v>9</v>
      </c>
      <c r="FM11" s="2">
        <v>8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3" t="b">
        <v>1</v>
      </c>
      <c r="FX11" s="3" t="b">
        <v>0</v>
      </c>
      <c r="FY11" s="2">
        <v>76.73</v>
      </c>
      <c r="FZ11" s="2">
        <v>9</v>
      </c>
      <c r="GA11" s="2">
        <v>6</v>
      </c>
      <c r="GB11" s="2">
        <v>0</v>
      </c>
      <c r="GC11" s="2">
        <v>0</v>
      </c>
      <c r="GD11" s="2">
        <v>0</v>
      </c>
      <c r="GE11" s="2">
        <v>0</v>
      </c>
      <c r="GF11" s="2">
        <v>1</v>
      </c>
      <c r="GG11" s="2">
        <v>1</v>
      </c>
      <c r="GH11" s="2">
        <v>0</v>
      </c>
      <c r="GI11" s="2">
        <v>0</v>
      </c>
      <c r="GJ11" s="2">
        <v>2</v>
      </c>
      <c r="GK11" s="3" t="b">
        <v>0</v>
      </c>
      <c r="GL11" s="2">
        <v>5</v>
      </c>
      <c r="GM11" s="2">
        <v>1246</v>
      </c>
      <c r="GN11" s="2">
        <v>82.855000000000004</v>
      </c>
      <c r="GO11" s="2">
        <v>1</v>
      </c>
      <c r="GP11" s="2">
        <v>1</v>
      </c>
      <c r="GQ11" s="2">
        <v>0</v>
      </c>
      <c r="GR11" s="2">
        <v>3</v>
      </c>
      <c r="GS11" s="2">
        <v>4</v>
      </c>
      <c r="GT11" s="2">
        <v>2</v>
      </c>
      <c r="GU11" s="2">
        <v>10.199999999999999</v>
      </c>
      <c r="GV11" s="2">
        <v>0</v>
      </c>
      <c r="GW11" s="2">
        <v>0</v>
      </c>
      <c r="GX11" s="14">
        <f t="shared" si="3"/>
        <v>0.56000000000000005</v>
      </c>
      <c r="GY11" t="s">
        <v>622</v>
      </c>
    </row>
    <row r="12" spans="1:207" ht="15.75" customHeight="1" x14ac:dyDescent="0.35">
      <c r="A12" s="1" t="s">
        <v>215</v>
      </c>
      <c r="B12" s="2">
        <v>1</v>
      </c>
      <c r="C12" s="1" t="s">
        <v>203</v>
      </c>
      <c r="D12" s="1" t="s">
        <v>208</v>
      </c>
      <c r="E12" s="2">
        <v>25</v>
      </c>
      <c r="F12" s="3" t="b">
        <v>1</v>
      </c>
      <c r="G12" s="2">
        <v>38.020000000000003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0</v>
      </c>
      <c r="R12" s="2">
        <v>24.2</v>
      </c>
      <c r="S12" s="2">
        <v>0</v>
      </c>
      <c r="T12" s="2">
        <v>0</v>
      </c>
      <c r="U12" s="2">
        <v>0</v>
      </c>
      <c r="V12" s="2">
        <v>2</v>
      </c>
      <c r="W12" s="2">
        <v>0</v>
      </c>
      <c r="X12" s="2">
        <v>0</v>
      </c>
      <c r="Y12" s="2">
        <v>0</v>
      </c>
      <c r="Z12" s="2">
        <v>2</v>
      </c>
      <c r="AA12" s="2">
        <v>4</v>
      </c>
      <c r="AB12" s="3" t="b">
        <v>1</v>
      </c>
      <c r="AC12" s="2">
        <v>17.809999999999999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30.14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3</v>
      </c>
      <c r="AY12" s="3" t="b">
        <v>0</v>
      </c>
      <c r="AZ12" s="2">
        <v>48.91</v>
      </c>
      <c r="BA12" s="2">
        <v>6</v>
      </c>
      <c r="BB12" s="2">
        <v>5</v>
      </c>
      <c r="BC12" s="2">
        <v>0</v>
      </c>
      <c r="BD12" s="2">
        <v>0</v>
      </c>
      <c r="BE12" s="2">
        <v>0</v>
      </c>
      <c r="BF12" s="2">
        <v>0</v>
      </c>
      <c r="BG12" s="2">
        <v>1</v>
      </c>
      <c r="BH12" s="2">
        <v>3</v>
      </c>
      <c r="BI12" s="2">
        <v>0</v>
      </c>
      <c r="BJ12" s="2">
        <v>1</v>
      </c>
      <c r="BK12" s="2">
        <f t="shared" si="0"/>
        <v>1</v>
      </c>
      <c r="BL12" s="2">
        <v>5</v>
      </c>
      <c r="BM12" s="3" t="b">
        <v>0</v>
      </c>
      <c r="BN12" s="3" t="b">
        <v>0</v>
      </c>
      <c r="BO12" s="2">
        <v>82.11</v>
      </c>
      <c r="BP12" s="2">
        <v>8</v>
      </c>
      <c r="BQ12" s="2">
        <v>5</v>
      </c>
      <c r="BR12" s="2">
        <v>1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</v>
      </c>
      <c r="BY12" s="2">
        <v>1</v>
      </c>
      <c r="BZ12" s="2">
        <f t="shared" si="1"/>
        <v>2</v>
      </c>
      <c r="CA12" s="2">
        <v>3</v>
      </c>
      <c r="CB12" s="3" t="b">
        <v>0</v>
      </c>
      <c r="CC12" s="3" t="b">
        <v>0</v>
      </c>
      <c r="CD12" s="2">
        <v>83.38</v>
      </c>
      <c r="CE12" s="2">
        <v>7</v>
      </c>
      <c r="CF12" s="2">
        <v>6</v>
      </c>
      <c r="CG12" s="2">
        <v>0</v>
      </c>
      <c r="CH12" s="2">
        <v>0</v>
      </c>
      <c r="CI12" s="2">
        <v>0</v>
      </c>
      <c r="CJ12" s="2">
        <f t="shared" si="2"/>
        <v>0</v>
      </c>
      <c r="CK12" s="2">
        <v>0</v>
      </c>
      <c r="CL12" s="2">
        <v>0</v>
      </c>
      <c r="CM12" s="2">
        <v>1</v>
      </c>
      <c r="CN12" s="2">
        <v>0</v>
      </c>
      <c r="CO12" s="2">
        <v>1</v>
      </c>
      <c r="CP12" s="2">
        <v>2</v>
      </c>
      <c r="CQ12" s="3" t="b">
        <v>0</v>
      </c>
      <c r="CR12" s="3" t="b">
        <v>0</v>
      </c>
      <c r="CS12" s="2">
        <v>68.459999999999994</v>
      </c>
      <c r="CT12" s="2">
        <v>8</v>
      </c>
      <c r="CU12" s="2">
        <v>7</v>
      </c>
      <c r="CV12" s="2">
        <v>0</v>
      </c>
      <c r="CW12" s="2">
        <v>0</v>
      </c>
      <c r="CX12" s="2">
        <v>0</v>
      </c>
      <c r="CY12" s="2">
        <v>1</v>
      </c>
      <c r="CZ12" s="2">
        <v>0</v>
      </c>
      <c r="DA12" s="2">
        <v>0</v>
      </c>
      <c r="DB12" s="2">
        <v>0</v>
      </c>
      <c r="DC12" s="2">
        <v>0</v>
      </c>
      <c r="DD12" s="2">
        <v>1</v>
      </c>
      <c r="DE12" s="3" t="b">
        <v>0</v>
      </c>
      <c r="DF12" s="3" t="b">
        <v>0</v>
      </c>
      <c r="DG12" s="2">
        <v>57.7</v>
      </c>
      <c r="DH12" s="2">
        <v>8</v>
      </c>
      <c r="DI12" s="2">
        <v>7</v>
      </c>
      <c r="DJ12" s="2">
        <v>0</v>
      </c>
      <c r="DK12" s="2">
        <v>1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1</v>
      </c>
      <c r="DS12" s="3" t="b">
        <v>0</v>
      </c>
      <c r="DT12" s="3" t="b">
        <v>0</v>
      </c>
      <c r="DU12" s="2">
        <v>38.86</v>
      </c>
      <c r="DV12" s="2">
        <v>1</v>
      </c>
      <c r="DW12" s="2">
        <v>3</v>
      </c>
      <c r="DX12" s="2">
        <v>0</v>
      </c>
      <c r="DY12" s="2">
        <v>2</v>
      </c>
      <c r="DZ12" s="2">
        <v>1</v>
      </c>
      <c r="EA12" s="2">
        <v>1</v>
      </c>
      <c r="EB12" s="2">
        <v>0</v>
      </c>
      <c r="EC12" s="2">
        <v>3</v>
      </c>
      <c r="ED12" s="2">
        <v>0</v>
      </c>
      <c r="EE12" s="2">
        <v>1</v>
      </c>
      <c r="EF12" s="2">
        <v>8</v>
      </c>
      <c r="EG12" s="3" t="b">
        <v>0</v>
      </c>
      <c r="EH12" s="3" t="b">
        <v>0</v>
      </c>
      <c r="EI12" s="2">
        <v>93.39</v>
      </c>
      <c r="EJ12" s="2">
        <v>9</v>
      </c>
      <c r="EK12" s="2">
        <v>6</v>
      </c>
      <c r="EL12" s="2">
        <v>0</v>
      </c>
      <c r="EM12" s="2">
        <v>0</v>
      </c>
      <c r="EN12" s="2">
        <v>0</v>
      </c>
      <c r="EO12" s="2">
        <v>1</v>
      </c>
      <c r="EP12" s="2">
        <v>0</v>
      </c>
      <c r="EQ12" s="2">
        <v>0</v>
      </c>
      <c r="ER12" s="2">
        <v>0</v>
      </c>
      <c r="ES12" s="2">
        <v>1</v>
      </c>
      <c r="ET12" s="2">
        <v>2</v>
      </c>
      <c r="EU12" s="3" t="b">
        <v>0</v>
      </c>
      <c r="EV12" s="3" t="b">
        <v>0</v>
      </c>
      <c r="EW12" s="2">
        <v>72.03</v>
      </c>
      <c r="EX12" s="2">
        <v>7</v>
      </c>
      <c r="EY12" s="2">
        <v>6</v>
      </c>
      <c r="EZ12" s="2">
        <v>1</v>
      </c>
      <c r="FA12" s="2">
        <v>1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2</v>
      </c>
      <c r="FI12" s="3" t="b">
        <v>0</v>
      </c>
      <c r="FJ12" s="3" t="b">
        <v>0</v>
      </c>
      <c r="FK12" s="2">
        <v>68.459999999999994</v>
      </c>
      <c r="FL12" s="2">
        <v>7</v>
      </c>
      <c r="FM12" s="2">
        <v>4</v>
      </c>
      <c r="FN12" s="2">
        <v>1</v>
      </c>
      <c r="FO12" s="2">
        <v>1</v>
      </c>
      <c r="FP12" s="2">
        <v>1</v>
      </c>
      <c r="FQ12" s="2">
        <v>0</v>
      </c>
      <c r="FR12" s="2">
        <v>0</v>
      </c>
      <c r="FS12" s="2">
        <v>0</v>
      </c>
      <c r="FT12" s="2">
        <v>1</v>
      </c>
      <c r="FU12" s="2">
        <v>0</v>
      </c>
      <c r="FV12" s="2">
        <v>4</v>
      </c>
      <c r="FW12" s="3" t="b">
        <v>0</v>
      </c>
      <c r="FX12" s="3" t="b">
        <v>0</v>
      </c>
      <c r="FY12" s="2">
        <v>93.5</v>
      </c>
      <c r="FZ12" s="2">
        <v>6</v>
      </c>
      <c r="GA12" s="2">
        <v>6</v>
      </c>
      <c r="GB12" s="2">
        <v>0</v>
      </c>
      <c r="GC12" s="2">
        <v>0</v>
      </c>
      <c r="GD12" s="2">
        <v>0</v>
      </c>
      <c r="GE12" s="2">
        <v>1</v>
      </c>
      <c r="GF12" s="2">
        <v>0</v>
      </c>
      <c r="GG12" s="2">
        <v>2</v>
      </c>
      <c r="GH12" s="2">
        <v>0</v>
      </c>
      <c r="GI12" s="2">
        <v>0</v>
      </c>
      <c r="GJ12" s="2">
        <v>3</v>
      </c>
      <c r="GK12" s="3" t="b">
        <v>0</v>
      </c>
      <c r="GL12" s="2">
        <v>0</v>
      </c>
      <c r="GM12" s="2">
        <v>1014</v>
      </c>
      <c r="GN12" s="2">
        <v>70.680000000000007</v>
      </c>
      <c r="GO12" s="2">
        <v>0</v>
      </c>
      <c r="GP12" s="2">
        <v>0</v>
      </c>
      <c r="GQ12" s="2">
        <v>0</v>
      </c>
      <c r="GR12" s="2">
        <v>4</v>
      </c>
      <c r="GS12" s="2">
        <v>0</v>
      </c>
      <c r="GT12" s="2">
        <v>6</v>
      </c>
      <c r="GU12" s="2">
        <v>10</v>
      </c>
      <c r="GV12" s="2">
        <v>0</v>
      </c>
      <c r="GW12" s="2">
        <v>0</v>
      </c>
      <c r="GX12" s="14">
        <f t="shared" si="3"/>
        <v>0</v>
      </c>
      <c r="GY12" t="s">
        <v>622</v>
      </c>
    </row>
    <row r="13" spans="1:207" ht="15.75" customHeight="1" x14ac:dyDescent="0.35">
      <c r="A13" s="1" t="s">
        <v>216</v>
      </c>
      <c r="B13" s="2">
        <v>1</v>
      </c>
      <c r="C13" s="1" t="s">
        <v>203</v>
      </c>
      <c r="D13" s="1" t="s">
        <v>204</v>
      </c>
      <c r="E13" s="2">
        <v>18</v>
      </c>
      <c r="F13" s="3" t="b">
        <v>1</v>
      </c>
      <c r="G13" s="2">
        <v>26.27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47.1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1</v>
      </c>
      <c r="AC13" s="2">
        <v>63.62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3" t="b">
        <v>0</v>
      </c>
      <c r="AN13" s="2">
        <v>17.690000000000001</v>
      </c>
      <c r="AO13" s="2">
        <v>0</v>
      </c>
      <c r="AP13" s="2">
        <v>1</v>
      </c>
      <c r="AQ13" s="2">
        <v>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2</v>
      </c>
      <c r="AX13" s="2">
        <v>3</v>
      </c>
      <c r="AY13" s="3" t="b">
        <v>1</v>
      </c>
      <c r="AZ13" s="2">
        <v>64.34</v>
      </c>
      <c r="BA13" s="2">
        <v>9</v>
      </c>
      <c r="BB13" s="2">
        <v>8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f t="shared" si="0"/>
        <v>0</v>
      </c>
      <c r="BL13" s="2">
        <v>0</v>
      </c>
      <c r="BM13" s="3" t="b">
        <v>0</v>
      </c>
      <c r="BN13" s="3" t="b">
        <v>0</v>
      </c>
      <c r="BO13" s="2">
        <v>127.56</v>
      </c>
      <c r="BP13" s="2">
        <v>8</v>
      </c>
      <c r="BQ13" s="2">
        <v>7</v>
      </c>
      <c r="BR13" s="2">
        <v>0</v>
      </c>
      <c r="BS13" s="2">
        <v>1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f t="shared" si="1"/>
        <v>0</v>
      </c>
      <c r="CA13" s="2">
        <v>1</v>
      </c>
      <c r="CB13" s="3" t="b">
        <v>0</v>
      </c>
      <c r="CC13" s="3" t="b">
        <v>0</v>
      </c>
      <c r="CD13" s="2">
        <v>71.02</v>
      </c>
      <c r="CE13" s="2">
        <v>8</v>
      </c>
      <c r="CF13" s="2">
        <v>7</v>
      </c>
      <c r="CG13" s="2">
        <v>0</v>
      </c>
      <c r="CH13" s="2">
        <v>0</v>
      </c>
      <c r="CI13" s="2">
        <v>0</v>
      </c>
      <c r="CJ13" s="2">
        <f t="shared" si="2"/>
        <v>0</v>
      </c>
      <c r="CK13" s="2">
        <v>0</v>
      </c>
      <c r="CL13" s="2">
        <v>0</v>
      </c>
      <c r="CM13" s="2">
        <v>0</v>
      </c>
      <c r="CN13" s="2">
        <v>0</v>
      </c>
      <c r="CO13" s="2">
        <v>1</v>
      </c>
      <c r="CP13" s="2">
        <v>1</v>
      </c>
      <c r="CQ13" s="3" t="b">
        <v>0</v>
      </c>
      <c r="CR13" s="3" t="b">
        <v>0</v>
      </c>
      <c r="CS13" s="2">
        <v>39.25</v>
      </c>
      <c r="CT13" s="2">
        <v>8</v>
      </c>
      <c r="CU13" s="2">
        <v>7</v>
      </c>
      <c r="CV13" s="2">
        <v>0</v>
      </c>
      <c r="CW13" s="2">
        <v>0</v>
      </c>
      <c r="CX13" s="2">
        <v>0</v>
      </c>
      <c r="CY13" s="2">
        <v>1</v>
      </c>
      <c r="CZ13" s="2">
        <v>0</v>
      </c>
      <c r="DA13" s="2">
        <v>0</v>
      </c>
      <c r="DB13" s="2">
        <v>0</v>
      </c>
      <c r="DC13" s="2">
        <v>0</v>
      </c>
      <c r="DD13" s="2">
        <v>1</v>
      </c>
      <c r="DE13" s="3" t="b">
        <v>0</v>
      </c>
      <c r="DF13" s="3" t="b">
        <v>0</v>
      </c>
      <c r="DG13" s="2">
        <v>65.430000000000007</v>
      </c>
      <c r="DH13" s="2">
        <v>8</v>
      </c>
      <c r="DI13" s="2">
        <v>7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1</v>
      </c>
      <c r="DQ13" s="2">
        <v>0</v>
      </c>
      <c r="DR13" s="2">
        <v>1</v>
      </c>
      <c r="DS13" s="3" t="b">
        <v>0</v>
      </c>
      <c r="DT13" s="3" t="b">
        <v>0</v>
      </c>
      <c r="DU13" s="2">
        <v>95.33</v>
      </c>
      <c r="DV13" s="2">
        <v>8</v>
      </c>
      <c r="DW13" s="2">
        <v>5</v>
      </c>
      <c r="DX13" s="2">
        <v>0</v>
      </c>
      <c r="DY13" s="2">
        <v>0</v>
      </c>
      <c r="DZ13" s="2">
        <v>0</v>
      </c>
      <c r="EA13" s="2">
        <v>1</v>
      </c>
      <c r="EB13" s="2">
        <v>0</v>
      </c>
      <c r="EC13" s="2">
        <v>1</v>
      </c>
      <c r="ED13" s="2">
        <v>0</v>
      </c>
      <c r="EE13" s="2">
        <v>1</v>
      </c>
      <c r="EF13" s="2">
        <v>3</v>
      </c>
      <c r="EG13" s="3" t="b">
        <v>0</v>
      </c>
      <c r="EH13" s="3" t="b">
        <v>0</v>
      </c>
      <c r="EI13" s="2">
        <v>96.15</v>
      </c>
      <c r="EJ13" s="2">
        <v>9</v>
      </c>
      <c r="EK13" s="2">
        <v>6</v>
      </c>
      <c r="EL13" s="2">
        <v>0</v>
      </c>
      <c r="EM13" s="2">
        <v>0</v>
      </c>
      <c r="EN13" s="2">
        <v>0</v>
      </c>
      <c r="EO13" s="2">
        <v>1</v>
      </c>
      <c r="EP13" s="2">
        <v>0</v>
      </c>
      <c r="EQ13" s="2">
        <v>0</v>
      </c>
      <c r="ER13" s="2">
        <v>0</v>
      </c>
      <c r="ES13" s="2">
        <v>1</v>
      </c>
      <c r="ET13" s="2">
        <v>2</v>
      </c>
      <c r="EU13" s="3" t="b">
        <v>0</v>
      </c>
      <c r="EV13" s="3" t="b">
        <v>0</v>
      </c>
      <c r="EW13" s="2">
        <v>92.17</v>
      </c>
      <c r="EX13" s="2">
        <v>7</v>
      </c>
      <c r="EY13" s="2">
        <v>6</v>
      </c>
      <c r="EZ13" s="2">
        <v>0</v>
      </c>
      <c r="FA13" s="2">
        <v>1</v>
      </c>
      <c r="FB13" s="2">
        <v>1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2</v>
      </c>
      <c r="FI13" s="3" t="b">
        <v>0</v>
      </c>
      <c r="FJ13" s="3" t="b">
        <v>0</v>
      </c>
      <c r="FK13" s="2">
        <v>81.31</v>
      </c>
      <c r="FL13" s="2">
        <v>7</v>
      </c>
      <c r="FM13" s="2">
        <v>6</v>
      </c>
      <c r="FN13" s="2">
        <v>0</v>
      </c>
      <c r="FO13" s="2">
        <v>1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1</v>
      </c>
      <c r="FV13" s="2">
        <v>2</v>
      </c>
      <c r="FW13" s="3" t="b">
        <v>0</v>
      </c>
      <c r="FX13" s="3" t="b">
        <v>1</v>
      </c>
      <c r="FY13" s="2">
        <v>121.2</v>
      </c>
      <c r="FZ13" s="2">
        <v>9</v>
      </c>
      <c r="GA13" s="2">
        <v>8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3" t="b">
        <v>1</v>
      </c>
      <c r="GL13" s="2">
        <v>2</v>
      </c>
      <c r="GM13" s="2">
        <v>1306</v>
      </c>
      <c r="GN13" s="2">
        <v>85.376000000000005</v>
      </c>
      <c r="GO13" s="2">
        <v>1</v>
      </c>
      <c r="GP13" s="2">
        <v>1</v>
      </c>
      <c r="GQ13" s="2">
        <v>0</v>
      </c>
      <c r="GR13" s="2">
        <v>3</v>
      </c>
      <c r="GS13" s="2">
        <v>1</v>
      </c>
      <c r="GT13" s="2">
        <v>5</v>
      </c>
      <c r="GU13" s="2">
        <v>9.6</v>
      </c>
      <c r="GV13" s="2">
        <v>0</v>
      </c>
      <c r="GW13" s="2">
        <v>0</v>
      </c>
      <c r="GX13" s="14">
        <f t="shared" si="3"/>
        <v>0.22</v>
      </c>
      <c r="GY13" t="s">
        <v>622</v>
      </c>
    </row>
    <row r="14" spans="1:207" ht="15.75" customHeight="1" x14ac:dyDescent="0.35">
      <c r="A14" s="1" t="s">
        <v>217</v>
      </c>
      <c r="B14" s="2">
        <v>1</v>
      </c>
      <c r="C14" s="1" t="s">
        <v>203</v>
      </c>
      <c r="D14" s="1" t="s">
        <v>204</v>
      </c>
      <c r="E14" s="2">
        <v>23</v>
      </c>
      <c r="F14" s="3" t="b">
        <v>1</v>
      </c>
      <c r="G14" s="2">
        <v>47.23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48.06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1</v>
      </c>
      <c r="AC14" s="2">
        <v>49.63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3" t="b">
        <v>1</v>
      </c>
      <c r="AN14" s="2">
        <v>36.799999999999997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4</v>
      </c>
      <c r="AY14" s="3" t="b">
        <v>1</v>
      </c>
      <c r="AZ14" s="2">
        <v>87.1</v>
      </c>
      <c r="BA14" s="2">
        <v>9</v>
      </c>
      <c r="BB14" s="2">
        <v>8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f t="shared" si="0"/>
        <v>0</v>
      </c>
      <c r="BL14" s="2">
        <v>0</v>
      </c>
      <c r="BM14" s="3" t="b">
        <v>0</v>
      </c>
      <c r="BN14" s="3" t="b">
        <v>1</v>
      </c>
      <c r="BO14" s="2">
        <v>74.28</v>
      </c>
      <c r="BP14" s="2">
        <v>9</v>
      </c>
      <c r="BQ14" s="2">
        <v>8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f t="shared" si="1"/>
        <v>0</v>
      </c>
      <c r="CA14" s="2">
        <v>0</v>
      </c>
      <c r="CB14" s="3" t="b">
        <v>0</v>
      </c>
      <c r="CC14" s="3" t="b">
        <v>0</v>
      </c>
      <c r="CD14" s="2">
        <v>77.7</v>
      </c>
      <c r="CE14" s="2">
        <v>8</v>
      </c>
      <c r="CF14" s="2">
        <v>7</v>
      </c>
      <c r="CG14" s="2">
        <v>0</v>
      </c>
      <c r="CH14" s="2">
        <v>0</v>
      </c>
      <c r="CI14" s="2">
        <v>0</v>
      </c>
      <c r="CJ14" s="2">
        <f t="shared" si="2"/>
        <v>0</v>
      </c>
      <c r="CK14" s="2">
        <v>0</v>
      </c>
      <c r="CL14" s="2">
        <v>0</v>
      </c>
      <c r="CM14" s="2">
        <v>0</v>
      </c>
      <c r="CN14" s="2">
        <v>0</v>
      </c>
      <c r="CO14" s="2">
        <v>1</v>
      </c>
      <c r="CP14" s="2">
        <v>1</v>
      </c>
      <c r="CQ14" s="3" t="b">
        <v>0</v>
      </c>
      <c r="CR14" s="3" t="b">
        <v>0</v>
      </c>
      <c r="CS14" s="2">
        <v>71.44</v>
      </c>
      <c r="CT14" s="2">
        <v>8</v>
      </c>
      <c r="CU14" s="2">
        <v>7</v>
      </c>
      <c r="CV14" s="2">
        <v>0</v>
      </c>
      <c r="CW14" s="2">
        <v>0</v>
      </c>
      <c r="CX14" s="2">
        <v>0</v>
      </c>
      <c r="CY14" s="2">
        <v>1</v>
      </c>
      <c r="CZ14" s="2">
        <v>0</v>
      </c>
      <c r="DA14" s="2">
        <v>0</v>
      </c>
      <c r="DB14" s="2">
        <v>0</v>
      </c>
      <c r="DC14" s="2">
        <v>0</v>
      </c>
      <c r="DD14" s="2">
        <v>1</v>
      </c>
      <c r="DE14" s="3" t="b">
        <v>0</v>
      </c>
      <c r="DF14" s="3" t="b">
        <v>1</v>
      </c>
      <c r="DG14" s="2">
        <v>102.1</v>
      </c>
      <c r="DH14" s="2">
        <v>9</v>
      </c>
      <c r="DI14" s="2">
        <v>8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3" t="b">
        <v>0</v>
      </c>
      <c r="DT14" s="3" t="b">
        <v>0</v>
      </c>
      <c r="DU14" s="2">
        <v>99.1</v>
      </c>
      <c r="DV14" s="2">
        <v>8</v>
      </c>
      <c r="DW14" s="2">
        <v>7</v>
      </c>
      <c r="DX14" s="2">
        <v>0</v>
      </c>
      <c r="DY14" s="2">
        <v>1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1</v>
      </c>
      <c r="EG14" s="3" t="b">
        <v>0</v>
      </c>
      <c r="EH14" s="3" t="b">
        <v>0</v>
      </c>
      <c r="EI14" s="2">
        <v>83.41</v>
      </c>
      <c r="EJ14" s="2">
        <v>7</v>
      </c>
      <c r="EK14" s="2">
        <v>6</v>
      </c>
      <c r="EL14" s="2">
        <v>0</v>
      </c>
      <c r="EM14" s="2">
        <v>0</v>
      </c>
      <c r="EN14" s="2">
        <v>0</v>
      </c>
      <c r="EO14" s="2">
        <v>0</v>
      </c>
      <c r="EP14" s="2">
        <v>1</v>
      </c>
      <c r="EQ14" s="2">
        <v>0</v>
      </c>
      <c r="ER14" s="2">
        <v>0</v>
      </c>
      <c r="ES14" s="2">
        <v>1</v>
      </c>
      <c r="ET14" s="2">
        <v>2</v>
      </c>
      <c r="EU14" s="3" t="b">
        <v>0</v>
      </c>
      <c r="EV14" s="3" t="b">
        <v>0</v>
      </c>
      <c r="EW14" s="2">
        <v>89.23</v>
      </c>
      <c r="EX14" s="2">
        <v>8</v>
      </c>
      <c r="EY14" s="2">
        <v>7</v>
      </c>
      <c r="EZ14" s="2">
        <v>0</v>
      </c>
      <c r="FA14" s="2">
        <v>1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1</v>
      </c>
      <c r="FI14" s="3" t="b">
        <v>0</v>
      </c>
      <c r="FJ14" s="3" t="b">
        <v>0</v>
      </c>
      <c r="FK14" s="2">
        <v>92.2</v>
      </c>
      <c r="FL14" s="2">
        <v>7</v>
      </c>
      <c r="FM14" s="2">
        <v>6</v>
      </c>
      <c r="FN14" s="2">
        <v>0</v>
      </c>
      <c r="FO14" s="2">
        <v>1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1</v>
      </c>
      <c r="FV14" s="2">
        <v>2</v>
      </c>
      <c r="FW14" s="3" t="b">
        <v>0</v>
      </c>
      <c r="FX14" s="3" t="b">
        <v>0</v>
      </c>
      <c r="FY14" s="2">
        <v>67.540000000000006</v>
      </c>
      <c r="FZ14" s="2">
        <v>8</v>
      </c>
      <c r="GA14" s="2">
        <v>7</v>
      </c>
      <c r="GB14" s="2">
        <v>0</v>
      </c>
      <c r="GC14" s="2">
        <v>0</v>
      </c>
      <c r="GD14" s="2">
        <v>0</v>
      </c>
      <c r="GE14" s="2">
        <v>1</v>
      </c>
      <c r="GF14" s="2">
        <v>0</v>
      </c>
      <c r="GG14" s="2">
        <v>0</v>
      </c>
      <c r="GH14" s="2">
        <v>0</v>
      </c>
      <c r="GI14" s="2">
        <v>0</v>
      </c>
      <c r="GJ14" s="2">
        <v>1</v>
      </c>
      <c r="GK14" s="3" t="b">
        <v>0</v>
      </c>
      <c r="GL14" s="2">
        <v>3</v>
      </c>
      <c r="GM14" s="2">
        <v>1299</v>
      </c>
      <c r="GN14" s="2">
        <v>84.41</v>
      </c>
      <c r="GO14" s="2">
        <v>0</v>
      </c>
      <c r="GP14" s="2">
        <v>0</v>
      </c>
      <c r="GQ14" s="2">
        <v>0</v>
      </c>
      <c r="GR14" s="2">
        <v>4</v>
      </c>
      <c r="GS14" s="2">
        <v>3</v>
      </c>
      <c r="GT14" s="2">
        <v>3</v>
      </c>
      <c r="GU14" s="2">
        <v>9.1999999999999993</v>
      </c>
      <c r="GV14" s="2">
        <v>0</v>
      </c>
      <c r="GW14" s="2">
        <v>0</v>
      </c>
      <c r="GX14" s="14">
        <f t="shared" si="3"/>
        <v>0.34</v>
      </c>
      <c r="GY14" t="s">
        <v>622</v>
      </c>
    </row>
    <row r="15" spans="1:207" ht="15.75" customHeight="1" x14ac:dyDescent="0.35">
      <c r="A15" s="1" t="s">
        <v>218</v>
      </c>
      <c r="B15" s="2">
        <v>1</v>
      </c>
      <c r="C15" s="1" t="s">
        <v>203</v>
      </c>
      <c r="D15" s="1" t="s">
        <v>208</v>
      </c>
      <c r="E15" s="2">
        <v>28</v>
      </c>
      <c r="F15" s="3" t="b">
        <v>1</v>
      </c>
      <c r="G15" s="2">
        <v>50.4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0</v>
      </c>
      <c r="R15" s="2">
        <v>55.64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3" t="b">
        <v>1</v>
      </c>
      <c r="AC15" s="2">
        <v>40.56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55.84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1</v>
      </c>
      <c r="AZ15" s="2">
        <v>120.97</v>
      </c>
      <c r="BA15" s="2">
        <v>9</v>
      </c>
      <c r="BB15" s="2">
        <v>8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f t="shared" si="0"/>
        <v>0</v>
      </c>
      <c r="BL15" s="2">
        <v>0</v>
      </c>
      <c r="BM15" s="3" t="b">
        <v>0</v>
      </c>
      <c r="BN15" s="3" t="b">
        <v>0</v>
      </c>
      <c r="BO15" s="2">
        <v>116.65</v>
      </c>
      <c r="BP15" s="2">
        <v>8</v>
      </c>
      <c r="BQ15" s="2">
        <v>7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1</v>
      </c>
      <c r="BZ15" s="2">
        <f t="shared" si="1"/>
        <v>0</v>
      </c>
      <c r="CA15" s="2">
        <v>1</v>
      </c>
      <c r="CB15" s="3" t="b">
        <v>0</v>
      </c>
      <c r="CC15" s="3" t="b">
        <v>1</v>
      </c>
      <c r="CD15" s="2">
        <v>142.58000000000001</v>
      </c>
      <c r="CE15" s="2">
        <v>9</v>
      </c>
      <c r="CF15" s="2">
        <v>8</v>
      </c>
      <c r="CG15" s="2">
        <v>0</v>
      </c>
      <c r="CH15" s="2">
        <v>0</v>
      </c>
      <c r="CI15" s="2">
        <v>0</v>
      </c>
      <c r="CJ15" s="2">
        <f t="shared" si="2"/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3" t="b">
        <v>0</v>
      </c>
      <c r="CR15" s="3" t="b">
        <v>1</v>
      </c>
      <c r="CS15" s="2">
        <v>87.79</v>
      </c>
      <c r="CT15" s="2">
        <v>9</v>
      </c>
      <c r="CU15" s="2">
        <v>8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3" t="b">
        <v>0</v>
      </c>
      <c r="DF15" s="3" t="b">
        <v>0</v>
      </c>
      <c r="DG15" s="2">
        <v>133.46</v>
      </c>
      <c r="DH15" s="2">
        <v>8</v>
      </c>
      <c r="DI15" s="2">
        <v>7</v>
      </c>
      <c r="DJ15" s="2">
        <v>0</v>
      </c>
      <c r="DK15" s="2">
        <v>0</v>
      </c>
      <c r="DL15" s="2">
        <v>1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1</v>
      </c>
      <c r="DS15" s="3" t="b">
        <v>0</v>
      </c>
      <c r="DT15" s="3" t="b">
        <v>0</v>
      </c>
      <c r="DU15" s="2">
        <v>102.8</v>
      </c>
      <c r="DV15" s="2">
        <v>8</v>
      </c>
      <c r="DW15" s="2">
        <v>7</v>
      </c>
      <c r="DX15" s="2">
        <v>0</v>
      </c>
      <c r="DY15" s="2">
        <v>1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1</v>
      </c>
      <c r="EG15" s="3" t="b">
        <v>0</v>
      </c>
      <c r="EH15" s="3" t="b">
        <v>1</v>
      </c>
      <c r="EI15" s="2">
        <v>203.11</v>
      </c>
      <c r="EJ15" s="2">
        <v>9</v>
      </c>
      <c r="EK15" s="2">
        <v>8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3" t="b">
        <v>1</v>
      </c>
      <c r="EV15" s="3" t="b">
        <v>0</v>
      </c>
      <c r="EW15" s="2">
        <v>112.06</v>
      </c>
      <c r="EX15" s="2">
        <v>8</v>
      </c>
      <c r="EY15" s="2">
        <v>7</v>
      </c>
      <c r="EZ15" s="2">
        <v>0</v>
      </c>
      <c r="FA15" s="2">
        <v>1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1</v>
      </c>
      <c r="FI15" s="3" t="b">
        <v>0</v>
      </c>
      <c r="FJ15" s="3" t="b">
        <v>0</v>
      </c>
      <c r="FK15" s="2">
        <v>84.99</v>
      </c>
      <c r="FL15" s="2">
        <v>8</v>
      </c>
      <c r="FM15" s="2">
        <v>7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1</v>
      </c>
      <c r="FV15" s="2">
        <v>1</v>
      </c>
      <c r="FW15" s="3" t="b">
        <v>0</v>
      </c>
      <c r="FX15" s="3" t="b">
        <v>0</v>
      </c>
      <c r="FY15" s="2">
        <v>107.14</v>
      </c>
      <c r="FZ15" s="2">
        <v>8</v>
      </c>
      <c r="GA15" s="2">
        <v>7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1</v>
      </c>
      <c r="GJ15" s="2">
        <v>1</v>
      </c>
      <c r="GK15" s="3" t="b">
        <v>0</v>
      </c>
      <c r="GL15" s="2">
        <v>4</v>
      </c>
      <c r="GM15" s="2">
        <v>1854</v>
      </c>
      <c r="GN15" s="2">
        <v>121.155</v>
      </c>
      <c r="GO15" s="2">
        <v>1</v>
      </c>
      <c r="GP15" s="2">
        <v>1</v>
      </c>
      <c r="GQ15" s="2">
        <v>0</v>
      </c>
      <c r="GR15" s="2">
        <v>3</v>
      </c>
      <c r="GS15" s="2">
        <v>3</v>
      </c>
      <c r="GT15" s="2">
        <v>3</v>
      </c>
      <c r="GU15" s="2">
        <v>11.4</v>
      </c>
      <c r="GV15" s="2">
        <v>0</v>
      </c>
      <c r="GW15" s="2">
        <v>0</v>
      </c>
      <c r="GX15" s="14">
        <f t="shared" si="3"/>
        <v>0.45</v>
      </c>
      <c r="GY15" t="s">
        <v>622</v>
      </c>
    </row>
    <row r="16" spans="1:207" ht="15.75" customHeight="1" x14ac:dyDescent="0.35">
      <c r="A16" s="1" t="s">
        <v>219</v>
      </c>
      <c r="B16" s="2">
        <v>1</v>
      </c>
      <c r="C16" s="1" t="s">
        <v>203</v>
      </c>
      <c r="D16" s="1" t="s">
        <v>204</v>
      </c>
      <c r="E16" s="2">
        <v>34</v>
      </c>
      <c r="F16" s="3" t="b">
        <v>1</v>
      </c>
      <c r="G16" s="2">
        <v>31.06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0</v>
      </c>
      <c r="R16" s="2">
        <v>85.49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2</v>
      </c>
      <c r="AB16" s="3" t="b">
        <v>0</v>
      </c>
      <c r="AC16" s="2">
        <v>64.180000000000007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2</v>
      </c>
      <c r="AM16" s="3" t="b">
        <v>0</v>
      </c>
      <c r="AN16" s="2">
        <v>35.06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1</v>
      </c>
      <c r="AX16" s="2">
        <v>1</v>
      </c>
      <c r="AY16" s="3" t="b">
        <v>1</v>
      </c>
      <c r="AZ16" s="2">
        <v>83.95</v>
      </c>
      <c r="BA16" s="2">
        <v>9</v>
      </c>
      <c r="BB16" s="2">
        <v>8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f t="shared" si="0"/>
        <v>0</v>
      </c>
      <c r="BL16" s="2">
        <v>0</v>
      </c>
      <c r="BM16" s="3" t="b">
        <v>0</v>
      </c>
      <c r="BN16" s="3" t="b">
        <v>1</v>
      </c>
      <c r="BO16" s="2">
        <v>105.68</v>
      </c>
      <c r="BP16" s="2">
        <v>9</v>
      </c>
      <c r="BQ16" s="2">
        <v>8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f t="shared" si="1"/>
        <v>0</v>
      </c>
      <c r="CA16" s="2">
        <v>0</v>
      </c>
      <c r="CB16" s="3" t="b">
        <v>0</v>
      </c>
      <c r="CC16" s="3" t="b">
        <v>0</v>
      </c>
      <c r="CD16" s="2">
        <v>64</v>
      </c>
      <c r="CE16" s="2">
        <v>8</v>
      </c>
      <c r="CF16" s="2">
        <v>7</v>
      </c>
      <c r="CG16" s="2">
        <v>0</v>
      </c>
      <c r="CH16" s="2">
        <v>0</v>
      </c>
      <c r="CI16" s="2">
        <v>0</v>
      </c>
      <c r="CJ16" s="2">
        <f t="shared" si="2"/>
        <v>0</v>
      </c>
      <c r="CK16" s="2">
        <v>0</v>
      </c>
      <c r="CL16" s="2">
        <v>0</v>
      </c>
      <c r="CM16" s="2">
        <v>0</v>
      </c>
      <c r="CN16" s="2">
        <v>0</v>
      </c>
      <c r="CO16" s="2">
        <v>1</v>
      </c>
      <c r="CP16" s="2">
        <v>1</v>
      </c>
      <c r="CQ16" s="3" t="b">
        <v>0</v>
      </c>
      <c r="CR16" s="3" t="b">
        <v>1</v>
      </c>
      <c r="CS16" s="2">
        <v>91.24</v>
      </c>
      <c r="CT16" s="2">
        <v>9</v>
      </c>
      <c r="CU16" s="2">
        <v>8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3" t="b">
        <v>0</v>
      </c>
      <c r="DF16" s="3" t="b">
        <v>0</v>
      </c>
      <c r="DG16" s="2">
        <v>95.38</v>
      </c>
      <c r="DH16" s="2">
        <v>9</v>
      </c>
      <c r="DI16" s="2">
        <v>4</v>
      </c>
      <c r="DJ16" s="2">
        <v>1</v>
      </c>
      <c r="DK16" s="2">
        <v>0</v>
      </c>
      <c r="DL16" s="2">
        <v>1</v>
      </c>
      <c r="DM16" s="2">
        <v>1</v>
      </c>
      <c r="DN16" s="2">
        <v>0</v>
      </c>
      <c r="DO16" s="2">
        <v>0</v>
      </c>
      <c r="DP16" s="2">
        <v>1</v>
      </c>
      <c r="DQ16" s="2">
        <v>0</v>
      </c>
      <c r="DR16" s="2">
        <v>4</v>
      </c>
      <c r="DS16" s="3" t="b">
        <v>0</v>
      </c>
      <c r="DT16" s="3" t="b">
        <v>0</v>
      </c>
      <c r="DU16" s="2">
        <v>84.41</v>
      </c>
      <c r="DV16" s="2">
        <v>7</v>
      </c>
      <c r="DW16" s="2">
        <v>7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2</v>
      </c>
      <c r="ED16" s="2">
        <v>0</v>
      </c>
      <c r="EE16" s="2">
        <v>0</v>
      </c>
      <c r="EF16" s="2">
        <v>2</v>
      </c>
      <c r="EG16" s="3" t="b">
        <v>0</v>
      </c>
      <c r="EH16" s="3" t="b">
        <v>0</v>
      </c>
      <c r="EI16" s="2">
        <v>96.27</v>
      </c>
      <c r="EJ16" s="2">
        <v>6</v>
      </c>
      <c r="EK16" s="2">
        <v>5</v>
      </c>
      <c r="EL16" s="2">
        <v>0</v>
      </c>
      <c r="EM16" s="2">
        <v>0</v>
      </c>
      <c r="EN16" s="2">
        <v>0</v>
      </c>
      <c r="EO16" s="2">
        <v>1</v>
      </c>
      <c r="EP16" s="2">
        <v>0</v>
      </c>
      <c r="EQ16" s="2">
        <v>1</v>
      </c>
      <c r="ER16" s="2">
        <v>0</v>
      </c>
      <c r="ES16" s="2">
        <v>1</v>
      </c>
      <c r="ET16" s="2">
        <v>3</v>
      </c>
      <c r="EU16" s="3" t="b">
        <v>0</v>
      </c>
      <c r="EV16" s="3" t="b">
        <v>0</v>
      </c>
      <c r="EW16" s="2">
        <v>66.349999999999994</v>
      </c>
      <c r="EX16" s="2">
        <v>7</v>
      </c>
      <c r="EY16" s="2">
        <v>7</v>
      </c>
      <c r="EZ16" s="2">
        <v>0</v>
      </c>
      <c r="FA16" s="2">
        <v>0</v>
      </c>
      <c r="FB16" s="2">
        <v>2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2</v>
      </c>
      <c r="FI16" s="3" t="b">
        <v>0</v>
      </c>
      <c r="FJ16" s="3" t="b">
        <v>0</v>
      </c>
      <c r="FK16" s="2">
        <v>130.88</v>
      </c>
      <c r="FL16" s="2">
        <v>8</v>
      </c>
      <c r="FM16" s="2">
        <v>7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1</v>
      </c>
      <c r="FV16" s="2">
        <v>1</v>
      </c>
      <c r="FW16" s="3" t="b">
        <v>0</v>
      </c>
      <c r="FX16" s="3" t="b">
        <v>0</v>
      </c>
      <c r="FY16" s="2">
        <v>66.13</v>
      </c>
      <c r="FZ16" s="2">
        <v>6</v>
      </c>
      <c r="GA16" s="2">
        <v>5</v>
      </c>
      <c r="GB16" s="2">
        <v>0</v>
      </c>
      <c r="GC16" s="2">
        <v>0</v>
      </c>
      <c r="GD16" s="2">
        <v>0</v>
      </c>
      <c r="GE16" s="2">
        <v>1</v>
      </c>
      <c r="GF16" s="2">
        <v>1</v>
      </c>
      <c r="GG16" s="2">
        <v>0</v>
      </c>
      <c r="GH16" s="2">
        <v>0</v>
      </c>
      <c r="GI16" s="2">
        <v>1</v>
      </c>
      <c r="GJ16" s="2">
        <v>3</v>
      </c>
      <c r="GK16" s="3" t="b">
        <v>0</v>
      </c>
      <c r="GL16" s="2">
        <v>3</v>
      </c>
      <c r="GM16" s="2">
        <v>1365</v>
      </c>
      <c r="GN16" s="2">
        <v>88.429000000000002</v>
      </c>
      <c r="GO16" s="2">
        <v>0</v>
      </c>
      <c r="GP16" s="2">
        <v>0</v>
      </c>
      <c r="GQ16" s="2">
        <v>0</v>
      </c>
      <c r="GR16" s="2">
        <v>4</v>
      </c>
      <c r="GS16" s="2">
        <v>3</v>
      </c>
      <c r="GT16" s="2">
        <v>3</v>
      </c>
      <c r="GU16" s="2">
        <v>11.8</v>
      </c>
      <c r="GV16" s="2">
        <v>0</v>
      </c>
      <c r="GW16" s="2">
        <v>0</v>
      </c>
      <c r="GX16" s="14">
        <f t="shared" si="3"/>
        <v>0.34</v>
      </c>
      <c r="GY16" t="s">
        <v>622</v>
      </c>
    </row>
    <row r="17" spans="1:207" ht="15.75" customHeight="1" x14ac:dyDescent="0.35">
      <c r="A17" s="49" t="s">
        <v>220</v>
      </c>
      <c r="B17" s="2">
        <v>1</v>
      </c>
      <c r="C17" s="1" t="s">
        <v>203</v>
      </c>
      <c r="D17" s="1" t="s">
        <v>204</v>
      </c>
      <c r="E17" s="2">
        <v>24</v>
      </c>
      <c r="F17" s="3" t="b">
        <v>1</v>
      </c>
      <c r="G17" s="2">
        <v>44.24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0</v>
      </c>
      <c r="R17" s="2">
        <v>97.97</v>
      </c>
      <c r="S17" s="2">
        <v>1</v>
      </c>
      <c r="T17" s="2">
        <v>0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4</v>
      </c>
      <c r="AB17" s="3" t="b">
        <v>1</v>
      </c>
      <c r="AC17" s="2">
        <v>24.61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22.14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3</v>
      </c>
      <c r="AY17" s="3" t="b">
        <v>0</v>
      </c>
      <c r="AZ17" s="2">
        <v>90.35</v>
      </c>
      <c r="BA17" s="2">
        <v>8</v>
      </c>
      <c r="BB17" s="2">
        <v>7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1</v>
      </c>
      <c r="BI17" s="2">
        <v>0</v>
      </c>
      <c r="BJ17" s="2">
        <v>0</v>
      </c>
      <c r="BK17" s="2">
        <f t="shared" si="0"/>
        <v>0</v>
      </c>
      <c r="BL17" s="2">
        <v>1</v>
      </c>
      <c r="BM17" s="3" t="b">
        <v>0</v>
      </c>
      <c r="BN17" s="3" t="b">
        <v>0</v>
      </c>
      <c r="BO17" s="2">
        <v>83.53</v>
      </c>
      <c r="BP17" s="2">
        <v>10</v>
      </c>
      <c r="BQ17" s="2">
        <v>5</v>
      </c>
      <c r="BR17" s="2">
        <v>0</v>
      </c>
      <c r="BS17" s="2">
        <v>1</v>
      </c>
      <c r="BT17" s="2">
        <v>0</v>
      </c>
      <c r="BU17" s="2">
        <v>1</v>
      </c>
      <c r="BV17" s="2">
        <v>0</v>
      </c>
      <c r="BW17" s="2">
        <v>0</v>
      </c>
      <c r="BX17" s="2">
        <v>1</v>
      </c>
      <c r="BY17" s="2">
        <v>0</v>
      </c>
      <c r="BZ17" s="2">
        <f t="shared" si="1"/>
        <v>1</v>
      </c>
      <c r="CA17" s="2">
        <v>3</v>
      </c>
      <c r="CB17" s="3" t="b">
        <v>0</v>
      </c>
      <c r="CC17" s="3" t="b">
        <v>0</v>
      </c>
      <c r="CD17" s="2">
        <v>74.94</v>
      </c>
      <c r="CE17" s="2">
        <v>8</v>
      </c>
      <c r="CF17" s="2">
        <v>7</v>
      </c>
      <c r="CG17" s="2">
        <v>0</v>
      </c>
      <c r="CH17" s="2">
        <v>0</v>
      </c>
      <c r="CI17" s="2">
        <v>0</v>
      </c>
      <c r="CJ17" s="2">
        <f t="shared" si="2"/>
        <v>0</v>
      </c>
      <c r="CK17" s="2">
        <v>0</v>
      </c>
      <c r="CL17" s="2">
        <v>0</v>
      </c>
      <c r="CM17" s="2">
        <v>0</v>
      </c>
      <c r="CN17" s="2">
        <v>0</v>
      </c>
      <c r="CO17" s="2">
        <v>1</v>
      </c>
      <c r="CP17" s="2">
        <v>1</v>
      </c>
      <c r="CQ17" s="3" t="b">
        <v>0</v>
      </c>
      <c r="CR17" s="3" t="b">
        <v>0</v>
      </c>
      <c r="CS17" s="2">
        <v>70.680000000000007</v>
      </c>
      <c r="CT17" s="2">
        <v>8</v>
      </c>
      <c r="CU17" s="2">
        <v>7</v>
      </c>
      <c r="CV17" s="2">
        <v>0</v>
      </c>
      <c r="CW17" s="2">
        <v>0</v>
      </c>
      <c r="CX17" s="2">
        <v>0</v>
      </c>
      <c r="CY17" s="2">
        <v>1</v>
      </c>
      <c r="CZ17" s="2">
        <v>0</v>
      </c>
      <c r="DA17" s="2">
        <v>0</v>
      </c>
      <c r="DB17" s="2">
        <v>0</v>
      </c>
      <c r="DC17" s="2">
        <v>0</v>
      </c>
      <c r="DD17" s="2">
        <v>1</v>
      </c>
      <c r="DE17" s="3" t="b">
        <v>0</v>
      </c>
      <c r="DF17" s="3" t="b">
        <v>0</v>
      </c>
      <c r="DG17" s="2">
        <v>124.7</v>
      </c>
      <c r="DH17" s="2">
        <v>8</v>
      </c>
      <c r="DI17" s="2">
        <v>3</v>
      </c>
      <c r="DJ17" s="2">
        <v>1</v>
      </c>
      <c r="DK17" s="2">
        <v>1</v>
      </c>
      <c r="DL17" s="2">
        <v>0</v>
      </c>
      <c r="DM17" s="2">
        <v>1</v>
      </c>
      <c r="DN17" s="2">
        <v>0</v>
      </c>
      <c r="DO17" s="2">
        <v>0</v>
      </c>
      <c r="DP17" s="2">
        <v>1</v>
      </c>
      <c r="DQ17" s="2">
        <v>1</v>
      </c>
      <c r="DR17" s="2">
        <v>5</v>
      </c>
      <c r="DS17" s="3" t="b">
        <v>0</v>
      </c>
      <c r="DT17" s="3" t="b">
        <v>0</v>
      </c>
      <c r="DU17" s="2">
        <v>105.05</v>
      </c>
      <c r="DV17" s="2">
        <v>7</v>
      </c>
      <c r="DW17" s="2">
        <v>6</v>
      </c>
      <c r="DX17" s="2">
        <v>0</v>
      </c>
      <c r="DY17" s="2">
        <v>1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1</v>
      </c>
      <c r="EF17" s="2">
        <v>2</v>
      </c>
      <c r="EG17" s="3" t="b">
        <v>0</v>
      </c>
      <c r="EH17" s="3" t="b">
        <v>1</v>
      </c>
      <c r="EI17" s="2">
        <v>101.18</v>
      </c>
      <c r="EJ17" s="2">
        <v>9</v>
      </c>
      <c r="EK17" s="2">
        <v>8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3" t="b">
        <v>1</v>
      </c>
      <c r="EV17" s="3" t="b">
        <v>0</v>
      </c>
      <c r="EW17" s="2">
        <v>90.2</v>
      </c>
      <c r="EX17" s="2">
        <v>8</v>
      </c>
      <c r="EY17" s="2">
        <v>7</v>
      </c>
      <c r="EZ17" s="2">
        <v>0</v>
      </c>
      <c r="FA17" s="2">
        <v>1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1</v>
      </c>
      <c r="FI17" s="3" t="b">
        <v>0</v>
      </c>
      <c r="FJ17" s="3" t="b">
        <v>0</v>
      </c>
      <c r="FK17" s="2">
        <v>132.94</v>
      </c>
      <c r="FL17" s="2">
        <v>6</v>
      </c>
      <c r="FM17" s="2">
        <v>5</v>
      </c>
      <c r="FN17" s="2">
        <v>0</v>
      </c>
      <c r="FO17" s="2">
        <v>1</v>
      </c>
      <c r="FP17" s="2">
        <v>0</v>
      </c>
      <c r="FQ17" s="2">
        <v>1</v>
      </c>
      <c r="FR17" s="2">
        <v>0</v>
      </c>
      <c r="FS17" s="2">
        <v>0</v>
      </c>
      <c r="FT17" s="2">
        <v>0</v>
      </c>
      <c r="FU17" s="2">
        <v>1</v>
      </c>
      <c r="FV17" s="2">
        <v>3</v>
      </c>
      <c r="FW17" s="3" t="b">
        <v>0</v>
      </c>
      <c r="FX17" s="3" t="b">
        <v>0</v>
      </c>
      <c r="FY17" s="2">
        <v>131.5</v>
      </c>
      <c r="FZ17" s="2">
        <v>9</v>
      </c>
      <c r="GA17" s="2">
        <v>6</v>
      </c>
      <c r="GB17" s="2">
        <v>0</v>
      </c>
      <c r="GC17" s="2">
        <v>0</v>
      </c>
      <c r="GD17" s="2">
        <v>1</v>
      </c>
      <c r="GE17" s="2">
        <v>1</v>
      </c>
      <c r="GF17" s="2">
        <v>0</v>
      </c>
      <c r="GG17" s="2">
        <v>0</v>
      </c>
      <c r="GH17" s="2">
        <v>0</v>
      </c>
      <c r="GI17" s="2">
        <v>0</v>
      </c>
      <c r="GJ17" s="2">
        <v>2</v>
      </c>
      <c r="GK17" s="3" t="b">
        <v>0</v>
      </c>
      <c r="GL17" s="2">
        <v>1</v>
      </c>
      <c r="GM17" s="2">
        <v>1441</v>
      </c>
      <c r="GN17" s="2">
        <v>100.50700000000001</v>
      </c>
      <c r="GO17" s="2">
        <v>1</v>
      </c>
      <c r="GP17" s="2">
        <v>1</v>
      </c>
      <c r="GQ17" s="2">
        <v>0</v>
      </c>
      <c r="GR17" s="2">
        <v>3</v>
      </c>
      <c r="GS17" s="2">
        <v>0</v>
      </c>
      <c r="GT17" s="2">
        <v>6</v>
      </c>
      <c r="GU17" s="2">
        <v>10.6</v>
      </c>
      <c r="GV17" s="2">
        <v>0</v>
      </c>
      <c r="GW17" s="2">
        <v>0</v>
      </c>
      <c r="GX17" s="14">
        <f t="shared" si="3"/>
        <v>0.11</v>
      </c>
      <c r="GY17" t="s">
        <v>622</v>
      </c>
    </row>
    <row r="18" spans="1:207" ht="15.75" customHeight="1" x14ac:dyDescent="0.35">
      <c r="A18" s="1" t="s">
        <v>221</v>
      </c>
      <c r="B18" s="2">
        <v>1</v>
      </c>
      <c r="C18" s="1" t="s">
        <v>203</v>
      </c>
      <c r="D18" s="1" t="s">
        <v>204</v>
      </c>
      <c r="E18" s="2">
        <v>20</v>
      </c>
      <c r="F18" s="3" t="b">
        <v>0</v>
      </c>
      <c r="G18" s="2">
        <v>101.22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3" t="b">
        <v>1</v>
      </c>
      <c r="R18" s="2">
        <v>61.86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 t="b">
        <v>0</v>
      </c>
      <c r="AC18" s="2">
        <v>19.95</v>
      </c>
      <c r="AD18" s="2">
        <v>0</v>
      </c>
      <c r="AE18" s="2">
        <v>1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3</v>
      </c>
      <c r="AM18" s="3" t="b">
        <v>1</v>
      </c>
      <c r="AN18" s="2">
        <v>22.94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2</v>
      </c>
      <c r="AY18" s="3" t="b">
        <v>0</v>
      </c>
      <c r="AZ18" s="2">
        <v>94.04</v>
      </c>
      <c r="BA18" s="2">
        <v>7</v>
      </c>
      <c r="BB18" s="2">
        <v>5</v>
      </c>
      <c r="BC18" s="2">
        <v>0</v>
      </c>
      <c r="BD18" s="2">
        <v>0</v>
      </c>
      <c r="BE18" s="2">
        <v>0</v>
      </c>
      <c r="BF18" s="2">
        <v>1</v>
      </c>
      <c r="BG18" s="2">
        <v>0</v>
      </c>
      <c r="BH18" s="2">
        <v>2</v>
      </c>
      <c r="BI18" s="2">
        <v>0</v>
      </c>
      <c r="BJ18" s="2">
        <v>1</v>
      </c>
      <c r="BK18" s="2">
        <f t="shared" si="0"/>
        <v>2</v>
      </c>
      <c r="BL18" s="2">
        <v>4</v>
      </c>
      <c r="BM18" s="3" t="b">
        <v>0</v>
      </c>
      <c r="BN18" s="3" t="b">
        <v>0</v>
      </c>
      <c r="BO18" s="2">
        <v>57.45</v>
      </c>
      <c r="BP18" s="2">
        <v>6</v>
      </c>
      <c r="BQ18" s="2">
        <v>5</v>
      </c>
      <c r="BR18" s="2">
        <v>1</v>
      </c>
      <c r="BS18" s="2">
        <v>1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1</v>
      </c>
      <c r="BZ18" s="2">
        <f t="shared" si="1"/>
        <v>1</v>
      </c>
      <c r="CA18" s="2">
        <v>3</v>
      </c>
      <c r="CB18" s="3" t="b">
        <v>0</v>
      </c>
      <c r="CC18" s="3" t="b">
        <v>0</v>
      </c>
      <c r="CD18" s="2">
        <v>56.56</v>
      </c>
      <c r="CE18" s="2">
        <v>8</v>
      </c>
      <c r="CF18" s="2">
        <v>7</v>
      </c>
      <c r="CG18" s="2">
        <v>0</v>
      </c>
      <c r="CH18" s="2">
        <v>0</v>
      </c>
      <c r="CI18" s="2">
        <v>0</v>
      </c>
      <c r="CJ18" s="2">
        <f t="shared" si="2"/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1</v>
      </c>
      <c r="CQ18" s="3" t="b">
        <v>0</v>
      </c>
      <c r="CR18" s="3" t="b">
        <v>1</v>
      </c>
      <c r="CS18" s="2">
        <v>90.72</v>
      </c>
      <c r="CT18" s="2">
        <v>9</v>
      </c>
      <c r="CU18" s="2">
        <v>8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3" t="b">
        <v>0</v>
      </c>
      <c r="DF18" s="3" t="b">
        <v>0</v>
      </c>
      <c r="DG18" s="2">
        <v>59.74</v>
      </c>
      <c r="DH18" s="2">
        <v>8</v>
      </c>
      <c r="DI18" s="2">
        <v>7</v>
      </c>
      <c r="DJ18" s="2">
        <v>0</v>
      </c>
      <c r="DK18" s="2">
        <v>0</v>
      </c>
      <c r="DL18" s="2">
        <v>1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1</v>
      </c>
      <c r="DS18" s="3" t="b">
        <v>0</v>
      </c>
      <c r="DT18" s="3" t="b">
        <v>0</v>
      </c>
      <c r="DU18" s="2">
        <v>103.88</v>
      </c>
      <c r="DV18" s="2">
        <v>8</v>
      </c>
      <c r="DW18" s="2">
        <v>7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1</v>
      </c>
      <c r="ED18" s="2">
        <v>0</v>
      </c>
      <c r="EE18" s="2">
        <v>0</v>
      </c>
      <c r="EF18" s="2">
        <v>1</v>
      </c>
      <c r="EG18" s="3" t="b">
        <v>0</v>
      </c>
      <c r="EH18" s="3" t="b">
        <v>0</v>
      </c>
      <c r="EI18" s="2">
        <v>109.08</v>
      </c>
      <c r="EJ18" s="2">
        <v>8</v>
      </c>
      <c r="EK18" s="2">
        <v>5</v>
      </c>
      <c r="EL18" s="2">
        <v>0</v>
      </c>
      <c r="EM18" s="2">
        <v>0</v>
      </c>
      <c r="EN18" s="2">
        <v>1</v>
      </c>
      <c r="EO18" s="2">
        <v>1</v>
      </c>
      <c r="EP18" s="2">
        <v>0</v>
      </c>
      <c r="EQ18" s="2">
        <v>0</v>
      </c>
      <c r="ER18" s="2">
        <v>0</v>
      </c>
      <c r="ES18" s="2">
        <v>1</v>
      </c>
      <c r="ET18" s="2">
        <v>3</v>
      </c>
      <c r="EU18" s="3" t="b">
        <v>0</v>
      </c>
      <c r="EV18" s="3" t="b">
        <v>0</v>
      </c>
      <c r="EW18" s="2">
        <v>79.069999999999993</v>
      </c>
      <c r="EX18" s="2">
        <v>8</v>
      </c>
      <c r="EY18" s="2">
        <v>7</v>
      </c>
      <c r="EZ18" s="2">
        <v>0</v>
      </c>
      <c r="FA18" s="2">
        <v>0</v>
      </c>
      <c r="FB18" s="2">
        <v>1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1</v>
      </c>
      <c r="FI18" s="3" t="b">
        <v>0</v>
      </c>
      <c r="FJ18" s="3" t="b">
        <v>0</v>
      </c>
      <c r="FK18" s="2">
        <v>64.400000000000006</v>
      </c>
      <c r="FL18" s="2">
        <v>8</v>
      </c>
      <c r="FM18" s="2">
        <v>5</v>
      </c>
      <c r="FN18" s="2">
        <v>1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1</v>
      </c>
      <c r="FU18" s="2">
        <v>1</v>
      </c>
      <c r="FV18" s="2">
        <v>3</v>
      </c>
      <c r="FW18" s="3" t="b">
        <v>0</v>
      </c>
      <c r="FX18" s="3" t="b">
        <v>0</v>
      </c>
      <c r="FY18" s="2">
        <v>61.44</v>
      </c>
      <c r="FZ18" s="2">
        <v>7</v>
      </c>
      <c r="GA18" s="2">
        <v>6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1</v>
      </c>
      <c r="GH18" s="2">
        <v>0</v>
      </c>
      <c r="GI18" s="2">
        <v>1</v>
      </c>
      <c r="GJ18" s="2">
        <v>2</v>
      </c>
      <c r="GK18" s="3" t="b">
        <v>0</v>
      </c>
      <c r="GL18" s="2">
        <v>1</v>
      </c>
      <c r="GM18" s="2">
        <v>1311</v>
      </c>
      <c r="GN18" s="2">
        <v>77.638000000000005</v>
      </c>
      <c r="GO18" s="2">
        <v>0</v>
      </c>
      <c r="GP18" s="2">
        <v>0</v>
      </c>
      <c r="GQ18" s="2">
        <v>0</v>
      </c>
      <c r="GR18" s="2">
        <v>4</v>
      </c>
      <c r="GS18" s="2">
        <v>1</v>
      </c>
      <c r="GT18" s="2">
        <v>5</v>
      </c>
      <c r="GU18" s="2">
        <v>6.4</v>
      </c>
      <c r="GV18" s="2">
        <v>0</v>
      </c>
      <c r="GW18" s="2">
        <v>0</v>
      </c>
      <c r="GX18" s="14">
        <f t="shared" si="3"/>
        <v>0.11</v>
      </c>
      <c r="GY18" t="s">
        <v>622</v>
      </c>
    </row>
    <row r="19" spans="1:207" ht="15.75" customHeight="1" x14ac:dyDescent="0.35">
      <c r="A19" s="1" t="s">
        <v>222</v>
      </c>
      <c r="B19" s="2">
        <v>1</v>
      </c>
      <c r="C19" s="1" t="s">
        <v>203</v>
      </c>
      <c r="D19" s="1" t="s">
        <v>204</v>
      </c>
      <c r="E19" s="2">
        <v>38</v>
      </c>
      <c r="F19" s="3" t="b">
        <v>1</v>
      </c>
      <c r="G19" s="2">
        <v>72.86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1</v>
      </c>
      <c r="R19" s="2">
        <v>36.479999999999997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b">
        <v>1</v>
      </c>
      <c r="AC19" s="2">
        <v>23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0</v>
      </c>
      <c r="AN19" s="2">
        <v>47.14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2</v>
      </c>
      <c r="AX19" s="2">
        <v>3</v>
      </c>
      <c r="AY19" s="3" t="b">
        <v>1</v>
      </c>
      <c r="AZ19" s="2">
        <v>108.58</v>
      </c>
      <c r="BA19" s="2">
        <v>9</v>
      </c>
      <c r="BB19" s="2">
        <v>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f t="shared" si="0"/>
        <v>0</v>
      </c>
      <c r="BL19" s="2">
        <v>0</v>
      </c>
      <c r="BM19" s="3" t="b">
        <v>0</v>
      </c>
      <c r="BN19" s="3" t="b">
        <v>0</v>
      </c>
      <c r="BO19" s="2">
        <v>35.76</v>
      </c>
      <c r="BP19" s="2">
        <v>4</v>
      </c>
      <c r="BQ19" s="2">
        <v>5</v>
      </c>
      <c r="BR19" s="2">
        <v>1</v>
      </c>
      <c r="BS19" s="2">
        <v>2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2</v>
      </c>
      <c r="BZ19" s="2">
        <f t="shared" si="1"/>
        <v>1</v>
      </c>
      <c r="CA19" s="2">
        <v>5</v>
      </c>
      <c r="CB19" s="3" t="b">
        <v>0</v>
      </c>
      <c r="CC19" s="3" t="b">
        <v>0</v>
      </c>
      <c r="CD19" s="2">
        <v>60.29</v>
      </c>
      <c r="CE19" s="2">
        <v>7</v>
      </c>
      <c r="CF19" s="2">
        <v>6</v>
      </c>
      <c r="CG19" s="2">
        <v>0</v>
      </c>
      <c r="CH19" s="2">
        <v>0</v>
      </c>
      <c r="CI19" s="2">
        <v>0</v>
      </c>
      <c r="CJ19" s="2">
        <f t="shared" si="2"/>
        <v>0</v>
      </c>
      <c r="CK19" s="2">
        <v>0</v>
      </c>
      <c r="CL19" s="2">
        <v>0</v>
      </c>
      <c r="CM19" s="2">
        <v>1</v>
      </c>
      <c r="CN19" s="2">
        <v>0</v>
      </c>
      <c r="CO19" s="2">
        <v>1</v>
      </c>
      <c r="CP19" s="2">
        <v>2</v>
      </c>
      <c r="CQ19" s="3" t="b">
        <v>0</v>
      </c>
      <c r="CR19" s="3" t="b">
        <v>0</v>
      </c>
      <c r="CS19" s="2">
        <v>51.3</v>
      </c>
      <c r="CT19" s="2">
        <v>8</v>
      </c>
      <c r="CU19" s="2">
        <v>7</v>
      </c>
      <c r="CV19" s="2">
        <v>0</v>
      </c>
      <c r="CW19" s="2">
        <v>0</v>
      </c>
      <c r="CX19" s="2">
        <v>0</v>
      </c>
      <c r="CY19" s="2">
        <v>1</v>
      </c>
      <c r="CZ19" s="2">
        <v>0</v>
      </c>
      <c r="DA19" s="2">
        <v>0</v>
      </c>
      <c r="DB19" s="2">
        <v>0</v>
      </c>
      <c r="DC19" s="2">
        <v>0</v>
      </c>
      <c r="DD19" s="2">
        <v>1</v>
      </c>
      <c r="DE19" s="3" t="b">
        <v>0</v>
      </c>
      <c r="DF19" s="3" t="b">
        <v>0</v>
      </c>
      <c r="DG19" s="2">
        <v>102.4</v>
      </c>
      <c r="DH19" s="2">
        <v>6</v>
      </c>
      <c r="DI19" s="2">
        <v>5</v>
      </c>
      <c r="DJ19" s="2">
        <v>0</v>
      </c>
      <c r="DK19" s="2">
        <v>0</v>
      </c>
      <c r="DL19" s="2">
        <v>1</v>
      </c>
      <c r="DM19" s="2">
        <v>0</v>
      </c>
      <c r="DN19" s="2">
        <v>0</v>
      </c>
      <c r="DO19" s="2">
        <v>1</v>
      </c>
      <c r="DP19" s="2">
        <v>1</v>
      </c>
      <c r="DQ19" s="2">
        <v>0</v>
      </c>
      <c r="DR19" s="2">
        <v>3</v>
      </c>
      <c r="DS19" s="3" t="b">
        <v>0</v>
      </c>
      <c r="DT19" s="3" t="b">
        <v>0</v>
      </c>
      <c r="DU19" s="2">
        <v>84.94</v>
      </c>
      <c r="DV19" s="2">
        <v>4</v>
      </c>
      <c r="DW19" s="2">
        <v>5</v>
      </c>
      <c r="DX19" s="2">
        <v>0</v>
      </c>
      <c r="DY19" s="2">
        <v>1</v>
      </c>
      <c r="DZ19" s="2">
        <v>0</v>
      </c>
      <c r="EA19" s="2">
        <v>0</v>
      </c>
      <c r="EB19" s="2">
        <v>0</v>
      </c>
      <c r="EC19" s="2">
        <v>3</v>
      </c>
      <c r="ED19" s="2">
        <v>0</v>
      </c>
      <c r="EE19" s="2">
        <v>1</v>
      </c>
      <c r="EF19" s="2">
        <v>5</v>
      </c>
      <c r="EG19" s="3" t="b">
        <v>0</v>
      </c>
      <c r="EH19" s="3" t="b">
        <v>0</v>
      </c>
      <c r="EI19" s="2">
        <v>78.400000000000006</v>
      </c>
      <c r="EJ19" s="2">
        <v>7</v>
      </c>
      <c r="EK19" s="2">
        <v>6</v>
      </c>
      <c r="EL19" s="2">
        <v>0</v>
      </c>
      <c r="EM19" s="2">
        <v>0</v>
      </c>
      <c r="EN19" s="2">
        <v>1</v>
      </c>
      <c r="EO19" s="2">
        <v>1</v>
      </c>
      <c r="EP19" s="2">
        <v>0</v>
      </c>
      <c r="EQ19" s="2">
        <v>0</v>
      </c>
      <c r="ER19" s="2">
        <v>0</v>
      </c>
      <c r="ES19" s="2">
        <v>0</v>
      </c>
      <c r="ET19" s="2">
        <v>2</v>
      </c>
      <c r="EU19" s="3" t="b">
        <v>0</v>
      </c>
      <c r="EV19" s="3" t="b">
        <v>0</v>
      </c>
      <c r="EW19" s="2">
        <v>87.34</v>
      </c>
      <c r="EX19" s="2">
        <v>7</v>
      </c>
      <c r="EY19" s="2">
        <v>6</v>
      </c>
      <c r="EZ19" s="2">
        <v>1</v>
      </c>
      <c r="FA19" s="2">
        <v>1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2</v>
      </c>
      <c r="FI19" s="3" t="b">
        <v>0</v>
      </c>
      <c r="FJ19" s="3" t="b">
        <v>0</v>
      </c>
      <c r="FK19" s="2">
        <v>65.69</v>
      </c>
      <c r="FL19" s="2">
        <v>5</v>
      </c>
      <c r="FM19" s="2">
        <v>4</v>
      </c>
      <c r="FN19" s="2">
        <v>0</v>
      </c>
      <c r="FO19" s="2">
        <v>1</v>
      </c>
      <c r="FP19" s="2">
        <v>0</v>
      </c>
      <c r="FQ19" s="2">
        <v>1</v>
      </c>
      <c r="FR19" s="2">
        <v>1</v>
      </c>
      <c r="FS19" s="2">
        <v>0</v>
      </c>
      <c r="FT19" s="2">
        <v>0</v>
      </c>
      <c r="FU19" s="2">
        <v>1</v>
      </c>
      <c r="FV19" s="2">
        <v>4</v>
      </c>
      <c r="FW19" s="3" t="b">
        <v>0</v>
      </c>
      <c r="FX19" s="3" t="b">
        <v>0</v>
      </c>
      <c r="FY19" s="2">
        <v>89.79</v>
      </c>
      <c r="FZ19" s="2">
        <v>8</v>
      </c>
      <c r="GA19" s="2">
        <v>5</v>
      </c>
      <c r="GB19" s="2">
        <v>1</v>
      </c>
      <c r="GC19" s="2">
        <v>0</v>
      </c>
      <c r="GD19" s="2">
        <v>0</v>
      </c>
      <c r="GE19" s="2">
        <v>1</v>
      </c>
      <c r="GF19" s="2">
        <v>0</v>
      </c>
      <c r="GG19" s="2">
        <v>0</v>
      </c>
      <c r="GH19" s="2">
        <v>0</v>
      </c>
      <c r="GI19" s="2">
        <v>1</v>
      </c>
      <c r="GJ19" s="2">
        <v>3</v>
      </c>
      <c r="GK19" s="3" t="b">
        <v>0</v>
      </c>
      <c r="GL19" s="2">
        <v>1</v>
      </c>
      <c r="GM19" s="2">
        <v>1305</v>
      </c>
      <c r="GN19" s="2">
        <v>76.448999999999998</v>
      </c>
      <c r="GO19" s="2">
        <v>0</v>
      </c>
      <c r="GP19" s="2">
        <v>0</v>
      </c>
      <c r="GQ19" s="2">
        <v>0</v>
      </c>
      <c r="GR19" s="2">
        <v>4</v>
      </c>
      <c r="GS19" s="2">
        <v>1</v>
      </c>
      <c r="GT19" s="2">
        <v>5</v>
      </c>
      <c r="GU19" s="2">
        <v>10</v>
      </c>
      <c r="GV19" s="2">
        <v>0</v>
      </c>
      <c r="GW19" s="2">
        <v>0</v>
      </c>
      <c r="GX19" s="14">
        <f t="shared" si="3"/>
        <v>0.11</v>
      </c>
      <c r="GY19" t="s">
        <v>622</v>
      </c>
    </row>
    <row r="20" spans="1:207" ht="15.75" customHeight="1" x14ac:dyDescent="0.35">
      <c r="A20" s="1" t="s">
        <v>223</v>
      </c>
      <c r="B20" s="2">
        <v>1</v>
      </c>
      <c r="C20" s="1" t="s">
        <v>203</v>
      </c>
      <c r="D20" s="1" t="s">
        <v>204</v>
      </c>
      <c r="E20" s="2">
        <v>24</v>
      </c>
      <c r="F20" s="3" t="b">
        <v>1</v>
      </c>
      <c r="G20" s="2">
        <v>29.85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1</v>
      </c>
      <c r="R20" s="2">
        <v>42.44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 t="b">
        <v>1</v>
      </c>
      <c r="AC20" s="2">
        <v>33.979999999999997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1</v>
      </c>
      <c r="AN20" s="2">
        <v>64.66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4</v>
      </c>
      <c r="AY20" s="3" t="b">
        <v>0</v>
      </c>
      <c r="AZ20" s="2">
        <v>119.53</v>
      </c>
      <c r="BA20" s="2">
        <v>8</v>
      </c>
      <c r="BB20" s="2">
        <v>7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1</v>
      </c>
      <c r="BJ20" s="2">
        <v>0</v>
      </c>
      <c r="BK20" s="2">
        <f t="shared" si="0"/>
        <v>0</v>
      </c>
      <c r="BL20" s="2">
        <v>1</v>
      </c>
      <c r="BM20" s="3" t="b">
        <v>0</v>
      </c>
      <c r="BN20" s="3" t="b">
        <v>1</v>
      </c>
      <c r="BO20" s="2">
        <v>139.72</v>
      </c>
      <c r="BP20" s="2">
        <v>9</v>
      </c>
      <c r="BQ20" s="2">
        <v>8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f t="shared" si="1"/>
        <v>0</v>
      </c>
      <c r="CA20" s="2">
        <v>0</v>
      </c>
      <c r="CB20" s="3" t="b">
        <v>0</v>
      </c>
      <c r="CC20" s="3" t="b">
        <v>0</v>
      </c>
      <c r="CD20" s="2">
        <v>100.9</v>
      </c>
      <c r="CE20" s="2">
        <v>8</v>
      </c>
      <c r="CF20" s="2">
        <v>7</v>
      </c>
      <c r="CG20" s="2">
        <v>0</v>
      </c>
      <c r="CH20" s="2">
        <v>0</v>
      </c>
      <c r="CI20" s="2">
        <v>0</v>
      </c>
      <c r="CJ20" s="2">
        <f t="shared" si="2"/>
        <v>0</v>
      </c>
      <c r="CK20" s="2">
        <v>0</v>
      </c>
      <c r="CL20" s="2">
        <v>0</v>
      </c>
      <c r="CM20" s="2">
        <v>0</v>
      </c>
      <c r="CN20" s="2">
        <v>0</v>
      </c>
      <c r="CO20" s="2">
        <v>1</v>
      </c>
      <c r="CP20" s="2">
        <v>1</v>
      </c>
      <c r="CQ20" s="3" t="b">
        <v>0</v>
      </c>
      <c r="CR20" s="3" t="b">
        <v>0</v>
      </c>
      <c r="CS20" s="2">
        <v>76.78</v>
      </c>
      <c r="CT20" s="2">
        <v>8</v>
      </c>
      <c r="CU20" s="2">
        <v>7</v>
      </c>
      <c r="CV20" s="2">
        <v>0</v>
      </c>
      <c r="CW20" s="2">
        <v>0</v>
      </c>
      <c r="CX20" s="2">
        <v>0</v>
      </c>
      <c r="CY20" s="2">
        <v>1</v>
      </c>
      <c r="CZ20" s="2">
        <v>0</v>
      </c>
      <c r="DA20" s="2">
        <v>0</v>
      </c>
      <c r="DB20" s="2">
        <v>0</v>
      </c>
      <c r="DC20" s="2">
        <v>0</v>
      </c>
      <c r="DD20" s="2">
        <v>1</v>
      </c>
      <c r="DE20" s="3" t="b">
        <v>0</v>
      </c>
      <c r="DF20" s="3" t="b">
        <v>1</v>
      </c>
      <c r="DG20" s="2">
        <v>106.27</v>
      </c>
      <c r="DH20" s="2">
        <v>9</v>
      </c>
      <c r="DI20" s="2">
        <v>8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3" t="b">
        <v>0</v>
      </c>
      <c r="DT20" s="3" t="b">
        <v>0</v>
      </c>
      <c r="DU20" s="2">
        <v>129.53</v>
      </c>
      <c r="DV20" s="2">
        <v>6</v>
      </c>
      <c r="DW20" s="2">
        <v>7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3</v>
      </c>
      <c r="ED20" s="2">
        <v>0</v>
      </c>
      <c r="EE20" s="2">
        <v>0</v>
      </c>
      <c r="EF20" s="2">
        <v>3</v>
      </c>
      <c r="EG20" s="3" t="b">
        <v>0</v>
      </c>
      <c r="EH20" s="3" t="b">
        <v>0</v>
      </c>
      <c r="EI20" s="2">
        <v>88.56</v>
      </c>
      <c r="EJ20" s="2">
        <v>8</v>
      </c>
      <c r="EK20" s="2">
        <v>7</v>
      </c>
      <c r="EL20" s="2">
        <v>0</v>
      </c>
      <c r="EM20" s="2">
        <v>0</v>
      </c>
      <c r="EN20" s="2">
        <v>1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1</v>
      </c>
      <c r="EU20" s="3" t="b">
        <v>0</v>
      </c>
      <c r="EV20" s="3" t="b">
        <v>0</v>
      </c>
      <c r="EW20" s="2">
        <v>131.19999999999999</v>
      </c>
      <c r="EX20" s="2">
        <v>8</v>
      </c>
      <c r="EY20" s="2">
        <v>7</v>
      </c>
      <c r="EZ20" s="2">
        <v>0</v>
      </c>
      <c r="FA20" s="2">
        <v>1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1</v>
      </c>
      <c r="FI20" s="3" t="b">
        <v>0</v>
      </c>
      <c r="FJ20" s="3" t="b">
        <v>1</v>
      </c>
      <c r="FK20" s="2">
        <v>110.04</v>
      </c>
      <c r="FL20" s="2">
        <v>9</v>
      </c>
      <c r="FM20" s="2">
        <v>8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3" t="b">
        <v>1</v>
      </c>
      <c r="FX20" s="3" t="b">
        <v>1</v>
      </c>
      <c r="FY20" s="2">
        <v>129.16</v>
      </c>
      <c r="FZ20" s="2">
        <v>9</v>
      </c>
      <c r="GA20" s="2">
        <v>8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3" t="b">
        <v>1</v>
      </c>
      <c r="GL20" s="2">
        <v>4</v>
      </c>
      <c r="GM20" s="2">
        <v>1593</v>
      </c>
      <c r="GN20" s="2">
        <v>113.169</v>
      </c>
      <c r="GO20" s="2">
        <v>2</v>
      </c>
      <c r="GP20" s="2">
        <v>2</v>
      </c>
      <c r="GQ20" s="2">
        <v>0</v>
      </c>
      <c r="GR20" s="2">
        <v>2</v>
      </c>
      <c r="GS20" s="2">
        <v>2</v>
      </c>
      <c r="GT20" s="2">
        <v>4</v>
      </c>
      <c r="GU20" s="2">
        <v>10.4</v>
      </c>
      <c r="GV20" s="2">
        <v>0</v>
      </c>
      <c r="GW20" s="2">
        <v>0</v>
      </c>
      <c r="GX20" s="14">
        <f t="shared" si="3"/>
        <v>0.45</v>
      </c>
      <c r="GY20" t="s">
        <v>622</v>
      </c>
    </row>
    <row r="21" spans="1:207" ht="15.75" customHeight="1" x14ac:dyDescent="0.35">
      <c r="A21" s="1" t="s">
        <v>224</v>
      </c>
      <c r="B21" s="2">
        <v>1</v>
      </c>
      <c r="C21" s="1" t="s">
        <v>203</v>
      </c>
      <c r="D21" s="1" t="s">
        <v>204</v>
      </c>
      <c r="E21" s="2">
        <v>35</v>
      </c>
      <c r="F21" s="3" t="b">
        <v>0</v>
      </c>
      <c r="G21" s="2">
        <v>70.08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3" t="b">
        <v>0</v>
      </c>
      <c r="R21" s="2">
        <v>52.94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1</v>
      </c>
      <c r="AA21" s="2">
        <v>2</v>
      </c>
      <c r="AB21" s="3" t="b">
        <v>1</v>
      </c>
      <c r="AC21" s="2">
        <v>39.520000000000003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0</v>
      </c>
      <c r="AN21" s="2">
        <v>69.5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2</v>
      </c>
      <c r="AX21" s="2">
        <v>1</v>
      </c>
      <c r="AY21" s="3" t="b">
        <v>1</v>
      </c>
      <c r="AZ21" s="2">
        <v>78.56</v>
      </c>
      <c r="BA21" s="2">
        <v>9</v>
      </c>
      <c r="BB21" s="2">
        <v>8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f t="shared" si="0"/>
        <v>0</v>
      </c>
      <c r="BL21" s="2">
        <v>0</v>
      </c>
      <c r="BM21" s="3" t="b">
        <v>0</v>
      </c>
      <c r="BN21" s="3" t="b">
        <v>0</v>
      </c>
      <c r="BO21" s="2">
        <v>57.94</v>
      </c>
      <c r="BP21" s="2">
        <v>8</v>
      </c>
      <c r="BQ21" s="2">
        <v>5</v>
      </c>
      <c r="BR21" s="2">
        <v>1</v>
      </c>
      <c r="BS21" s="2">
        <v>1</v>
      </c>
      <c r="BT21" s="2">
        <v>0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f t="shared" si="1"/>
        <v>1</v>
      </c>
      <c r="CA21" s="2">
        <v>3</v>
      </c>
      <c r="CB21" s="3" t="b">
        <v>0</v>
      </c>
      <c r="CC21" s="3" t="b">
        <v>1</v>
      </c>
      <c r="CD21" s="2">
        <v>68.12</v>
      </c>
      <c r="CE21" s="2">
        <v>9</v>
      </c>
      <c r="CF21" s="2">
        <v>8</v>
      </c>
      <c r="CG21" s="2">
        <v>0</v>
      </c>
      <c r="CH21" s="2">
        <v>0</v>
      </c>
      <c r="CI21" s="2">
        <v>0</v>
      </c>
      <c r="CJ21" s="2">
        <f t="shared" si="2"/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3" t="b">
        <v>0</v>
      </c>
      <c r="CR21" s="3" t="b">
        <v>1</v>
      </c>
      <c r="CS21" s="2">
        <v>74.53</v>
      </c>
      <c r="CT21" s="2">
        <v>9</v>
      </c>
      <c r="CU21" s="2">
        <v>8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3" t="b">
        <v>0</v>
      </c>
      <c r="DF21" s="3" t="b">
        <v>0</v>
      </c>
      <c r="DG21" s="2">
        <v>96.77</v>
      </c>
      <c r="DH21" s="2">
        <v>9</v>
      </c>
      <c r="DI21" s="2">
        <v>6</v>
      </c>
      <c r="DJ21" s="2">
        <v>0</v>
      </c>
      <c r="DK21" s="2">
        <v>0</v>
      </c>
      <c r="DL21" s="2">
        <v>1</v>
      </c>
      <c r="DM21" s="2">
        <v>0</v>
      </c>
      <c r="DN21" s="2">
        <v>0</v>
      </c>
      <c r="DO21" s="2">
        <v>0</v>
      </c>
      <c r="DP21" s="2">
        <v>1</v>
      </c>
      <c r="DQ21" s="2">
        <v>0</v>
      </c>
      <c r="DR21" s="2">
        <v>2</v>
      </c>
      <c r="DS21" s="3" t="b">
        <v>0</v>
      </c>
      <c r="DT21" s="3" t="b">
        <v>0</v>
      </c>
      <c r="DU21" s="2">
        <v>104.42</v>
      </c>
      <c r="DV21" s="2">
        <v>6</v>
      </c>
      <c r="DW21" s="2">
        <v>6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2</v>
      </c>
      <c r="ED21" s="2">
        <v>0</v>
      </c>
      <c r="EE21" s="2">
        <v>1</v>
      </c>
      <c r="EF21" s="2">
        <v>3</v>
      </c>
      <c r="EG21" s="3" t="b">
        <v>0</v>
      </c>
      <c r="EH21" s="3" t="b">
        <v>0</v>
      </c>
      <c r="EI21" s="2">
        <v>100.58</v>
      </c>
      <c r="EJ21" s="2">
        <v>9</v>
      </c>
      <c r="EK21" s="2">
        <v>6</v>
      </c>
      <c r="EL21" s="2">
        <v>0</v>
      </c>
      <c r="EM21" s="2">
        <v>0</v>
      </c>
      <c r="EN21" s="2">
        <v>0</v>
      </c>
      <c r="EO21" s="2">
        <v>1</v>
      </c>
      <c r="EP21" s="2">
        <v>0</v>
      </c>
      <c r="EQ21" s="2">
        <v>0</v>
      </c>
      <c r="ER21" s="2">
        <v>0</v>
      </c>
      <c r="ES21" s="2">
        <v>1</v>
      </c>
      <c r="ET21" s="2">
        <v>2</v>
      </c>
      <c r="EU21" s="3" t="b">
        <v>0</v>
      </c>
      <c r="EV21" s="3" t="b">
        <v>0</v>
      </c>
      <c r="EW21" s="2">
        <v>71.05</v>
      </c>
      <c r="EX21" s="2">
        <v>7</v>
      </c>
      <c r="EY21" s="2">
        <v>6</v>
      </c>
      <c r="EZ21" s="2">
        <v>1</v>
      </c>
      <c r="FA21" s="2">
        <v>1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2</v>
      </c>
      <c r="FI21" s="3" t="b">
        <v>0</v>
      </c>
      <c r="FJ21" s="3" t="b">
        <v>0</v>
      </c>
      <c r="FK21" s="2">
        <v>116.14</v>
      </c>
      <c r="FL21" s="2">
        <v>9</v>
      </c>
      <c r="FM21" s="2">
        <v>6</v>
      </c>
      <c r="FN21" s="2">
        <v>1</v>
      </c>
      <c r="FO21" s="2">
        <v>1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2</v>
      </c>
      <c r="FW21" s="3" t="b">
        <v>0</v>
      </c>
      <c r="FX21" s="3" t="b">
        <v>1</v>
      </c>
      <c r="FY21" s="2">
        <v>89.83</v>
      </c>
      <c r="FZ21" s="2">
        <v>9</v>
      </c>
      <c r="GA21" s="2">
        <v>8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3" t="b">
        <v>1</v>
      </c>
      <c r="GL21" s="2">
        <v>4</v>
      </c>
      <c r="GM21" s="2">
        <v>1444</v>
      </c>
      <c r="GN21" s="2">
        <v>85.793999999999997</v>
      </c>
      <c r="GO21" s="2">
        <v>1</v>
      </c>
      <c r="GP21" s="2">
        <v>1</v>
      </c>
      <c r="GQ21" s="2">
        <v>0</v>
      </c>
      <c r="GR21" s="2">
        <v>3</v>
      </c>
      <c r="GS21" s="2">
        <v>3</v>
      </c>
      <c r="GT21" s="2">
        <v>3</v>
      </c>
      <c r="GU21" s="2">
        <v>10.199999999999999</v>
      </c>
      <c r="GV21" s="2">
        <v>0</v>
      </c>
      <c r="GW21" s="2">
        <v>0</v>
      </c>
      <c r="GX21" s="14">
        <f t="shared" si="3"/>
        <v>0.45</v>
      </c>
      <c r="GY21" t="s">
        <v>622</v>
      </c>
    </row>
    <row r="22" spans="1:207" ht="14.5" x14ac:dyDescent="0.35">
      <c r="A22" s="1" t="s">
        <v>225</v>
      </c>
      <c r="B22" s="2">
        <v>1</v>
      </c>
      <c r="C22" s="1" t="s">
        <v>203</v>
      </c>
      <c r="D22" s="1" t="s">
        <v>204</v>
      </c>
      <c r="E22" s="2">
        <v>49</v>
      </c>
      <c r="F22" s="3" t="b">
        <v>1</v>
      </c>
      <c r="G22" s="2">
        <v>102.67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 t="b">
        <v>0</v>
      </c>
      <c r="R22" s="2">
        <v>75.25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2</v>
      </c>
      <c r="AA22" s="2">
        <v>3</v>
      </c>
      <c r="AB22" s="3" t="b">
        <v>0</v>
      </c>
      <c r="AC22" s="2">
        <v>118.35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</v>
      </c>
      <c r="AM22" s="3" t="b">
        <v>0</v>
      </c>
      <c r="AN22" s="2">
        <v>82.24</v>
      </c>
      <c r="AO22" s="2">
        <v>0</v>
      </c>
      <c r="AP22" s="2">
        <v>1</v>
      </c>
      <c r="AQ22" s="2">
        <v>1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2</v>
      </c>
      <c r="AX22" s="2">
        <v>1</v>
      </c>
      <c r="AY22" s="3" t="b">
        <v>0</v>
      </c>
      <c r="AZ22" s="2">
        <v>87.41</v>
      </c>
      <c r="BA22" s="2">
        <v>3</v>
      </c>
      <c r="BB22" s="2">
        <v>5</v>
      </c>
      <c r="BC22" s="2">
        <v>0</v>
      </c>
      <c r="BD22" s="2">
        <v>0</v>
      </c>
      <c r="BE22" s="2">
        <v>0</v>
      </c>
      <c r="BF22" s="2">
        <v>0</v>
      </c>
      <c r="BG22" s="2">
        <v>2</v>
      </c>
      <c r="BH22" s="2">
        <v>3</v>
      </c>
      <c r="BI22" s="2">
        <v>0</v>
      </c>
      <c r="BJ22" s="2">
        <v>1</v>
      </c>
      <c r="BK22" s="2">
        <f t="shared" si="0"/>
        <v>1</v>
      </c>
      <c r="BL22" s="2">
        <v>6</v>
      </c>
      <c r="BM22" s="3" t="b">
        <v>0</v>
      </c>
      <c r="BN22" s="3" t="b">
        <v>0</v>
      </c>
      <c r="BO22" s="2">
        <v>51.51</v>
      </c>
      <c r="BP22" s="2">
        <v>4</v>
      </c>
      <c r="BQ22" s="2">
        <v>5</v>
      </c>
      <c r="BR22" s="2">
        <v>1</v>
      </c>
      <c r="BS22" s="2">
        <v>4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2</v>
      </c>
      <c r="BZ22" s="2">
        <f t="shared" si="1"/>
        <v>1</v>
      </c>
      <c r="CA22" s="2">
        <v>7</v>
      </c>
      <c r="CB22" s="3" t="b">
        <v>0</v>
      </c>
      <c r="CC22" s="3" t="b">
        <v>0</v>
      </c>
      <c r="CD22" s="2">
        <v>110.39</v>
      </c>
      <c r="CE22" s="2">
        <v>6</v>
      </c>
      <c r="CF22" s="2">
        <v>5</v>
      </c>
      <c r="CG22" s="2">
        <v>0</v>
      </c>
      <c r="CH22" s="2">
        <v>0</v>
      </c>
      <c r="CI22" s="2">
        <v>0</v>
      </c>
      <c r="CJ22" s="2">
        <f t="shared" si="2"/>
        <v>0</v>
      </c>
      <c r="CK22" s="2">
        <v>0</v>
      </c>
      <c r="CL22" s="2">
        <v>1</v>
      </c>
      <c r="CM22" s="2">
        <v>1</v>
      </c>
      <c r="CN22" s="2">
        <v>0</v>
      </c>
      <c r="CO22" s="2">
        <v>1</v>
      </c>
      <c r="CP22" s="2">
        <v>3</v>
      </c>
      <c r="CQ22" s="3" t="b">
        <v>0</v>
      </c>
      <c r="CR22" s="3" t="b">
        <v>0</v>
      </c>
      <c r="CS22" s="2">
        <v>90.27</v>
      </c>
      <c r="CT22" s="2">
        <v>6</v>
      </c>
      <c r="CU22" s="2">
        <v>5</v>
      </c>
      <c r="CV22" s="2">
        <v>0</v>
      </c>
      <c r="CW22" s="2">
        <v>0</v>
      </c>
      <c r="CX22" s="2">
        <v>0</v>
      </c>
      <c r="CY22" s="2">
        <v>1</v>
      </c>
      <c r="CZ22" s="2">
        <v>1</v>
      </c>
      <c r="DA22" s="2">
        <v>1</v>
      </c>
      <c r="DB22" s="2">
        <v>0</v>
      </c>
      <c r="DC22" s="2">
        <v>0</v>
      </c>
      <c r="DD22" s="2">
        <v>3</v>
      </c>
      <c r="DE22" s="3" t="b">
        <v>0</v>
      </c>
      <c r="DF22" s="3" t="b">
        <v>0</v>
      </c>
      <c r="DG22" s="2">
        <v>62.83</v>
      </c>
      <c r="DH22" s="2">
        <v>4</v>
      </c>
      <c r="DI22" s="2">
        <v>4</v>
      </c>
      <c r="DJ22" s="2">
        <v>1</v>
      </c>
      <c r="DK22" s="2">
        <v>1</v>
      </c>
      <c r="DL22" s="2">
        <v>2</v>
      </c>
      <c r="DM22" s="2">
        <v>0</v>
      </c>
      <c r="DN22" s="2">
        <v>0</v>
      </c>
      <c r="DO22" s="2">
        <v>1</v>
      </c>
      <c r="DP22" s="2">
        <v>0</v>
      </c>
      <c r="DQ22" s="2">
        <v>0</v>
      </c>
      <c r="DR22" s="2">
        <v>5</v>
      </c>
      <c r="DS22" s="3" t="b">
        <v>0</v>
      </c>
      <c r="DT22" s="3" t="b">
        <v>0</v>
      </c>
      <c r="DU22" s="2">
        <v>58.94</v>
      </c>
      <c r="DV22" s="2">
        <v>3</v>
      </c>
      <c r="DW22" s="2">
        <v>2</v>
      </c>
      <c r="DX22" s="2">
        <v>1</v>
      </c>
      <c r="DY22" s="2">
        <v>2</v>
      </c>
      <c r="DZ22" s="2">
        <v>1</v>
      </c>
      <c r="EA22" s="2">
        <v>0</v>
      </c>
      <c r="EB22" s="2">
        <v>0</v>
      </c>
      <c r="EC22" s="2">
        <v>2</v>
      </c>
      <c r="ED22" s="2">
        <v>1</v>
      </c>
      <c r="EE22" s="2">
        <v>1</v>
      </c>
      <c r="EF22" s="2">
        <v>8</v>
      </c>
      <c r="EG22" s="3" t="b">
        <v>0</v>
      </c>
      <c r="EH22" s="3" t="b">
        <v>0</v>
      </c>
      <c r="EI22" s="2">
        <v>44.9</v>
      </c>
      <c r="EJ22" s="2">
        <v>3</v>
      </c>
      <c r="EK22" s="2">
        <v>3</v>
      </c>
      <c r="EL22" s="2">
        <v>0</v>
      </c>
      <c r="EM22" s="2">
        <v>1</v>
      </c>
      <c r="EN22" s="2">
        <v>1</v>
      </c>
      <c r="EO22" s="2">
        <v>1</v>
      </c>
      <c r="EP22" s="2">
        <v>2</v>
      </c>
      <c r="EQ22" s="2">
        <v>0</v>
      </c>
      <c r="ER22" s="2">
        <v>0</v>
      </c>
      <c r="ES22" s="2">
        <v>1</v>
      </c>
      <c r="ET22" s="2">
        <v>6</v>
      </c>
      <c r="EU22" s="3" t="b">
        <v>0</v>
      </c>
      <c r="EV22" s="3" t="b">
        <v>0</v>
      </c>
      <c r="EW22" s="2">
        <v>88.37</v>
      </c>
      <c r="EX22" s="2">
        <v>5</v>
      </c>
      <c r="EY22" s="2">
        <v>4</v>
      </c>
      <c r="EZ22" s="2">
        <v>1</v>
      </c>
      <c r="FA22" s="2">
        <v>1</v>
      </c>
      <c r="FB22" s="2">
        <v>1</v>
      </c>
      <c r="FC22" s="2">
        <v>1</v>
      </c>
      <c r="FD22" s="2">
        <v>0</v>
      </c>
      <c r="FE22" s="2">
        <v>0</v>
      </c>
      <c r="FF22" s="2">
        <v>0</v>
      </c>
      <c r="FG22" s="2">
        <v>0</v>
      </c>
      <c r="FH22" s="2">
        <v>4</v>
      </c>
      <c r="FI22" s="3" t="b">
        <v>0</v>
      </c>
      <c r="FJ22" s="3" t="b">
        <v>0</v>
      </c>
      <c r="FK22" s="2">
        <v>36.090000000000003</v>
      </c>
      <c r="FL22" s="2">
        <v>0</v>
      </c>
      <c r="FM22" s="2">
        <v>0</v>
      </c>
      <c r="FN22" s="2">
        <v>1</v>
      </c>
      <c r="FO22" s="2">
        <v>1</v>
      </c>
      <c r="FP22" s="2">
        <v>1</v>
      </c>
      <c r="FQ22" s="2">
        <v>2</v>
      </c>
      <c r="FR22" s="2">
        <v>1</v>
      </c>
      <c r="FS22" s="2">
        <v>1</v>
      </c>
      <c r="FT22" s="2">
        <v>1</v>
      </c>
      <c r="FU22" s="2">
        <v>1</v>
      </c>
      <c r="FV22" s="2">
        <v>9</v>
      </c>
      <c r="FW22" s="3" t="b">
        <v>0</v>
      </c>
      <c r="FX22" s="3" t="b">
        <v>0</v>
      </c>
      <c r="FY22" s="2">
        <v>67.180000000000007</v>
      </c>
      <c r="FZ22" s="2">
        <v>3</v>
      </c>
      <c r="GA22" s="2">
        <v>4</v>
      </c>
      <c r="GB22" s="2">
        <v>0</v>
      </c>
      <c r="GC22" s="2">
        <v>0</v>
      </c>
      <c r="GD22" s="2">
        <v>0</v>
      </c>
      <c r="GE22" s="2">
        <v>1</v>
      </c>
      <c r="GF22" s="2">
        <v>1</v>
      </c>
      <c r="GG22" s="2">
        <v>3</v>
      </c>
      <c r="GH22" s="2">
        <v>0</v>
      </c>
      <c r="GI22" s="2">
        <v>1</v>
      </c>
      <c r="GJ22" s="2">
        <v>6</v>
      </c>
      <c r="GK22" s="3" t="b">
        <v>0</v>
      </c>
      <c r="GL22" s="2">
        <v>0</v>
      </c>
      <c r="GM22" s="2">
        <v>1430</v>
      </c>
      <c r="GN22" s="2">
        <v>69.789000000000001</v>
      </c>
      <c r="GO22" s="2">
        <v>0</v>
      </c>
      <c r="GP22" s="2">
        <v>0</v>
      </c>
      <c r="GQ22" s="2">
        <v>0</v>
      </c>
      <c r="GR22" s="2">
        <v>4</v>
      </c>
      <c r="GS22" s="2">
        <v>0</v>
      </c>
      <c r="GT22" s="2">
        <v>6</v>
      </c>
      <c r="GU22" s="2">
        <v>13.4</v>
      </c>
      <c r="GV22" s="2">
        <v>0</v>
      </c>
      <c r="GW22" s="2">
        <v>0</v>
      </c>
      <c r="GX22" s="14">
        <f t="shared" si="3"/>
        <v>0</v>
      </c>
      <c r="GY22" t="s">
        <v>622</v>
      </c>
    </row>
    <row r="23" spans="1:207" ht="14.5" x14ac:dyDescent="0.35">
      <c r="A23" s="1" t="s">
        <v>226</v>
      </c>
      <c r="B23" s="2">
        <v>1</v>
      </c>
      <c r="C23" s="1" t="s">
        <v>203</v>
      </c>
      <c r="D23" s="1" t="s">
        <v>204</v>
      </c>
      <c r="E23" s="2">
        <v>39</v>
      </c>
      <c r="F23" s="3" t="b">
        <v>1</v>
      </c>
      <c r="G23" s="2">
        <v>42.61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0</v>
      </c>
      <c r="R23" s="2">
        <v>17.89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1</v>
      </c>
      <c r="AA23" s="2">
        <v>2</v>
      </c>
      <c r="AB23" s="3" t="b">
        <v>1</v>
      </c>
      <c r="AC23" s="2">
        <v>14.66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3" t="b">
        <v>1</v>
      </c>
      <c r="AN23" s="2">
        <v>21.57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3</v>
      </c>
      <c r="AY23" s="3" t="b">
        <v>1</v>
      </c>
      <c r="AZ23" s="2">
        <v>51.64</v>
      </c>
      <c r="BA23" s="2">
        <v>9</v>
      </c>
      <c r="BB23" s="2">
        <v>8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f t="shared" si="0"/>
        <v>0</v>
      </c>
      <c r="BL23" s="2">
        <v>0</v>
      </c>
      <c r="BM23" s="3" t="b">
        <v>0</v>
      </c>
      <c r="BN23" s="3" t="b">
        <v>1</v>
      </c>
      <c r="BO23" s="2">
        <v>75.69</v>
      </c>
      <c r="BP23" s="2">
        <v>9</v>
      </c>
      <c r="BQ23" s="2">
        <v>8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f t="shared" si="1"/>
        <v>0</v>
      </c>
      <c r="CA23" s="2">
        <v>0</v>
      </c>
      <c r="CB23" s="3" t="b">
        <v>0</v>
      </c>
      <c r="CC23" s="3" t="b">
        <v>0</v>
      </c>
      <c r="CD23" s="2">
        <v>66.73</v>
      </c>
      <c r="CE23" s="2">
        <v>8</v>
      </c>
      <c r="CF23" s="2">
        <v>7</v>
      </c>
      <c r="CG23" s="2">
        <v>0</v>
      </c>
      <c r="CH23" s="2">
        <v>0</v>
      </c>
      <c r="CI23" s="2">
        <v>0</v>
      </c>
      <c r="CJ23" s="2">
        <f t="shared" si="2"/>
        <v>0</v>
      </c>
      <c r="CK23" s="2">
        <v>0</v>
      </c>
      <c r="CL23" s="2">
        <v>0</v>
      </c>
      <c r="CM23" s="2">
        <v>0</v>
      </c>
      <c r="CN23" s="2">
        <v>0</v>
      </c>
      <c r="CO23" s="2">
        <v>1</v>
      </c>
      <c r="CP23" s="2">
        <v>1</v>
      </c>
      <c r="CQ23" s="3" t="b">
        <v>0</v>
      </c>
      <c r="CR23" s="3" t="b">
        <v>1</v>
      </c>
      <c r="CS23" s="2">
        <v>45.62</v>
      </c>
      <c r="CT23" s="2">
        <v>9</v>
      </c>
      <c r="CU23" s="2">
        <v>8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3" t="b">
        <v>0</v>
      </c>
      <c r="DF23" s="3" t="b">
        <v>0</v>
      </c>
      <c r="DG23" s="2">
        <v>56.66</v>
      </c>
      <c r="DH23" s="2">
        <v>8</v>
      </c>
      <c r="DI23" s="2">
        <v>5</v>
      </c>
      <c r="DJ23" s="2">
        <v>0</v>
      </c>
      <c r="DK23" s="2">
        <v>0</v>
      </c>
      <c r="DL23" s="2">
        <v>1</v>
      </c>
      <c r="DM23" s="2">
        <v>0</v>
      </c>
      <c r="DN23" s="2">
        <v>1</v>
      </c>
      <c r="DO23" s="2">
        <v>1</v>
      </c>
      <c r="DP23" s="2">
        <v>0</v>
      </c>
      <c r="DQ23" s="2">
        <v>0</v>
      </c>
      <c r="DR23" s="2">
        <v>3</v>
      </c>
      <c r="DS23" s="3" t="b">
        <v>0</v>
      </c>
      <c r="DT23" s="3" t="b">
        <v>0</v>
      </c>
      <c r="DU23" s="2">
        <v>97.62</v>
      </c>
      <c r="DV23" s="2">
        <v>7</v>
      </c>
      <c r="DW23" s="2">
        <v>6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1</v>
      </c>
      <c r="ED23" s="2">
        <v>0</v>
      </c>
      <c r="EE23" s="2">
        <v>1</v>
      </c>
      <c r="EF23" s="2">
        <v>2</v>
      </c>
      <c r="EG23" s="3" t="b">
        <v>0</v>
      </c>
      <c r="EH23" s="3" t="b">
        <v>0</v>
      </c>
      <c r="EI23" s="2">
        <v>60.59</v>
      </c>
      <c r="EJ23" s="2">
        <v>8</v>
      </c>
      <c r="EK23" s="2">
        <v>7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1</v>
      </c>
      <c r="ET23" s="2">
        <v>1</v>
      </c>
      <c r="EU23" s="3" t="b">
        <v>0</v>
      </c>
      <c r="EV23" s="3" t="b">
        <v>0</v>
      </c>
      <c r="EW23" s="2">
        <v>100.6</v>
      </c>
      <c r="EX23" s="2">
        <v>8</v>
      </c>
      <c r="EY23" s="2">
        <v>7</v>
      </c>
      <c r="EZ23" s="2">
        <v>0</v>
      </c>
      <c r="FA23" s="2">
        <v>1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1</v>
      </c>
      <c r="FI23" s="3" t="b">
        <v>0</v>
      </c>
      <c r="FJ23" s="3" t="b">
        <v>0</v>
      </c>
      <c r="FK23" s="2">
        <v>223.27</v>
      </c>
      <c r="FL23" s="2">
        <v>8</v>
      </c>
      <c r="FM23" s="2">
        <v>7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1</v>
      </c>
      <c r="FT23" s="2">
        <v>0</v>
      </c>
      <c r="FU23" s="2">
        <v>0</v>
      </c>
      <c r="FV23" s="2">
        <v>1</v>
      </c>
      <c r="FW23" s="3" t="b">
        <v>0</v>
      </c>
      <c r="FX23" s="3" t="b">
        <v>0</v>
      </c>
      <c r="FY23" s="2">
        <v>124.67</v>
      </c>
      <c r="FZ23" s="2">
        <v>8</v>
      </c>
      <c r="GA23" s="2">
        <v>7</v>
      </c>
      <c r="GB23" s="2">
        <v>0</v>
      </c>
      <c r="GC23" s="2">
        <v>0</v>
      </c>
      <c r="GD23" s="2">
        <v>0</v>
      </c>
      <c r="GE23" s="2">
        <v>1</v>
      </c>
      <c r="GF23" s="2">
        <v>0</v>
      </c>
      <c r="GG23" s="2">
        <v>0</v>
      </c>
      <c r="GH23" s="2">
        <v>0</v>
      </c>
      <c r="GI23" s="2">
        <v>0</v>
      </c>
      <c r="GJ23" s="2">
        <v>1</v>
      </c>
      <c r="GK23" s="3" t="b">
        <v>0</v>
      </c>
      <c r="GL23" s="2">
        <v>3</v>
      </c>
      <c r="GM23" s="2">
        <v>1246</v>
      </c>
      <c r="GN23" s="2">
        <v>90.308999999999997</v>
      </c>
      <c r="GO23" s="2">
        <v>0</v>
      </c>
      <c r="GP23" s="2">
        <v>0</v>
      </c>
      <c r="GQ23" s="2">
        <v>0</v>
      </c>
      <c r="GR23" s="2">
        <v>4</v>
      </c>
      <c r="GS23" s="2">
        <v>3</v>
      </c>
      <c r="GT23" s="2">
        <v>3</v>
      </c>
      <c r="GU23" s="2">
        <v>6.4</v>
      </c>
      <c r="GV23" s="2">
        <v>0</v>
      </c>
      <c r="GW23" s="2">
        <v>0</v>
      </c>
      <c r="GX23" s="14">
        <f t="shared" si="3"/>
        <v>0.34</v>
      </c>
      <c r="GY23" t="s">
        <v>622</v>
      </c>
    </row>
    <row r="24" spans="1:207" ht="14.5" x14ac:dyDescent="0.35">
      <c r="A24" s="1" t="s">
        <v>227</v>
      </c>
      <c r="B24" s="2">
        <v>1</v>
      </c>
      <c r="C24" s="1" t="s">
        <v>203</v>
      </c>
      <c r="D24" s="1" t="s">
        <v>208</v>
      </c>
      <c r="E24" s="2">
        <v>39</v>
      </c>
      <c r="F24" s="3" t="b">
        <v>1</v>
      </c>
      <c r="G24" s="2">
        <v>31.87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1</v>
      </c>
      <c r="R24" s="2">
        <v>50.77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 t="b">
        <v>0</v>
      </c>
      <c r="AC24" s="2">
        <v>23.55</v>
      </c>
      <c r="AD24" s="2">
        <v>1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2</v>
      </c>
      <c r="AM24" s="3" t="b">
        <v>0</v>
      </c>
      <c r="AN24" s="2">
        <v>131.86000000000001</v>
      </c>
      <c r="AO24" s="2">
        <v>1</v>
      </c>
      <c r="AP24" s="2">
        <v>0</v>
      </c>
      <c r="AQ24" s="2">
        <v>1</v>
      </c>
      <c r="AR24" s="2">
        <v>0</v>
      </c>
      <c r="AS24" s="2">
        <v>0</v>
      </c>
      <c r="AT24" s="2">
        <v>0</v>
      </c>
      <c r="AU24" s="2">
        <v>0</v>
      </c>
      <c r="AV24" s="2">
        <v>2</v>
      </c>
      <c r="AW24" s="2">
        <v>4</v>
      </c>
      <c r="AX24" s="2">
        <v>2</v>
      </c>
      <c r="AY24" s="3" t="b">
        <v>0</v>
      </c>
      <c r="AZ24" s="2">
        <v>76.290000000000006</v>
      </c>
      <c r="BA24" s="2">
        <v>7</v>
      </c>
      <c r="BB24" s="2">
        <v>6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1</v>
      </c>
      <c r="BI24" s="2">
        <v>0</v>
      </c>
      <c r="BJ24" s="2">
        <v>1</v>
      </c>
      <c r="BK24" s="2">
        <f t="shared" si="0"/>
        <v>1</v>
      </c>
      <c r="BL24" s="2">
        <v>2</v>
      </c>
      <c r="BM24" s="3" t="b">
        <v>0</v>
      </c>
      <c r="BN24" s="3" t="b">
        <v>0</v>
      </c>
      <c r="BO24" s="2">
        <v>126.06</v>
      </c>
      <c r="BP24" s="2">
        <v>8</v>
      </c>
      <c r="BQ24" s="2">
        <v>7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1</v>
      </c>
      <c r="BZ24" s="2">
        <f t="shared" si="1"/>
        <v>0</v>
      </c>
      <c r="CA24" s="2">
        <v>1</v>
      </c>
      <c r="CB24" s="3" t="b">
        <v>0</v>
      </c>
      <c r="CC24" s="3" t="b">
        <v>0</v>
      </c>
      <c r="CD24" s="2">
        <v>83.6</v>
      </c>
      <c r="CE24" s="2">
        <v>8</v>
      </c>
      <c r="CF24" s="2">
        <v>7</v>
      </c>
      <c r="CG24" s="2">
        <v>0</v>
      </c>
      <c r="CH24" s="2">
        <v>0</v>
      </c>
      <c r="CI24" s="2">
        <v>0</v>
      </c>
      <c r="CJ24" s="2">
        <f t="shared" si="2"/>
        <v>0</v>
      </c>
      <c r="CK24" s="2">
        <v>0</v>
      </c>
      <c r="CL24" s="2">
        <v>0</v>
      </c>
      <c r="CM24" s="2">
        <v>0</v>
      </c>
      <c r="CN24" s="2">
        <v>0</v>
      </c>
      <c r="CO24" s="2">
        <v>1</v>
      </c>
      <c r="CP24" s="2">
        <v>1</v>
      </c>
      <c r="CQ24" s="3" t="b">
        <v>0</v>
      </c>
      <c r="CR24" s="3" t="b">
        <v>0</v>
      </c>
      <c r="CS24" s="2">
        <v>75.44</v>
      </c>
      <c r="CT24" s="2">
        <v>8</v>
      </c>
      <c r="CU24" s="2">
        <v>7</v>
      </c>
      <c r="CV24" s="2">
        <v>0</v>
      </c>
      <c r="CW24" s="2">
        <v>0</v>
      </c>
      <c r="CX24" s="2">
        <v>0</v>
      </c>
      <c r="CY24" s="2">
        <v>1</v>
      </c>
      <c r="CZ24" s="2">
        <v>0</v>
      </c>
      <c r="DA24" s="2">
        <v>0</v>
      </c>
      <c r="DB24" s="2">
        <v>0</v>
      </c>
      <c r="DC24" s="2">
        <v>0</v>
      </c>
      <c r="DD24" s="2">
        <v>1</v>
      </c>
      <c r="DE24" s="3" t="b">
        <v>0</v>
      </c>
      <c r="DF24" s="3" t="b">
        <v>0</v>
      </c>
      <c r="DG24" s="2">
        <v>83.26</v>
      </c>
      <c r="DH24" s="2">
        <v>7</v>
      </c>
      <c r="DI24" s="2">
        <v>6</v>
      </c>
      <c r="DJ24" s="2">
        <v>0</v>
      </c>
      <c r="DK24" s="2">
        <v>1</v>
      </c>
      <c r="DL24" s="2">
        <v>0</v>
      </c>
      <c r="DM24" s="2">
        <v>0</v>
      </c>
      <c r="DN24" s="2">
        <v>0</v>
      </c>
      <c r="DO24" s="2">
        <v>0</v>
      </c>
      <c r="DP24" s="2">
        <v>1</v>
      </c>
      <c r="DQ24" s="2">
        <v>0</v>
      </c>
      <c r="DR24" s="2">
        <v>2</v>
      </c>
      <c r="DS24" s="3" t="b">
        <v>0</v>
      </c>
      <c r="DT24" s="3" t="b">
        <v>0</v>
      </c>
      <c r="DU24" s="2">
        <v>94.5</v>
      </c>
      <c r="DV24" s="2">
        <v>5</v>
      </c>
      <c r="DW24" s="2">
        <v>4</v>
      </c>
      <c r="DX24" s="2">
        <v>0</v>
      </c>
      <c r="DY24" s="2">
        <v>1</v>
      </c>
      <c r="DZ24" s="2">
        <v>1</v>
      </c>
      <c r="EA24" s="2">
        <v>0</v>
      </c>
      <c r="EB24" s="2">
        <v>0</v>
      </c>
      <c r="EC24" s="2">
        <v>1</v>
      </c>
      <c r="ED24" s="2">
        <v>0</v>
      </c>
      <c r="EE24" s="2">
        <v>1</v>
      </c>
      <c r="EF24" s="2">
        <v>4</v>
      </c>
      <c r="EG24" s="3" t="b">
        <v>0</v>
      </c>
      <c r="EH24" s="3" t="b">
        <v>0</v>
      </c>
      <c r="EI24" s="2">
        <v>95.08</v>
      </c>
      <c r="EJ24" s="2">
        <v>7</v>
      </c>
      <c r="EK24" s="2">
        <v>6</v>
      </c>
      <c r="EL24" s="2">
        <v>0</v>
      </c>
      <c r="EM24" s="2">
        <v>0</v>
      </c>
      <c r="EN24" s="2">
        <v>1</v>
      </c>
      <c r="EO24" s="2">
        <v>0</v>
      </c>
      <c r="EP24" s="2">
        <v>0</v>
      </c>
      <c r="EQ24" s="2">
        <v>0</v>
      </c>
      <c r="ER24" s="2">
        <v>0</v>
      </c>
      <c r="ES24" s="2">
        <v>1</v>
      </c>
      <c r="ET24" s="2">
        <v>2</v>
      </c>
      <c r="EU24" s="3" t="b">
        <v>0</v>
      </c>
      <c r="EV24" s="3" t="b">
        <v>0</v>
      </c>
      <c r="EW24" s="2">
        <v>93.75</v>
      </c>
      <c r="EX24" s="2">
        <v>6</v>
      </c>
      <c r="EY24" s="2">
        <v>6</v>
      </c>
      <c r="EZ24" s="2">
        <v>0</v>
      </c>
      <c r="FA24" s="2">
        <v>1</v>
      </c>
      <c r="FB24" s="2">
        <v>2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3</v>
      </c>
      <c r="FI24" s="3" t="b">
        <v>0</v>
      </c>
      <c r="FJ24" s="3" t="b">
        <v>0</v>
      </c>
      <c r="FK24" s="2">
        <v>107.11</v>
      </c>
      <c r="FL24" s="2">
        <v>5</v>
      </c>
      <c r="FM24" s="2">
        <v>4</v>
      </c>
      <c r="FN24" s="2">
        <v>0</v>
      </c>
      <c r="FO24" s="2">
        <v>1</v>
      </c>
      <c r="FP24" s="2">
        <v>0</v>
      </c>
      <c r="FQ24" s="2">
        <v>1</v>
      </c>
      <c r="FR24" s="2">
        <v>1</v>
      </c>
      <c r="FS24" s="2">
        <v>0</v>
      </c>
      <c r="FT24" s="2">
        <v>1</v>
      </c>
      <c r="FU24" s="2">
        <v>0</v>
      </c>
      <c r="FV24" s="2">
        <v>4</v>
      </c>
      <c r="FW24" s="3" t="b">
        <v>0</v>
      </c>
      <c r="FX24" s="3" t="b">
        <v>0</v>
      </c>
      <c r="FY24" s="2">
        <v>90.99</v>
      </c>
      <c r="FZ24" s="2">
        <v>7</v>
      </c>
      <c r="GA24" s="2">
        <v>6</v>
      </c>
      <c r="GB24" s="2">
        <v>0</v>
      </c>
      <c r="GC24" s="2">
        <v>0</v>
      </c>
      <c r="GD24" s="2">
        <v>0</v>
      </c>
      <c r="GE24" s="2">
        <v>0</v>
      </c>
      <c r="GF24" s="2">
        <v>1</v>
      </c>
      <c r="GG24" s="2">
        <v>1</v>
      </c>
      <c r="GH24" s="2">
        <v>0</v>
      </c>
      <c r="GI24" s="2">
        <v>0</v>
      </c>
      <c r="GJ24" s="2">
        <v>2</v>
      </c>
      <c r="GK24" s="3" t="b">
        <v>0</v>
      </c>
      <c r="GL24" s="2">
        <v>0</v>
      </c>
      <c r="GM24" s="2">
        <v>1486</v>
      </c>
      <c r="GN24" s="2">
        <v>92.608000000000004</v>
      </c>
      <c r="GO24" s="2">
        <v>0</v>
      </c>
      <c r="GP24" s="2">
        <v>0</v>
      </c>
      <c r="GQ24" s="2">
        <v>0</v>
      </c>
      <c r="GR24" s="2">
        <v>4</v>
      </c>
      <c r="GS24" s="2">
        <v>0</v>
      </c>
      <c r="GT24" s="2">
        <v>6</v>
      </c>
      <c r="GU24" s="2">
        <v>8.1999999999999993</v>
      </c>
      <c r="GV24" s="2">
        <v>0</v>
      </c>
      <c r="GW24" s="2">
        <v>0</v>
      </c>
      <c r="GX24" s="14">
        <f t="shared" si="3"/>
        <v>0</v>
      </c>
      <c r="GY24" t="s">
        <v>622</v>
      </c>
    </row>
    <row r="25" spans="1:207" ht="14.5" x14ac:dyDescent="0.35">
      <c r="A25" s="1" t="s">
        <v>228</v>
      </c>
      <c r="B25" s="2">
        <v>1</v>
      </c>
      <c r="C25" s="1" t="s">
        <v>203</v>
      </c>
      <c r="D25" s="1" t="s">
        <v>208</v>
      </c>
      <c r="E25" s="2">
        <v>23</v>
      </c>
      <c r="F25" s="3" t="b">
        <v>1</v>
      </c>
      <c r="G25" s="2">
        <v>44.8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1</v>
      </c>
      <c r="R25" s="2">
        <v>65.209999999999994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91.68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50.46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4</v>
      </c>
      <c r="AY25" s="3" t="b">
        <v>0</v>
      </c>
      <c r="AZ25" s="2">
        <v>47.62</v>
      </c>
      <c r="BA25" s="2">
        <v>8</v>
      </c>
      <c r="BB25" s="2">
        <v>7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1</v>
      </c>
      <c r="BK25" s="2">
        <f t="shared" si="0"/>
        <v>1</v>
      </c>
      <c r="BL25" s="2">
        <v>1</v>
      </c>
      <c r="BM25" s="3" t="b">
        <v>0</v>
      </c>
      <c r="BN25" s="3" t="b">
        <v>0</v>
      </c>
      <c r="BO25" s="2">
        <v>69.73</v>
      </c>
      <c r="BP25" s="2">
        <v>8</v>
      </c>
      <c r="BQ25" s="2">
        <v>7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1</v>
      </c>
      <c r="BZ25" s="2">
        <f t="shared" si="1"/>
        <v>0</v>
      </c>
      <c r="CA25" s="2">
        <v>1</v>
      </c>
      <c r="CB25" s="3" t="b">
        <v>0</v>
      </c>
      <c r="CC25" s="3" t="b">
        <v>0</v>
      </c>
      <c r="CD25" s="2">
        <v>65.78</v>
      </c>
      <c r="CE25" s="2">
        <v>8</v>
      </c>
      <c r="CF25" s="2">
        <v>7</v>
      </c>
      <c r="CG25" s="2">
        <v>0</v>
      </c>
      <c r="CH25" s="2">
        <v>0</v>
      </c>
      <c r="CI25" s="2">
        <v>0</v>
      </c>
      <c r="CJ25" s="2">
        <f t="shared" si="2"/>
        <v>0</v>
      </c>
      <c r="CK25" s="2">
        <v>0</v>
      </c>
      <c r="CL25" s="2">
        <v>0</v>
      </c>
      <c r="CM25" s="2">
        <v>0</v>
      </c>
      <c r="CN25" s="2">
        <v>0</v>
      </c>
      <c r="CO25" s="2">
        <v>1</v>
      </c>
      <c r="CP25" s="2">
        <v>1</v>
      </c>
      <c r="CQ25" s="3" t="b">
        <v>0</v>
      </c>
      <c r="CR25" s="3" t="b">
        <v>1</v>
      </c>
      <c r="CS25" s="2">
        <v>61.51</v>
      </c>
      <c r="CT25" s="2">
        <v>9</v>
      </c>
      <c r="CU25" s="2">
        <v>8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3" t="b">
        <v>0</v>
      </c>
      <c r="DF25" s="3" t="b">
        <v>0</v>
      </c>
      <c r="DG25" s="2">
        <v>58.61</v>
      </c>
      <c r="DH25" s="2">
        <v>8</v>
      </c>
      <c r="DI25" s="2">
        <v>7</v>
      </c>
      <c r="DJ25" s="2">
        <v>1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1</v>
      </c>
      <c r="DS25" s="3" t="b">
        <v>0</v>
      </c>
      <c r="DT25" s="3" t="b">
        <v>0</v>
      </c>
      <c r="DU25" s="2">
        <v>71.91</v>
      </c>
      <c r="DV25" s="2">
        <v>8</v>
      </c>
      <c r="DW25" s="2">
        <v>7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1</v>
      </c>
      <c r="EF25" s="2">
        <v>1</v>
      </c>
      <c r="EG25" s="3" t="b">
        <v>0</v>
      </c>
      <c r="EH25" s="3" t="b">
        <v>1</v>
      </c>
      <c r="EI25" s="2">
        <v>70.040000000000006</v>
      </c>
      <c r="EJ25" s="2">
        <v>9</v>
      </c>
      <c r="EK25" s="2">
        <v>8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3" t="b">
        <v>1</v>
      </c>
      <c r="EV25" s="3" t="b">
        <v>0</v>
      </c>
      <c r="EW25" s="2">
        <v>62.07</v>
      </c>
      <c r="EX25" s="2">
        <v>8</v>
      </c>
      <c r="EY25" s="2">
        <v>7</v>
      </c>
      <c r="EZ25" s="2">
        <v>0</v>
      </c>
      <c r="FA25" s="2">
        <v>1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1</v>
      </c>
      <c r="FI25" s="3" t="b">
        <v>0</v>
      </c>
      <c r="FJ25" s="3" t="b">
        <v>0</v>
      </c>
      <c r="FK25" s="2">
        <v>81.319999999999993</v>
      </c>
      <c r="FL25" s="2">
        <v>7</v>
      </c>
      <c r="FM25" s="2">
        <v>6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1</v>
      </c>
      <c r="FT25" s="2">
        <v>1</v>
      </c>
      <c r="FU25" s="2">
        <v>0</v>
      </c>
      <c r="FV25" s="2">
        <v>2</v>
      </c>
      <c r="FW25" s="3" t="b">
        <v>0</v>
      </c>
      <c r="FX25" s="3" t="b">
        <v>0</v>
      </c>
      <c r="FY25" s="2">
        <v>56.38</v>
      </c>
      <c r="FZ25" s="2">
        <v>8</v>
      </c>
      <c r="GA25" s="2">
        <v>7</v>
      </c>
      <c r="GB25" s="2">
        <v>0</v>
      </c>
      <c r="GC25" s="2">
        <v>0</v>
      </c>
      <c r="GD25" s="2">
        <v>0</v>
      </c>
      <c r="GE25" s="2">
        <v>1</v>
      </c>
      <c r="GF25" s="2">
        <v>0</v>
      </c>
      <c r="GG25" s="2">
        <v>0</v>
      </c>
      <c r="GH25" s="2">
        <v>0</v>
      </c>
      <c r="GI25" s="2">
        <v>0</v>
      </c>
      <c r="GJ25" s="2">
        <v>1</v>
      </c>
      <c r="GK25" s="3" t="b">
        <v>0</v>
      </c>
      <c r="GL25" s="2">
        <v>2</v>
      </c>
      <c r="GM25" s="2">
        <v>1415</v>
      </c>
      <c r="GN25" s="2">
        <v>64.497</v>
      </c>
      <c r="GO25" s="2">
        <v>1</v>
      </c>
      <c r="GP25" s="2">
        <v>1</v>
      </c>
      <c r="GQ25" s="2">
        <v>0</v>
      </c>
      <c r="GR25" s="2">
        <v>3</v>
      </c>
      <c r="GS25" s="2">
        <v>1</v>
      </c>
      <c r="GT25" s="2">
        <v>5</v>
      </c>
      <c r="GU25" s="2">
        <v>10.4</v>
      </c>
      <c r="GV25" s="2">
        <v>0</v>
      </c>
      <c r="GW25" s="2">
        <v>0</v>
      </c>
      <c r="GX25" s="14">
        <f t="shared" si="3"/>
        <v>0.22</v>
      </c>
      <c r="GY25" t="s">
        <v>622</v>
      </c>
    </row>
    <row r="26" spans="1:207" ht="14.5" x14ac:dyDescent="0.35">
      <c r="A26" s="1" t="s">
        <v>229</v>
      </c>
      <c r="B26" s="2">
        <v>1</v>
      </c>
      <c r="C26" s="1" t="s">
        <v>203</v>
      </c>
      <c r="D26" s="1" t="s">
        <v>208</v>
      </c>
      <c r="E26" s="2">
        <v>20</v>
      </c>
      <c r="F26" s="3" t="b">
        <v>1</v>
      </c>
      <c r="G26" s="2">
        <v>52.01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74.569999999999993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3" t="b">
        <v>1</v>
      </c>
      <c r="AC26" s="2">
        <v>72.8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35.1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3</v>
      </c>
      <c r="AY26" s="3" t="b">
        <v>0</v>
      </c>
      <c r="AZ26" s="2">
        <v>78.27</v>
      </c>
      <c r="BA26" s="2">
        <v>8</v>
      </c>
      <c r="BB26" s="2">
        <v>7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  <c r="BJ26" s="2">
        <v>0</v>
      </c>
      <c r="BK26" s="2">
        <f t="shared" si="0"/>
        <v>0</v>
      </c>
      <c r="BL26" s="2">
        <v>1</v>
      </c>
      <c r="BM26" s="3" t="b">
        <v>0</v>
      </c>
      <c r="BN26" s="3" t="b">
        <v>1</v>
      </c>
      <c r="BO26" s="2">
        <v>85.38</v>
      </c>
      <c r="BP26" s="2">
        <v>9</v>
      </c>
      <c r="BQ26" s="2">
        <v>8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f t="shared" si="1"/>
        <v>0</v>
      </c>
      <c r="CA26" s="2">
        <v>0</v>
      </c>
      <c r="CB26" s="3" t="b">
        <v>0</v>
      </c>
      <c r="CC26" s="3" t="b">
        <v>0</v>
      </c>
      <c r="CD26" s="2">
        <v>88.59</v>
      </c>
      <c r="CE26" s="2">
        <v>8</v>
      </c>
      <c r="CF26" s="2">
        <v>7</v>
      </c>
      <c r="CG26" s="2">
        <v>0</v>
      </c>
      <c r="CH26" s="2">
        <v>0</v>
      </c>
      <c r="CI26" s="2">
        <v>0</v>
      </c>
      <c r="CJ26" s="2">
        <f t="shared" si="2"/>
        <v>0</v>
      </c>
      <c r="CK26" s="2">
        <v>0</v>
      </c>
      <c r="CL26" s="2">
        <v>0</v>
      </c>
      <c r="CM26" s="2">
        <v>0</v>
      </c>
      <c r="CN26" s="2">
        <v>0</v>
      </c>
      <c r="CO26" s="2">
        <v>1</v>
      </c>
      <c r="CP26" s="2">
        <v>1</v>
      </c>
      <c r="CQ26" s="3" t="b">
        <v>0</v>
      </c>
      <c r="CR26" s="3" t="b">
        <v>0</v>
      </c>
      <c r="CS26" s="2">
        <v>84.14</v>
      </c>
      <c r="CT26" s="2">
        <v>8</v>
      </c>
      <c r="CU26" s="2">
        <v>7</v>
      </c>
      <c r="CV26" s="2">
        <v>0</v>
      </c>
      <c r="CW26" s="2">
        <v>0</v>
      </c>
      <c r="CX26" s="2">
        <v>0</v>
      </c>
      <c r="CY26" s="2">
        <v>1</v>
      </c>
      <c r="CZ26" s="2">
        <v>0</v>
      </c>
      <c r="DA26" s="2">
        <v>0</v>
      </c>
      <c r="DB26" s="2">
        <v>0</v>
      </c>
      <c r="DC26" s="2">
        <v>0</v>
      </c>
      <c r="DD26" s="2">
        <v>1</v>
      </c>
      <c r="DE26" s="3" t="b">
        <v>0</v>
      </c>
      <c r="DF26" s="3" t="b">
        <v>0</v>
      </c>
      <c r="DG26" s="2">
        <v>79.58</v>
      </c>
      <c r="DH26" s="2">
        <v>8</v>
      </c>
      <c r="DI26" s="2">
        <v>7</v>
      </c>
      <c r="DJ26" s="2">
        <v>0</v>
      </c>
      <c r="DK26" s="2">
        <v>0</v>
      </c>
      <c r="DL26" s="2">
        <v>1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1</v>
      </c>
      <c r="DS26" s="3" t="b">
        <v>0</v>
      </c>
      <c r="DT26" s="3" t="b">
        <v>1</v>
      </c>
      <c r="DU26" s="2">
        <v>107.05</v>
      </c>
      <c r="DV26" s="2">
        <v>9</v>
      </c>
      <c r="DW26" s="2">
        <v>8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3" t="b">
        <v>0</v>
      </c>
      <c r="EH26" s="3" t="b">
        <v>0</v>
      </c>
      <c r="EI26" s="2">
        <v>90.74</v>
      </c>
      <c r="EJ26" s="2">
        <v>8</v>
      </c>
      <c r="EK26" s="2">
        <v>7</v>
      </c>
      <c r="EL26" s="2">
        <v>0</v>
      </c>
      <c r="EM26" s="2">
        <v>0</v>
      </c>
      <c r="EN26" s="2">
        <v>1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1</v>
      </c>
      <c r="EU26" s="3" t="b">
        <v>0</v>
      </c>
      <c r="EV26" s="3" t="b">
        <v>0</v>
      </c>
      <c r="EW26" s="2">
        <v>83.81</v>
      </c>
      <c r="EX26" s="2">
        <v>8</v>
      </c>
      <c r="EY26" s="2">
        <v>7</v>
      </c>
      <c r="EZ26" s="2">
        <v>0</v>
      </c>
      <c r="FA26" s="2">
        <v>1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1</v>
      </c>
      <c r="FI26" s="3" t="b">
        <v>0</v>
      </c>
      <c r="FJ26" s="3" t="b">
        <v>1</v>
      </c>
      <c r="FK26" s="2">
        <v>123.69</v>
      </c>
      <c r="FL26" s="2">
        <v>9</v>
      </c>
      <c r="FM26" s="2">
        <v>8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3" t="b">
        <v>1</v>
      </c>
      <c r="FX26" s="3" t="b">
        <v>0</v>
      </c>
      <c r="FY26" s="2">
        <v>89.48</v>
      </c>
      <c r="FZ26" s="2">
        <v>8</v>
      </c>
      <c r="GA26" s="2">
        <v>7</v>
      </c>
      <c r="GB26" s="2">
        <v>0</v>
      </c>
      <c r="GC26" s="2">
        <v>0</v>
      </c>
      <c r="GD26" s="2">
        <v>0</v>
      </c>
      <c r="GE26" s="2">
        <v>1</v>
      </c>
      <c r="GF26" s="2">
        <v>0</v>
      </c>
      <c r="GG26" s="2">
        <v>0</v>
      </c>
      <c r="GH26" s="2">
        <v>0</v>
      </c>
      <c r="GI26" s="2">
        <v>0</v>
      </c>
      <c r="GJ26" s="2">
        <v>1</v>
      </c>
      <c r="GK26" s="3" t="b">
        <v>0</v>
      </c>
      <c r="GL26" s="2">
        <v>3</v>
      </c>
      <c r="GM26" s="2">
        <v>1669</v>
      </c>
      <c r="GN26" s="2">
        <v>91.072999999999993</v>
      </c>
      <c r="GO26" s="2">
        <v>1</v>
      </c>
      <c r="GP26" s="2">
        <v>1</v>
      </c>
      <c r="GQ26" s="2">
        <v>0</v>
      </c>
      <c r="GR26" s="2">
        <v>3</v>
      </c>
      <c r="GS26" s="2">
        <v>2</v>
      </c>
      <c r="GT26" s="2">
        <v>4</v>
      </c>
      <c r="GU26" s="2">
        <v>8.4</v>
      </c>
      <c r="GV26" s="2">
        <v>0</v>
      </c>
      <c r="GW26" s="2">
        <v>0</v>
      </c>
      <c r="GX26" s="14">
        <f t="shared" si="3"/>
        <v>0.34</v>
      </c>
      <c r="GY26" t="s">
        <v>622</v>
      </c>
    </row>
    <row r="27" spans="1:207" ht="14.5" x14ac:dyDescent="0.35">
      <c r="A27" s="1" t="s">
        <v>230</v>
      </c>
      <c r="B27" s="2">
        <v>1</v>
      </c>
      <c r="C27" s="1" t="s">
        <v>203</v>
      </c>
      <c r="D27" s="1" t="s">
        <v>204</v>
      </c>
      <c r="E27" s="2">
        <v>26</v>
      </c>
      <c r="F27" s="3" t="b">
        <v>1</v>
      </c>
      <c r="G27" s="2">
        <v>120.23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28.24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19.72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22.13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0</v>
      </c>
      <c r="AZ27" s="2">
        <v>93.64</v>
      </c>
      <c r="BA27" s="2">
        <v>9</v>
      </c>
      <c r="BB27" s="2">
        <v>4</v>
      </c>
      <c r="BC27" s="2">
        <v>0</v>
      </c>
      <c r="BD27" s="2">
        <v>0</v>
      </c>
      <c r="BE27" s="2">
        <v>0</v>
      </c>
      <c r="BF27" s="2">
        <v>1</v>
      </c>
      <c r="BG27" s="2">
        <v>0</v>
      </c>
      <c r="BH27" s="2">
        <v>1</v>
      </c>
      <c r="BI27" s="2">
        <v>1</v>
      </c>
      <c r="BJ27" s="2">
        <v>1</v>
      </c>
      <c r="BK27" s="2">
        <f t="shared" si="0"/>
        <v>2</v>
      </c>
      <c r="BL27" s="2">
        <v>4</v>
      </c>
      <c r="BM27" s="3" t="b">
        <v>0</v>
      </c>
      <c r="BN27" s="3" t="b">
        <v>0</v>
      </c>
      <c r="BO27" s="2">
        <v>53.98</v>
      </c>
      <c r="BP27" s="2">
        <v>7</v>
      </c>
      <c r="BQ27" s="2">
        <v>6</v>
      </c>
      <c r="BR27" s="2">
        <v>0</v>
      </c>
      <c r="BS27" s="2">
        <v>0</v>
      </c>
      <c r="BT27" s="2">
        <v>1</v>
      </c>
      <c r="BU27" s="2">
        <v>0</v>
      </c>
      <c r="BV27" s="2">
        <v>0</v>
      </c>
      <c r="BW27" s="2">
        <v>0</v>
      </c>
      <c r="BX27" s="2">
        <v>0</v>
      </c>
      <c r="BY27" s="2">
        <v>1</v>
      </c>
      <c r="BZ27" s="2">
        <f t="shared" si="1"/>
        <v>0</v>
      </c>
      <c r="CA27" s="2">
        <v>2</v>
      </c>
      <c r="CB27" s="3" t="b">
        <v>0</v>
      </c>
      <c r="CC27" s="3" t="b">
        <v>0</v>
      </c>
      <c r="CD27" s="2">
        <v>68.8</v>
      </c>
      <c r="CE27" s="2">
        <v>8</v>
      </c>
      <c r="CF27" s="2">
        <v>7</v>
      </c>
      <c r="CG27" s="2">
        <v>0</v>
      </c>
      <c r="CH27" s="2">
        <v>0</v>
      </c>
      <c r="CI27" s="2">
        <v>0</v>
      </c>
      <c r="CJ27" s="2">
        <f t="shared" si="2"/>
        <v>0</v>
      </c>
      <c r="CK27" s="2">
        <v>0</v>
      </c>
      <c r="CL27" s="2">
        <v>0</v>
      </c>
      <c r="CM27" s="2">
        <v>0</v>
      </c>
      <c r="CN27" s="2">
        <v>0</v>
      </c>
      <c r="CO27" s="2">
        <v>1</v>
      </c>
      <c r="CP27" s="2">
        <v>1</v>
      </c>
      <c r="CQ27" s="3" t="b">
        <v>0</v>
      </c>
      <c r="CR27" s="3" t="b">
        <v>0</v>
      </c>
      <c r="CS27" s="2">
        <v>43</v>
      </c>
      <c r="CT27" s="2">
        <v>8</v>
      </c>
      <c r="CU27" s="2">
        <v>7</v>
      </c>
      <c r="CV27" s="2">
        <v>0</v>
      </c>
      <c r="CW27" s="2">
        <v>0</v>
      </c>
      <c r="CX27" s="2">
        <v>0</v>
      </c>
      <c r="CY27" s="2">
        <v>1</v>
      </c>
      <c r="CZ27" s="2">
        <v>0</v>
      </c>
      <c r="DA27" s="2">
        <v>0</v>
      </c>
      <c r="DB27" s="2">
        <v>0</v>
      </c>
      <c r="DC27" s="2">
        <v>0</v>
      </c>
      <c r="DD27" s="2">
        <v>1</v>
      </c>
      <c r="DE27" s="3" t="b">
        <v>0</v>
      </c>
      <c r="DF27" s="3" t="b">
        <v>0</v>
      </c>
      <c r="DG27" s="2">
        <v>64.8</v>
      </c>
      <c r="DH27" s="2">
        <v>8</v>
      </c>
      <c r="DI27" s="2">
        <v>7</v>
      </c>
      <c r="DJ27" s="2">
        <v>0</v>
      </c>
      <c r="DK27" s="2">
        <v>0</v>
      </c>
      <c r="DL27" s="2">
        <v>1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1</v>
      </c>
      <c r="DS27" s="3" t="b">
        <v>0</v>
      </c>
      <c r="DT27" s="3" t="b">
        <v>0</v>
      </c>
      <c r="DU27" s="2">
        <v>38.380000000000003</v>
      </c>
      <c r="DV27" s="2">
        <v>6</v>
      </c>
      <c r="DW27" s="2">
        <v>7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3</v>
      </c>
      <c r="ED27" s="2">
        <v>0</v>
      </c>
      <c r="EE27" s="2">
        <v>0</v>
      </c>
      <c r="EF27" s="2">
        <v>3</v>
      </c>
      <c r="EG27" s="3" t="b">
        <v>0</v>
      </c>
      <c r="EH27" s="3" t="b">
        <v>0</v>
      </c>
      <c r="EI27" s="2">
        <v>63.94</v>
      </c>
      <c r="EJ27" s="2">
        <v>8</v>
      </c>
      <c r="EK27" s="2">
        <v>7</v>
      </c>
      <c r="EL27" s="2">
        <v>0</v>
      </c>
      <c r="EM27" s="2">
        <v>0</v>
      </c>
      <c r="EN27" s="2">
        <v>0</v>
      </c>
      <c r="EO27" s="2">
        <v>1</v>
      </c>
      <c r="EP27" s="2">
        <v>0</v>
      </c>
      <c r="EQ27" s="2">
        <v>0</v>
      </c>
      <c r="ER27" s="2">
        <v>0</v>
      </c>
      <c r="ES27" s="2">
        <v>0</v>
      </c>
      <c r="ET27" s="2">
        <v>1</v>
      </c>
      <c r="EU27" s="3" t="b">
        <v>0</v>
      </c>
      <c r="EV27" s="3" t="b">
        <v>0</v>
      </c>
      <c r="EW27" s="2">
        <v>74.989999999999995</v>
      </c>
      <c r="EX27" s="2">
        <v>8</v>
      </c>
      <c r="EY27" s="2">
        <v>5</v>
      </c>
      <c r="EZ27" s="2">
        <v>1</v>
      </c>
      <c r="FA27" s="2">
        <v>1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1</v>
      </c>
      <c r="FH27" s="2">
        <v>3</v>
      </c>
      <c r="FI27" s="3" t="b">
        <v>0</v>
      </c>
      <c r="FJ27" s="3" t="b">
        <v>0</v>
      </c>
      <c r="FK27" s="2">
        <v>65</v>
      </c>
      <c r="FL27" s="2">
        <v>8</v>
      </c>
      <c r="FM27" s="2">
        <v>7</v>
      </c>
      <c r="FN27" s="2">
        <v>0</v>
      </c>
      <c r="FO27" s="2">
        <v>1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1</v>
      </c>
      <c r="FW27" s="3" t="b">
        <v>0</v>
      </c>
      <c r="FX27" s="3" t="b">
        <v>1</v>
      </c>
      <c r="FY27" s="2">
        <v>89.86</v>
      </c>
      <c r="FZ27" s="2">
        <v>9</v>
      </c>
      <c r="GA27" s="2">
        <v>8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3" t="b">
        <v>1</v>
      </c>
      <c r="GL27" s="2">
        <v>1</v>
      </c>
      <c r="GM27" s="2">
        <v>1187</v>
      </c>
      <c r="GN27" s="2">
        <v>65.638999999999996</v>
      </c>
      <c r="GO27" s="2">
        <v>1</v>
      </c>
      <c r="GP27" s="2">
        <v>1</v>
      </c>
      <c r="GQ27" s="2">
        <v>0</v>
      </c>
      <c r="GR27" s="2">
        <v>3</v>
      </c>
      <c r="GS27" s="2">
        <v>0</v>
      </c>
      <c r="GT27" s="2">
        <v>6</v>
      </c>
      <c r="GU27" s="2">
        <v>8</v>
      </c>
      <c r="GV27" s="2">
        <v>0</v>
      </c>
      <c r="GW27" s="2">
        <v>0</v>
      </c>
      <c r="GX27" s="14">
        <f t="shared" si="3"/>
        <v>0.11</v>
      </c>
      <c r="GY27" t="s">
        <v>622</v>
      </c>
    </row>
    <row r="28" spans="1:207" ht="14.5" x14ac:dyDescent="0.35">
      <c r="A28" s="1" t="s">
        <v>231</v>
      </c>
      <c r="B28" s="2">
        <v>1</v>
      </c>
      <c r="C28" s="1" t="s">
        <v>203</v>
      </c>
      <c r="D28" s="1" t="s">
        <v>204</v>
      </c>
      <c r="E28" s="2">
        <v>38</v>
      </c>
      <c r="F28" s="3" t="b">
        <v>1</v>
      </c>
      <c r="G28" s="2">
        <v>56.96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0</v>
      </c>
      <c r="R28" s="2">
        <v>101.98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1</v>
      </c>
      <c r="AA28" s="2">
        <v>2</v>
      </c>
      <c r="AB28" s="3" t="b">
        <v>1</v>
      </c>
      <c r="AC28" s="2">
        <v>42.81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3" t="b">
        <v>1</v>
      </c>
      <c r="AN28" s="2">
        <v>45.18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3</v>
      </c>
      <c r="AY28" s="3" t="b">
        <v>0</v>
      </c>
      <c r="AZ28" s="2">
        <v>102.58</v>
      </c>
      <c r="BA28" s="2">
        <v>8</v>
      </c>
      <c r="BB28" s="2">
        <v>5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1</v>
      </c>
      <c r="BI28" s="2">
        <v>1</v>
      </c>
      <c r="BJ28" s="2">
        <v>1</v>
      </c>
      <c r="BK28" s="2">
        <f t="shared" si="0"/>
        <v>1</v>
      </c>
      <c r="BL28" s="2">
        <v>3</v>
      </c>
      <c r="BM28" s="3" t="b">
        <v>0</v>
      </c>
      <c r="BN28" s="3" t="b">
        <v>0</v>
      </c>
      <c r="BO28" s="2">
        <v>116.68</v>
      </c>
      <c r="BP28" s="2">
        <v>8</v>
      </c>
      <c r="BQ28" s="2">
        <v>7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1</v>
      </c>
      <c r="BZ28" s="2">
        <f t="shared" si="1"/>
        <v>0</v>
      </c>
      <c r="CA28" s="2">
        <v>1</v>
      </c>
      <c r="CB28" s="3" t="b">
        <v>0</v>
      </c>
      <c r="CC28" s="3" t="b">
        <v>0</v>
      </c>
      <c r="CD28" s="2">
        <v>80.97</v>
      </c>
      <c r="CE28" s="2">
        <v>8</v>
      </c>
      <c r="CF28" s="2">
        <v>7</v>
      </c>
      <c r="CG28" s="2">
        <v>0</v>
      </c>
      <c r="CH28" s="2">
        <v>0</v>
      </c>
      <c r="CI28" s="2">
        <v>0</v>
      </c>
      <c r="CJ28" s="2">
        <f t="shared" si="2"/>
        <v>0</v>
      </c>
      <c r="CK28" s="2">
        <v>0</v>
      </c>
      <c r="CL28" s="2">
        <v>0</v>
      </c>
      <c r="CM28" s="2">
        <v>0</v>
      </c>
      <c r="CN28" s="2">
        <v>0</v>
      </c>
      <c r="CO28" s="2">
        <v>1</v>
      </c>
      <c r="CP28" s="2">
        <v>1</v>
      </c>
      <c r="CQ28" s="3" t="b">
        <v>0</v>
      </c>
      <c r="CR28" s="3" t="b">
        <v>0</v>
      </c>
      <c r="CS28" s="2">
        <v>65.69</v>
      </c>
      <c r="CT28" s="2">
        <v>8</v>
      </c>
      <c r="CU28" s="2">
        <v>7</v>
      </c>
      <c r="CV28" s="2">
        <v>0</v>
      </c>
      <c r="CW28" s="2">
        <v>0</v>
      </c>
      <c r="CX28" s="2">
        <v>0</v>
      </c>
      <c r="CY28" s="2">
        <v>1</v>
      </c>
      <c r="CZ28" s="2">
        <v>0</v>
      </c>
      <c r="DA28" s="2">
        <v>0</v>
      </c>
      <c r="DB28" s="2">
        <v>0</v>
      </c>
      <c r="DC28" s="2">
        <v>0</v>
      </c>
      <c r="DD28" s="2">
        <v>1</v>
      </c>
      <c r="DE28" s="3" t="b">
        <v>0</v>
      </c>
      <c r="DF28" s="3" t="b">
        <v>0</v>
      </c>
      <c r="DG28" s="2">
        <v>119.89</v>
      </c>
      <c r="DH28" s="2">
        <v>8</v>
      </c>
      <c r="DI28" s="2">
        <v>7</v>
      </c>
      <c r="DJ28" s="2">
        <v>0</v>
      </c>
      <c r="DK28" s="2">
        <v>0</v>
      </c>
      <c r="DL28" s="2">
        <v>1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1</v>
      </c>
      <c r="DS28" s="3" t="b">
        <v>0</v>
      </c>
      <c r="DT28" s="3" t="b">
        <v>0</v>
      </c>
      <c r="DU28" s="2">
        <v>116.16</v>
      </c>
      <c r="DV28" s="2">
        <v>8</v>
      </c>
      <c r="DW28" s="2">
        <v>7</v>
      </c>
      <c r="DX28" s="2">
        <v>0</v>
      </c>
      <c r="DY28" s="2">
        <v>1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1</v>
      </c>
      <c r="EG28" s="3" t="b">
        <v>0</v>
      </c>
      <c r="EH28" s="3" t="b">
        <v>1</v>
      </c>
      <c r="EI28" s="2">
        <v>127.03</v>
      </c>
      <c r="EJ28" s="2">
        <v>9</v>
      </c>
      <c r="EK28" s="2">
        <v>8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3" t="b">
        <v>1</v>
      </c>
      <c r="EV28" s="3" t="b">
        <v>0</v>
      </c>
      <c r="EW28" s="2">
        <v>130.82</v>
      </c>
      <c r="EX28" s="2">
        <v>8</v>
      </c>
      <c r="EY28" s="2">
        <v>7</v>
      </c>
      <c r="EZ28" s="2">
        <v>0</v>
      </c>
      <c r="FA28" s="2">
        <v>1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1</v>
      </c>
      <c r="FI28" s="3" t="b">
        <v>0</v>
      </c>
      <c r="FJ28" s="3" t="b">
        <v>0</v>
      </c>
      <c r="FK28" s="2">
        <v>87.8</v>
      </c>
      <c r="FL28" s="2">
        <v>8</v>
      </c>
      <c r="FM28" s="2">
        <v>7</v>
      </c>
      <c r="FN28" s="2">
        <v>0</v>
      </c>
      <c r="FO28" s="2">
        <v>1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3" t="b">
        <v>0</v>
      </c>
      <c r="FX28" s="3" t="b">
        <v>0</v>
      </c>
      <c r="FY28" s="2">
        <v>90.85</v>
      </c>
      <c r="FZ28" s="2">
        <v>7</v>
      </c>
      <c r="GA28" s="2">
        <v>6</v>
      </c>
      <c r="GB28" s="2">
        <v>0</v>
      </c>
      <c r="GC28" s="2">
        <v>0</v>
      </c>
      <c r="GD28" s="2">
        <v>0</v>
      </c>
      <c r="GE28" s="2">
        <v>1</v>
      </c>
      <c r="GF28" s="2">
        <v>0</v>
      </c>
      <c r="GG28" s="2">
        <v>0</v>
      </c>
      <c r="GH28" s="2">
        <v>0</v>
      </c>
      <c r="GI28" s="2">
        <v>1</v>
      </c>
      <c r="GJ28" s="2">
        <v>2</v>
      </c>
      <c r="GK28" s="3" t="b">
        <v>0</v>
      </c>
      <c r="GL28" s="2">
        <v>1</v>
      </c>
      <c r="GM28" s="2">
        <v>1566</v>
      </c>
      <c r="GN28" s="2">
        <v>103.84699999999999</v>
      </c>
      <c r="GO28" s="2">
        <v>1</v>
      </c>
      <c r="GP28" s="2">
        <v>1</v>
      </c>
      <c r="GQ28" s="2">
        <v>0</v>
      </c>
      <c r="GR28" s="2">
        <v>3</v>
      </c>
      <c r="GS28" s="2">
        <v>0</v>
      </c>
      <c r="GT28" s="2">
        <v>6</v>
      </c>
      <c r="GU28" s="2">
        <v>12.6</v>
      </c>
      <c r="GV28" s="2">
        <v>0</v>
      </c>
      <c r="GW28" s="2">
        <v>0</v>
      </c>
      <c r="GX28" s="14">
        <f t="shared" si="3"/>
        <v>0.11</v>
      </c>
      <c r="GY28" t="s">
        <v>622</v>
      </c>
    </row>
    <row r="29" spans="1:207" ht="14.5" x14ac:dyDescent="0.35">
      <c r="A29" s="1" t="s">
        <v>232</v>
      </c>
      <c r="B29" s="2">
        <v>1</v>
      </c>
      <c r="C29" s="1" t="s">
        <v>203</v>
      </c>
      <c r="D29" s="1" t="s">
        <v>208</v>
      </c>
      <c r="E29" s="2">
        <v>39</v>
      </c>
      <c r="F29" s="3" t="b">
        <v>1</v>
      </c>
      <c r="G29" s="2">
        <v>62.88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141.66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54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42.52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0</v>
      </c>
      <c r="AZ29" s="2">
        <v>150.80000000000001</v>
      </c>
      <c r="BA29" s="2">
        <v>8</v>
      </c>
      <c r="BB29" s="2">
        <v>7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f t="shared" si="0"/>
        <v>1</v>
      </c>
      <c r="BL29" s="2">
        <v>1</v>
      </c>
      <c r="BM29" s="3" t="b">
        <v>0</v>
      </c>
      <c r="BN29" s="3" t="b">
        <v>0</v>
      </c>
      <c r="BO29" s="2">
        <v>100.68</v>
      </c>
      <c r="BP29" s="2">
        <v>8</v>
      </c>
      <c r="BQ29" s="2">
        <v>7</v>
      </c>
      <c r="BR29" s="2">
        <v>1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f t="shared" si="1"/>
        <v>1</v>
      </c>
      <c r="CA29" s="2">
        <v>1</v>
      </c>
      <c r="CB29" s="3" t="b">
        <v>0</v>
      </c>
      <c r="CC29" s="3" t="b">
        <v>0</v>
      </c>
      <c r="CD29" s="2">
        <v>108.21</v>
      </c>
      <c r="CE29" s="2">
        <v>8</v>
      </c>
      <c r="CF29" s="2">
        <v>7</v>
      </c>
      <c r="CG29" s="2">
        <v>0</v>
      </c>
      <c r="CH29" s="2">
        <v>0</v>
      </c>
      <c r="CI29" s="2">
        <v>0</v>
      </c>
      <c r="CJ29" s="2">
        <f t="shared" si="2"/>
        <v>0</v>
      </c>
      <c r="CK29" s="2">
        <v>0</v>
      </c>
      <c r="CL29" s="2">
        <v>0</v>
      </c>
      <c r="CM29" s="2">
        <v>0</v>
      </c>
      <c r="CN29" s="2">
        <v>0</v>
      </c>
      <c r="CO29" s="2">
        <v>1</v>
      </c>
      <c r="CP29" s="2">
        <v>1</v>
      </c>
      <c r="CQ29" s="3" t="b">
        <v>0</v>
      </c>
      <c r="CR29" s="3" t="b">
        <v>0</v>
      </c>
      <c r="CS29" s="2">
        <v>91.59</v>
      </c>
      <c r="CT29" s="2">
        <v>8</v>
      </c>
      <c r="CU29" s="2">
        <v>7</v>
      </c>
      <c r="CV29" s="2">
        <v>0</v>
      </c>
      <c r="CW29" s="2">
        <v>0</v>
      </c>
      <c r="CX29" s="2">
        <v>0</v>
      </c>
      <c r="CY29" s="2">
        <v>1</v>
      </c>
      <c r="CZ29" s="2">
        <v>0</v>
      </c>
      <c r="DA29" s="2">
        <v>0</v>
      </c>
      <c r="DB29" s="2">
        <v>0</v>
      </c>
      <c r="DC29" s="2">
        <v>0</v>
      </c>
      <c r="DD29" s="2">
        <v>1</v>
      </c>
      <c r="DE29" s="3" t="b">
        <v>0</v>
      </c>
      <c r="DF29" s="3" t="b">
        <v>0</v>
      </c>
      <c r="DG29" s="2">
        <v>119.68</v>
      </c>
      <c r="DH29" s="2">
        <v>8</v>
      </c>
      <c r="DI29" s="2">
        <v>5</v>
      </c>
      <c r="DJ29" s="2">
        <v>0</v>
      </c>
      <c r="DK29" s="2">
        <v>1</v>
      </c>
      <c r="DL29" s="2">
        <v>1</v>
      </c>
      <c r="DM29" s="2">
        <v>0</v>
      </c>
      <c r="DN29" s="2">
        <v>0</v>
      </c>
      <c r="DO29" s="2">
        <v>1</v>
      </c>
      <c r="DP29" s="2">
        <v>0</v>
      </c>
      <c r="DQ29" s="2">
        <v>0</v>
      </c>
      <c r="DR29" s="2">
        <v>3</v>
      </c>
      <c r="DS29" s="3" t="b">
        <v>0</v>
      </c>
      <c r="DT29" s="3" t="b">
        <v>0</v>
      </c>
      <c r="DU29" s="2">
        <v>138.41</v>
      </c>
      <c r="DV29" s="2">
        <v>8</v>
      </c>
      <c r="DW29" s="2">
        <v>7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1</v>
      </c>
      <c r="ED29" s="2">
        <v>0</v>
      </c>
      <c r="EE29" s="2">
        <v>0</v>
      </c>
      <c r="EF29" s="2">
        <v>1</v>
      </c>
      <c r="EG29" s="3" t="b">
        <v>0</v>
      </c>
      <c r="EH29" s="3" t="b">
        <v>0</v>
      </c>
      <c r="EI29" s="2">
        <v>217.8</v>
      </c>
      <c r="EJ29" s="2">
        <v>7</v>
      </c>
      <c r="EK29" s="2">
        <v>6</v>
      </c>
      <c r="EL29" s="2">
        <v>0</v>
      </c>
      <c r="EM29" s="2">
        <v>0</v>
      </c>
      <c r="EN29" s="2">
        <v>0</v>
      </c>
      <c r="EO29" s="2">
        <v>1</v>
      </c>
      <c r="EP29" s="2">
        <v>0</v>
      </c>
      <c r="EQ29" s="2">
        <v>0</v>
      </c>
      <c r="ER29" s="2">
        <v>0</v>
      </c>
      <c r="ES29" s="2">
        <v>1</v>
      </c>
      <c r="ET29" s="2">
        <v>2</v>
      </c>
      <c r="EU29" s="3" t="b">
        <v>0</v>
      </c>
      <c r="EV29" s="3" t="b">
        <v>0</v>
      </c>
      <c r="EW29" s="2">
        <v>128.02000000000001</v>
      </c>
      <c r="EX29" s="2">
        <v>7</v>
      </c>
      <c r="EY29" s="2">
        <v>6</v>
      </c>
      <c r="EZ29" s="2">
        <v>1</v>
      </c>
      <c r="FA29" s="2">
        <v>1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2</v>
      </c>
      <c r="FI29" s="3" t="b">
        <v>0</v>
      </c>
      <c r="FJ29" s="3" t="b">
        <v>0</v>
      </c>
      <c r="FK29" s="2">
        <v>144.55000000000001</v>
      </c>
      <c r="FL29" s="2">
        <v>8</v>
      </c>
      <c r="FM29" s="2">
        <v>7</v>
      </c>
      <c r="FN29" s="2">
        <v>0</v>
      </c>
      <c r="FO29" s="2">
        <v>0</v>
      </c>
      <c r="FP29" s="2">
        <v>0</v>
      </c>
      <c r="FQ29" s="2">
        <v>1</v>
      </c>
      <c r="FR29" s="2">
        <v>0</v>
      </c>
      <c r="FS29" s="2">
        <v>0</v>
      </c>
      <c r="FT29" s="2">
        <v>0</v>
      </c>
      <c r="FU29" s="2">
        <v>0</v>
      </c>
      <c r="FV29" s="2">
        <v>1</v>
      </c>
      <c r="FW29" s="3" t="b">
        <v>0</v>
      </c>
      <c r="FX29" s="3" t="b">
        <v>0</v>
      </c>
      <c r="FY29" s="2">
        <v>108.29</v>
      </c>
      <c r="FZ29" s="2">
        <v>8</v>
      </c>
      <c r="GA29" s="2">
        <v>7</v>
      </c>
      <c r="GB29" s="2">
        <v>0</v>
      </c>
      <c r="GC29" s="2">
        <v>0</v>
      </c>
      <c r="GD29" s="2">
        <v>0</v>
      </c>
      <c r="GE29" s="2">
        <v>1</v>
      </c>
      <c r="GF29" s="2">
        <v>0</v>
      </c>
      <c r="GG29" s="2">
        <v>0</v>
      </c>
      <c r="GH29" s="2">
        <v>0</v>
      </c>
      <c r="GI29" s="2">
        <v>0</v>
      </c>
      <c r="GJ29" s="2">
        <v>1</v>
      </c>
      <c r="GK29" s="3" t="b">
        <v>0</v>
      </c>
      <c r="GL29" s="2">
        <v>0</v>
      </c>
      <c r="GM29" s="2">
        <v>1948</v>
      </c>
      <c r="GN29" s="2">
        <v>130.803</v>
      </c>
      <c r="GO29" s="2">
        <v>0</v>
      </c>
      <c r="GP29" s="2">
        <v>0</v>
      </c>
      <c r="GQ29" s="2">
        <v>0</v>
      </c>
      <c r="GR29" s="2">
        <v>4</v>
      </c>
      <c r="GS29" s="2">
        <v>0</v>
      </c>
      <c r="GT29" s="2">
        <v>6</v>
      </c>
      <c r="GU29" s="2">
        <v>14</v>
      </c>
      <c r="GV29" s="2">
        <v>0</v>
      </c>
      <c r="GW29" s="2">
        <v>0</v>
      </c>
      <c r="GX29" s="14">
        <f t="shared" si="3"/>
        <v>0</v>
      </c>
      <c r="GY29" t="s">
        <v>622</v>
      </c>
    </row>
    <row r="30" spans="1:207" ht="14.5" x14ac:dyDescent="0.35">
      <c r="A30" s="1" t="s">
        <v>233</v>
      </c>
      <c r="B30" s="2">
        <v>1</v>
      </c>
      <c r="C30" s="1" t="s">
        <v>203</v>
      </c>
      <c r="D30" s="1" t="s">
        <v>208</v>
      </c>
      <c r="E30" s="2">
        <v>21</v>
      </c>
      <c r="F30" s="3" t="b">
        <v>1</v>
      </c>
      <c r="G30" s="2">
        <v>22.17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62.27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2</v>
      </c>
      <c r="AB30" s="3" t="b">
        <v>1</v>
      </c>
      <c r="AC30" s="2">
        <v>17.260000000000002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24.31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1</v>
      </c>
      <c r="AZ30" s="2">
        <v>99.38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f t="shared" si="0"/>
        <v>0</v>
      </c>
      <c r="BL30" s="2">
        <v>0</v>
      </c>
      <c r="BM30" s="3" t="b">
        <v>0</v>
      </c>
      <c r="BN30" s="3" t="b">
        <v>0</v>
      </c>
      <c r="BO30" s="2">
        <v>85.8</v>
      </c>
      <c r="BP30" s="2">
        <v>8</v>
      </c>
      <c r="BQ30" s="2">
        <v>7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1</v>
      </c>
      <c r="BZ30" s="2">
        <f t="shared" si="1"/>
        <v>0</v>
      </c>
      <c r="CA30" s="2">
        <v>1</v>
      </c>
      <c r="CB30" s="3" t="b">
        <v>0</v>
      </c>
      <c r="CC30" s="3" t="b">
        <v>0</v>
      </c>
      <c r="CD30" s="2">
        <v>63.27</v>
      </c>
      <c r="CE30" s="2">
        <v>8</v>
      </c>
      <c r="CF30" s="2">
        <v>7</v>
      </c>
      <c r="CG30" s="2">
        <v>0</v>
      </c>
      <c r="CH30" s="2">
        <v>0</v>
      </c>
      <c r="CI30" s="2">
        <v>0</v>
      </c>
      <c r="CJ30" s="2">
        <f t="shared" si="2"/>
        <v>0</v>
      </c>
      <c r="CK30" s="2">
        <v>0</v>
      </c>
      <c r="CL30" s="2">
        <v>0</v>
      </c>
      <c r="CM30" s="2">
        <v>0</v>
      </c>
      <c r="CN30" s="2">
        <v>0</v>
      </c>
      <c r="CO30" s="2">
        <v>1</v>
      </c>
      <c r="CP30" s="2">
        <v>1</v>
      </c>
      <c r="CQ30" s="3" t="b">
        <v>0</v>
      </c>
      <c r="CR30" s="3" t="b">
        <v>1</v>
      </c>
      <c r="CS30" s="2">
        <v>151.41</v>
      </c>
      <c r="CT30" s="2">
        <v>9</v>
      </c>
      <c r="CU30" s="2">
        <v>8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3" t="b">
        <v>0</v>
      </c>
      <c r="DF30" s="3" t="b">
        <v>0</v>
      </c>
      <c r="DG30" s="2">
        <v>87.1</v>
      </c>
      <c r="DH30" s="2">
        <v>9</v>
      </c>
      <c r="DI30" s="2">
        <v>6</v>
      </c>
      <c r="DJ30" s="2">
        <v>2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2</v>
      </c>
      <c r="DQ30" s="2">
        <v>0</v>
      </c>
      <c r="DR30" s="2">
        <v>4</v>
      </c>
      <c r="DS30" s="3" t="b">
        <v>0</v>
      </c>
      <c r="DT30" s="3" t="b">
        <v>1</v>
      </c>
      <c r="DU30" s="2">
        <v>119.2</v>
      </c>
      <c r="DV30" s="2">
        <v>9</v>
      </c>
      <c r="DW30" s="2">
        <v>8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3" t="b">
        <v>0</v>
      </c>
      <c r="EH30" s="3" t="b">
        <v>1</v>
      </c>
      <c r="EI30" s="2">
        <v>73.510000000000005</v>
      </c>
      <c r="EJ30" s="2">
        <v>9</v>
      </c>
      <c r="EK30" s="2">
        <v>8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3" t="b">
        <v>1</v>
      </c>
      <c r="EV30" s="3" t="b">
        <v>0</v>
      </c>
      <c r="EW30" s="2">
        <v>232.13</v>
      </c>
      <c r="EX30" s="2">
        <v>8</v>
      </c>
      <c r="EY30" s="2">
        <v>7</v>
      </c>
      <c r="EZ30" s="2">
        <v>0</v>
      </c>
      <c r="FA30" s="2">
        <v>1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1</v>
      </c>
      <c r="FI30" s="3" t="b">
        <v>0</v>
      </c>
      <c r="FJ30" s="3" t="b">
        <v>1</v>
      </c>
      <c r="FK30" s="2">
        <v>85.32</v>
      </c>
      <c r="FL30" s="2">
        <v>9</v>
      </c>
      <c r="FM30" s="2">
        <v>8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3" t="b">
        <v>1</v>
      </c>
      <c r="FX30" s="3" t="b">
        <v>0</v>
      </c>
      <c r="FY30" s="2">
        <v>160.4</v>
      </c>
      <c r="FZ30" s="2">
        <v>10</v>
      </c>
      <c r="GA30" s="2">
        <v>5</v>
      </c>
      <c r="GB30" s="2">
        <v>0</v>
      </c>
      <c r="GC30" s="2">
        <v>0</v>
      </c>
      <c r="GD30" s="2">
        <v>0</v>
      </c>
      <c r="GE30" s="2">
        <v>1</v>
      </c>
      <c r="GF30" s="2">
        <v>0</v>
      </c>
      <c r="GG30" s="2">
        <v>1</v>
      </c>
      <c r="GH30" s="2">
        <v>0</v>
      </c>
      <c r="GI30" s="2">
        <v>1</v>
      </c>
      <c r="GJ30" s="2">
        <v>3</v>
      </c>
      <c r="GK30" s="3" t="b">
        <v>0</v>
      </c>
      <c r="GL30" s="2">
        <v>5</v>
      </c>
      <c r="GM30" s="2">
        <v>1579</v>
      </c>
      <c r="GN30" s="2">
        <v>115.752</v>
      </c>
      <c r="GO30" s="2">
        <v>2</v>
      </c>
      <c r="GP30" s="2">
        <v>2</v>
      </c>
      <c r="GQ30" s="2">
        <v>0</v>
      </c>
      <c r="GR30" s="2">
        <v>2</v>
      </c>
      <c r="GS30" s="2">
        <v>3</v>
      </c>
      <c r="GT30" s="2">
        <v>3</v>
      </c>
      <c r="GU30" s="2">
        <v>6.2</v>
      </c>
      <c r="GV30" s="2">
        <v>0</v>
      </c>
      <c r="GW30" s="2">
        <v>0</v>
      </c>
      <c r="GX30" s="14">
        <f t="shared" si="3"/>
        <v>0.56000000000000005</v>
      </c>
      <c r="GY30" t="s">
        <v>622</v>
      </c>
    </row>
    <row r="31" spans="1:207" ht="14.5" x14ac:dyDescent="0.35">
      <c r="A31" s="1" t="s">
        <v>234</v>
      </c>
      <c r="B31" s="2">
        <v>1</v>
      </c>
      <c r="C31" s="1" t="s">
        <v>203</v>
      </c>
      <c r="D31" s="1" t="s">
        <v>208</v>
      </c>
      <c r="E31" s="2">
        <v>37</v>
      </c>
      <c r="F31" s="3" t="b">
        <v>1</v>
      </c>
      <c r="G31" s="2">
        <v>38.229999999999997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141.43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25.54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29.84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0</v>
      </c>
      <c r="AZ31" s="2">
        <v>93.2</v>
      </c>
      <c r="BA31" s="2">
        <v>8</v>
      </c>
      <c r="BB31" s="2">
        <v>7</v>
      </c>
      <c r="BC31" s="2">
        <v>0</v>
      </c>
      <c r="BD31" s="2">
        <v>0</v>
      </c>
      <c r="BE31" s="2">
        <v>0</v>
      </c>
      <c r="BF31" s="2">
        <v>0</v>
      </c>
      <c r="BG31" s="2">
        <v>1</v>
      </c>
      <c r="BH31" s="2">
        <v>0</v>
      </c>
      <c r="BI31" s="2">
        <v>0</v>
      </c>
      <c r="BJ31" s="2">
        <v>0</v>
      </c>
      <c r="BK31" s="2">
        <f t="shared" si="0"/>
        <v>0</v>
      </c>
      <c r="BL31" s="2">
        <v>1</v>
      </c>
      <c r="BM31" s="3" t="b">
        <v>0</v>
      </c>
      <c r="BN31" s="3" t="b">
        <v>0</v>
      </c>
      <c r="BO31" s="2">
        <v>79.599999999999994</v>
      </c>
      <c r="BP31" s="2">
        <v>8</v>
      </c>
      <c r="BQ31" s="2">
        <v>7</v>
      </c>
      <c r="BR31" s="2">
        <v>0</v>
      </c>
      <c r="BS31" s="2">
        <v>1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f t="shared" si="1"/>
        <v>0</v>
      </c>
      <c r="CA31" s="2">
        <v>1</v>
      </c>
      <c r="CB31" s="3" t="b">
        <v>0</v>
      </c>
      <c r="CC31" s="3" t="b">
        <v>0</v>
      </c>
      <c r="CD31" s="2">
        <v>71.819999999999993</v>
      </c>
      <c r="CE31" s="2">
        <v>8</v>
      </c>
      <c r="CF31" s="2">
        <v>7</v>
      </c>
      <c r="CG31" s="2">
        <v>0</v>
      </c>
      <c r="CH31" s="2">
        <v>0</v>
      </c>
      <c r="CI31" s="2">
        <v>0</v>
      </c>
      <c r="CJ31" s="2">
        <f t="shared" si="2"/>
        <v>0</v>
      </c>
      <c r="CK31" s="2">
        <v>0</v>
      </c>
      <c r="CL31" s="2">
        <v>0</v>
      </c>
      <c r="CM31" s="2">
        <v>0</v>
      </c>
      <c r="CN31" s="2">
        <v>0</v>
      </c>
      <c r="CO31" s="2">
        <v>1</v>
      </c>
      <c r="CP31" s="2">
        <v>1</v>
      </c>
      <c r="CQ31" s="3" t="b">
        <v>0</v>
      </c>
      <c r="CR31" s="3" t="b">
        <v>0</v>
      </c>
      <c r="CS31" s="2">
        <v>72.98</v>
      </c>
      <c r="CT31" s="2">
        <v>8</v>
      </c>
      <c r="CU31" s="2">
        <v>7</v>
      </c>
      <c r="CV31" s="2">
        <v>0</v>
      </c>
      <c r="CW31" s="2">
        <v>0</v>
      </c>
      <c r="CX31" s="2">
        <v>0</v>
      </c>
      <c r="CY31" s="2">
        <v>1</v>
      </c>
      <c r="CZ31" s="2">
        <v>0</v>
      </c>
      <c r="DA31" s="2">
        <v>0</v>
      </c>
      <c r="DB31" s="2">
        <v>0</v>
      </c>
      <c r="DC31" s="2">
        <v>0</v>
      </c>
      <c r="DD31" s="2">
        <v>1</v>
      </c>
      <c r="DE31" s="3" t="b">
        <v>0</v>
      </c>
      <c r="DF31" s="3" t="b">
        <v>0</v>
      </c>
      <c r="DG31" s="2">
        <v>87.06</v>
      </c>
      <c r="DH31" s="2">
        <v>8</v>
      </c>
      <c r="DI31" s="2">
        <v>7</v>
      </c>
      <c r="DJ31" s="2">
        <v>0</v>
      </c>
      <c r="DK31" s="2">
        <v>0</v>
      </c>
      <c r="DL31" s="2">
        <v>1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1</v>
      </c>
      <c r="DS31" s="3" t="b">
        <v>0</v>
      </c>
      <c r="DT31" s="3" t="b">
        <v>0</v>
      </c>
      <c r="DU31" s="2">
        <v>207.33</v>
      </c>
      <c r="DV31" s="2">
        <v>7</v>
      </c>
      <c r="DW31" s="2">
        <v>7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2</v>
      </c>
      <c r="ED31" s="2">
        <v>0</v>
      </c>
      <c r="EE31" s="2">
        <v>0</v>
      </c>
      <c r="EF31" s="2">
        <v>2</v>
      </c>
      <c r="EG31" s="3" t="b">
        <v>0</v>
      </c>
      <c r="EH31" s="3" t="b">
        <v>0</v>
      </c>
      <c r="EI31" s="2">
        <v>94.32</v>
      </c>
      <c r="EJ31" s="2">
        <v>8</v>
      </c>
      <c r="EK31" s="2">
        <v>7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1</v>
      </c>
      <c r="ET31" s="2">
        <v>1</v>
      </c>
      <c r="EU31" s="3" t="b">
        <v>0</v>
      </c>
      <c r="EV31" s="3" t="b">
        <v>0</v>
      </c>
      <c r="EW31" s="2">
        <v>97</v>
      </c>
      <c r="EX31" s="2">
        <v>8</v>
      </c>
      <c r="EY31" s="2">
        <v>7</v>
      </c>
      <c r="EZ31" s="2">
        <v>1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1</v>
      </c>
      <c r="FI31" s="3" t="b">
        <v>0</v>
      </c>
      <c r="FJ31" s="3" t="b">
        <v>0</v>
      </c>
      <c r="FK31" s="2">
        <v>150.07</v>
      </c>
      <c r="FL31" s="2">
        <v>8</v>
      </c>
      <c r="FM31" s="2">
        <v>7</v>
      </c>
      <c r="FN31" s="2">
        <v>0</v>
      </c>
      <c r="FO31" s="2">
        <v>1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1</v>
      </c>
      <c r="FW31" s="3" t="b">
        <v>0</v>
      </c>
      <c r="FX31" s="3" t="b">
        <v>0</v>
      </c>
      <c r="FY31" s="2">
        <v>102.36</v>
      </c>
      <c r="FZ31" s="2">
        <v>8</v>
      </c>
      <c r="GA31" s="2">
        <v>7</v>
      </c>
      <c r="GB31" s="2">
        <v>0</v>
      </c>
      <c r="GC31" s="2">
        <v>0</v>
      </c>
      <c r="GD31" s="2">
        <v>0</v>
      </c>
      <c r="GE31" s="2">
        <v>1</v>
      </c>
      <c r="GF31" s="2">
        <v>0</v>
      </c>
      <c r="GG31" s="2">
        <v>0</v>
      </c>
      <c r="GH31" s="2">
        <v>0</v>
      </c>
      <c r="GI31" s="2">
        <v>0</v>
      </c>
      <c r="GJ31" s="2">
        <v>1</v>
      </c>
      <c r="GK31" s="3" t="b">
        <v>0</v>
      </c>
      <c r="GL31" s="2">
        <v>0</v>
      </c>
      <c r="GM31" s="2">
        <v>1687</v>
      </c>
      <c r="GN31" s="2">
        <v>105.574</v>
      </c>
      <c r="GO31" s="2">
        <v>0</v>
      </c>
      <c r="GP31" s="2">
        <v>0</v>
      </c>
      <c r="GQ31" s="2">
        <v>0</v>
      </c>
      <c r="GR31" s="2">
        <v>4</v>
      </c>
      <c r="GS31" s="2">
        <v>0</v>
      </c>
      <c r="GT31" s="2">
        <v>6</v>
      </c>
      <c r="GU31" s="2">
        <v>12.4</v>
      </c>
      <c r="GV31" s="2">
        <v>0</v>
      </c>
      <c r="GW31" s="2">
        <v>0</v>
      </c>
      <c r="GX31" s="14">
        <f t="shared" si="3"/>
        <v>0</v>
      </c>
      <c r="GY31" t="s">
        <v>622</v>
      </c>
    </row>
    <row r="32" spans="1:207" ht="14.5" x14ac:dyDescent="0.35">
      <c r="A32" s="1" t="s">
        <v>235</v>
      </c>
      <c r="B32" s="2">
        <v>1</v>
      </c>
      <c r="C32" s="1" t="s">
        <v>203</v>
      </c>
      <c r="D32" s="1" t="s">
        <v>208</v>
      </c>
      <c r="E32" s="2">
        <v>25</v>
      </c>
      <c r="F32" s="3" t="b">
        <v>1</v>
      </c>
      <c r="G32" s="2">
        <v>95.51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3" t="b">
        <v>0</v>
      </c>
      <c r="R32" s="2">
        <v>69.62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1</v>
      </c>
      <c r="AA32" s="2">
        <v>2</v>
      </c>
      <c r="AB32" s="3" t="b">
        <v>1</v>
      </c>
      <c r="AC32" s="2">
        <v>55.94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52.2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3</v>
      </c>
      <c r="AY32" s="3" t="b">
        <v>0</v>
      </c>
      <c r="AZ32" s="2">
        <v>92.81</v>
      </c>
      <c r="BA32" s="2">
        <v>7</v>
      </c>
      <c r="BB32" s="2">
        <v>6</v>
      </c>
      <c r="BC32" s="2">
        <v>0</v>
      </c>
      <c r="BD32" s="2">
        <v>0</v>
      </c>
      <c r="BE32" s="2">
        <v>0</v>
      </c>
      <c r="BF32" s="2">
        <v>1</v>
      </c>
      <c r="BG32" s="2">
        <v>0</v>
      </c>
      <c r="BH32" s="2">
        <v>1</v>
      </c>
      <c r="BI32" s="2">
        <v>0</v>
      </c>
      <c r="BJ32" s="2">
        <v>0</v>
      </c>
      <c r="BK32" s="2">
        <f t="shared" si="0"/>
        <v>1</v>
      </c>
      <c r="BL32" s="2">
        <v>2</v>
      </c>
      <c r="BM32" s="3" t="b">
        <v>0</v>
      </c>
      <c r="BN32" s="3" t="b">
        <v>0</v>
      </c>
      <c r="BO32" s="2">
        <v>137.97999999999999</v>
      </c>
      <c r="BP32" s="2">
        <v>6</v>
      </c>
      <c r="BQ32" s="2">
        <v>5</v>
      </c>
      <c r="BR32" s="2">
        <v>0</v>
      </c>
      <c r="BS32" s="2">
        <v>3</v>
      </c>
      <c r="BT32" s="2">
        <v>1</v>
      </c>
      <c r="BU32" s="2">
        <v>1</v>
      </c>
      <c r="BV32" s="2">
        <v>0</v>
      </c>
      <c r="BW32" s="2">
        <v>0</v>
      </c>
      <c r="BX32" s="2">
        <v>0</v>
      </c>
      <c r="BY32" s="2">
        <v>0</v>
      </c>
      <c r="BZ32" s="2">
        <f t="shared" si="1"/>
        <v>0</v>
      </c>
      <c r="CA32" s="2">
        <v>5</v>
      </c>
      <c r="CB32" s="3" t="b">
        <v>0</v>
      </c>
      <c r="CC32" s="3" t="b">
        <v>0</v>
      </c>
      <c r="CD32" s="2">
        <v>85.92</v>
      </c>
      <c r="CE32" s="2">
        <v>7</v>
      </c>
      <c r="CF32" s="2">
        <v>6</v>
      </c>
      <c r="CG32" s="2">
        <v>0</v>
      </c>
      <c r="CH32" s="2">
        <v>0</v>
      </c>
      <c r="CI32" s="2">
        <v>0</v>
      </c>
      <c r="CJ32" s="2">
        <f t="shared" si="2"/>
        <v>0</v>
      </c>
      <c r="CK32" s="2">
        <v>0</v>
      </c>
      <c r="CL32" s="2">
        <v>0</v>
      </c>
      <c r="CM32" s="2">
        <v>1</v>
      </c>
      <c r="CN32" s="2">
        <v>0</v>
      </c>
      <c r="CO32" s="2">
        <v>1</v>
      </c>
      <c r="CP32" s="2">
        <v>2</v>
      </c>
      <c r="CQ32" s="3" t="b">
        <v>0</v>
      </c>
      <c r="CR32" s="3" t="b">
        <v>0</v>
      </c>
      <c r="CS32" s="2">
        <v>82.97</v>
      </c>
      <c r="CT32" s="2">
        <v>7</v>
      </c>
      <c r="CU32" s="2">
        <v>6</v>
      </c>
      <c r="CV32" s="2">
        <v>0</v>
      </c>
      <c r="CW32" s="2">
        <v>0</v>
      </c>
      <c r="CX32" s="2">
        <v>0</v>
      </c>
      <c r="CY32" s="2">
        <v>1</v>
      </c>
      <c r="CZ32" s="2">
        <v>0</v>
      </c>
      <c r="DA32" s="2">
        <v>1</v>
      </c>
      <c r="DB32" s="2">
        <v>0</v>
      </c>
      <c r="DC32" s="2">
        <v>0</v>
      </c>
      <c r="DD32" s="2">
        <v>2</v>
      </c>
      <c r="DE32" s="3" t="b">
        <v>0</v>
      </c>
      <c r="DF32" s="3" t="b">
        <v>0</v>
      </c>
      <c r="DG32" s="2">
        <v>66.75</v>
      </c>
      <c r="DH32" s="2">
        <v>7</v>
      </c>
      <c r="DI32" s="2">
        <v>4</v>
      </c>
      <c r="DJ32" s="2">
        <v>2</v>
      </c>
      <c r="DK32" s="2">
        <v>1</v>
      </c>
      <c r="DL32" s="2">
        <v>0</v>
      </c>
      <c r="DM32" s="2">
        <v>0</v>
      </c>
      <c r="DN32" s="2">
        <v>0</v>
      </c>
      <c r="DO32" s="2">
        <v>1</v>
      </c>
      <c r="DP32" s="2">
        <v>2</v>
      </c>
      <c r="DQ32" s="2">
        <v>0</v>
      </c>
      <c r="DR32" s="2">
        <v>6</v>
      </c>
      <c r="DS32" s="3" t="b">
        <v>0</v>
      </c>
      <c r="DT32" s="3" t="b">
        <v>0</v>
      </c>
      <c r="DU32" s="2">
        <v>120.59</v>
      </c>
      <c r="DV32" s="2">
        <v>5</v>
      </c>
      <c r="DW32" s="2">
        <v>3</v>
      </c>
      <c r="DX32" s="2">
        <v>0</v>
      </c>
      <c r="DY32" s="2">
        <v>1</v>
      </c>
      <c r="DZ32" s="2">
        <v>1</v>
      </c>
      <c r="EA32" s="2">
        <v>0</v>
      </c>
      <c r="EB32" s="2">
        <v>0</v>
      </c>
      <c r="EC32" s="2">
        <v>2</v>
      </c>
      <c r="ED32" s="2">
        <v>1</v>
      </c>
      <c r="EE32" s="2">
        <v>1</v>
      </c>
      <c r="EF32" s="2">
        <v>6</v>
      </c>
      <c r="EG32" s="3" t="b">
        <v>0</v>
      </c>
      <c r="EH32" s="3" t="b">
        <v>0</v>
      </c>
      <c r="EI32" s="2">
        <v>146.86000000000001</v>
      </c>
      <c r="EJ32" s="2">
        <v>7</v>
      </c>
      <c r="EK32" s="2">
        <v>4</v>
      </c>
      <c r="EL32" s="2">
        <v>0</v>
      </c>
      <c r="EM32" s="2">
        <v>1</v>
      </c>
      <c r="EN32" s="2">
        <v>0</v>
      </c>
      <c r="EO32" s="2">
        <v>0</v>
      </c>
      <c r="EP32" s="2">
        <v>1</v>
      </c>
      <c r="EQ32" s="2">
        <v>0</v>
      </c>
      <c r="ER32" s="2">
        <v>1</v>
      </c>
      <c r="ES32" s="2">
        <v>1</v>
      </c>
      <c r="ET32" s="2">
        <v>4</v>
      </c>
      <c r="EU32" s="3" t="b">
        <v>0</v>
      </c>
      <c r="EV32" s="3" t="b">
        <v>0</v>
      </c>
      <c r="EW32" s="2">
        <v>98.44</v>
      </c>
      <c r="EX32" s="2">
        <v>7</v>
      </c>
      <c r="EY32" s="2">
        <v>4</v>
      </c>
      <c r="EZ32" s="2">
        <v>2</v>
      </c>
      <c r="FA32" s="2">
        <v>1</v>
      </c>
      <c r="FB32" s="2">
        <v>0</v>
      </c>
      <c r="FC32" s="2">
        <v>1</v>
      </c>
      <c r="FD32" s="2">
        <v>0</v>
      </c>
      <c r="FE32" s="2">
        <v>0</v>
      </c>
      <c r="FF32" s="2">
        <v>2</v>
      </c>
      <c r="FG32" s="2">
        <v>0</v>
      </c>
      <c r="FH32" s="2">
        <v>6</v>
      </c>
      <c r="FI32" s="3" t="b">
        <v>0</v>
      </c>
      <c r="FJ32" s="3" t="b">
        <v>0</v>
      </c>
      <c r="FK32" s="2">
        <v>94.76</v>
      </c>
      <c r="FL32" s="2">
        <v>5</v>
      </c>
      <c r="FM32" s="2">
        <v>3</v>
      </c>
      <c r="FN32" s="2">
        <v>1</v>
      </c>
      <c r="FO32" s="2">
        <v>1</v>
      </c>
      <c r="FP32" s="2">
        <v>0</v>
      </c>
      <c r="FQ32" s="2">
        <v>2</v>
      </c>
      <c r="FR32" s="2">
        <v>1</v>
      </c>
      <c r="FS32" s="2">
        <v>1</v>
      </c>
      <c r="FT32" s="2">
        <v>0</v>
      </c>
      <c r="FU32" s="2">
        <v>0</v>
      </c>
      <c r="FV32" s="2">
        <v>6</v>
      </c>
      <c r="FW32" s="3" t="b">
        <v>0</v>
      </c>
      <c r="FX32" s="3" t="b">
        <v>0</v>
      </c>
      <c r="FY32" s="2">
        <v>131.21</v>
      </c>
      <c r="FZ32" s="2">
        <v>7</v>
      </c>
      <c r="GA32" s="2">
        <v>4</v>
      </c>
      <c r="GB32" s="2">
        <v>0</v>
      </c>
      <c r="GC32" s="2">
        <v>1</v>
      </c>
      <c r="GD32" s="2">
        <v>1</v>
      </c>
      <c r="GE32" s="2">
        <v>1</v>
      </c>
      <c r="GF32" s="2">
        <v>0</v>
      </c>
      <c r="GG32" s="2">
        <v>1</v>
      </c>
      <c r="GH32" s="2">
        <v>0</v>
      </c>
      <c r="GI32" s="2">
        <v>0</v>
      </c>
      <c r="GJ32" s="2">
        <v>4</v>
      </c>
      <c r="GK32" s="3" t="b">
        <v>0</v>
      </c>
      <c r="GL32" s="2">
        <v>0</v>
      </c>
      <c r="GM32" s="2">
        <v>1721</v>
      </c>
      <c r="GN32" s="2">
        <v>105.82899999999999</v>
      </c>
      <c r="GO32" s="2">
        <v>0</v>
      </c>
      <c r="GP32" s="2">
        <v>0</v>
      </c>
      <c r="GQ32" s="2">
        <v>0</v>
      </c>
      <c r="GR32" s="2">
        <v>4</v>
      </c>
      <c r="GS32" s="2">
        <v>0</v>
      </c>
      <c r="GT32" s="2">
        <v>6</v>
      </c>
      <c r="GU32" s="2">
        <v>15</v>
      </c>
      <c r="GV32" s="2">
        <v>0</v>
      </c>
      <c r="GW32" s="2">
        <v>0</v>
      </c>
      <c r="GX32" s="14">
        <f t="shared" si="3"/>
        <v>0</v>
      </c>
      <c r="GY32" t="s">
        <v>622</v>
      </c>
    </row>
    <row r="33" spans="1:207" ht="14.5" x14ac:dyDescent="0.35">
      <c r="A33" s="1" t="s">
        <v>236</v>
      </c>
      <c r="B33" s="2">
        <v>1</v>
      </c>
      <c r="C33" s="1" t="s">
        <v>203</v>
      </c>
      <c r="D33" s="1" t="s">
        <v>204</v>
      </c>
      <c r="E33" s="2">
        <v>48</v>
      </c>
      <c r="F33" s="3" t="b">
        <v>1</v>
      </c>
      <c r="G33" s="2">
        <v>67.44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1</v>
      </c>
      <c r="R33" s="2">
        <v>70.55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112.57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77.36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4</v>
      </c>
      <c r="AY33" s="3" t="b">
        <v>0</v>
      </c>
      <c r="AZ33" s="2">
        <v>26.93</v>
      </c>
      <c r="BA33" s="2">
        <v>2</v>
      </c>
      <c r="BB33" s="2">
        <v>4</v>
      </c>
      <c r="BC33" s="2">
        <v>0</v>
      </c>
      <c r="BD33" s="2">
        <v>0</v>
      </c>
      <c r="BE33" s="2">
        <v>0</v>
      </c>
      <c r="BF33" s="2">
        <v>1</v>
      </c>
      <c r="BG33" s="2">
        <v>2</v>
      </c>
      <c r="BH33" s="2">
        <v>3</v>
      </c>
      <c r="BI33" s="2">
        <v>0</v>
      </c>
      <c r="BJ33" s="2">
        <v>1</v>
      </c>
      <c r="BK33" s="2">
        <f t="shared" si="0"/>
        <v>2</v>
      </c>
      <c r="BL33" s="2">
        <v>7</v>
      </c>
      <c r="BM33" s="3" t="b">
        <v>0</v>
      </c>
      <c r="BN33" s="3" t="b">
        <v>0</v>
      </c>
      <c r="BO33" s="2">
        <v>75.88</v>
      </c>
      <c r="BP33" s="2">
        <v>6</v>
      </c>
      <c r="BQ33" s="2">
        <v>6</v>
      </c>
      <c r="BR33" s="2">
        <v>0</v>
      </c>
      <c r="BS33" s="2">
        <v>1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2</v>
      </c>
      <c r="BZ33" s="2">
        <f t="shared" si="1"/>
        <v>0</v>
      </c>
      <c r="CA33" s="2">
        <v>3</v>
      </c>
      <c r="CB33" s="3" t="b">
        <v>0</v>
      </c>
      <c r="CC33" s="3" t="b">
        <v>0</v>
      </c>
      <c r="CD33" s="2">
        <v>59.63</v>
      </c>
      <c r="CE33" s="2">
        <v>5</v>
      </c>
      <c r="CF33" s="2">
        <v>5</v>
      </c>
      <c r="CG33" s="2">
        <v>0</v>
      </c>
      <c r="CH33" s="2">
        <v>0</v>
      </c>
      <c r="CI33" s="2">
        <v>0</v>
      </c>
      <c r="CJ33" s="2">
        <f t="shared" si="2"/>
        <v>0</v>
      </c>
      <c r="CK33" s="2">
        <v>0</v>
      </c>
      <c r="CL33" s="2">
        <v>1</v>
      </c>
      <c r="CM33" s="2">
        <v>2</v>
      </c>
      <c r="CN33" s="2">
        <v>0</v>
      </c>
      <c r="CO33" s="2">
        <v>1</v>
      </c>
      <c r="CP33" s="2">
        <v>4</v>
      </c>
      <c r="CQ33" s="3" t="b">
        <v>0</v>
      </c>
      <c r="CR33" s="3" t="b">
        <v>0</v>
      </c>
      <c r="CS33" s="2">
        <v>58.32</v>
      </c>
      <c r="CT33" s="2">
        <v>7</v>
      </c>
      <c r="CU33" s="2">
        <v>6</v>
      </c>
      <c r="CV33" s="2">
        <v>0</v>
      </c>
      <c r="CW33" s="2">
        <v>0</v>
      </c>
      <c r="CX33" s="2">
        <v>0</v>
      </c>
      <c r="CY33" s="2">
        <v>1</v>
      </c>
      <c r="CZ33" s="2">
        <v>0</v>
      </c>
      <c r="DA33" s="2">
        <v>0</v>
      </c>
      <c r="DB33" s="2">
        <v>1</v>
      </c>
      <c r="DC33" s="2">
        <v>0</v>
      </c>
      <c r="DD33" s="2">
        <v>2</v>
      </c>
      <c r="DE33" s="3" t="b">
        <v>0</v>
      </c>
      <c r="DF33" s="3" t="b">
        <v>0</v>
      </c>
      <c r="DG33" s="2">
        <v>94.22</v>
      </c>
      <c r="DH33" s="2">
        <v>6</v>
      </c>
      <c r="DI33" s="2">
        <v>4</v>
      </c>
      <c r="DJ33" s="2">
        <v>2</v>
      </c>
      <c r="DK33" s="2">
        <v>0</v>
      </c>
      <c r="DL33" s="2">
        <v>2</v>
      </c>
      <c r="DM33" s="2">
        <v>1</v>
      </c>
      <c r="DN33" s="2">
        <v>0</v>
      </c>
      <c r="DO33" s="2">
        <v>0</v>
      </c>
      <c r="DP33" s="2">
        <v>2</v>
      </c>
      <c r="DQ33" s="2">
        <v>0</v>
      </c>
      <c r="DR33" s="2">
        <v>7</v>
      </c>
      <c r="DS33" s="3" t="b">
        <v>0</v>
      </c>
      <c r="DT33" s="3" t="b">
        <v>0</v>
      </c>
      <c r="DU33" s="2">
        <v>39.93</v>
      </c>
      <c r="DV33" s="2">
        <v>1</v>
      </c>
      <c r="DW33" s="2">
        <v>2</v>
      </c>
      <c r="DX33" s="2">
        <v>0</v>
      </c>
      <c r="DY33" s="2">
        <v>1</v>
      </c>
      <c r="DZ33" s="2">
        <v>1</v>
      </c>
      <c r="EA33" s="2">
        <v>1</v>
      </c>
      <c r="EB33" s="2">
        <v>0</v>
      </c>
      <c r="EC33" s="2">
        <v>3</v>
      </c>
      <c r="ED33" s="2">
        <v>1</v>
      </c>
      <c r="EE33" s="2">
        <v>1</v>
      </c>
      <c r="EF33" s="2">
        <v>8</v>
      </c>
      <c r="EG33" s="3" t="b">
        <v>0</v>
      </c>
      <c r="EH33" s="3" t="b">
        <v>0</v>
      </c>
      <c r="EI33" s="2">
        <v>131.27000000000001</v>
      </c>
      <c r="EJ33" s="2">
        <v>5</v>
      </c>
      <c r="EK33" s="2">
        <v>4</v>
      </c>
      <c r="EL33" s="2">
        <v>0</v>
      </c>
      <c r="EM33" s="2">
        <v>0</v>
      </c>
      <c r="EN33" s="2">
        <v>1</v>
      </c>
      <c r="EO33" s="2">
        <v>1</v>
      </c>
      <c r="EP33" s="2">
        <v>0</v>
      </c>
      <c r="EQ33" s="2">
        <v>1</v>
      </c>
      <c r="ER33" s="2">
        <v>0</v>
      </c>
      <c r="ES33" s="2">
        <v>1</v>
      </c>
      <c r="ET33" s="2">
        <v>4</v>
      </c>
      <c r="EU33" s="3" t="b">
        <v>0</v>
      </c>
      <c r="EV33" s="3" t="b">
        <v>0</v>
      </c>
      <c r="EW33" s="2">
        <v>63.1</v>
      </c>
      <c r="EX33" s="2">
        <v>4</v>
      </c>
      <c r="EY33" s="2">
        <v>4</v>
      </c>
      <c r="EZ33" s="2">
        <v>2</v>
      </c>
      <c r="FA33" s="2">
        <v>1</v>
      </c>
      <c r="FB33" s="2">
        <v>1</v>
      </c>
      <c r="FC33" s="2">
        <v>1</v>
      </c>
      <c r="FD33" s="2">
        <v>0</v>
      </c>
      <c r="FE33" s="2">
        <v>0</v>
      </c>
      <c r="FF33" s="2">
        <v>0</v>
      </c>
      <c r="FG33" s="2">
        <v>0</v>
      </c>
      <c r="FH33" s="2">
        <v>5</v>
      </c>
      <c r="FI33" s="3" t="b">
        <v>0</v>
      </c>
      <c r="FJ33" s="3" t="b">
        <v>0</v>
      </c>
      <c r="FK33" s="2">
        <v>72.849999999999994</v>
      </c>
      <c r="FL33" s="2">
        <v>4</v>
      </c>
      <c r="FM33" s="2">
        <v>1</v>
      </c>
      <c r="FN33" s="2">
        <v>1</v>
      </c>
      <c r="FO33" s="2">
        <v>1</v>
      </c>
      <c r="FP33" s="2">
        <v>1</v>
      </c>
      <c r="FQ33" s="2">
        <v>1</v>
      </c>
      <c r="FR33" s="2">
        <v>1</v>
      </c>
      <c r="FS33" s="2">
        <v>0</v>
      </c>
      <c r="FT33" s="2">
        <v>1</v>
      </c>
      <c r="FU33" s="2">
        <v>1</v>
      </c>
      <c r="FV33" s="2">
        <v>7</v>
      </c>
      <c r="FW33" s="3" t="b">
        <v>0</v>
      </c>
      <c r="FX33" s="3" t="b">
        <v>0</v>
      </c>
      <c r="FY33" s="2">
        <v>111.19</v>
      </c>
      <c r="FZ33" s="2">
        <v>5</v>
      </c>
      <c r="GA33" s="2">
        <v>4</v>
      </c>
      <c r="GB33" s="2">
        <v>0</v>
      </c>
      <c r="GC33" s="2">
        <v>1</v>
      </c>
      <c r="GD33" s="2">
        <v>0</v>
      </c>
      <c r="GE33" s="2">
        <v>1</v>
      </c>
      <c r="GF33" s="2">
        <v>1</v>
      </c>
      <c r="GG33" s="2">
        <v>1</v>
      </c>
      <c r="GH33" s="2">
        <v>0</v>
      </c>
      <c r="GI33" s="2">
        <v>0</v>
      </c>
      <c r="GJ33" s="2">
        <v>4</v>
      </c>
      <c r="GK33" s="3" t="b">
        <v>0</v>
      </c>
      <c r="GL33" s="2">
        <v>0</v>
      </c>
      <c r="GM33" s="2">
        <v>1748</v>
      </c>
      <c r="GN33" s="2">
        <v>73.331999999999994</v>
      </c>
      <c r="GO33" s="2">
        <v>0</v>
      </c>
      <c r="GP33" s="2">
        <v>0</v>
      </c>
      <c r="GQ33" s="2">
        <v>0</v>
      </c>
      <c r="GR33" s="2">
        <v>4</v>
      </c>
      <c r="GS33" s="2">
        <v>0</v>
      </c>
      <c r="GT33" s="2">
        <v>6</v>
      </c>
      <c r="GU33" s="2">
        <v>8.6</v>
      </c>
      <c r="GV33" s="2">
        <v>0</v>
      </c>
      <c r="GW33" s="2">
        <v>0</v>
      </c>
      <c r="GX33" s="14">
        <f t="shared" si="3"/>
        <v>0</v>
      </c>
      <c r="GY33" t="s">
        <v>622</v>
      </c>
    </row>
    <row r="34" spans="1:207" ht="14.5" x14ac:dyDescent="0.35">
      <c r="A34" s="1" t="s">
        <v>237</v>
      </c>
      <c r="B34" s="2">
        <v>1</v>
      </c>
      <c r="C34" s="1" t="s">
        <v>203</v>
      </c>
      <c r="D34" s="1" t="s">
        <v>204</v>
      </c>
      <c r="E34" s="2">
        <v>41</v>
      </c>
      <c r="F34" s="3" t="b">
        <v>1</v>
      </c>
      <c r="G34" s="2">
        <v>41.06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3" t="b">
        <v>1</v>
      </c>
      <c r="R34" s="2">
        <v>49.67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19.809999999999999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45.38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4</v>
      </c>
      <c r="AY34" s="3" t="b">
        <v>1</v>
      </c>
      <c r="AZ34" s="2">
        <v>152.53</v>
      </c>
      <c r="BA34" s="2">
        <v>9</v>
      </c>
      <c r="BB34" s="2">
        <v>8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f t="shared" si="0"/>
        <v>0</v>
      </c>
      <c r="BL34" s="2">
        <v>0</v>
      </c>
      <c r="BM34" s="3" t="b">
        <v>0</v>
      </c>
      <c r="BN34" s="3" t="b">
        <v>1</v>
      </c>
      <c r="BO34" s="2">
        <v>146.46</v>
      </c>
      <c r="BP34" s="2">
        <v>9</v>
      </c>
      <c r="BQ34" s="2">
        <v>8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f t="shared" si="1"/>
        <v>0</v>
      </c>
      <c r="CA34" s="2">
        <v>0</v>
      </c>
      <c r="CB34" s="3" t="b">
        <v>0</v>
      </c>
      <c r="CC34" s="3" t="b">
        <v>0</v>
      </c>
      <c r="CD34" s="2">
        <v>116.99</v>
      </c>
      <c r="CE34" s="2">
        <v>8</v>
      </c>
      <c r="CF34" s="2">
        <v>7</v>
      </c>
      <c r="CG34" s="2">
        <v>0</v>
      </c>
      <c r="CH34" s="2">
        <v>0</v>
      </c>
      <c r="CI34" s="2">
        <v>0</v>
      </c>
      <c r="CJ34" s="2">
        <f t="shared" si="2"/>
        <v>0</v>
      </c>
      <c r="CK34" s="2">
        <v>0</v>
      </c>
      <c r="CL34" s="2">
        <v>0</v>
      </c>
      <c r="CM34" s="2">
        <v>0</v>
      </c>
      <c r="CN34" s="2">
        <v>0</v>
      </c>
      <c r="CO34" s="2">
        <v>1</v>
      </c>
      <c r="CP34" s="2">
        <v>1</v>
      </c>
      <c r="CQ34" s="3" t="b">
        <v>0</v>
      </c>
      <c r="CR34" s="3" t="b">
        <v>1</v>
      </c>
      <c r="CS34" s="2">
        <v>114.34</v>
      </c>
      <c r="CT34" s="2">
        <v>9</v>
      </c>
      <c r="CU34" s="2">
        <v>8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3" t="b">
        <v>0</v>
      </c>
      <c r="DF34" s="3" t="b">
        <v>0</v>
      </c>
      <c r="DG34" s="2">
        <v>109.18</v>
      </c>
      <c r="DH34" s="2">
        <v>9</v>
      </c>
      <c r="DI34" s="2">
        <v>6</v>
      </c>
      <c r="DJ34" s="2">
        <v>0</v>
      </c>
      <c r="DK34" s="2">
        <v>1</v>
      </c>
      <c r="DL34" s="2">
        <v>1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2</v>
      </c>
      <c r="DS34" s="3" t="b">
        <v>0</v>
      </c>
      <c r="DT34" s="3" t="b">
        <v>0</v>
      </c>
      <c r="DU34" s="2">
        <v>145.56</v>
      </c>
      <c r="DV34" s="2">
        <v>8</v>
      </c>
      <c r="DW34" s="2">
        <v>7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1</v>
      </c>
      <c r="EF34" s="2">
        <v>1</v>
      </c>
      <c r="EG34" s="3" t="b">
        <v>0</v>
      </c>
      <c r="EH34" s="3" t="b">
        <v>0</v>
      </c>
      <c r="EI34" s="2">
        <v>146.16</v>
      </c>
      <c r="EJ34" s="2">
        <v>9</v>
      </c>
      <c r="EK34" s="2">
        <v>6</v>
      </c>
      <c r="EL34" s="2">
        <v>0</v>
      </c>
      <c r="EM34" s="2">
        <v>0</v>
      </c>
      <c r="EN34" s="2">
        <v>0</v>
      </c>
      <c r="EO34" s="2">
        <v>1</v>
      </c>
      <c r="EP34" s="2">
        <v>0</v>
      </c>
      <c r="EQ34" s="2">
        <v>0</v>
      </c>
      <c r="ER34" s="2">
        <v>0</v>
      </c>
      <c r="ES34" s="2">
        <v>1</v>
      </c>
      <c r="ET34" s="2">
        <v>2</v>
      </c>
      <c r="EU34" s="3" t="b">
        <v>0</v>
      </c>
      <c r="EV34" s="3" t="b">
        <v>1</v>
      </c>
      <c r="EW34" s="2">
        <v>173.36</v>
      </c>
      <c r="EX34" s="2">
        <v>9</v>
      </c>
      <c r="EY34" s="2">
        <v>8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3" t="b">
        <v>1</v>
      </c>
      <c r="FJ34" s="3" t="b">
        <v>0</v>
      </c>
      <c r="FK34" s="2">
        <v>144.34</v>
      </c>
      <c r="FL34" s="2">
        <v>8</v>
      </c>
      <c r="FM34" s="2">
        <v>7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1</v>
      </c>
      <c r="FV34" s="2">
        <v>1</v>
      </c>
      <c r="FW34" s="3" t="b">
        <v>0</v>
      </c>
      <c r="FX34" s="3" t="b">
        <v>0</v>
      </c>
      <c r="FY34" s="2">
        <v>142.52000000000001</v>
      </c>
      <c r="FZ34" s="2">
        <v>8</v>
      </c>
      <c r="GA34" s="2">
        <v>7</v>
      </c>
      <c r="GB34" s="2">
        <v>0</v>
      </c>
      <c r="GC34" s="2">
        <v>0</v>
      </c>
      <c r="GD34" s="2">
        <v>0</v>
      </c>
      <c r="GE34" s="2">
        <v>1</v>
      </c>
      <c r="GF34" s="2">
        <v>0</v>
      </c>
      <c r="GG34" s="2">
        <v>0</v>
      </c>
      <c r="GH34" s="2">
        <v>0</v>
      </c>
      <c r="GI34" s="2">
        <v>0</v>
      </c>
      <c r="GJ34" s="2">
        <v>1</v>
      </c>
      <c r="GK34" s="3" t="b">
        <v>0</v>
      </c>
      <c r="GL34" s="2">
        <v>4</v>
      </c>
      <c r="GM34" s="2">
        <v>1921</v>
      </c>
      <c r="GN34" s="2">
        <v>139.14400000000001</v>
      </c>
      <c r="GO34" s="2">
        <v>1</v>
      </c>
      <c r="GP34" s="2">
        <v>1</v>
      </c>
      <c r="GQ34" s="2">
        <v>0</v>
      </c>
      <c r="GR34" s="2">
        <v>3</v>
      </c>
      <c r="GS34" s="2">
        <v>3</v>
      </c>
      <c r="GT34" s="2">
        <v>3</v>
      </c>
      <c r="GU34" s="2">
        <v>11.4</v>
      </c>
      <c r="GV34" s="2">
        <v>0</v>
      </c>
      <c r="GW34" s="2">
        <v>0</v>
      </c>
      <c r="GX34" s="14">
        <f t="shared" si="3"/>
        <v>0.45</v>
      </c>
      <c r="GY34" t="s">
        <v>622</v>
      </c>
    </row>
    <row r="35" spans="1:207" ht="14.5" x14ac:dyDescent="0.35">
      <c r="A35" s="1" t="s">
        <v>238</v>
      </c>
      <c r="B35" s="2">
        <v>1</v>
      </c>
      <c r="C35" s="1" t="s">
        <v>203</v>
      </c>
      <c r="D35" s="1" t="s">
        <v>204</v>
      </c>
      <c r="E35" s="2">
        <v>27</v>
      </c>
      <c r="F35" s="3" t="b">
        <v>1</v>
      </c>
      <c r="G35" s="2">
        <v>80.88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3" t="b">
        <v>1</v>
      </c>
      <c r="R35" s="2">
        <v>70.12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3" t="b">
        <v>1</v>
      </c>
      <c r="AC35" s="2">
        <v>105.75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1</v>
      </c>
      <c r="AN35" s="2">
        <v>64.31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4</v>
      </c>
      <c r="AY35" s="3" t="b">
        <v>1</v>
      </c>
      <c r="AZ35" s="2">
        <v>162.37</v>
      </c>
      <c r="BA35" s="2">
        <v>9</v>
      </c>
      <c r="BB35" s="2">
        <v>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f t="shared" si="0"/>
        <v>0</v>
      </c>
      <c r="BL35" s="2">
        <v>0</v>
      </c>
      <c r="BM35" s="3" t="b">
        <v>0</v>
      </c>
      <c r="BN35" s="3" t="b">
        <v>0</v>
      </c>
      <c r="BO35" s="2">
        <v>142.56</v>
      </c>
      <c r="BP35" s="2">
        <v>8</v>
      </c>
      <c r="BQ35" s="2">
        <v>7</v>
      </c>
      <c r="BR35" s="2">
        <v>1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f t="shared" si="1"/>
        <v>1</v>
      </c>
      <c r="CA35" s="2">
        <v>1</v>
      </c>
      <c r="CB35" s="3" t="b">
        <v>0</v>
      </c>
      <c r="CC35" s="3" t="b">
        <v>0</v>
      </c>
      <c r="CD35" s="2">
        <v>77.010000000000005</v>
      </c>
      <c r="CE35" s="2">
        <v>8</v>
      </c>
      <c r="CF35" s="2">
        <v>7</v>
      </c>
      <c r="CG35" s="2">
        <v>0</v>
      </c>
      <c r="CH35" s="2">
        <v>0</v>
      </c>
      <c r="CI35" s="2">
        <v>0</v>
      </c>
      <c r="CJ35" s="2">
        <f t="shared" si="2"/>
        <v>0</v>
      </c>
      <c r="CK35" s="2">
        <v>0</v>
      </c>
      <c r="CL35" s="2">
        <v>0</v>
      </c>
      <c r="CM35" s="2">
        <v>0</v>
      </c>
      <c r="CN35" s="2">
        <v>0</v>
      </c>
      <c r="CO35" s="2">
        <v>1</v>
      </c>
      <c r="CP35" s="2">
        <v>1</v>
      </c>
      <c r="CQ35" s="3" t="b">
        <v>0</v>
      </c>
      <c r="CR35" s="3" t="b">
        <v>0</v>
      </c>
      <c r="CS35" s="2">
        <v>62.67</v>
      </c>
      <c r="CT35" s="2">
        <v>8</v>
      </c>
      <c r="CU35" s="2">
        <v>7</v>
      </c>
      <c r="CV35" s="2">
        <v>0</v>
      </c>
      <c r="CW35" s="2">
        <v>0</v>
      </c>
      <c r="CX35" s="2">
        <v>0</v>
      </c>
      <c r="CY35" s="2">
        <v>1</v>
      </c>
      <c r="CZ35" s="2">
        <v>0</v>
      </c>
      <c r="DA35" s="2">
        <v>0</v>
      </c>
      <c r="DB35" s="2">
        <v>0</v>
      </c>
      <c r="DC35" s="2">
        <v>0</v>
      </c>
      <c r="DD35" s="2">
        <v>1</v>
      </c>
      <c r="DE35" s="3" t="b">
        <v>0</v>
      </c>
      <c r="DF35" s="3" t="b">
        <v>0</v>
      </c>
      <c r="DG35" s="2">
        <v>95.13</v>
      </c>
      <c r="DH35" s="2">
        <v>7</v>
      </c>
      <c r="DI35" s="2">
        <v>6</v>
      </c>
      <c r="DJ35" s="2">
        <v>0</v>
      </c>
      <c r="DK35" s="2">
        <v>0</v>
      </c>
      <c r="DL35" s="2">
        <v>1</v>
      </c>
      <c r="DM35" s="2">
        <v>0</v>
      </c>
      <c r="DN35" s="2">
        <v>0</v>
      </c>
      <c r="DO35" s="2">
        <v>1</v>
      </c>
      <c r="DP35" s="2">
        <v>0</v>
      </c>
      <c r="DQ35" s="2">
        <v>0</v>
      </c>
      <c r="DR35" s="2">
        <v>2</v>
      </c>
      <c r="DS35" s="3" t="b">
        <v>0</v>
      </c>
      <c r="DT35" s="3" t="b">
        <v>1</v>
      </c>
      <c r="DU35" s="2">
        <v>157.77000000000001</v>
      </c>
      <c r="DV35" s="2">
        <v>9</v>
      </c>
      <c r="DW35" s="2">
        <v>8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3" t="b">
        <v>0</v>
      </c>
      <c r="EH35" s="3" t="b">
        <v>1</v>
      </c>
      <c r="EI35" s="2">
        <v>98.27</v>
      </c>
      <c r="EJ35" s="2">
        <v>9</v>
      </c>
      <c r="EK35" s="2">
        <v>8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3" t="b">
        <v>1</v>
      </c>
      <c r="EV35" s="3" t="b">
        <v>0</v>
      </c>
      <c r="EW35" s="2">
        <v>192.45</v>
      </c>
      <c r="EX35" s="2">
        <v>8</v>
      </c>
      <c r="EY35" s="2">
        <v>7</v>
      </c>
      <c r="EZ35" s="2">
        <v>0</v>
      </c>
      <c r="FA35" s="2">
        <v>1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1</v>
      </c>
      <c r="FI35" s="3" t="b">
        <v>0</v>
      </c>
      <c r="FJ35" s="3" t="b">
        <v>1</v>
      </c>
      <c r="FK35" s="2">
        <v>223.91</v>
      </c>
      <c r="FL35" s="2">
        <v>9</v>
      </c>
      <c r="FM35" s="2">
        <v>8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3" t="b">
        <v>1</v>
      </c>
      <c r="FX35" s="3" t="b">
        <v>0</v>
      </c>
      <c r="FY35" s="2">
        <v>87.82</v>
      </c>
      <c r="FZ35" s="2">
        <v>8</v>
      </c>
      <c r="GA35" s="2">
        <v>7</v>
      </c>
      <c r="GB35" s="2">
        <v>0</v>
      </c>
      <c r="GC35" s="2">
        <v>0</v>
      </c>
      <c r="GD35" s="2">
        <v>0</v>
      </c>
      <c r="GE35" s="2">
        <v>1</v>
      </c>
      <c r="GF35" s="2">
        <v>0</v>
      </c>
      <c r="GG35" s="2">
        <v>0</v>
      </c>
      <c r="GH35" s="2">
        <v>0</v>
      </c>
      <c r="GI35" s="2">
        <v>0</v>
      </c>
      <c r="GJ35" s="2">
        <v>1</v>
      </c>
      <c r="GK35" s="3" t="b">
        <v>0</v>
      </c>
      <c r="GL35" s="2">
        <v>4</v>
      </c>
      <c r="GM35" s="2">
        <v>2524</v>
      </c>
      <c r="GN35" s="2">
        <v>129.99600000000001</v>
      </c>
      <c r="GO35" s="2">
        <v>2</v>
      </c>
      <c r="GP35" s="2">
        <v>2</v>
      </c>
      <c r="GQ35" s="2">
        <v>0</v>
      </c>
      <c r="GR35" s="2">
        <v>2</v>
      </c>
      <c r="GS35" s="2">
        <v>2</v>
      </c>
      <c r="GT35" s="2">
        <v>4</v>
      </c>
      <c r="GU35" s="2">
        <v>6.8</v>
      </c>
      <c r="GV35" s="2">
        <v>0</v>
      </c>
      <c r="GW35" s="2">
        <v>0</v>
      </c>
      <c r="GX35" s="14">
        <f t="shared" si="3"/>
        <v>0.45</v>
      </c>
    </row>
    <row r="36" spans="1:207" ht="14.5" x14ac:dyDescent="0.35">
      <c r="A36" s="49" t="s">
        <v>239</v>
      </c>
      <c r="B36" s="2">
        <v>1</v>
      </c>
      <c r="C36" s="1" t="s">
        <v>203</v>
      </c>
      <c r="D36" s="1" t="s">
        <v>204</v>
      </c>
      <c r="E36" s="2">
        <v>23</v>
      </c>
      <c r="F36" s="3" t="b">
        <v>0</v>
      </c>
      <c r="G36" s="2">
        <v>41.89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1</v>
      </c>
      <c r="P36" s="2">
        <v>2</v>
      </c>
      <c r="Q36" s="3" t="b">
        <v>1</v>
      </c>
      <c r="R36" s="2">
        <v>48.06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3" t="b">
        <v>1</v>
      </c>
      <c r="AC36" s="2">
        <v>39.44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3" t="b">
        <v>1</v>
      </c>
      <c r="AN36" s="2">
        <v>86.64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3</v>
      </c>
      <c r="AY36" s="3" t="b">
        <v>0</v>
      </c>
      <c r="AZ36" s="2">
        <v>52.54</v>
      </c>
      <c r="BA36" s="2">
        <v>7</v>
      </c>
      <c r="BB36" s="2">
        <v>7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2</v>
      </c>
      <c r="BI36" s="2">
        <v>0</v>
      </c>
      <c r="BJ36" s="2">
        <v>0</v>
      </c>
      <c r="BK36" s="2">
        <f t="shared" si="0"/>
        <v>0</v>
      </c>
      <c r="BL36" s="2">
        <v>2</v>
      </c>
      <c r="BM36" s="3" t="b">
        <v>0</v>
      </c>
      <c r="BN36" s="3" t="b">
        <v>0</v>
      </c>
      <c r="BO36" s="2">
        <v>133.69999999999999</v>
      </c>
      <c r="BP36" s="2">
        <v>9</v>
      </c>
      <c r="BQ36" s="2">
        <v>5</v>
      </c>
      <c r="BR36" s="2">
        <v>0</v>
      </c>
      <c r="BS36" s="2">
        <v>1</v>
      </c>
      <c r="BT36" s="2">
        <v>2</v>
      </c>
      <c r="BU36" s="2">
        <v>0</v>
      </c>
      <c r="BV36" s="2">
        <v>0</v>
      </c>
      <c r="BW36" s="2">
        <v>0</v>
      </c>
      <c r="BX36" s="2">
        <v>0</v>
      </c>
      <c r="BY36" s="2">
        <v>1</v>
      </c>
      <c r="BZ36" s="2">
        <f t="shared" si="1"/>
        <v>0</v>
      </c>
      <c r="CA36" s="2">
        <v>4</v>
      </c>
      <c r="CB36" s="3" t="b">
        <v>0</v>
      </c>
      <c r="CC36" s="3" t="b">
        <v>0</v>
      </c>
      <c r="CD36" s="2">
        <v>104.4</v>
      </c>
      <c r="CE36" s="2">
        <v>8</v>
      </c>
      <c r="CF36" s="2">
        <v>7</v>
      </c>
      <c r="CG36" s="2">
        <v>0</v>
      </c>
      <c r="CH36" s="2">
        <v>0</v>
      </c>
      <c r="CI36" s="2">
        <v>0</v>
      </c>
      <c r="CJ36" s="2">
        <f t="shared" si="2"/>
        <v>0</v>
      </c>
      <c r="CK36" s="2">
        <v>0</v>
      </c>
      <c r="CL36" s="2">
        <v>0</v>
      </c>
      <c r="CM36" s="2">
        <v>0</v>
      </c>
      <c r="CN36" s="2">
        <v>0</v>
      </c>
      <c r="CO36" s="2">
        <v>1</v>
      </c>
      <c r="CP36" s="2">
        <v>1</v>
      </c>
      <c r="CQ36" s="3" t="b">
        <v>0</v>
      </c>
      <c r="CR36" s="3" t="b">
        <v>0</v>
      </c>
      <c r="CS36" s="2">
        <v>64.77</v>
      </c>
      <c r="CT36" s="2">
        <v>8</v>
      </c>
      <c r="CU36" s="2">
        <v>7</v>
      </c>
      <c r="CV36" s="2">
        <v>0</v>
      </c>
      <c r="CW36" s="2">
        <v>0</v>
      </c>
      <c r="CX36" s="2">
        <v>0</v>
      </c>
      <c r="CY36" s="2">
        <v>1</v>
      </c>
      <c r="CZ36" s="2">
        <v>0</v>
      </c>
      <c r="DA36" s="2">
        <v>0</v>
      </c>
      <c r="DB36" s="2">
        <v>0</v>
      </c>
      <c r="DC36" s="2">
        <v>0</v>
      </c>
      <c r="DD36" s="2">
        <v>1</v>
      </c>
      <c r="DE36" s="3" t="b">
        <v>0</v>
      </c>
      <c r="DF36" s="3" t="b">
        <v>0</v>
      </c>
      <c r="DG36" s="2">
        <v>117.4</v>
      </c>
      <c r="DH36" s="2">
        <v>8</v>
      </c>
      <c r="DI36" s="2">
        <v>5</v>
      </c>
      <c r="DJ36" s="2">
        <v>0</v>
      </c>
      <c r="DK36" s="2">
        <v>0</v>
      </c>
      <c r="DL36" s="2">
        <v>1</v>
      </c>
      <c r="DM36" s="2">
        <v>1</v>
      </c>
      <c r="DN36" s="2">
        <v>0</v>
      </c>
      <c r="DO36" s="2">
        <v>0</v>
      </c>
      <c r="DP36" s="2">
        <v>0</v>
      </c>
      <c r="DQ36" s="2">
        <v>1</v>
      </c>
      <c r="DR36" s="2">
        <v>3</v>
      </c>
      <c r="DS36" s="3" t="b">
        <v>0</v>
      </c>
      <c r="DT36" s="3" t="b">
        <v>0</v>
      </c>
      <c r="DU36" s="2">
        <v>51.5</v>
      </c>
      <c r="DV36" s="2">
        <v>6</v>
      </c>
      <c r="DW36" s="2">
        <v>3</v>
      </c>
      <c r="DX36" s="2">
        <v>0</v>
      </c>
      <c r="DY36" s="2">
        <v>1</v>
      </c>
      <c r="DZ36" s="2">
        <v>1</v>
      </c>
      <c r="EA36" s="2">
        <v>1</v>
      </c>
      <c r="EB36" s="2">
        <v>0</v>
      </c>
      <c r="EC36" s="2">
        <v>1</v>
      </c>
      <c r="ED36" s="2">
        <v>0</v>
      </c>
      <c r="EE36" s="2">
        <v>1</v>
      </c>
      <c r="EF36" s="2">
        <v>5</v>
      </c>
      <c r="EG36" s="3" t="b">
        <v>0</v>
      </c>
      <c r="EH36" s="3" t="b">
        <v>0</v>
      </c>
      <c r="EI36" s="2">
        <v>79.16</v>
      </c>
      <c r="EJ36" s="2">
        <v>7</v>
      </c>
      <c r="EK36" s="2">
        <v>4</v>
      </c>
      <c r="EL36" s="2">
        <v>0</v>
      </c>
      <c r="EM36" s="2">
        <v>1</v>
      </c>
      <c r="EN36" s="2">
        <v>1</v>
      </c>
      <c r="EO36" s="2">
        <v>1</v>
      </c>
      <c r="EP36" s="2">
        <v>0</v>
      </c>
      <c r="EQ36" s="2">
        <v>0</v>
      </c>
      <c r="ER36" s="2">
        <v>0</v>
      </c>
      <c r="ES36" s="2">
        <v>1</v>
      </c>
      <c r="ET36" s="2">
        <v>4</v>
      </c>
      <c r="EU36" s="3" t="b">
        <v>0</v>
      </c>
      <c r="EV36" s="3" t="b">
        <v>0</v>
      </c>
      <c r="EW36" s="2">
        <v>98.73</v>
      </c>
      <c r="EX36" s="2">
        <v>7</v>
      </c>
      <c r="EY36" s="2">
        <v>6</v>
      </c>
      <c r="EZ36" s="2">
        <v>0</v>
      </c>
      <c r="FA36" s="2">
        <v>1</v>
      </c>
      <c r="FB36" s="2">
        <v>1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2</v>
      </c>
      <c r="FI36" s="3" t="b">
        <v>0</v>
      </c>
      <c r="FJ36" s="3" t="b">
        <v>0</v>
      </c>
      <c r="FK36" s="2">
        <v>106.42</v>
      </c>
      <c r="FL36" s="2">
        <v>7</v>
      </c>
      <c r="FM36" s="2">
        <v>4</v>
      </c>
      <c r="FN36" s="2">
        <v>1</v>
      </c>
      <c r="FO36" s="2">
        <v>1</v>
      </c>
      <c r="FP36" s="2">
        <v>0</v>
      </c>
      <c r="FQ36" s="2">
        <v>1</v>
      </c>
      <c r="FR36" s="2">
        <v>0</v>
      </c>
      <c r="FS36" s="2">
        <v>0</v>
      </c>
      <c r="FT36" s="2">
        <v>0</v>
      </c>
      <c r="FU36" s="2">
        <v>1</v>
      </c>
      <c r="FV36" s="2">
        <v>4</v>
      </c>
      <c r="FW36" s="3" t="b">
        <v>0</v>
      </c>
      <c r="FX36" s="3" t="b">
        <v>0</v>
      </c>
      <c r="FY36" s="2">
        <v>96.22</v>
      </c>
      <c r="FZ36" s="2">
        <v>6</v>
      </c>
      <c r="GA36" s="2">
        <v>4</v>
      </c>
      <c r="GB36" s="2">
        <v>1</v>
      </c>
      <c r="GC36" s="2">
        <v>0</v>
      </c>
      <c r="GD36" s="2">
        <v>0</v>
      </c>
      <c r="GE36" s="2">
        <v>2</v>
      </c>
      <c r="GF36" s="2">
        <v>0</v>
      </c>
      <c r="GG36" s="2">
        <v>1</v>
      </c>
      <c r="GH36" s="2">
        <v>0</v>
      </c>
      <c r="GI36" s="2">
        <v>1</v>
      </c>
      <c r="GJ36" s="2">
        <v>5</v>
      </c>
      <c r="GK36" s="3" t="b">
        <v>0</v>
      </c>
      <c r="GL36" s="2">
        <v>0</v>
      </c>
      <c r="GM36" s="2">
        <v>1299</v>
      </c>
      <c r="GN36" s="2">
        <v>90.483999999999995</v>
      </c>
      <c r="GO36" s="2">
        <v>0</v>
      </c>
      <c r="GP36" s="2">
        <v>0</v>
      </c>
      <c r="GQ36" s="2">
        <v>0</v>
      </c>
      <c r="GR36" s="2">
        <v>4</v>
      </c>
      <c r="GS36" s="2">
        <v>0</v>
      </c>
      <c r="GT36" s="2">
        <v>6</v>
      </c>
      <c r="GU36" s="2">
        <v>10</v>
      </c>
      <c r="GV36" s="2">
        <v>0</v>
      </c>
      <c r="GW36" s="2">
        <v>0</v>
      </c>
      <c r="GX36" s="14">
        <f t="shared" si="3"/>
        <v>0</v>
      </c>
      <c r="GY36" t="s">
        <v>622</v>
      </c>
    </row>
    <row r="38" spans="1:207" ht="12.5" x14ac:dyDescent="0.25">
      <c r="AY38" s="4">
        <f>COUNTIF(AY2:AY36,"=TRUE")</f>
        <v>12</v>
      </c>
      <c r="AZ38" s="5">
        <f>AVERAGE(AZ2:AZ36)</f>
        <v>79.223142857142861</v>
      </c>
      <c r="BB38" s="6">
        <f>AVERAGE(BB2:BB36)/8*100</f>
        <v>81.785714285714278</v>
      </c>
      <c r="BN38" s="4">
        <f>COUNTIF(BN2:BN36,"=TRUE")</f>
        <v>8</v>
      </c>
      <c r="BO38" s="5">
        <f>AVERAGE(BO2:BO36)</f>
        <v>84.526857142857125</v>
      </c>
      <c r="BQ38" s="6">
        <f>AVERAGE(BQ2:BQ36)/8*100</f>
        <v>80.357142857142861</v>
      </c>
      <c r="CC38" s="4">
        <f>COUNTIF(CC2:CC36,"=TRUE")</f>
        <v>3</v>
      </c>
      <c r="CD38" s="5">
        <f>AVERAGE(CD2:CD36)</f>
        <v>74.738285714285738</v>
      </c>
      <c r="CF38" s="6">
        <f>AVERAGE(CF2:CF36)/8*100</f>
        <v>84.642857142857139</v>
      </c>
      <c r="CR38" s="4">
        <f>COUNTIF(CR2:CR36,"=TRUE")</f>
        <v>11</v>
      </c>
      <c r="CS38" s="5">
        <f>AVERAGE(CS2:CS36)</f>
        <v>66.360285714285737</v>
      </c>
      <c r="CU38" s="6">
        <f>AVERAGE(CU2:CU36)/8*100</f>
        <v>88.928571428571416</v>
      </c>
      <c r="DF38" s="4">
        <f>COUNTIF(DF2:DF36,"=TRUE")</f>
        <v>3</v>
      </c>
      <c r="DG38" s="5">
        <f>AVERAGE(DG2:DG36)</f>
        <v>79.149714285714282</v>
      </c>
      <c r="DI38" s="6">
        <f>AVERAGE(DI2:DI36)/8*100</f>
        <v>72.142857142857139</v>
      </c>
      <c r="DT38" s="4">
        <f>COUNTIF(DT2:DT36,"=TRUE")</f>
        <v>6</v>
      </c>
      <c r="DU38" s="5">
        <f>AVERAGE(DU2:DU36)</f>
        <v>90.661999999999992</v>
      </c>
      <c r="DW38" s="6">
        <f>AVERAGE(DW2:DW36)/8*100</f>
        <v>72.857142857142847</v>
      </c>
      <c r="EH38" s="4">
        <f>COUNTIF(EH2:EH36,"=TRUE")</f>
        <v>8</v>
      </c>
      <c r="EI38" s="5">
        <f>AVERAGE(EI2:EI36)</f>
        <v>91.849142857142866</v>
      </c>
      <c r="EK38" s="6">
        <f>AVERAGE(EK2:EK36)/8*100</f>
        <v>73.214285714285708</v>
      </c>
      <c r="EV38" s="4">
        <f>COUNTIF(EV2:EV36,"=TRUE")</f>
        <v>1</v>
      </c>
      <c r="EW38" s="5">
        <f>AVERAGE(EW2:EW36)</f>
        <v>90.072285714285712</v>
      </c>
      <c r="EY38" s="6">
        <f>AVERAGE(EY2:EY36)/8*100</f>
        <v>77.142857142857153</v>
      </c>
      <c r="FJ38" s="4">
        <f>COUNTIF(FJ2:FJ36,"=TRUE")</f>
        <v>7</v>
      </c>
      <c r="FK38" s="5">
        <f>AVERAGE(FK2:FK36)</f>
        <v>92.061142857142883</v>
      </c>
      <c r="FM38" s="6">
        <f>AVERAGE(FM2:FM36)/8*100</f>
        <v>68.571428571428569</v>
      </c>
      <c r="FX38" s="4">
        <f>COUNTIF(FX2:FX36,"=TRUE")</f>
        <v>5</v>
      </c>
      <c r="FY38" s="5">
        <f>AVERAGE(FY2:FY36)</f>
        <v>89.277142857142863</v>
      </c>
      <c r="GA38" s="6">
        <f>AVERAGE(GA2:GA36)/8*100</f>
        <v>75.714285714285708</v>
      </c>
      <c r="GU38" s="5">
        <f>AVERAGE(GU2:GU36)</f>
        <v>10.48</v>
      </c>
    </row>
    <row r="39" spans="1:207" ht="12.5" x14ac:dyDescent="0.25">
      <c r="AY39" s="4">
        <f>AY38/35*100</f>
        <v>34.285714285714285</v>
      </c>
      <c r="BN39" s="4">
        <f>BN38/35*100</f>
        <v>22.857142857142858</v>
      </c>
      <c r="CC39" s="4">
        <f>CC38/35*100</f>
        <v>8.5714285714285712</v>
      </c>
      <c r="CR39" s="4">
        <f>CR38/35*100</f>
        <v>31.428571428571427</v>
      </c>
      <c r="DF39" s="4">
        <f>DF38/35*100</f>
        <v>8.5714285714285712</v>
      </c>
      <c r="DT39" s="4">
        <f>DT38/35*100</f>
        <v>17.142857142857142</v>
      </c>
      <c r="EH39" s="4">
        <f>EH38/35*100</f>
        <v>22.857142857142858</v>
      </c>
      <c r="EV39" s="4">
        <f>EV38/35*100</f>
        <v>2.8571428571428572</v>
      </c>
      <c r="FJ39" s="4">
        <f>FJ38/35*100</f>
        <v>20</v>
      </c>
      <c r="FX39" s="4">
        <f>FX38/35*100</f>
        <v>14.285714285714285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X39"/>
  <sheetViews>
    <sheetView topLeftCell="A17" workbookViewId="0">
      <pane xSplit="1" topLeftCell="GW1" activePane="topRight" state="frozen"/>
      <selection pane="topRight" activeCell="A29" sqref="A29"/>
    </sheetView>
  </sheetViews>
  <sheetFormatPr defaultColWidth="14.453125" defaultRowHeight="15.75" customHeight="1" x14ac:dyDescent="0.25"/>
  <cols>
    <col min="1" max="1" width="25.36328125" bestFit="1" customWidth="1"/>
    <col min="63" max="63" width="14.453125" style="14"/>
    <col min="87" max="87" width="14.453125" style="14"/>
  </cols>
  <sheetData>
    <row r="1" spans="1:20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578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582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593</v>
      </c>
    </row>
    <row r="2" spans="1:206" ht="15.75" customHeight="1" x14ac:dyDescent="0.35">
      <c r="A2" s="1" t="s">
        <v>240</v>
      </c>
      <c r="B2" s="2">
        <v>2</v>
      </c>
      <c r="C2" s="1" t="s">
        <v>203</v>
      </c>
      <c r="D2" s="1" t="s">
        <v>204</v>
      </c>
      <c r="E2" s="2">
        <v>48</v>
      </c>
      <c r="F2" s="3" t="b">
        <v>1</v>
      </c>
      <c r="G2" s="2">
        <v>56.77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0</v>
      </c>
      <c r="R2" s="2">
        <v>66.290000000000006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2</v>
      </c>
      <c r="AB2" s="3" t="b">
        <v>1</v>
      </c>
      <c r="AC2" s="2">
        <v>41.9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0</v>
      </c>
      <c r="AN2" s="2">
        <v>59.72</v>
      </c>
      <c r="AO2" s="2">
        <v>0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1</v>
      </c>
      <c r="AX2" s="2">
        <v>2</v>
      </c>
      <c r="AY2" s="3" t="b">
        <v>0</v>
      </c>
      <c r="AZ2" s="2">
        <v>61.5</v>
      </c>
      <c r="BA2" s="2">
        <v>3</v>
      </c>
      <c r="BB2" s="2">
        <v>4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3</v>
      </c>
      <c r="BI2" s="2">
        <v>0</v>
      </c>
      <c r="BJ2" s="2">
        <v>1</v>
      </c>
      <c r="BK2" s="2">
        <f>BF2+BJ2</f>
        <v>2</v>
      </c>
      <c r="BL2" s="2">
        <v>6</v>
      </c>
      <c r="BM2" s="3" t="b">
        <v>0</v>
      </c>
      <c r="BN2" s="3" t="b">
        <v>0</v>
      </c>
      <c r="BO2" s="2">
        <v>65.09</v>
      </c>
      <c r="BP2" s="2">
        <v>5</v>
      </c>
      <c r="BQ2" s="2">
        <v>6</v>
      </c>
      <c r="BR2" s="2">
        <v>0</v>
      </c>
      <c r="BS2" s="2">
        <v>2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2</v>
      </c>
      <c r="BZ2" s="2">
        <v>4</v>
      </c>
      <c r="CA2" s="3" t="b">
        <v>0</v>
      </c>
      <c r="CB2" s="3" t="b">
        <v>0</v>
      </c>
      <c r="CC2" s="2">
        <v>71.16</v>
      </c>
      <c r="CD2" s="2">
        <v>6</v>
      </c>
      <c r="CE2" s="2">
        <v>6</v>
      </c>
      <c r="CF2" s="2">
        <v>0</v>
      </c>
      <c r="CG2" s="2">
        <v>0</v>
      </c>
      <c r="CH2" s="2">
        <v>0</v>
      </c>
      <c r="CI2" s="2">
        <f>CF2+CH2</f>
        <v>0</v>
      </c>
      <c r="CJ2" s="2">
        <v>0</v>
      </c>
      <c r="CK2" s="2">
        <v>0</v>
      </c>
      <c r="CL2" s="2">
        <v>2</v>
      </c>
      <c r="CM2" s="2">
        <v>0</v>
      </c>
      <c r="CN2" s="2">
        <v>1</v>
      </c>
      <c r="CO2" s="2">
        <v>3</v>
      </c>
      <c r="CP2" s="3" t="b">
        <v>0</v>
      </c>
      <c r="CQ2" s="3" t="b">
        <v>0</v>
      </c>
      <c r="CR2" s="2">
        <v>57.6</v>
      </c>
      <c r="CS2" s="2">
        <v>9</v>
      </c>
      <c r="CT2" s="2">
        <v>6</v>
      </c>
      <c r="CU2" s="2">
        <v>0</v>
      </c>
      <c r="CV2" s="2">
        <v>0</v>
      </c>
      <c r="CW2" s="2">
        <v>0</v>
      </c>
      <c r="CX2" s="2">
        <v>1</v>
      </c>
      <c r="CY2" s="2">
        <v>0</v>
      </c>
      <c r="CZ2" s="2">
        <v>0</v>
      </c>
      <c r="DA2" s="2">
        <v>0</v>
      </c>
      <c r="DB2" s="2">
        <v>1</v>
      </c>
      <c r="DC2" s="2">
        <v>2</v>
      </c>
      <c r="DD2" s="3" t="b">
        <v>1</v>
      </c>
      <c r="DE2" s="3" t="b">
        <v>0</v>
      </c>
      <c r="DF2" s="2">
        <v>47.13</v>
      </c>
      <c r="DG2" s="2">
        <v>3</v>
      </c>
      <c r="DH2" s="2">
        <v>2</v>
      </c>
      <c r="DI2" s="2">
        <v>2</v>
      </c>
      <c r="DJ2" s="2">
        <v>1</v>
      </c>
      <c r="DK2" s="2">
        <v>2</v>
      </c>
      <c r="DL2" s="2">
        <v>0</v>
      </c>
      <c r="DM2" s="2">
        <v>1</v>
      </c>
      <c r="DN2" s="2">
        <v>1</v>
      </c>
      <c r="DO2" s="2">
        <v>1</v>
      </c>
      <c r="DP2" s="2">
        <v>0</v>
      </c>
      <c r="DQ2" s="2">
        <v>8</v>
      </c>
      <c r="DR2" s="3" t="b">
        <v>0</v>
      </c>
      <c r="DS2" s="3" t="b">
        <v>0</v>
      </c>
      <c r="DT2" s="2">
        <v>63.63</v>
      </c>
      <c r="DU2" s="2">
        <v>4</v>
      </c>
      <c r="DV2" s="2">
        <v>4</v>
      </c>
      <c r="DW2" s="2">
        <v>0</v>
      </c>
      <c r="DX2" s="2">
        <v>0</v>
      </c>
      <c r="DY2" s="2">
        <v>1</v>
      </c>
      <c r="DZ2" s="2">
        <v>1</v>
      </c>
      <c r="EA2" s="2">
        <v>0</v>
      </c>
      <c r="EB2" s="2">
        <v>2</v>
      </c>
      <c r="EC2" s="2">
        <v>0</v>
      </c>
      <c r="ED2" s="2">
        <v>1</v>
      </c>
      <c r="EE2" s="2">
        <v>5</v>
      </c>
      <c r="EF2" s="3" t="b">
        <v>0</v>
      </c>
      <c r="EG2" s="3" t="b">
        <v>1</v>
      </c>
      <c r="EH2" s="2">
        <v>72.06</v>
      </c>
      <c r="EI2" s="2">
        <v>9</v>
      </c>
      <c r="EJ2" s="2">
        <v>8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3" t="b">
        <v>1</v>
      </c>
      <c r="EU2" s="3" t="b">
        <v>1</v>
      </c>
      <c r="EV2" s="2">
        <v>81.569999999999993</v>
      </c>
      <c r="EW2" s="2">
        <v>9</v>
      </c>
      <c r="EX2" s="2">
        <v>8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3" t="b">
        <v>1</v>
      </c>
      <c r="FI2" s="3" t="b">
        <v>0</v>
      </c>
      <c r="FJ2" s="2">
        <v>71.63</v>
      </c>
      <c r="FK2" s="2">
        <v>5</v>
      </c>
      <c r="FL2" s="2">
        <v>4</v>
      </c>
      <c r="FM2" s="2">
        <v>0</v>
      </c>
      <c r="FN2" s="2">
        <v>1</v>
      </c>
      <c r="FO2" s="2">
        <v>0</v>
      </c>
      <c r="FP2" s="2">
        <v>1</v>
      </c>
      <c r="FQ2" s="2">
        <v>1</v>
      </c>
      <c r="FR2" s="2">
        <v>1</v>
      </c>
      <c r="FS2" s="2">
        <v>0</v>
      </c>
      <c r="FT2" s="2">
        <v>0</v>
      </c>
      <c r="FU2" s="2">
        <v>4</v>
      </c>
      <c r="FV2" s="3" t="b">
        <v>0</v>
      </c>
      <c r="FW2" s="3" t="b">
        <v>0</v>
      </c>
      <c r="FX2" s="2">
        <v>60.84</v>
      </c>
      <c r="FY2" s="2">
        <v>3</v>
      </c>
      <c r="FZ2" s="2">
        <v>5</v>
      </c>
      <c r="GA2" s="2">
        <v>0</v>
      </c>
      <c r="GB2" s="2">
        <v>0</v>
      </c>
      <c r="GC2" s="2">
        <v>0</v>
      </c>
      <c r="GD2" s="2">
        <v>2</v>
      </c>
      <c r="GE2" s="2">
        <v>1</v>
      </c>
      <c r="GF2" s="2">
        <v>3</v>
      </c>
      <c r="GG2" s="2">
        <v>0</v>
      </c>
      <c r="GH2" s="2">
        <v>0</v>
      </c>
      <c r="GI2" s="2">
        <v>6</v>
      </c>
      <c r="GJ2" s="3" t="b">
        <v>0</v>
      </c>
      <c r="GK2" s="2">
        <v>2</v>
      </c>
      <c r="GL2" s="2">
        <v>1160</v>
      </c>
      <c r="GM2" s="2">
        <v>65.221000000000004</v>
      </c>
      <c r="GN2" s="2">
        <v>3</v>
      </c>
      <c r="GO2" s="2">
        <v>2</v>
      </c>
      <c r="GP2" s="2">
        <v>1</v>
      </c>
      <c r="GQ2" s="2">
        <v>2</v>
      </c>
      <c r="GR2" s="2">
        <v>0</v>
      </c>
      <c r="GS2" s="2">
        <v>5</v>
      </c>
      <c r="GT2" s="2">
        <v>7.8</v>
      </c>
      <c r="GU2" s="2">
        <v>2.25</v>
      </c>
      <c r="GV2" s="2">
        <v>0</v>
      </c>
      <c r="GW2" s="14">
        <f>ROUND(GK2*0.2*0.56, 2)</f>
        <v>0.22</v>
      </c>
      <c r="GX2" t="s">
        <v>622</v>
      </c>
    </row>
    <row r="3" spans="1:206" ht="15.75" customHeight="1" x14ac:dyDescent="0.35">
      <c r="A3" s="1" t="s">
        <v>241</v>
      </c>
      <c r="B3" s="2">
        <v>2</v>
      </c>
      <c r="C3" s="1" t="s">
        <v>203</v>
      </c>
      <c r="D3" s="1" t="s">
        <v>204</v>
      </c>
      <c r="E3" s="2">
        <v>31</v>
      </c>
      <c r="F3" s="3" t="b">
        <v>1</v>
      </c>
      <c r="G3" s="2">
        <v>33.15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1</v>
      </c>
      <c r="R3" s="2">
        <v>32.25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 t="b">
        <v>0</v>
      </c>
      <c r="AC3" s="2">
        <v>27.54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</v>
      </c>
      <c r="AM3" s="3" t="b">
        <v>1</v>
      </c>
      <c r="AN3" s="2">
        <v>30.51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3</v>
      </c>
      <c r="AY3" s="3" t="b">
        <v>0</v>
      </c>
      <c r="AZ3" s="2">
        <v>52.14</v>
      </c>
      <c r="BA3" s="2">
        <v>6</v>
      </c>
      <c r="BB3" s="2">
        <v>5</v>
      </c>
      <c r="BC3" s="2">
        <v>0</v>
      </c>
      <c r="BD3" s="2">
        <v>0</v>
      </c>
      <c r="BE3" s="2">
        <v>0</v>
      </c>
      <c r="BF3" s="2">
        <v>0</v>
      </c>
      <c r="BG3" s="2">
        <v>1</v>
      </c>
      <c r="BH3" s="2">
        <v>1</v>
      </c>
      <c r="BI3" s="2">
        <v>0</v>
      </c>
      <c r="BJ3" s="2">
        <v>1</v>
      </c>
      <c r="BK3" s="2">
        <f t="shared" ref="BK3:BK36" si="0">BF3+BJ3</f>
        <v>1</v>
      </c>
      <c r="BL3" s="2">
        <v>3</v>
      </c>
      <c r="BM3" s="3" t="b">
        <v>0</v>
      </c>
      <c r="BN3" s="3" t="b">
        <v>0</v>
      </c>
      <c r="BO3" s="2">
        <v>42.63</v>
      </c>
      <c r="BP3" s="2">
        <v>7</v>
      </c>
      <c r="BQ3" s="2">
        <v>6</v>
      </c>
      <c r="BR3" s="2">
        <v>0</v>
      </c>
      <c r="BS3" s="2">
        <v>0</v>
      </c>
      <c r="BT3" s="2">
        <v>1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2">
        <v>2</v>
      </c>
      <c r="CA3" s="3" t="b">
        <v>0</v>
      </c>
      <c r="CB3" s="3" t="b">
        <v>0</v>
      </c>
      <c r="CC3" s="2">
        <v>48.85</v>
      </c>
      <c r="CD3" s="2">
        <v>7</v>
      </c>
      <c r="CE3" s="2">
        <v>6</v>
      </c>
      <c r="CF3" s="2">
        <v>0</v>
      </c>
      <c r="CG3" s="2">
        <v>0</v>
      </c>
      <c r="CH3" s="2">
        <v>0</v>
      </c>
      <c r="CI3" s="2">
        <f t="shared" ref="CI3:CI36" si="1">CF3+CH3</f>
        <v>0</v>
      </c>
      <c r="CJ3" s="2">
        <v>0</v>
      </c>
      <c r="CK3" s="2">
        <v>0</v>
      </c>
      <c r="CL3" s="2">
        <v>1</v>
      </c>
      <c r="CM3" s="2">
        <v>0</v>
      </c>
      <c r="CN3" s="2">
        <v>1</v>
      </c>
      <c r="CO3" s="2">
        <v>2</v>
      </c>
      <c r="CP3" s="3" t="b">
        <v>0</v>
      </c>
      <c r="CQ3" s="3" t="b">
        <v>1</v>
      </c>
      <c r="CR3" s="2">
        <v>42.51</v>
      </c>
      <c r="CS3" s="2">
        <v>9</v>
      </c>
      <c r="CT3" s="2">
        <v>8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3" t="b">
        <v>0</v>
      </c>
      <c r="DE3" s="3" t="b">
        <v>0</v>
      </c>
      <c r="DF3" s="2">
        <v>48.94</v>
      </c>
      <c r="DG3" s="2">
        <v>8</v>
      </c>
      <c r="DH3" s="2">
        <v>7</v>
      </c>
      <c r="DI3" s="2">
        <v>0</v>
      </c>
      <c r="DJ3" s="2">
        <v>0</v>
      </c>
      <c r="DK3" s="2">
        <v>1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1</v>
      </c>
      <c r="DR3" s="3" t="b">
        <v>0</v>
      </c>
      <c r="DS3" s="3" t="b">
        <v>0</v>
      </c>
      <c r="DT3" s="2">
        <v>57.42</v>
      </c>
      <c r="DU3" s="2">
        <v>6</v>
      </c>
      <c r="DV3" s="2">
        <v>4</v>
      </c>
      <c r="DW3" s="2">
        <v>0</v>
      </c>
      <c r="DX3" s="2">
        <v>1</v>
      </c>
      <c r="DY3" s="2">
        <v>0</v>
      </c>
      <c r="DZ3" s="2">
        <v>1</v>
      </c>
      <c r="EA3" s="2">
        <v>1</v>
      </c>
      <c r="EB3" s="2">
        <v>2</v>
      </c>
      <c r="EC3" s="2">
        <v>0</v>
      </c>
      <c r="ED3" s="2">
        <v>0</v>
      </c>
      <c r="EE3" s="2">
        <v>5</v>
      </c>
      <c r="EF3" s="3" t="b">
        <v>0</v>
      </c>
      <c r="EG3" s="3" t="b">
        <v>0</v>
      </c>
      <c r="EH3" s="2">
        <v>74.98</v>
      </c>
      <c r="EI3" s="2">
        <v>8</v>
      </c>
      <c r="EJ3" s="2">
        <v>7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1</v>
      </c>
      <c r="ES3" s="2">
        <v>1</v>
      </c>
      <c r="ET3" s="3" t="b">
        <v>0</v>
      </c>
      <c r="EU3" s="3" t="b">
        <v>0</v>
      </c>
      <c r="EV3" s="2">
        <v>63.89</v>
      </c>
      <c r="EW3" s="2">
        <v>6</v>
      </c>
      <c r="EX3" s="2">
        <v>4</v>
      </c>
      <c r="EY3" s="2">
        <v>1</v>
      </c>
      <c r="EZ3" s="2">
        <v>1</v>
      </c>
      <c r="FA3" s="2">
        <v>2</v>
      </c>
      <c r="FB3" s="2">
        <v>0</v>
      </c>
      <c r="FC3" s="2">
        <v>0</v>
      </c>
      <c r="FD3" s="2">
        <v>0</v>
      </c>
      <c r="FE3" s="2">
        <v>0</v>
      </c>
      <c r="FF3" s="2">
        <v>1</v>
      </c>
      <c r="FG3" s="2">
        <v>5</v>
      </c>
      <c r="FH3" s="3" t="b">
        <v>0</v>
      </c>
      <c r="FI3" s="3" t="b">
        <v>0</v>
      </c>
      <c r="FJ3" s="2">
        <v>57.64</v>
      </c>
      <c r="FK3" s="2">
        <v>7</v>
      </c>
      <c r="FL3" s="2">
        <v>6</v>
      </c>
      <c r="FM3" s="2">
        <v>0</v>
      </c>
      <c r="FN3" s="2">
        <v>1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1</v>
      </c>
      <c r="FU3" s="2">
        <v>2</v>
      </c>
      <c r="FV3" s="3" t="b">
        <v>0</v>
      </c>
      <c r="FW3" s="3" t="b">
        <v>0</v>
      </c>
      <c r="FX3" s="2">
        <v>73.88</v>
      </c>
      <c r="FY3" s="2">
        <v>9</v>
      </c>
      <c r="FZ3" s="2">
        <v>6</v>
      </c>
      <c r="GA3" s="2">
        <v>0</v>
      </c>
      <c r="GB3" s="2">
        <v>0</v>
      </c>
      <c r="GC3" s="2">
        <v>0</v>
      </c>
      <c r="GD3" s="2">
        <v>1</v>
      </c>
      <c r="GE3" s="2">
        <v>0</v>
      </c>
      <c r="GF3" s="2">
        <v>0</v>
      </c>
      <c r="GG3" s="2">
        <v>0</v>
      </c>
      <c r="GH3" s="2">
        <v>1</v>
      </c>
      <c r="GI3" s="2">
        <v>2</v>
      </c>
      <c r="GJ3" s="3" t="b">
        <v>0</v>
      </c>
      <c r="GK3" s="2">
        <v>1</v>
      </c>
      <c r="GL3" s="2">
        <v>1055</v>
      </c>
      <c r="GM3" s="2">
        <v>56.287999999999997</v>
      </c>
      <c r="GN3" s="2">
        <v>0</v>
      </c>
      <c r="GO3" s="2">
        <v>0</v>
      </c>
      <c r="GP3" s="2">
        <v>0</v>
      </c>
      <c r="GQ3" s="2">
        <v>4</v>
      </c>
      <c r="GR3" s="2">
        <v>1</v>
      </c>
      <c r="GS3" s="2">
        <v>5</v>
      </c>
      <c r="GT3" s="2">
        <v>8.6</v>
      </c>
      <c r="GU3" s="2">
        <v>1.75</v>
      </c>
      <c r="GV3" s="2">
        <v>0</v>
      </c>
      <c r="GW3" s="14">
        <f t="shared" ref="GW3:GW36" si="2">ROUND(GK3*0.2*0.56, 2)</f>
        <v>0.11</v>
      </c>
      <c r="GX3" t="s">
        <v>622</v>
      </c>
    </row>
    <row r="4" spans="1:206" ht="15.75" customHeight="1" x14ac:dyDescent="0.35">
      <c r="A4" s="1" t="s">
        <v>242</v>
      </c>
      <c r="B4" s="2">
        <v>2</v>
      </c>
      <c r="C4" s="1" t="s">
        <v>203</v>
      </c>
      <c r="D4" s="1" t="s">
        <v>204</v>
      </c>
      <c r="E4" s="2">
        <v>20</v>
      </c>
      <c r="F4" s="3" t="b">
        <v>1</v>
      </c>
      <c r="G4" s="2">
        <v>28.05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 t="b">
        <v>1</v>
      </c>
      <c r="R4" s="2">
        <v>37.549999999999997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0</v>
      </c>
      <c r="AC4" s="2">
        <v>35.049999999999997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2</v>
      </c>
      <c r="AM4" s="3" t="b">
        <v>1</v>
      </c>
      <c r="AN4" s="2">
        <v>67.86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3" t="b">
        <v>0</v>
      </c>
      <c r="AZ4" s="2">
        <v>66.92</v>
      </c>
      <c r="BA4" s="2">
        <v>8</v>
      </c>
      <c r="BB4" s="2">
        <v>7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0</v>
      </c>
      <c r="BI4" s="2">
        <v>0</v>
      </c>
      <c r="BJ4" s="2">
        <v>0</v>
      </c>
      <c r="BK4" s="2">
        <f t="shared" si="0"/>
        <v>1</v>
      </c>
      <c r="BL4" s="2">
        <v>1</v>
      </c>
      <c r="BM4" s="3" t="b">
        <v>0</v>
      </c>
      <c r="BN4" s="3" t="b">
        <v>0</v>
      </c>
      <c r="BO4" s="2">
        <v>67.92</v>
      </c>
      <c r="BP4" s="2">
        <v>9</v>
      </c>
      <c r="BQ4" s="2">
        <v>6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0</v>
      </c>
      <c r="BZ4" s="2">
        <v>2</v>
      </c>
      <c r="CA4" s="3" t="b">
        <v>0</v>
      </c>
      <c r="CB4" s="3" t="b">
        <v>1</v>
      </c>
      <c r="CC4" s="2">
        <v>73.14</v>
      </c>
      <c r="CD4" s="2">
        <v>9</v>
      </c>
      <c r="CE4" s="2">
        <v>8</v>
      </c>
      <c r="CF4" s="2">
        <v>0</v>
      </c>
      <c r="CG4" s="2">
        <v>0</v>
      </c>
      <c r="CH4" s="2">
        <v>0</v>
      </c>
      <c r="CI4" s="2">
        <f t="shared" si="1"/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3" t="b">
        <v>0</v>
      </c>
      <c r="CQ4" s="3" t="b">
        <v>1</v>
      </c>
      <c r="CR4" s="2">
        <v>48.15</v>
      </c>
      <c r="CS4" s="2">
        <v>9</v>
      </c>
      <c r="CT4" s="2">
        <v>8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3" t="b">
        <v>0</v>
      </c>
      <c r="DE4" s="3" t="b">
        <v>0</v>
      </c>
      <c r="DF4" s="2">
        <v>65.760000000000005</v>
      </c>
      <c r="DG4" s="2">
        <v>8</v>
      </c>
      <c r="DH4" s="2">
        <v>3</v>
      </c>
      <c r="DI4" s="2">
        <v>2</v>
      </c>
      <c r="DJ4" s="2">
        <v>0</v>
      </c>
      <c r="DK4" s="2">
        <v>1</v>
      </c>
      <c r="DL4" s="2">
        <v>1</v>
      </c>
      <c r="DM4" s="2">
        <v>0</v>
      </c>
      <c r="DN4" s="2">
        <v>0</v>
      </c>
      <c r="DO4" s="2">
        <v>2</v>
      </c>
      <c r="DP4" s="2">
        <v>1</v>
      </c>
      <c r="DQ4" s="2">
        <v>7</v>
      </c>
      <c r="DR4" s="3" t="b">
        <v>0</v>
      </c>
      <c r="DS4" s="3" t="b">
        <v>1</v>
      </c>
      <c r="DT4" s="2">
        <v>82.03</v>
      </c>
      <c r="DU4" s="2">
        <v>9</v>
      </c>
      <c r="DV4" s="2">
        <v>8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3" t="b">
        <v>0</v>
      </c>
      <c r="EG4" s="3" t="b">
        <v>1</v>
      </c>
      <c r="EH4" s="2">
        <v>92.39</v>
      </c>
      <c r="EI4" s="2">
        <v>9</v>
      </c>
      <c r="EJ4" s="2">
        <v>8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3" t="b">
        <v>1</v>
      </c>
      <c r="EU4" s="3" t="b">
        <v>1</v>
      </c>
      <c r="EV4" s="2">
        <v>71.89</v>
      </c>
      <c r="EW4" s="2">
        <v>9</v>
      </c>
      <c r="EX4" s="2">
        <v>8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3" t="b">
        <v>1</v>
      </c>
      <c r="FI4" s="3" t="b">
        <v>0</v>
      </c>
      <c r="FJ4" s="2">
        <v>85.83</v>
      </c>
      <c r="FK4" s="2">
        <v>8</v>
      </c>
      <c r="FL4" s="2">
        <v>7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1</v>
      </c>
      <c r="FU4" s="2">
        <v>1</v>
      </c>
      <c r="FV4" s="3" t="b">
        <v>0</v>
      </c>
      <c r="FW4" s="3" t="b">
        <v>0</v>
      </c>
      <c r="FX4" s="2">
        <v>80.2</v>
      </c>
      <c r="FY4" s="2">
        <v>8</v>
      </c>
      <c r="FZ4" s="2">
        <v>7</v>
      </c>
      <c r="GA4" s="2">
        <v>0</v>
      </c>
      <c r="GB4" s="2">
        <v>0</v>
      </c>
      <c r="GC4" s="2">
        <v>0</v>
      </c>
      <c r="GD4" s="2">
        <v>1</v>
      </c>
      <c r="GE4" s="2">
        <v>0</v>
      </c>
      <c r="GF4" s="2">
        <v>0</v>
      </c>
      <c r="GG4" s="2">
        <v>0</v>
      </c>
      <c r="GH4" s="2">
        <v>0</v>
      </c>
      <c r="GI4" s="2">
        <v>1</v>
      </c>
      <c r="GJ4" s="3" t="b">
        <v>0</v>
      </c>
      <c r="GK4" s="2">
        <v>5</v>
      </c>
      <c r="GL4" s="2">
        <v>1225</v>
      </c>
      <c r="GM4" s="2">
        <v>73.423000000000002</v>
      </c>
      <c r="GN4" s="2">
        <v>2</v>
      </c>
      <c r="GO4" s="2">
        <v>2</v>
      </c>
      <c r="GP4" s="2">
        <v>0</v>
      </c>
      <c r="GQ4" s="2">
        <v>2</v>
      </c>
      <c r="GR4" s="2">
        <v>3</v>
      </c>
      <c r="GS4" s="2">
        <v>3</v>
      </c>
      <c r="GT4" s="2">
        <v>10.6</v>
      </c>
      <c r="GU4" s="2">
        <v>1.875</v>
      </c>
      <c r="GV4" s="2">
        <v>0</v>
      </c>
      <c r="GW4" s="14">
        <f t="shared" si="2"/>
        <v>0.56000000000000005</v>
      </c>
      <c r="GX4" t="s">
        <v>622</v>
      </c>
    </row>
    <row r="5" spans="1:206" ht="15.75" customHeight="1" x14ac:dyDescent="0.35">
      <c r="A5" s="1" t="s">
        <v>243</v>
      </c>
      <c r="B5" s="2">
        <v>2</v>
      </c>
      <c r="C5" s="1" t="s">
        <v>203</v>
      </c>
      <c r="D5" s="1" t="s">
        <v>204</v>
      </c>
      <c r="E5" s="2">
        <v>22</v>
      </c>
      <c r="F5" s="3" t="b">
        <v>1</v>
      </c>
      <c r="G5" s="2">
        <v>48.86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1</v>
      </c>
      <c r="R5" s="2">
        <v>62.78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 t="b">
        <v>1</v>
      </c>
      <c r="AC5" s="2">
        <v>56.5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47.16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4</v>
      </c>
      <c r="AY5" s="3" t="b">
        <v>0</v>
      </c>
      <c r="AZ5" s="2">
        <v>58.86</v>
      </c>
      <c r="BA5" s="2">
        <v>6</v>
      </c>
      <c r="BB5" s="2">
        <v>5</v>
      </c>
      <c r="BC5" s="2">
        <v>0</v>
      </c>
      <c r="BD5" s="2">
        <v>0</v>
      </c>
      <c r="BE5" s="2">
        <v>0</v>
      </c>
      <c r="BF5" s="2">
        <v>0</v>
      </c>
      <c r="BG5" s="2">
        <v>1</v>
      </c>
      <c r="BH5" s="2">
        <v>1</v>
      </c>
      <c r="BI5" s="2">
        <v>0</v>
      </c>
      <c r="BJ5" s="2">
        <v>1</v>
      </c>
      <c r="BK5" s="2">
        <f t="shared" si="0"/>
        <v>1</v>
      </c>
      <c r="BL5" s="2">
        <v>3</v>
      </c>
      <c r="BM5" s="3" t="b">
        <v>0</v>
      </c>
      <c r="BN5" s="3" t="b">
        <v>1</v>
      </c>
      <c r="BO5" s="2">
        <v>105.4</v>
      </c>
      <c r="BP5" s="2">
        <v>9</v>
      </c>
      <c r="BQ5" s="2">
        <v>8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3" t="b">
        <v>0</v>
      </c>
      <c r="CB5" s="3" t="b">
        <v>0</v>
      </c>
      <c r="CC5" s="2">
        <v>163.25</v>
      </c>
      <c r="CD5" s="2">
        <v>8</v>
      </c>
      <c r="CE5" s="2">
        <v>7</v>
      </c>
      <c r="CF5" s="2">
        <v>0</v>
      </c>
      <c r="CG5" s="2">
        <v>0</v>
      </c>
      <c r="CH5" s="2">
        <v>0</v>
      </c>
      <c r="CI5" s="2">
        <f t="shared" si="1"/>
        <v>0</v>
      </c>
      <c r="CJ5" s="2">
        <v>0</v>
      </c>
      <c r="CK5" s="2">
        <v>0</v>
      </c>
      <c r="CL5" s="2">
        <v>0</v>
      </c>
      <c r="CM5" s="2">
        <v>0</v>
      </c>
      <c r="CN5" s="2">
        <v>1</v>
      </c>
      <c r="CO5" s="2">
        <v>1</v>
      </c>
      <c r="CP5" s="3" t="b">
        <v>0</v>
      </c>
      <c r="CQ5" s="3" t="b">
        <v>1</v>
      </c>
      <c r="CR5" s="2">
        <v>76.63</v>
      </c>
      <c r="CS5" s="2">
        <v>9</v>
      </c>
      <c r="CT5" s="2">
        <v>8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3" t="b">
        <v>0</v>
      </c>
      <c r="DE5" s="3" t="b">
        <v>1</v>
      </c>
      <c r="DF5" s="2">
        <v>73.73</v>
      </c>
      <c r="DG5" s="2">
        <v>9</v>
      </c>
      <c r="DH5" s="2">
        <v>8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3" t="b">
        <v>0</v>
      </c>
      <c r="DS5" s="3" t="b">
        <v>0</v>
      </c>
      <c r="DT5" s="2">
        <v>88.52</v>
      </c>
      <c r="DU5" s="2">
        <v>8</v>
      </c>
      <c r="DV5" s="2">
        <v>7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1</v>
      </c>
      <c r="EE5" s="2">
        <v>1</v>
      </c>
      <c r="EF5" s="3" t="b">
        <v>0</v>
      </c>
      <c r="EG5" s="3" t="b">
        <v>0</v>
      </c>
      <c r="EH5" s="2">
        <v>83.17</v>
      </c>
      <c r="EI5" s="2">
        <v>7</v>
      </c>
      <c r="EJ5" s="2">
        <v>6</v>
      </c>
      <c r="EK5" s="2">
        <v>0</v>
      </c>
      <c r="EL5" s="2">
        <v>1</v>
      </c>
      <c r="EM5" s="2">
        <v>0</v>
      </c>
      <c r="EN5" s="2">
        <v>0</v>
      </c>
      <c r="EO5" s="2">
        <v>1</v>
      </c>
      <c r="EP5" s="2">
        <v>0</v>
      </c>
      <c r="EQ5" s="2">
        <v>0</v>
      </c>
      <c r="ER5" s="2">
        <v>0</v>
      </c>
      <c r="ES5" s="2">
        <v>2</v>
      </c>
      <c r="ET5" s="3" t="b">
        <v>0</v>
      </c>
      <c r="EU5" s="3" t="b">
        <v>1</v>
      </c>
      <c r="EV5" s="2">
        <v>72.55</v>
      </c>
      <c r="EW5" s="2">
        <v>9</v>
      </c>
      <c r="EX5" s="2">
        <v>8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3" t="b">
        <v>1</v>
      </c>
      <c r="FI5" s="3" t="b">
        <v>0</v>
      </c>
      <c r="FJ5" s="2">
        <v>68.66</v>
      </c>
      <c r="FK5" s="2">
        <v>8</v>
      </c>
      <c r="FL5" s="2">
        <v>7</v>
      </c>
      <c r="FM5" s="2">
        <v>0</v>
      </c>
      <c r="FN5" s="2">
        <v>1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1</v>
      </c>
      <c r="FV5" s="3" t="b">
        <v>0</v>
      </c>
      <c r="FW5" s="3" t="b">
        <v>1</v>
      </c>
      <c r="FX5" s="2">
        <v>64.400000000000006</v>
      </c>
      <c r="FY5" s="2">
        <v>9</v>
      </c>
      <c r="FZ5" s="2">
        <v>8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3" t="b">
        <v>1</v>
      </c>
      <c r="GK5" s="2">
        <v>5</v>
      </c>
      <c r="GL5" s="2">
        <v>1484</v>
      </c>
      <c r="GM5" s="2">
        <v>85.516999999999996</v>
      </c>
      <c r="GN5" s="2">
        <v>2</v>
      </c>
      <c r="GO5" s="2">
        <v>2</v>
      </c>
      <c r="GP5" s="2">
        <v>0</v>
      </c>
      <c r="GQ5" s="2">
        <v>2</v>
      </c>
      <c r="GR5" s="2">
        <v>3</v>
      </c>
      <c r="GS5" s="2">
        <v>3</v>
      </c>
      <c r="GT5" s="2">
        <v>6.2</v>
      </c>
      <c r="GU5" s="2">
        <v>1.875</v>
      </c>
      <c r="GV5" s="2">
        <v>0</v>
      </c>
      <c r="GW5" s="14">
        <f t="shared" si="2"/>
        <v>0.56000000000000005</v>
      </c>
      <c r="GX5" t="s">
        <v>622</v>
      </c>
    </row>
    <row r="6" spans="1:206" ht="15.75" customHeight="1" x14ac:dyDescent="0.35">
      <c r="A6" s="1" t="s">
        <v>244</v>
      </c>
      <c r="B6" s="2">
        <v>2</v>
      </c>
      <c r="C6" s="1" t="s">
        <v>203</v>
      </c>
      <c r="D6" s="1" t="s">
        <v>204</v>
      </c>
      <c r="E6" s="2">
        <v>29</v>
      </c>
      <c r="F6" s="3" t="b">
        <v>1</v>
      </c>
      <c r="G6" s="2">
        <v>71.16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0</v>
      </c>
      <c r="R6" s="2">
        <v>91.51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3" t="b">
        <v>1</v>
      </c>
      <c r="AC6" s="2">
        <v>56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3" t="b">
        <v>1</v>
      </c>
      <c r="AN6" s="2">
        <v>37.380000000000003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3" t="b">
        <v>0</v>
      </c>
      <c r="AZ6" s="2">
        <v>97.83</v>
      </c>
      <c r="BA6" s="2">
        <v>7</v>
      </c>
      <c r="BB6" s="2">
        <v>6</v>
      </c>
      <c r="BC6" s="2">
        <v>0</v>
      </c>
      <c r="BD6" s="2">
        <v>0</v>
      </c>
      <c r="BE6" s="2">
        <v>0</v>
      </c>
      <c r="BF6" s="2">
        <v>0</v>
      </c>
      <c r="BG6" s="2">
        <v>1</v>
      </c>
      <c r="BH6" s="2">
        <v>1</v>
      </c>
      <c r="BI6" s="2">
        <v>0</v>
      </c>
      <c r="BJ6" s="2">
        <v>0</v>
      </c>
      <c r="BK6" s="2">
        <f t="shared" si="0"/>
        <v>0</v>
      </c>
      <c r="BL6" s="2">
        <v>2</v>
      </c>
      <c r="BM6" s="3" t="b">
        <v>0</v>
      </c>
      <c r="BN6" s="3" t="b">
        <v>0</v>
      </c>
      <c r="BO6" s="2">
        <v>92.52</v>
      </c>
      <c r="BP6" s="2">
        <v>8</v>
      </c>
      <c r="BQ6" s="2">
        <v>7</v>
      </c>
      <c r="BR6" s="2">
        <v>1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1</v>
      </c>
      <c r="CA6" s="3" t="b">
        <v>0</v>
      </c>
      <c r="CB6" s="3" t="b">
        <v>0</v>
      </c>
      <c r="CC6" s="2">
        <v>63.4</v>
      </c>
      <c r="CD6" s="2">
        <v>8</v>
      </c>
      <c r="CE6" s="2">
        <v>7</v>
      </c>
      <c r="CF6" s="2">
        <v>0</v>
      </c>
      <c r="CG6" s="2">
        <v>0</v>
      </c>
      <c r="CH6" s="2">
        <v>0</v>
      </c>
      <c r="CI6" s="2">
        <f t="shared" si="1"/>
        <v>0</v>
      </c>
      <c r="CJ6" s="2">
        <v>0</v>
      </c>
      <c r="CK6" s="2">
        <v>0</v>
      </c>
      <c r="CL6" s="2">
        <v>0</v>
      </c>
      <c r="CM6" s="2">
        <v>0</v>
      </c>
      <c r="CN6" s="2">
        <v>1</v>
      </c>
      <c r="CO6" s="2">
        <v>1</v>
      </c>
      <c r="CP6" s="3" t="b">
        <v>0</v>
      </c>
      <c r="CQ6" s="3" t="b">
        <v>0</v>
      </c>
      <c r="CR6" s="2">
        <v>90.15</v>
      </c>
      <c r="CS6" s="2">
        <v>8</v>
      </c>
      <c r="CT6" s="2">
        <v>7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1</v>
      </c>
      <c r="DA6" s="2">
        <v>0</v>
      </c>
      <c r="DB6" s="2">
        <v>0</v>
      </c>
      <c r="DC6" s="2">
        <v>1</v>
      </c>
      <c r="DD6" s="3" t="b">
        <v>0</v>
      </c>
      <c r="DE6" s="3" t="b">
        <v>1</v>
      </c>
      <c r="DF6" s="2">
        <v>114.26</v>
      </c>
      <c r="DG6" s="2">
        <v>9</v>
      </c>
      <c r="DH6" s="2">
        <v>8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3" t="b">
        <v>0</v>
      </c>
      <c r="DS6" s="3" t="b">
        <v>0</v>
      </c>
      <c r="DT6" s="2">
        <v>117.17</v>
      </c>
      <c r="DU6" s="2">
        <v>6</v>
      </c>
      <c r="DV6" s="2">
        <v>6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2</v>
      </c>
      <c r="EC6" s="2">
        <v>0</v>
      </c>
      <c r="ED6" s="2">
        <v>1</v>
      </c>
      <c r="EE6" s="2">
        <v>3</v>
      </c>
      <c r="EF6" s="3" t="b">
        <v>0</v>
      </c>
      <c r="EG6" s="3" t="b">
        <v>0</v>
      </c>
      <c r="EH6" s="2">
        <v>102.97</v>
      </c>
      <c r="EI6" s="2">
        <v>9</v>
      </c>
      <c r="EJ6" s="2">
        <v>6</v>
      </c>
      <c r="EK6" s="2">
        <v>0</v>
      </c>
      <c r="EL6" s="2">
        <v>1</v>
      </c>
      <c r="EM6" s="2">
        <v>1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2</v>
      </c>
      <c r="ET6" s="3" t="b">
        <v>0</v>
      </c>
      <c r="EU6" s="3" t="b">
        <v>0</v>
      </c>
      <c r="EV6" s="2">
        <v>128.21</v>
      </c>
      <c r="EW6" s="2">
        <v>8</v>
      </c>
      <c r="EX6" s="2">
        <v>7</v>
      </c>
      <c r="EY6" s="2">
        <v>0</v>
      </c>
      <c r="EZ6" s="2">
        <v>1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1</v>
      </c>
      <c r="FH6" s="3" t="b">
        <v>0</v>
      </c>
      <c r="FI6" s="3" t="b">
        <v>0</v>
      </c>
      <c r="FJ6" s="2">
        <v>118.1</v>
      </c>
      <c r="FK6" s="2">
        <v>8</v>
      </c>
      <c r="FL6" s="2">
        <v>7</v>
      </c>
      <c r="FM6" s="2">
        <v>0</v>
      </c>
      <c r="FN6" s="2">
        <v>1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1</v>
      </c>
      <c r="FV6" s="3" t="b">
        <v>0</v>
      </c>
      <c r="FW6" s="3" t="b">
        <v>0</v>
      </c>
      <c r="FX6" s="2">
        <v>129.6</v>
      </c>
      <c r="FY6" s="2">
        <v>8</v>
      </c>
      <c r="FZ6" s="2">
        <v>5</v>
      </c>
      <c r="GA6" s="2">
        <v>1</v>
      </c>
      <c r="GB6" s="2">
        <v>0</v>
      </c>
      <c r="GC6" s="2">
        <v>0</v>
      </c>
      <c r="GD6" s="2">
        <v>1</v>
      </c>
      <c r="GE6" s="2">
        <v>0</v>
      </c>
      <c r="GF6" s="2">
        <v>1</v>
      </c>
      <c r="GG6" s="2">
        <v>0</v>
      </c>
      <c r="GH6" s="2">
        <v>0</v>
      </c>
      <c r="GI6" s="2">
        <v>3</v>
      </c>
      <c r="GJ6" s="3" t="b">
        <v>0</v>
      </c>
      <c r="GK6" s="2">
        <v>1</v>
      </c>
      <c r="GL6" s="2">
        <v>1699</v>
      </c>
      <c r="GM6" s="2">
        <v>105.42100000000001</v>
      </c>
      <c r="GN6" s="2">
        <v>0</v>
      </c>
      <c r="GO6" s="2">
        <v>0</v>
      </c>
      <c r="GP6" s="2">
        <v>0</v>
      </c>
      <c r="GQ6" s="2">
        <v>4</v>
      </c>
      <c r="GR6" s="2">
        <v>1</v>
      </c>
      <c r="GS6" s="2">
        <v>5</v>
      </c>
      <c r="GT6" s="2">
        <v>9.4</v>
      </c>
      <c r="GU6" s="2">
        <v>2.375</v>
      </c>
      <c r="GV6" s="2">
        <v>0</v>
      </c>
      <c r="GW6" s="14">
        <f t="shared" si="2"/>
        <v>0.11</v>
      </c>
      <c r="GX6" t="s">
        <v>622</v>
      </c>
    </row>
    <row r="7" spans="1:206" ht="15.75" customHeight="1" x14ac:dyDescent="0.35">
      <c r="A7" s="1" t="s">
        <v>245</v>
      </c>
      <c r="B7" s="2">
        <v>2</v>
      </c>
      <c r="C7" s="1" t="s">
        <v>203</v>
      </c>
      <c r="D7" s="1" t="s">
        <v>204</v>
      </c>
      <c r="E7" s="2">
        <v>18</v>
      </c>
      <c r="F7" s="3" t="b">
        <v>1</v>
      </c>
      <c r="G7" s="2">
        <v>73.81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0</v>
      </c>
      <c r="R7" s="2">
        <v>109.5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1</v>
      </c>
      <c r="AA7" s="2">
        <v>2</v>
      </c>
      <c r="AB7" s="3" t="b">
        <v>1</v>
      </c>
      <c r="AC7" s="2">
        <v>147.46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0</v>
      </c>
      <c r="AN7" s="2">
        <v>28.53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  <c r="AW7" s="2">
        <v>2</v>
      </c>
      <c r="AX7" s="2">
        <v>2</v>
      </c>
      <c r="AY7" s="3" t="b">
        <v>0</v>
      </c>
      <c r="AZ7" s="2">
        <v>52.68</v>
      </c>
      <c r="BA7" s="2">
        <v>6</v>
      </c>
      <c r="BB7" s="2">
        <v>5</v>
      </c>
      <c r="BC7" s="2">
        <v>0</v>
      </c>
      <c r="BD7" s="2">
        <v>0</v>
      </c>
      <c r="BE7" s="2">
        <v>0</v>
      </c>
      <c r="BF7" s="2">
        <v>1</v>
      </c>
      <c r="BG7" s="2">
        <v>1</v>
      </c>
      <c r="BH7" s="2">
        <v>1</v>
      </c>
      <c r="BI7" s="2">
        <v>0</v>
      </c>
      <c r="BJ7" s="2">
        <v>0</v>
      </c>
      <c r="BK7" s="2">
        <f t="shared" si="0"/>
        <v>1</v>
      </c>
      <c r="BL7" s="2">
        <v>3</v>
      </c>
      <c r="BM7" s="3" t="b">
        <v>0</v>
      </c>
      <c r="BN7" s="3" t="b">
        <v>0</v>
      </c>
      <c r="BO7" s="2">
        <v>32.380000000000003</v>
      </c>
      <c r="BP7" s="2">
        <v>5</v>
      </c>
      <c r="BQ7" s="2">
        <v>5</v>
      </c>
      <c r="BR7" s="2">
        <v>1</v>
      </c>
      <c r="BS7" s="2">
        <v>2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1</v>
      </c>
      <c r="BZ7" s="2">
        <v>4</v>
      </c>
      <c r="CA7" s="3" t="b">
        <v>0</v>
      </c>
      <c r="CB7" s="3" t="b">
        <v>0</v>
      </c>
      <c r="CC7" s="2">
        <v>42.54</v>
      </c>
      <c r="CD7" s="2">
        <v>7</v>
      </c>
      <c r="CE7" s="2">
        <v>6</v>
      </c>
      <c r="CF7" s="2">
        <v>0</v>
      </c>
      <c r="CG7" s="2">
        <v>0</v>
      </c>
      <c r="CH7" s="2">
        <v>0</v>
      </c>
      <c r="CI7" s="2">
        <f t="shared" si="1"/>
        <v>0</v>
      </c>
      <c r="CJ7" s="2">
        <v>0</v>
      </c>
      <c r="CK7" s="2">
        <v>0</v>
      </c>
      <c r="CL7" s="2">
        <v>1</v>
      </c>
      <c r="CM7" s="2">
        <v>0</v>
      </c>
      <c r="CN7" s="2">
        <v>1</v>
      </c>
      <c r="CO7" s="2">
        <v>2</v>
      </c>
      <c r="CP7" s="3" t="b">
        <v>0</v>
      </c>
      <c r="CQ7" s="3" t="b">
        <v>1</v>
      </c>
      <c r="CR7" s="2">
        <v>63.18</v>
      </c>
      <c r="CS7" s="2">
        <v>9</v>
      </c>
      <c r="CT7" s="2">
        <v>8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3" t="b">
        <v>0</v>
      </c>
      <c r="DE7" s="3" t="b">
        <v>0</v>
      </c>
      <c r="DF7" s="2">
        <v>74.27</v>
      </c>
      <c r="DG7" s="2">
        <v>9</v>
      </c>
      <c r="DH7" s="2">
        <v>6</v>
      </c>
      <c r="DI7" s="2">
        <v>0</v>
      </c>
      <c r="DJ7" s="2">
        <v>0</v>
      </c>
      <c r="DK7" s="2">
        <v>1</v>
      </c>
      <c r="DL7" s="2">
        <v>1</v>
      </c>
      <c r="DM7" s="2">
        <v>0</v>
      </c>
      <c r="DN7" s="2">
        <v>0</v>
      </c>
      <c r="DO7" s="2">
        <v>0</v>
      </c>
      <c r="DP7" s="2">
        <v>0</v>
      </c>
      <c r="DQ7" s="2">
        <v>2</v>
      </c>
      <c r="DR7" s="3" t="b">
        <v>0</v>
      </c>
      <c r="DS7" s="3" t="b">
        <v>0</v>
      </c>
      <c r="DT7" s="2">
        <v>82.23</v>
      </c>
      <c r="DU7" s="2">
        <v>4</v>
      </c>
      <c r="DV7" s="2">
        <v>2</v>
      </c>
      <c r="DW7" s="2">
        <v>0</v>
      </c>
      <c r="DX7" s="2">
        <v>2</v>
      </c>
      <c r="DY7" s="2">
        <v>1</v>
      </c>
      <c r="DZ7" s="2">
        <v>1</v>
      </c>
      <c r="EA7" s="2">
        <v>0</v>
      </c>
      <c r="EB7" s="2">
        <v>1</v>
      </c>
      <c r="EC7" s="2">
        <v>1</v>
      </c>
      <c r="ED7" s="2">
        <v>1</v>
      </c>
      <c r="EE7" s="2">
        <v>7</v>
      </c>
      <c r="EF7" s="3" t="b">
        <v>0</v>
      </c>
      <c r="EG7" s="3" t="b">
        <v>0</v>
      </c>
      <c r="EH7" s="2">
        <v>81.98</v>
      </c>
      <c r="EI7" s="2">
        <v>8</v>
      </c>
      <c r="EJ7" s="2">
        <v>5</v>
      </c>
      <c r="EK7" s="2">
        <v>0</v>
      </c>
      <c r="EL7" s="2">
        <v>0</v>
      </c>
      <c r="EM7" s="2">
        <v>0</v>
      </c>
      <c r="EN7" s="2">
        <v>0</v>
      </c>
      <c r="EO7" s="2">
        <v>1</v>
      </c>
      <c r="EP7" s="2">
        <v>1</v>
      </c>
      <c r="EQ7" s="2">
        <v>0</v>
      </c>
      <c r="ER7" s="2">
        <v>1</v>
      </c>
      <c r="ES7" s="2">
        <v>3</v>
      </c>
      <c r="ET7" s="3" t="b">
        <v>0</v>
      </c>
      <c r="EU7" s="3" t="b">
        <v>0</v>
      </c>
      <c r="EV7" s="2">
        <v>92.95</v>
      </c>
      <c r="EW7" s="2">
        <v>5</v>
      </c>
      <c r="EX7" s="2">
        <v>5</v>
      </c>
      <c r="EY7" s="2">
        <v>0</v>
      </c>
      <c r="EZ7" s="2">
        <v>1</v>
      </c>
      <c r="FA7" s="2">
        <v>2</v>
      </c>
      <c r="FB7" s="2">
        <v>1</v>
      </c>
      <c r="FC7" s="2">
        <v>0</v>
      </c>
      <c r="FD7" s="2">
        <v>0</v>
      </c>
      <c r="FE7" s="2">
        <v>0</v>
      </c>
      <c r="FF7" s="2">
        <v>0</v>
      </c>
      <c r="FG7" s="2">
        <v>4</v>
      </c>
      <c r="FH7" s="3" t="b">
        <v>0</v>
      </c>
      <c r="FI7" s="3" t="b">
        <v>0</v>
      </c>
      <c r="FJ7" s="2">
        <v>179.17</v>
      </c>
      <c r="FK7" s="2">
        <v>5</v>
      </c>
      <c r="FL7" s="2">
        <v>4</v>
      </c>
      <c r="FM7" s="2">
        <v>0</v>
      </c>
      <c r="FN7" s="2">
        <v>1</v>
      </c>
      <c r="FO7" s="2">
        <v>0</v>
      </c>
      <c r="FP7" s="2">
        <v>1</v>
      </c>
      <c r="FQ7" s="2">
        <v>0</v>
      </c>
      <c r="FR7" s="2">
        <v>1</v>
      </c>
      <c r="FS7" s="2">
        <v>0</v>
      </c>
      <c r="FT7" s="2">
        <v>1</v>
      </c>
      <c r="FU7" s="2">
        <v>4</v>
      </c>
      <c r="FV7" s="3" t="b">
        <v>0</v>
      </c>
      <c r="FW7" s="3" t="b">
        <v>0</v>
      </c>
      <c r="FX7" s="2">
        <v>93.74</v>
      </c>
      <c r="FY7" s="2">
        <v>7</v>
      </c>
      <c r="FZ7" s="2">
        <v>6</v>
      </c>
      <c r="GA7" s="2">
        <v>0</v>
      </c>
      <c r="GB7" s="2">
        <v>1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1</v>
      </c>
      <c r="GI7" s="2">
        <v>2</v>
      </c>
      <c r="GJ7" s="3" t="b">
        <v>0</v>
      </c>
      <c r="GK7" s="2">
        <v>1</v>
      </c>
      <c r="GL7" s="2">
        <v>1525</v>
      </c>
      <c r="GM7" s="2">
        <v>79.512</v>
      </c>
      <c r="GN7" s="2">
        <v>0</v>
      </c>
      <c r="GO7" s="2">
        <v>0</v>
      </c>
      <c r="GP7" s="2">
        <v>0</v>
      </c>
      <c r="GQ7" s="2">
        <v>4</v>
      </c>
      <c r="GR7" s="2">
        <v>1</v>
      </c>
      <c r="GS7" s="2">
        <v>5</v>
      </c>
      <c r="GT7" s="2">
        <v>12</v>
      </c>
      <c r="GU7" s="2">
        <v>3.125</v>
      </c>
      <c r="GV7" s="2">
        <v>0</v>
      </c>
      <c r="GW7" s="14">
        <f t="shared" si="2"/>
        <v>0.11</v>
      </c>
      <c r="GX7" t="s">
        <v>622</v>
      </c>
    </row>
    <row r="8" spans="1:206" ht="15.75" customHeight="1" x14ac:dyDescent="0.35">
      <c r="A8" s="1" t="s">
        <v>246</v>
      </c>
      <c r="B8" s="2">
        <v>2</v>
      </c>
      <c r="C8" s="1" t="s">
        <v>203</v>
      </c>
      <c r="D8" s="1" t="s">
        <v>204</v>
      </c>
      <c r="E8" s="2">
        <v>43</v>
      </c>
      <c r="F8" s="3" t="b">
        <v>1</v>
      </c>
      <c r="G8" s="2">
        <v>54.71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1</v>
      </c>
      <c r="R8" s="2">
        <v>40.15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1</v>
      </c>
      <c r="AC8" s="2">
        <v>34.5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29.07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4</v>
      </c>
      <c r="AY8" s="3" t="b">
        <v>1</v>
      </c>
      <c r="AZ8" s="2">
        <v>118.34</v>
      </c>
      <c r="BA8" s="2">
        <v>9</v>
      </c>
      <c r="BB8" s="2">
        <v>8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f t="shared" si="0"/>
        <v>0</v>
      </c>
      <c r="BL8" s="2">
        <v>0</v>
      </c>
      <c r="BM8" s="3" t="b">
        <v>0</v>
      </c>
      <c r="BN8" s="3" t="b">
        <v>1</v>
      </c>
      <c r="BO8" s="2">
        <v>165.18</v>
      </c>
      <c r="BP8" s="2">
        <v>9</v>
      </c>
      <c r="BQ8" s="2">
        <v>8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3" t="b">
        <v>0</v>
      </c>
      <c r="CB8" s="3" t="b">
        <v>0</v>
      </c>
      <c r="CC8" s="2">
        <v>164.83</v>
      </c>
      <c r="CD8" s="2">
        <v>8</v>
      </c>
      <c r="CE8" s="2">
        <v>7</v>
      </c>
      <c r="CF8" s="2">
        <v>0</v>
      </c>
      <c r="CG8" s="2">
        <v>0</v>
      </c>
      <c r="CH8" s="2">
        <v>0</v>
      </c>
      <c r="CI8" s="2">
        <f t="shared" si="1"/>
        <v>0</v>
      </c>
      <c r="CJ8" s="2">
        <v>1</v>
      </c>
      <c r="CK8" s="2">
        <v>0</v>
      </c>
      <c r="CL8" s="2">
        <v>0</v>
      </c>
      <c r="CM8" s="2">
        <v>0</v>
      </c>
      <c r="CN8" s="2">
        <v>0</v>
      </c>
      <c r="CO8" s="2">
        <v>1</v>
      </c>
      <c r="CP8" s="3" t="b">
        <v>0</v>
      </c>
      <c r="CQ8" s="3" t="b">
        <v>1</v>
      </c>
      <c r="CR8" s="2">
        <v>101.62</v>
      </c>
      <c r="CS8" s="2">
        <v>9</v>
      </c>
      <c r="CT8" s="2">
        <v>8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3" t="b">
        <v>0</v>
      </c>
      <c r="DE8" s="3" t="b">
        <v>1</v>
      </c>
      <c r="DF8" s="2">
        <v>228.34</v>
      </c>
      <c r="DG8" s="2">
        <v>9</v>
      </c>
      <c r="DH8" s="2">
        <v>8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3" t="b">
        <v>0</v>
      </c>
      <c r="DS8" s="3" t="b">
        <v>0</v>
      </c>
      <c r="DT8" s="2">
        <v>202.48</v>
      </c>
      <c r="DU8" s="2">
        <v>8</v>
      </c>
      <c r="DV8" s="2">
        <v>7</v>
      </c>
      <c r="DW8" s="2">
        <v>0</v>
      </c>
      <c r="DX8" s="2">
        <v>1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1</v>
      </c>
      <c r="EF8" s="3" t="b">
        <v>0</v>
      </c>
      <c r="EG8" s="3" t="b">
        <v>0</v>
      </c>
      <c r="EH8" s="2">
        <v>153.63</v>
      </c>
      <c r="EI8" s="2">
        <v>8</v>
      </c>
      <c r="EJ8" s="2">
        <v>7</v>
      </c>
      <c r="EK8" s="2">
        <v>0</v>
      </c>
      <c r="EL8" s="2">
        <v>0</v>
      </c>
      <c r="EM8" s="2">
        <v>0</v>
      </c>
      <c r="EN8" s="2">
        <v>0</v>
      </c>
      <c r="EO8" s="2">
        <v>1</v>
      </c>
      <c r="EP8" s="2">
        <v>0</v>
      </c>
      <c r="EQ8" s="2">
        <v>0</v>
      </c>
      <c r="ER8" s="2">
        <v>0</v>
      </c>
      <c r="ES8" s="2">
        <v>1</v>
      </c>
      <c r="ET8" s="3" t="b">
        <v>0</v>
      </c>
      <c r="EU8" s="3" t="b">
        <v>0</v>
      </c>
      <c r="EV8" s="2">
        <v>192.4</v>
      </c>
      <c r="EW8" s="2">
        <v>8</v>
      </c>
      <c r="EX8" s="2">
        <v>7</v>
      </c>
      <c r="EY8" s="2">
        <v>0</v>
      </c>
      <c r="EZ8" s="2">
        <v>1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1</v>
      </c>
      <c r="FH8" s="3" t="b">
        <v>0</v>
      </c>
      <c r="FI8" s="3" t="b">
        <v>0</v>
      </c>
      <c r="FJ8" s="2">
        <v>237.43</v>
      </c>
      <c r="FK8" s="2">
        <v>10</v>
      </c>
      <c r="FL8" s="2">
        <v>7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1</v>
      </c>
      <c r="FT8" s="2">
        <v>0</v>
      </c>
      <c r="FU8" s="2">
        <v>1</v>
      </c>
      <c r="FV8" s="3" t="b">
        <v>0</v>
      </c>
      <c r="FW8" s="3" t="b">
        <v>1</v>
      </c>
      <c r="FX8" s="2">
        <v>148.22999999999999</v>
      </c>
      <c r="FY8" s="2">
        <v>9</v>
      </c>
      <c r="FZ8" s="2">
        <v>8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3" t="b">
        <v>1</v>
      </c>
      <c r="GK8" s="2">
        <v>5</v>
      </c>
      <c r="GL8" s="2">
        <v>2267</v>
      </c>
      <c r="GM8" s="2">
        <v>171.24799999999999</v>
      </c>
      <c r="GN8" s="2">
        <v>1</v>
      </c>
      <c r="GO8" s="2">
        <v>1</v>
      </c>
      <c r="GP8" s="2">
        <v>0</v>
      </c>
      <c r="GQ8" s="2">
        <v>3</v>
      </c>
      <c r="GR8" s="2">
        <v>4</v>
      </c>
      <c r="GS8" s="2">
        <v>2</v>
      </c>
      <c r="GT8" s="2">
        <v>13.6</v>
      </c>
      <c r="GU8" s="2">
        <v>1.75</v>
      </c>
      <c r="GV8" s="2">
        <v>0</v>
      </c>
      <c r="GW8" s="14">
        <v>0.11</v>
      </c>
      <c r="GX8" t="s">
        <v>622</v>
      </c>
    </row>
    <row r="9" spans="1:206" ht="15.75" customHeight="1" x14ac:dyDescent="0.35">
      <c r="A9" s="1" t="s">
        <v>247</v>
      </c>
      <c r="B9" s="2">
        <v>2</v>
      </c>
      <c r="C9" s="1" t="s">
        <v>203</v>
      </c>
      <c r="D9" s="1" t="s">
        <v>208</v>
      </c>
      <c r="E9" s="2">
        <v>51</v>
      </c>
      <c r="F9" s="3" t="b">
        <v>1</v>
      </c>
      <c r="G9" s="2">
        <v>44.2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76.930000000000007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85.04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69.540000000000006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0</v>
      </c>
      <c r="AZ9" s="2">
        <v>85.44</v>
      </c>
      <c r="BA9" s="2">
        <v>6</v>
      </c>
      <c r="BB9" s="2">
        <v>5</v>
      </c>
      <c r="BC9" s="2">
        <v>1</v>
      </c>
      <c r="BD9" s="2">
        <v>0</v>
      </c>
      <c r="BE9" s="2">
        <v>0</v>
      </c>
      <c r="BF9" s="2">
        <v>0</v>
      </c>
      <c r="BG9" s="2">
        <v>1</v>
      </c>
      <c r="BH9" s="2">
        <v>1</v>
      </c>
      <c r="BI9" s="2">
        <v>0</v>
      </c>
      <c r="BJ9" s="2">
        <v>0</v>
      </c>
      <c r="BK9" s="2">
        <f t="shared" si="0"/>
        <v>0</v>
      </c>
      <c r="BL9" s="2">
        <v>3</v>
      </c>
      <c r="BM9" s="3" t="b">
        <v>0</v>
      </c>
      <c r="BN9" s="3" t="b">
        <v>0</v>
      </c>
      <c r="BO9" s="2">
        <v>71.209999999999994</v>
      </c>
      <c r="BP9" s="2">
        <v>7</v>
      </c>
      <c r="BQ9" s="2">
        <v>4</v>
      </c>
      <c r="BR9" s="2">
        <v>0</v>
      </c>
      <c r="BS9" s="2">
        <v>1</v>
      </c>
      <c r="BT9" s="2">
        <v>0</v>
      </c>
      <c r="BU9" s="2">
        <v>0</v>
      </c>
      <c r="BV9" s="2">
        <v>0</v>
      </c>
      <c r="BW9" s="2">
        <v>1</v>
      </c>
      <c r="BX9" s="2">
        <v>1</v>
      </c>
      <c r="BY9" s="2">
        <v>1</v>
      </c>
      <c r="BZ9" s="2">
        <v>4</v>
      </c>
      <c r="CA9" s="3" t="b">
        <v>0</v>
      </c>
      <c r="CB9" s="3" t="b">
        <v>0</v>
      </c>
      <c r="CC9" s="2">
        <v>77.81</v>
      </c>
      <c r="CD9" s="2">
        <v>8</v>
      </c>
      <c r="CE9" s="2">
        <v>7</v>
      </c>
      <c r="CF9" s="2">
        <v>0</v>
      </c>
      <c r="CG9" s="2">
        <v>0</v>
      </c>
      <c r="CH9" s="2">
        <v>0</v>
      </c>
      <c r="CI9" s="2">
        <f t="shared" si="1"/>
        <v>0</v>
      </c>
      <c r="CJ9" s="2">
        <v>0</v>
      </c>
      <c r="CK9" s="2">
        <v>0</v>
      </c>
      <c r="CL9" s="2">
        <v>0</v>
      </c>
      <c r="CM9" s="2">
        <v>0</v>
      </c>
      <c r="CN9" s="2">
        <v>1</v>
      </c>
      <c r="CO9" s="2">
        <v>1</v>
      </c>
      <c r="CP9" s="3" t="b">
        <v>0</v>
      </c>
      <c r="CQ9" s="3" t="b">
        <v>1</v>
      </c>
      <c r="CR9" s="2">
        <v>83.88</v>
      </c>
      <c r="CS9" s="2">
        <v>9</v>
      </c>
      <c r="CT9" s="2">
        <v>8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3" t="b">
        <v>0</v>
      </c>
      <c r="DE9" s="3" t="b">
        <v>1</v>
      </c>
      <c r="DF9" s="2">
        <v>89.51</v>
      </c>
      <c r="DG9" s="2">
        <v>9</v>
      </c>
      <c r="DH9" s="2">
        <v>8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3" t="b">
        <v>0</v>
      </c>
      <c r="DS9" s="3" t="b">
        <v>0</v>
      </c>
      <c r="DT9" s="2">
        <v>82.22</v>
      </c>
      <c r="DU9" s="2">
        <v>4</v>
      </c>
      <c r="DV9" s="2">
        <v>4</v>
      </c>
      <c r="DW9" s="2">
        <v>0</v>
      </c>
      <c r="DX9" s="2">
        <v>2</v>
      </c>
      <c r="DY9" s="2">
        <v>1</v>
      </c>
      <c r="DZ9" s="2">
        <v>0</v>
      </c>
      <c r="EA9" s="2">
        <v>0</v>
      </c>
      <c r="EB9" s="2">
        <v>1</v>
      </c>
      <c r="EC9" s="2">
        <v>0</v>
      </c>
      <c r="ED9" s="2">
        <v>1</v>
      </c>
      <c r="EE9" s="2">
        <v>5</v>
      </c>
      <c r="EF9" s="3" t="b">
        <v>0</v>
      </c>
      <c r="EG9" s="3" t="b">
        <v>0</v>
      </c>
      <c r="EH9" s="2">
        <v>110.5</v>
      </c>
      <c r="EI9" s="2">
        <v>8</v>
      </c>
      <c r="EJ9" s="2">
        <v>5</v>
      </c>
      <c r="EK9" s="2">
        <v>0</v>
      </c>
      <c r="EL9" s="2">
        <v>0</v>
      </c>
      <c r="EM9" s="2">
        <v>0</v>
      </c>
      <c r="EN9" s="2">
        <v>1</v>
      </c>
      <c r="EO9" s="2">
        <v>1</v>
      </c>
      <c r="EP9" s="2">
        <v>0</v>
      </c>
      <c r="EQ9" s="2">
        <v>0</v>
      </c>
      <c r="ER9" s="2">
        <v>1</v>
      </c>
      <c r="ES9" s="2">
        <v>3</v>
      </c>
      <c r="ET9" s="3" t="b">
        <v>0</v>
      </c>
      <c r="EU9" s="3" t="b">
        <v>0</v>
      </c>
      <c r="EV9" s="2">
        <v>90.46</v>
      </c>
      <c r="EW9" s="2">
        <v>8</v>
      </c>
      <c r="EX9" s="2">
        <v>7</v>
      </c>
      <c r="EY9" s="2">
        <v>0</v>
      </c>
      <c r="EZ9" s="2">
        <v>1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1</v>
      </c>
      <c r="FH9" s="3" t="b">
        <v>0</v>
      </c>
      <c r="FI9" s="3" t="b">
        <v>0</v>
      </c>
      <c r="FJ9" s="2">
        <v>127.11</v>
      </c>
      <c r="FK9" s="2">
        <v>5</v>
      </c>
      <c r="FL9" s="2">
        <v>4</v>
      </c>
      <c r="FM9" s="2">
        <v>1</v>
      </c>
      <c r="FN9" s="2">
        <v>1</v>
      </c>
      <c r="FO9" s="2">
        <v>0</v>
      </c>
      <c r="FP9" s="2">
        <v>1</v>
      </c>
      <c r="FQ9" s="2">
        <v>0</v>
      </c>
      <c r="FR9" s="2">
        <v>0</v>
      </c>
      <c r="FS9" s="2">
        <v>0</v>
      </c>
      <c r="FT9" s="2">
        <v>1</v>
      </c>
      <c r="FU9" s="2">
        <v>4</v>
      </c>
      <c r="FV9" s="3" t="b">
        <v>0</v>
      </c>
      <c r="FW9" s="3" t="b">
        <v>0</v>
      </c>
      <c r="FX9" s="2">
        <v>83.66</v>
      </c>
      <c r="FY9" s="2">
        <v>7</v>
      </c>
      <c r="FZ9" s="2">
        <v>6</v>
      </c>
      <c r="GA9" s="2">
        <v>0</v>
      </c>
      <c r="GB9" s="2">
        <v>0</v>
      </c>
      <c r="GC9" s="2">
        <v>0</v>
      </c>
      <c r="GD9" s="2">
        <v>1</v>
      </c>
      <c r="GE9" s="2">
        <v>0</v>
      </c>
      <c r="GF9" s="2">
        <v>0</v>
      </c>
      <c r="GG9" s="2">
        <v>0</v>
      </c>
      <c r="GH9" s="2">
        <v>1</v>
      </c>
      <c r="GI9" s="2">
        <v>2</v>
      </c>
      <c r="GJ9" s="3" t="b">
        <v>0</v>
      </c>
      <c r="GK9" s="2">
        <v>2</v>
      </c>
      <c r="GL9" s="2">
        <v>1562</v>
      </c>
      <c r="GM9" s="2">
        <v>90.18</v>
      </c>
      <c r="GN9" s="2">
        <v>0</v>
      </c>
      <c r="GO9" s="2">
        <v>0</v>
      </c>
      <c r="GP9" s="2">
        <v>0</v>
      </c>
      <c r="GQ9" s="2">
        <v>4</v>
      </c>
      <c r="GR9" s="2">
        <v>2</v>
      </c>
      <c r="GS9" s="2">
        <v>4</v>
      </c>
      <c r="GT9" s="2">
        <v>7.4</v>
      </c>
      <c r="GU9" s="2">
        <v>2.375</v>
      </c>
      <c r="GV9" s="2">
        <v>0</v>
      </c>
      <c r="GW9" s="14">
        <f t="shared" si="2"/>
        <v>0.22</v>
      </c>
      <c r="GX9" t="s">
        <v>622</v>
      </c>
    </row>
    <row r="10" spans="1:206" ht="15.75" customHeight="1" x14ac:dyDescent="0.35">
      <c r="A10" s="1" t="s">
        <v>248</v>
      </c>
      <c r="B10" s="2">
        <v>2</v>
      </c>
      <c r="C10" s="1" t="s">
        <v>203</v>
      </c>
      <c r="D10" s="1" t="s">
        <v>208</v>
      </c>
      <c r="E10" s="2">
        <v>22</v>
      </c>
      <c r="F10" s="3" t="b">
        <v>1</v>
      </c>
      <c r="G10" s="2">
        <v>46.19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0</v>
      </c>
      <c r="R10" s="2">
        <v>69.34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2</v>
      </c>
      <c r="AB10" s="3" t="b">
        <v>1</v>
      </c>
      <c r="AC10" s="2">
        <v>34.65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3" t="b">
        <v>1</v>
      </c>
      <c r="AN10" s="2">
        <v>47.75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3" t="b">
        <v>0</v>
      </c>
      <c r="AZ10" s="2">
        <v>82.46</v>
      </c>
      <c r="BA10" s="2">
        <v>8</v>
      </c>
      <c r="BB10" s="2">
        <v>7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1</v>
      </c>
      <c r="BK10" s="2">
        <f t="shared" si="0"/>
        <v>1</v>
      </c>
      <c r="BL10" s="2">
        <v>1</v>
      </c>
      <c r="BM10" s="3" t="b">
        <v>0</v>
      </c>
      <c r="BN10" s="3" t="b">
        <v>0</v>
      </c>
      <c r="BO10" s="2">
        <v>69.95</v>
      </c>
      <c r="BP10" s="2">
        <v>9</v>
      </c>
      <c r="BQ10" s="2">
        <v>6</v>
      </c>
      <c r="BR10" s="2">
        <v>0</v>
      </c>
      <c r="BS10" s="2">
        <v>0</v>
      </c>
      <c r="BT10" s="2">
        <v>0</v>
      </c>
      <c r="BU10" s="2">
        <v>1</v>
      </c>
      <c r="BV10" s="2">
        <v>0</v>
      </c>
      <c r="BW10" s="2">
        <v>0</v>
      </c>
      <c r="BX10" s="2">
        <v>0</v>
      </c>
      <c r="BY10" s="2">
        <v>1</v>
      </c>
      <c r="BZ10" s="2">
        <v>2</v>
      </c>
      <c r="CA10" s="3" t="b">
        <v>0</v>
      </c>
      <c r="CB10" s="3" t="b">
        <v>0</v>
      </c>
      <c r="CC10" s="2">
        <v>127.94</v>
      </c>
      <c r="CD10" s="2">
        <v>7</v>
      </c>
      <c r="CE10" s="2">
        <v>6</v>
      </c>
      <c r="CF10" s="2">
        <v>0</v>
      </c>
      <c r="CG10" s="2">
        <v>0</v>
      </c>
      <c r="CH10" s="2">
        <v>0</v>
      </c>
      <c r="CI10" s="2">
        <f>CF10+CH10</f>
        <v>0</v>
      </c>
      <c r="CJ10" s="2">
        <v>0</v>
      </c>
      <c r="CK10" s="2">
        <v>1</v>
      </c>
      <c r="CL10" s="2">
        <v>0</v>
      </c>
      <c r="CM10" s="2">
        <v>0</v>
      </c>
      <c r="CN10" s="2">
        <v>1</v>
      </c>
      <c r="CO10" s="2">
        <v>2</v>
      </c>
      <c r="CP10" s="3" t="b">
        <v>0</v>
      </c>
      <c r="CQ10" s="3" t="b">
        <v>1</v>
      </c>
      <c r="CR10" s="2">
        <v>94.22</v>
      </c>
      <c r="CS10" s="2">
        <v>9</v>
      </c>
      <c r="CT10" s="2">
        <v>8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3" t="b">
        <v>0</v>
      </c>
      <c r="DE10" s="3" t="b">
        <v>0</v>
      </c>
      <c r="DF10" s="2">
        <v>87.4</v>
      </c>
      <c r="DG10" s="2">
        <v>8</v>
      </c>
      <c r="DH10" s="2">
        <v>5</v>
      </c>
      <c r="DI10" s="2">
        <v>1</v>
      </c>
      <c r="DJ10" s="2">
        <v>0</v>
      </c>
      <c r="DK10" s="2">
        <v>1</v>
      </c>
      <c r="DL10" s="2">
        <v>0</v>
      </c>
      <c r="DM10" s="2">
        <v>0</v>
      </c>
      <c r="DN10" s="2">
        <v>0</v>
      </c>
      <c r="DO10" s="2">
        <v>1</v>
      </c>
      <c r="DP10" s="2">
        <v>0</v>
      </c>
      <c r="DQ10" s="2">
        <v>3</v>
      </c>
      <c r="DR10" s="3" t="b">
        <v>0</v>
      </c>
      <c r="DS10" s="3" t="b">
        <v>1</v>
      </c>
      <c r="DT10" s="2">
        <v>154.82</v>
      </c>
      <c r="DU10" s="2">
        <v>9</v>
      </c>
      <c r="DV10" s="2">
        <v>8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3" t="b">
        <v>0</v>
      </c>
      <c r="EG10" s="3" t="b">
        <v>1</v>
      </c>
      <c r="EH10" s="2">
        <v>97.55</v>
      </c>
      <c r="EI10" s="2">
        <v>9</v>
      </c>
      <c r="EJ10" s="2">
        <v>8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3" t="b">
        <v>1</v>
      </c>
      <c r="EU10" s="3" t="b">
        <v>0</v>
      </c>
      <c r="EV10" s="2">
        <v>177.53</v>
      </c>
      <c r="EW10" s="2">
        <v>8</v>
      </c>
      <c r="EX10" s="2">
        <v>7</v>
      </c>
      <c r="EY10" s="2">
        <v>0</v>
      </c>
      <c r="EZ10" s="2">
        <v>0</v>
      </c>
      <c r="FA10" s="2">
        <v>1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1</v>
      </c>
      <c r="FH10" s="3" t="b">
        <v>0</v>
      </c>
      <c r="FI10" s="3" t="b">
        <v>1</v>
      </c>
      <c r="FJ10" s="2">
        <v>102.34</v>
      </c>
      <c r="FK10" s="2">
        <v>9</v>
      </c>
      <c r="FL10" s="2">
        <v>8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3" t="b">
        <v>1</v>
      </c>
      <c r="FW10" s="3" t="b">
        <v>0</v>
      </c>
      <c r="FX10" s="2">
        <v>171.78</v>
      </c>
      <c r="FY10" s="2">
        <v>8</v>
      </c>
      <c r="FZ10" s="2">
        <v>7</v>
      </c>
      <c r="GA10" s="2">
        <v>0</v>
      </c>
      <c r="GB10" s="2">
        <v>1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1</v>
      </c>
      <c r="GJ10" s="3" t="b">
        <v>0</v>
      </c>
      <c r="GK10" s="2">
        <v>4</v>
      </c>
      <c r="GL10" s="2">
        <v>1733</v>
      </c>
      <c r="GM10" s="2">
        <v>116.599</v>
      </c>
      <c r="GN10" s="2">
        <v>2</v>
      </c>
      <c r="GO10" s="2">
        <v>2</v>
      </c>
      <c r="GP10" s="2">
        <v>0</v>
      </c>
      <c r="GQ10" s="2">
        <v>2</v>
      </c>
      <c r="GR10" s="2">
        <v>2</v>
      </c>
      <c r="GS10" s="2">
        <v>4</v>
      </c>
      <c r="GT10" s="2">
        <v>11.6</v>
      </c>
      <c r="GU10" s="2">
        <v>2.5</v>
      </c>
      <c r="GV10" s="2">
        <v>0</v>
      </c>
      <c r="GW10" s="14">
        <f t="shared" si="2"/>
        <v>0.45</v>
      </c>
      <c r="GX10" t="s">
        <v>622</v>
      </c>
    </row>
    <row r="11" spans="1:206" ht="15.75" customHeight="1" x14ac:dyDescent="0.35">
      <c r="A11" s="1" t="s">
        <v>249</v>
      </c>
      <c r="B11" s="2">
        <v>2</v>
      </c>
      <c r="C11" s="1" t="s">
        <v>203</v>
      </c>
      <c r="D11" s="1" t="s">
        <v>204</v>
      </c>
      <c r="E11" s="2">
        <v>34</v>
      </c>
      <c r="F11" s="3" t="b">
        <v>1</v>
      </c>
      <c r="G11" s="2">
        <v>66.739999999999995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24.98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37.1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30.21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47.96</v>
      </c>
      <c r="BA11" s="2">
        <v>7</v>
      </c>
      <c r="BB11" s="2">
        <v>6</v>
      </c>
      <c r="BC11" s="2">
        <v>0</v>
      </c>
      <c r="BD11" s="2">
        <v>0</v>
      </c>
      <c r="BE11" s="2">
        <v>0</v>
      </c>
      <c r="BF11" s="2">
        <v>0</v>
      </c>
      <c r="BG11" s="2">
        <v>1</v>
      </c>
      <c r="BH11" s="2">
        <v>1</v>
      </c>
      <c r="BI11" s="2">
        <v>0</v>
      </c>
      <c r="BJ11" s="2">
        <v>0</v>
      </c>
      <c r="BK11" s="2">
        <f t="shared" si="0"/>
        <v>0</v>
      </c>
      <c r="BL11" s="2">
        <v>2</v>
      </c>
      <c r="BM11" s="3" t="b">
        <v>0</v>
      </c>
      <c r="BN11" s="3" t="b">
        <v>1</v>
      </c>
      <c r="BO11" s="2">
        <v>73.48</v>
      </c>
      <c r="BP11" s="2">
        <v>9</v>
      </c>
      <c r="BQ11" s="2">
        <v>8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3" t="b">
        <v>0</v>
      </c>
      <c r="CB11" s="3" t="b">
        <v>0</v>
      </c>
      <c r="CC11" s="2">
        <v>77.069999999999993</v>
      </c>
      <c r="CD11" s="2">
        <v>8</v>
      </c>
      <c r="CE11" s="2">
        <v>7</v>
      </c>
      <c r="CF11" s="2">
        <v>0</v>
      </c>
      <c r="CG11" s="2">
        <v>0</v>
      </c>
      <c r="CH11" s="2">
        <v>0</v>
      </c>
      <c r="CI11" s="2">
        <f t="shared" si="1"/>
        <v>0</v>
      </c>
      <c r="CJ11" s="2">
        <v>0</v>
      </c>
      <c r="CK11" s="2">
        <v>0</v>
      </c>
      <c r="CL11" s="2">
        <v>0</v>
      </c>
      <c r="CM11" s="2">
        <v>0</v>
      </c>
      <c r="CN11" s="2">
        <v>1</v>
      </c>
      <c r="CO11" s="2">
        <v>1</v>
      </c>
      <c r="CP11" s="3" t="b">
        <v>0</v>
      </c>
      <c r="CQ11" s="3" t="b">
        <v>1</v>
      </c>
      <c r="CR11" s="2">
        <v>64.400000000000006</v>
      </c>
      <c r="CS11" s="2">
        <v>9</v>
      </c>
      <c r="CT11" s="2">
        <v>8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3" t="b">
        <v>0</v>
      </c>
      <c r="DE11" s="3" t="b">
        <v>0</v>
      </c>
      <c r="DF11" s="2">
        <v>115.89</v>
      </c>
      <c r="DG11" s="2">
        <v>8</v>
      </c>
      <c r="DH11" s="2">
        <v>7</v>
      </c>
      <c r="DI11" s="2">
        <v>0</v>
      </c>
      <c r="DJ11" s="2">
        <v>0</v>
      </c>
      <c r="DK11" s="2">
        <v>1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1</v>
      </c>
      <c r="DR11" s="3" t="b">
        <v>0</v>
      </c>
      <c r="DS11" s="3" t="b">
        <v>1</v>
      </c>
      <c r="DT11" s="2">
        <v>136.82</v>
      </c>
      <c r="DU11" s="2">
        <v>9</v>
      </c>
      <c r="DV11" s="2">
        <v>8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3" t="b">
        <v>0</v>
      </c>
      <c r="EG11" s="3" t="b">
        <v>0</v>
      </c>
      <c r="EH11" s="2">
        <v>92.06</v>
      </c>
      <c r="EI11" s="2">
        <v>10</v>
      </c>
      <c r="EJ11" s="2">
        <v>7</v>
      </c>
      <c r="EK11" s="2">
        <v>0</v>
      </c>
      <c r="EL11" s="2">
        <v>0</v>
      </c>
      <c r="EM11" s="2">
        <v>0</v>
      </c>
      <c r="EN11" s="2">
        <v>1</v>
      </c>
      <c r="EO11" s="2">
        <v>0</v>
      </c>
      <c r="EP11" s="2">
        <v>0</v>
      </c>
      <c r="EQ11" s="2">
        <v>0</v>
      </c>
      <c r="ER11" s="2">
        <v>0</v>
      </c>
      <c r="ES11" s="2">
        <v>1</v>
      </c>
      <c r="ET11" s="3" t="b">
        <v>0</v>
      </c>
      <c r="EU11" s="3" t="b">
        <v>1</v>
      </c>
      <c r="EV11" s="2">
        <v>73.58</v>
      </c>
      <c r="EW11" s="2">
        <v>9</v>
      </c>
      <c r="EX11" s="2">
        <v>8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3" t="b">
        <v>1</v>
      </c>
      <c r="FI11" s="3" t="b">
        <v>0</v>
      </c>
      <c r="FJ11" s="2">
        <v>91.43</v>
      </c>
      <c r="FK11" s="2">
        <v>8</v>
      </c>
      <c r="FL11" s="2">
        <v>7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1</v>
      </c>
      <c r="FU11" s="2">
        <v>1</v>
      </c>
      <c r="FV11" s="3" t="b">
        <v>0</v>
      </c>
      <c r="FW11" s="3" t="b">
        <v>1</v>
      </c>
      <c r="FX11" s="2">
        <v>89.28</v>
      </c>
      <c r="FY11" s="2">
        <v>9</v>
      </c>
      <c r="FZ11" s="2">
        <v>8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3" t="b">
        <v>1</v>
      </c>
      <c r="GK11" s="2">
        <v>5</v>
      </c>
      <c r="GL11" s="2">
        <v>1437</v>
      </c>
      <c r="GM11" s="2">
        <v>86.197000000000003</v>
      </c>
      <c r="GN11" s="2">
        <v>2</v>
      </c>
      <c r="GO11" s="2">
        <v>2</v>
      </c>
      <c r="GP11" s="2">
        <v>0</v>
      </c>
      <c r="GQ11" s="2">
        <v>2</v>
      </c>
      <c r="GR11" s="2">
        <v>3</v>
      </c>
      <c r="GS11" s="2">
        <v>3</v>
      </c>
      <c r="GT11" s="2">
        <v>10</v>
      </c>
      <c r="GU11" s="2">
        <v>2.375</v>
      </c>
      <c r="GV11" s="2">
        <v>0</v>
      </c>
      <c r="GW11" s="14">
        <f t="shared" si="2"/>
        <v>0.56000000000000005</v>
      </c>
      <c r="GX11" t="s">
        <v>622</v>
      </c>
    </row>
    <row r="12" spans="1:206" ht="15.75" customHeight="1" x14ac:dyDescent="0.35">
      <c r="A12" s="1" t="s">
        <v>250</v>
      </c>
      <c r="B12" s="2">
        <v>2</v>
      </c>
      <c r="C12" s="1" t="s">
        <v>203</v>
      </c>
      <c r="D12" s="1" t="s">
        <v>204</v>
      </c>
      <c r="E12" s="2">
        <v>19</v>
      </c>
      <c r="F12" s="3" t="b">
        <v>1</v>
      </c>
      <c r="G12" s="2">
        <v>46.19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1</v>
      </c>
      <c r="R12" s="2">
        <v>55.23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 t="b">
        <v>1</v>
      </c>
      <c r="AC12" s="2">
        <v>41.93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47.09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4</v>
      </c>
      <c r="AY12" s="3" t="b">
        <v>1</v>
      </c>
      <c r="AZ12" s="2">
        <v>114.74</v>
      </c>
      <c r="BA12" s="2">
        <v>9</v>
      </c>
      <c r="BB12" s="2">
        <v>8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f t="shared" si="0"/>
        <v>0</v>
      </c>
      <c r="BL12" s="2">
        <v>0</v>
      </c>
      <c r="BM12" s="3" t="b">
        <v>0</v>
      </c>
      <c r="BN12" s="3" t="b">
        <v>1</v>
      </c>
      <c r="BO12" s="2">
        <v>128.1</v>
      </c>
      <c r="BP12" s="2">
        <v>9</v>
      </c>
      <c r="BQ12" s="2">
        <v>8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3" t="b">
        <v>0</v>
      </c>
      <c r="CB12" s="3" t="b">
        <v>1</v>
      </c>
      <c r="CC12" s="2">
        <v>105.32</v>
      </c>
      <c r="CD12" s="2">
        <v>9</v>
      </c>
      <c r="CE12" s="2">
        <v>8</v>
      </c>
      <c r="CF12" s="2">
        <v>0</v>
      </c>
      <c r="CG12" s="2">
        <v>0</v>
      </c>
      <c r="CH12" s="2">
        <v>0</v>
      </c>
      <c r="CI12" s="2">
        <f t="shared" si="1"/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3" t="b">
        <v>0</v>
      </c>
      <c r="CQ12" s="3" t="b">
        <v>0</v>
      </c>
      <c r="CR12" s="2">
        <v>111.84</v>
      </c>
      <c r="CS12" s="2">
        <v>8</v>
      </c>
      <c r="CT12" s="2">
        <v>7</v>
      </c>
      <c r="CU12" s="2">
        <v>0</v>
      </c>
      <c r="CV12" s="2">
        <v>0</v>
      </c>
      <c r="CW12" s="2">
        <v>0</v>
      </c>
      <c r="CX12" s="2">
        <v>1</v>
      </c>
      <c r="CY12" s="2">
        <v>0</v>
      </c>
      <c r="CZ12" s="2">
        <v>0</v>
      </c>
      <c r="DA12" s="2">
        <v>0</v>
      </c>
      <c r="DB12" s="2">
        <v>0</v>
      </c>
      <c r="DC12" s="2">
        <v>1</v>
      </c>
      <c r="DD12" s="3" t="b">
        <v>0</v>
      </c>
      <c r="DE12" s="3" t="b">
        <v>1</v>
      </c>
      <c r="DF12" s="2">
        <v>114.36</v>
      </c>
      <c r="DG12" s="2">
        <v>9</v>
      </c>
      <c r="DH12" s="2">
        <v>8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3" t="b">
        <v>0</v>
      </c>
      <c r="DS12" s="3" t="b">
        <v>1</v>
      </c>
      <c r="DT12" s="2">
        <v>122.92</v>
      </c>
      <c r="DU12" s="2">
        <v>9</v>
      </c>
      <c r="DV12" s="2">
        <v>8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3" t="b">
        <v>0</v>
      </c>
      <c r="EG12" s="3" t="b">
        <v>1</v>
      </c>
      <c r="EH12" s="2">
        <v>203.83</v>
      </c>
      <c r="EI12" s="2">
        <v>9</v>
      </c>
      <c r="EJ12" s="2">
        <v>8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3" t="b">
        <v>1</v>
      </c>
      <c r="EU12" s="3" t="b">
        <v>0</v>
      </c>
      <c r="EV12" s="2">
        <v>115.02</v>
      </c>
      <c r="EW12" s="2">
        <v>8</v>
      </c>
      <c r="EX12" s="2">
        <v>7</v>
      </c>
      <c r="EY12" s="2">
        <v>0</v>
      </c>
      <c r="EZ12" s="2">
        <v>1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1</v>
      </c>
      <c r="FH12" s="3" t="b">
        <v>0</v>
      </c>
      <c r="FI12" s="3" t="b">
        <v>0</v>
      </c>
      <c r="FJ12" s="2">
        <v>104.65</v>
      </c>
      <c r="FK12" s="2">
        <v>7</v>
      </c>
      <c r="FL12" s="2">
        <v>6</v>
      </c>
      <c r="FM12" s="2">
        <v>0</v>
      </c>
      <c r="FN12" s="2">
        <v>1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1</v>
      </c>
      <c r="FU12" s="2">
        <v>2</v>
      </c>
      <c r="FV12" s="3" t="b">
        <v>0</v>
      </c>
      <c r="FW12" s="3" t="b">
        <v>1</v>
      </c>
      <c r="FX12" s="2">
        <v>92.69</v>
      </c>
      <c r="FY12" s="2">
        <v>9</v>
      </c>
      <c r="FZ12" s="2">
        <v>8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3" t="b">
        <v>1</v>
      </c>
      <c r="GK12" s="2">
        <v>7</v>
      </c>
      <c r="GL12" s="2">
        <v>1692</v>
      </c>
      <c r="GM12" s="2">
        <v>121.34699999999999</v>
      </c>
      <c r="GN12" s="2">
        <v>2</v>
      </c>
      <c r="GO12" s="2">
        <v>2</v>
      </c>
      <c r="GP12" s="2">
        <v>0</v>
      </c>
      <c r="GQ12" s="2">
        <v>2</v>
      </c>
      <c r="GR12" s="2">
        <v>5</v>
      </c>
      <c r="GS12" s="2">
        <v>1</v>
      </c>
      <c r="GT12" s="2">
        <v>10.8</v>
      </c>
      <c r="GU12" s="2">
        <v>2</v>
      </c>
      <c r="GV12" s="2">
        <v>0</v>
      </c>
      <c r="GW12" s="14">
        <f t="shared" si="2"/>
        <v>0.78</v>
      </c>
      <c r="GX12" t="s">
        <v>622</v>
      </c>
    </row>
    <row r="13" spans="1:206" ht="15.75" customHeight="1" x14ac:dyDescent="0.35">
      <c r="A13" s="1" t="s">
        <v>251</v>
      </c>
      <c r="B13" s="2">
        <v>2</v>
      </c>
      <c r="C13" s="1" t="s">
        <v>203</v>
      </c>
      <c r="D13" s="1" t="s">
        <v>204</v>
      </c>
      <c r="E13" s="2">
        <v>25</v>
      </c>
      <c r="F13" s="3" t="b">
        <v>1</v>
      </c>
      <c r="G13" s="2">
        <v>43.47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32.590000000000003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1</v>
      </c>
      <c r="AC13" s="2">
        <v>31.88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3" t="b">
        <v>1</v>
      </c>
      <c r="AN13" s="2">
        <v>59.97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4</v>
      </c>
      <c r="AY13" s="3" t="b">
        <v>1</v>
      </c>
      <c r="AZ13" s="2">
        <v>109.79</v>
      </c>
      <c r="BA13" s="2">
        <v>9</v>
      </c>
      <c r="BB13" s="2">
        <v>8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f t="shared" si="0"/>
        <v>0</v>
      </c>
      <c r="BL13" s="2">
        <v>0</v>
      </c>
      <c r="BM13" s="3" t="b">
        <v>0</v>
      </c>
      <c r="BN13" s="3" t="b">
        <v>0</v>
      </c>
      <c r="BO13" s="2">
        <v>71.459999999999994</v>
      </c>
      <c r="BP13" s="2">
        <v>9</v>
      </c>
      <c r="BQ13" s="2">
        <v>6</v>
      </c>
      <c r="BR13" s="2">
        <v>0</v>
      </c>
      <c r="BS13" s="2">
        <v>0</v>
      </c>
      <c r="BT13" s="2">
        <v>0</v>
      </c>
      <c r="BU13" s="2">
        <v>1</v>
      </c>
      <c r="BV13" s="2">
        <v>0</v>
      </c>
      <c r="BW13" s="2">
        <v>0</v>
      </c>
      <c r="BX13" s="2">
        <v>0</v>
      </c>
      <c r="BY13" s="2">
        <v>1</v>
      </c>
      <c r="BZ13" s="2">
        <v>2</v>
      </c>
      <c r="CA13" s="3" t="b">
        <v>0</v>
      </c>
      <c r="CB13" s="3" t="b">
        <v>1</v>
      </c>
      <c r="CC13" s="2">
        <v>93.47</v>
      </c>
      <c r="CD13" s="2">
        <v>9</v>
      </c>
      <c r="CE13" s="2">
        <v>8</v>
      </c>
      <c r="CF13" s="2">
        <v>0</v>
      </c>
      <c r="CG13" s="2">
        <v>0</v>
      </c>
      <c r="CH13" s="2">
        <v>0</v>
      </c>
      <c r="CI13" s="2">
        <f t="shared" si="1"/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3" t="b">
        <v>0</v>
      </c>
      <c r="CQ13" s="3" t="b">
        <v>0</v>
      </c>
      <c r="CR13" s="2">
        <v>69.790000000000006</v>
      </c>
      <c r="CS13" s="2">
        <v>9</v>
      </c>
      <c r="CT13" s="2">
        <v>6</v>
      </c>
      <c r="CU13" s="2">
        <v>0</v>
      </c>
      <c r="CV13" s="2">
        <v>0</v>
      </c>
      <c r="CW13" s="2">
        <v>0</v>
      </c>
      <c r="CX13" s="2">
        <v>1</v>
      </c>
      <c r="CY13" s="2">
        <v>0</v>
      </c>
      <c r="CZ13" s="2">
        <v>0</v>
      </c>
      <c r="DA13" s="2">
        <v>0</v>
      </c>
      <c r="DB13" s="2">
        <v>1</v>
      </c>
      <c r="DC13" s="2">
        <v>2</v>
      </c>
      <c r="DD13" s="3" t="b">
        <v>1</v>
      </c>
      <c r="DE13" s="3" t="b">
        <v>0</v>
      </c>
      <c r="DF13" s="2">
        <v>119.4</v>
      </c>
      <c r="DG13" s="2">
        <v>9</v>
      </c>
      <c r="DH13" s="2">
        <v>6</v>
      </c>
      <c r="DI13" s="2">
        <v>0</v>
      </c>
      <c r="DJ13" s="2">
        <v>0</v>
      </c>
      <c r="DK13" s="2">
        <v>0</v>
      </c>
      <c r="DL13" s="2">
        <v>1</v>
      </c>
      <c r="DM13" s="2">
        <v>0</v>
      </c>
      <c r="DN13" s="2">
        <v>0</v>
      </c>
      <c r="DO13" s="2">
        <v>0</v>
      </c>
      <c r="DP13" s="2">
        <v>1</v>
      </c>
      <c r="DQ13" s="2">
        <v>2</v>
      </c>
      <c r="DR13" s="3" t="b">
        <v>0</v>
      </c>
      <c r="DS13" s="3" t="b">
        <v>0</v>
      </c>
      <c r="DT13" s="2">
        <v>136.94</v>
      </c>
      <c r="DU13" s="2">
        <v>8</v>
      </c>
      <c r="DV13" s="2">
        <v>7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1</v>
      </c>
      <c r="EC13" s="2">
        <v>0</v>
      </c>
      <c r="ED13" s="2">
        <v>0</v>
      </c>
      <c r="EE13" s="2">
        <v>1</v>
      </c>
      <c r="EF13" s="3" t="b">
        <v>0</v>
      </c>
      <c r="EG13" s="3" t="b">
        <v>0</v>
      </c>
      <c r="EH13" s="2">
        <v>137.29</v>
      </c>
      <c r="EI13" s="2">
        <v>8</v>
      </c>
      <c r="EJ13" s="2">
        <v>7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1</v>
      </c>
      <c r="ES13" s="2">
        <v>1</v>
      </c>
      <c r="ET13" s="3" t="b">
        <v>0</v>
      </c>
      <c r="EU13" s="3" t="b">
        <v>0</v>
      </c>
      <c r="EV13" s="2">
        <v>93.8</v>
      </c>
      <c r="EW13" s="2">
        <v>8</v>
      </c>
      <c r="EX13" s="2">
        <v>7</v>
      </c>
      <c r="EY13" s="2">
        <v>1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1</v>
      </c>
      <c r="FH13" s="3" t="b">
        <v>0</v>
      </c>
      <c r="FI13" s="3" t="b">
        <v>0</v>
      </c>
      <c r="FJ13" s="2">
        <v>132.12</v>
      </c>
      <c r="FK13" s="2">
        <v>8</v>
      </c>
      <c r="FL13" s="2">
        <v>5</v>
      </c>
      <c r="FM13" s="2">
        <v>0</v>
      </c>
      <c r="FN13" s="2">
        <v>1</v>
      </c>
      <c r="FO13" s="2">
        <v>0</v>
      </c>
      <c r="FP13" s="2">
        <v>0</v>
      </c>
      <c r="FQ13" s="2">
        <v>1</v>
      </c>
      <c r="FR13" s="2">
        <v>0</v>
      </c>
      <c r="FS13" s="2">
        <v>1</v>
      </c>
      <c r="FT13" s="2">
        <v>0</v>
      </c>
      <c r="FU13" s="2">
        <v>3</v>
      </c>
      <c r="FV13" s="3" t="b">
        <v>0</v>
      </c>
      <c r="FW13" s="3" t="b">
        <v>0</v>
      </c>
      <c r="FX13" s="2">
        <v>59.29</v>
      </c>
      <c r="FY13" s="2">
        <v>9</v>
      </c>
      <c r="FZ13" s="2">
        <v>6</v>
      </c>
      <c r="GA13" s="2">
        <v>0</v>
      </c>
      <c r="GB13" s="2">
        <v>0</v>
      </c>
      <c r="GC13" s="2">
        <v>0</v>
      </c>
      <c r="GD13" s="2">
        <v>0</v>
      </c>
      <c r="GE13" s="2">
        <v>1</v>
      </c>
      <c r="GF13" s="2">
        <v>1</v>
      </c>
      <c r="GG13" s="2">
        <v>0</v>
      </c>
      <c r="GH13" s="2">
        <v>0</v>
      </c>
      <c r="GI13" s="2">
        <v>2</v>
      </c>
      <c r="GJ13" s="3" t="b">
        <v>0</v>
      </c>
      <c r="GK13" s="2">
        <v>2</v>
      </c>
      <c r="GL13" s="2">
        <v>1501</v>
      </c>
      <c r="GM13" s="2">
        <v>102.33499999999999</v>
      </c>
      <c r="GN13" s="2">
        <v>1</v>
      </c>
      <c r="GO13" s="2">
        <v>0</v>
      </c>
      <c r="GP13" s="2">
        <v>1</v>
      </c>
      <c r="GQ13" s="2">
        <v>4</v>
      </c>
      <c r="GR13" s="2">
        <v>2</v>
      </c>
      <c r="GS13" s="2">
        <v>3</v>
      </c>
      <c r="GT13" s="2">
        <v>7.8</v>
      </c>
      <c r="GU13" s="2">
        <v>1.625</v>
      </c>
      <c r="GV13" s="2">
        <v>0</v>
      </c>
      <c r="GW13" s="14">
        <f t="shared" si="2"/>
        <v>0.22</v>
      </c>
      <c r="GX13" t="s">
        <v>622</v>
      </c>
    </row>
    <row r="14" spans="1:206" ht="15.75" customHeight="1" x14ac:dyDescent="0.35">
      <c r="A14" s="1" t="s">
        <v>252</v>
      </c>
      <c r="B14" s="2">
        <v>2</v>
      </c>
      <c r="C14" s="1" t="s">
        <v>203</v>
      </c>
      <c r="D14" s="1" t="s">
        <v>204</v>
      </c>
      <c r="E14" s="2">
        <v>31</v>
      </c>
      <c r="F14" s="3" t="b">
        <v>1</v>
      </c>
      <c r="G14" s="2">
        <v>43.93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40.340000000000003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0</v>
      </c>
      <c r="AC14" s="2">
        <v>197.54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3" t="b">
        <v>1</v>
      </c>
      <c r="AN14" s="2">
        <v>60.22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3</v>
      </c>
      <c r="AY14" s="3" t="b">
        <v>1</v>
      </c>
      <c r="AZ14" s="2">
        <v>81.27</v>
      </c>
      <c r="BA14" s="2">
        <v>9</v>
      </c>
      <c r="BB14" s="2">
        <v>8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f t="shared" si="0"/>
        <v>0</v>
      </c>
      <c r="BL14" s="2">
        <v>0</v>
      </c>
      <c r="BM14" s="3" t="b">
        <v>0</v>
      </c>
      <c r="BN14" s="3" t="b">
        <v>1</v>
      </c>
      <c r="BO14" s="2">
        <v>95.7</v>
      </c>
      <c r="BP14" s="2">
        <v>9</v>
      </c>
      <c r="BQ14" s="2">
        <v>8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3" t="b">
        <v>0</v>
      </c>
      <c r="CB14" s="3" t="b">
        <v>1</v>
      </c>
      <c r="CC14" s="2">
        <v>97.75</v>
      </c>
      <c r="CD14" s="2">
        <v>9</v>
      </c>
      <c r="CE14" s="2">
        <v>8</v>
      </c>
      <c r="CF14" s="2">
        <v>0</v>
      </c>
      <c r="CG14" s="2">
        <v>0</v>
      </c>
      <c r="CH14" s="2">
        <v>0</v>
      </c>
      <c r="CI14" s="2">
        <f t="shared" si="1"/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3" t="b">
        <v>0</v>
      </c>
      <c r="CQ14" s="3" t="b">
        <v>0</v>
      </c>
      <c r="CR14" s="2">
        <v>91.23</v>
      </c>
      <c r="CS14" s="2">
        <v>8</v>
      </c>
      <c r="CT14" s="2">
        <v>7</v>
      </c>
      <c r="CU14" s="2">
        <v>0</v>
      </c>
      <c r="CV14" s="2">
        <v>0</v>
      </c>
      <c r="CW14" s="2">
        <v>0</v>
      </c>
      <c r="CX14" s="2">
        <v>0</v>
      </c>
      <c r="CY14" s="2">
        <v>1</v>
      </c>
      <c r="CZ14" s="2">
        <v>0</v>
      </c>
      <c r="DA14" s="2">
        <v>0</v>
      </c>
      <c r="DB14" s="2">
        <v>0</v>
      </c>
      <c r="DC14" s="2">
        <v>1</v>
      </c>
      <c r="DD14" s="3" t="b">
        <v>0</v>
      </c>
      <c r="DE14" s="3" t="b">
        <v>1</v>
      </c>
      <c r="DF14" s="2">
        <v>108.41</v>
      </c>
      <c r="DG14" s="2">
        <v>9</v>
      </c>
      <c r="DH14" s="2">
        <v>8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3" t="b">
        <v>0</v>
      </c>
      <c r="DS14" s="3" t="b">
        <v>1</v>
      </c>
      <c r="DT14" s="2">
        <v>131.97999999999999</v>
      </c>
      <c r="DU14" s="2">
        <v>9</v>
      </c>
      <c r="DV14" s="2">
        <v>8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3" t="b">
        <v>0</v>
      </c>
      <c r="EG14" s="3" t="b">
        <v>1</v>
      </c>
      <c r="EH14" s="2">
        <v>74.8</v>
      </c>
      <c r="EI14" s="2">
        <v>9</v>
      </c>
      <c r="EJ14" s="2">
        <v>8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3" t="b">
        <v>1</v>
      </c>
      <c r="EU14" s="3" t="b">
        <v>1</v>
      </c>
      <c r="EV14" s="2">
        <v>103.38</v>
      </c>
      <c r="EW14" s="2">
        <v>9</v>
      </c>
      <c r="EX14" s="2">
        <v>8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3" t="b">
        <v>1</v>
      </c>
      <c r="FI14" s="3" t="b">
        <v>0</v>
      </c>
      <c r="FJ14" s="2">
        <v>117.23</v>
      </c>
      <c r="FK14" s="2">
        <v>12</v>
      </c>
      <c r="FL14" s="2">
        <v>5</v>
      </c>
      <c r="FM14" s="2">
        <v>1</v>
      </c>
      <c r="FN14" s="2">
        <v>1</v>
      </c>
      <c r="FO14" s="2">
        <v>0</v>
      </c>
      <c r="FP14" s="2">
        <v>0</v>
      </c>
      <c r="FQ14" s="2">
        <v>0</v>
      </c>
      <c r="FR14" s="2">
        <v>0</v>
      </c>
      <c r="FS14" s="2">
        <v>1</v>
      </c>
      <c r="FT14" s="2">
        <v>0</v>
      </c>
      <c r="FU14" s="2">
        <v>3</v>
      </c>
      <c r="FV14" s="3" t="b">
        <v>0</v>
      </c>
      <c r="FW14" s="3" t="b">
        <v>0</v>
      </c>
      <c r="FX14" s="2">
        <v>73.16</v>
      </c>
      <c r="FY14" s="2">
        <v>8</v>
      </c>
      <c r="FZ14" s="2">
        <v>7</v>
      </c>
      <c r="GA14" s="2">
        <v>0</v>
      </c>
      <c r="GB14" s="2">
        <v>0</v>
      </c>
      <c r="GC14" s="2">
        <v>0</v>
      </c>
      <c r="GD14" s="2">
        <v>1</v>
      </c>
      <c r="GE14" s="2">
        <v>0</v>
      </c>
      <c r="GF14" s="2">
        <v>0</v>
      </c>
      <c r="GG14" s="2">
        <v>0</v>
      </c>
      <c r="GH14" s="2">
        <v>0</v>
      </c>
      <c r="GI14" s="2">
        <v>1</v>
      </c>
      <c r="GJ14" s="3" t="b">
        <v>0</v>
      </c>
      <c r="GK14" s="2">
        <v>7</v>
      </c>
      <c r="GL14" s="2">
        <v>1865</v>
      </c>
      <c r="GM14" s="2">
        <v>97.491</v>
      </c>
      <c r="GN14" s="2">
        <v>2</v>
      </c>
      <c r="GO14" s="2">
        <v>2</v>
      </c>
      <c r="GP14" s="2">
        <v>0</v>
      </c>
      <c r="GQ14" s="2">
        <v>2</v>
      </c>
      <c r="GR14" s="2">
        <v>5</v>
      </c>
      <c r="GS14" s="2">
        <v>1</v>
      </c>
      <c r="GT14" s="2">
        <v>8.8000000000000007</v>
      </c>
      <c r="GU14" s="2">
        <v>2.125</v>
      </c>
      <c r="GV14" s="2">
        <v>0</v>
      </c>
      <c r="GW14" s="14">
        <f t="shared" si="2"/>
        <v>0.78</v>
      </c>
      <c r="GX14" t="s">
        <v>622</v>
      </c>
    </row>
    <row r="15" spans="1:206" ht="15.75" customHeight="1" x14ac:dyDescent="0.35">
      <c r="A15" s="1" t="s">
        <v>253</v>
      </c>
      <c r="B15" s="2">
        <v>2</v>
      </c>
      <c r="C15" s="1" t="s">
        <v>203</v>
      </c>
      <c r="D15" s="1" t="s">
        <v>204</v>
      </c>
      <c r="E15" s="2">
        <v>53</v>
      </c>
      <c r="F15" s="3" t="b">
        <v>1</v>
      </c>
      <c r="G15" s="2">
        <v>68.53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0</v>
      </c>
      <c r="R15" s="2">
        <v>91.87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2</v>
      </c>
      <c r="AB15" s="3" t="b">
        <v>1</v>
      </c>
      <c r="AC15" s="2">
        <v>84.93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70.89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0</v>
      </c>
      <c r="AZ15" s="2">
        <v>197.68</v>
      </c>
      <c r="BA15" s="2">
        <v>7</v>
      </c>
      <c r="BB15" s="2">
        <v>6</v>
      </c>
      <c r="BC15" s="2">
        <v>0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  <c r="BI15" s="2">
        <v>0</v>
      </c>
      <c r="BJ15" s="2">
        <v>1</v>
      </c>
      <c r="BK15" s="2">
        <f t="shared" si="0"/>
        <v>2</v>
      </c>
      <c r="BL15" s="2">
        <v>2</v>
      </c>
      <c r="BM15" s="3" t="b">
        <v>1</v>
      </c>
      <c r="BN15" s="3" t="b">
        <v>0</v>
      </c>
      <c r="BO15" s="2">
        <v>82.98</v>
      </c>
      <c r="BP15" s="2">
        <v>6</v>
      </c>
      <c r="BQ15" s="2">
        <v>4</v>
      </c>
      <c r="BR15" s="2">
        <v>1</v>
      </c>
      <c r="BS15" s="2">
        <v>1</v>
      </c>
      <c r="BT15" s="2">
        <v>0</v>
      </c>
      <c r="BU15" s="2">
        <v>0</v>
      </c>
      <c r="BV15" s="2">
        <v>0</v>
      </c>
      <c r="BW15" s="2">
        <v>0</v>
      </c>
      <c r="BX15" s="2">
        <v>1</v>
      </c>
      <c r="BY15" s="2">
        <v>2</v>
      </c>
      <c r="BZ15" s="2">
        <v>5</v>
      </c>
      <c r="CA15" s="3" t="b">
        <v>0</v>
      </c>
      <c r="CB15" s="3" t="b">
        <v>0</v>
      </c>
      <c r="CC15" s="2">
        <v>83.16</v>
      </c>
      <c r="CD15" s="2">
        <v>8</v>
      </c>
      <c r="CE15" s="2">
        <v>7</v>
      </c>
      <c r="CF15" s="2">
        <v>0</v>
      </c>
      <c r="CG15" s="2">
        <v>0</v>
      </c>
      <c r="CH15" s="2">
        <v>0</v>
      </c>
      <c r="CI15" s="2">
        <f t="shared" si="1"/>
        <v>0</v>
      </c>
      <c r="CJ15" s="2">
        <v>0</v>
      </c>
      <c r="CK15" s="2">
        <v>0</v>
      </c>
      <c r="CL15" s="2">
        <v>0</v>
      </c>
      <c r="CM15" s="2">
        <v>0</v>
      </c>
      <c r="CN15" s="2">
        <v>1</v>
      </c>
      <c r="CO15" s="2">
        <v>1</v>
      </c>
      <c r="CP15" s="3" t="b">
        <v>0</v>
      </c>
      <c r="CQ15" s="3" t="b">
        <v>0</v>
      </c>
      <c r="CR15" s="2">
        <v>71.62</v>
      </c>
      <c r="CS15" s="2">
        <v>8</v>
      </c>
      <c r="CT15" s="2">
        <v>7</v>
      </c>
      <c r="CU15" s="2">
        <v>0</v>
      </c>
      <c r="CV15" s="2">
        <v>0</v>
      </c>
      <c r="CW15" s="2">
        <v>0</v>
      </c>
      <c r="CX15" s="2">
        <v>1</v>
      </c>
      <c r="CY15" s="2">
        <v>0</v>
      </c>
      <c r="CZ15" s="2">
        <v>0</v>
      </c>
      <c r="DA15" s="2">
        <v>0</v>
      </c>
      <c r="DB15" s="2">
        <v>0</v>
      </c>
      <c r="DC15" s="2">
        <v>1</v>
      </c>
      <c r="DD15" s="3" t="b">
        <v>0</v>
      </c>
      <c r="DE15" s="3" t="b">
        <v>0</v>
      </c>
      <c r="DF15" s="2">
        <v>240.13</v>
      </c>
      <c r="DG15" s="2">
        <v>3</v>
      </c>
      <c r="DH15" s="2">
        <v>3</v>
      </c>
      <c r="DI15" s="2">
        <v>0</v>
      </c>
      <c r="DJ15" s="2">
        <v>1</v>
      </c>
      <c r="DK15" s="2">
        <v>2</v>
      </c>
      <c r="DL15" s="2">
        <v>1</v>
      </c>
      <c r="DM15" s="2">
        <v>1</v>
      </c>
      <c r="DN15" s="2">
        <v>1</v>
      </c>
      <c r="DO15" s="2">
        <v>0</v>
      </c>
      <c r="DP15" s="2">
        <v>0</v>
      </c>
      <c r="DQ15" s="2">
        <v>6</v>
      </c>
      <c r="DR15" s="3" t="b">
        <v>0</v>
      </c>
      <c r="DS15" s="3" t="b">
        <v>0</v>
      </c>
      <c r="DT15" s="2">
        <v>52.25</v>
      </c>
      <c r="DU15" s="2">
        <v>2</v>
      </c>
      <c r="DV15" s="2">
        <v>3</v>
      </c>
      <c r="DW15" s="2">
        <v>0</v>
      </c>
      <c r="DX15" s="2">
        <v>1</v>
      </c>
      <c r="DY15" s="2">
        <v>1</v>
      </c>
      <c r="DZ15" s="2">
        <v>1</v>
      </c>
      <c r="EA15" s="2">
        <v>0</v>
      </c>
      <c r="EB15" s="2">
        <v>3</v>
      </c>
      <c r="EC15" s="2">
        <v>0</v>
      </c>
      <c r="ED15" s="2">
        <v>1</v>
      </c>
      <c r="EE15" s="2">
        <v>7</v>
      </c>
      <c r="EF15" s="3" t="b">
        <v>0</v>
      </c>
      <c r="EG15" s="3" t="b">
        <v>0</v>
      </c>
      <c r="EH15" s="2">
        <v>80.62</v>
      </c>
      <c r="EI15" s="2">
        <v>6</v>
      </c>
      <c r="EJ15" s="2">
        <v>5</v>
      </c>
      <c r="EK15" s="2">
        <v>0</v>
      </c>
      <c r="EL15" s="2">
        <v>0</v>
      </c>
      <c r="EM15" s="2">
        <v>0</v>
      </c>
      <c r="EN15" s="2">
        <v>1</v>
      </c>
      <c r="EO15" s="2">
        <v>1</v>
      </c>
      <c r="EP15" s="2">
        <v>0</v>
      </c>
      <c r="EQ15" s="2">
        <v>0</v>
      </c>
      <c r="ER15" s="2">
        <v>1</v>
      </c>
      <c r="ES15" s="2">
        <v>3</v>
      </c>
      <c r="ET15" s="3" t="b">
        <v>0</v>
      </c>
      <c r="EU15" s="3" t="b">
        <v>0</v>
      </c>
      <c r="EV15" s="2">
        <v>138.47</v>
      </c>
      <c r="EW15" s="2">
        <v>6</v>
      </c>
      <c r="EX15" s="2">
        <v>5</v>
      </c>
      <c r="EY15" s="2">
        <v>0</v>
      </c>
      <c r="EZ15" s="2">
        <v>1</v>
      </c>
      <c r="FA15" s="2">
        <v>1</v>
      </c>
      <c r="FB15" s="2">
        <v>1</v>
      </c>
      <c r="FC15" s="2">
        <v>0</v>
      </c>
      <c r="FD15" s="2">
        <v>0</v>
      </c>
      <c r="FE15" s="2">
        <v>0</v>
      </c>
      <c r="FF15" s="2">
        <v>0</v>
      </c>
      <c r="FG15" s="2">
        <v>3</v>
      </c>
      <c r="FH15" s="3" t="b">
        <v>0</v>
      </c>
      <c r="FI15" s="3" t="b">
        <v>0</v>
      </c>
      <c r="FJ15" s="2">
        <v>95.18</v>
      </c>
      <c r="FK15" s="2">
        <v>6</v>
      </c>
      <c r="FL15" s="2">
        <v>5</v>
      </c>
      <c r="FM15" s="2">
        <v>0</v>
      </c>
      <c r="FN15" s="2">
        <v>1</v>
      </c>
      <c r="FO15" s="2">
        <v>0</v>
      </c>
      <c r="FP15" s="2">
        <v>1</v>
      </c>
      <c r="FQ15" s="2">
        <v>0</v>
      </c>
      <c r="FR15" s="2">
        <v>0</v>
      </c>
      <c r="FS15" s="2">
        <v>0</v>
      </c>
      <c r="FT15" s="2">
        <v>1</v>
      </c>
      <c r="FU15" s="2">
        <v>3</v>
      </c>
      <c r="FV15" s="3" t="b">
        <v>0</v>
      </c>
      <c r="FW15" s="3" t="b">
        <v>0</v>
      </c>
      <c r="FX15" s="2">
        <v>85.77</v>
      </c>
      <c r="FY15" s="2">
        <v>7</v>
      </c>
      <c r="FZ15" s="2">
        <v>6</v>
      </c>
      <c r="GA15" s="2">
        <v>0</v>
      </c>
      <c r="GB15" s="2">
        <v>1</v>
      </c>
      <c r="GC15" s="2">
        <v>0</v>
      </c>
      <c r="GD15" s="2">
        <v>1</v>
      </c>
      <c r="GE15" s="2">
        <v>0</v>
      </c>
      <c r="GF15" s="2">
        <v>0</v>
      </c>
      <c r="GG15" s="2">
        <v>0</v>
      </c>
      <c r="GH15" s="2">
        <v>0</v>
      </c>
      <c r="GI15" s="2">
        <v>2</v>
      </c>
      <c r="GJ15" s="3" t="b">
        <v>0</v>
      </c>
      <c r="GK15" s="2">
        <v>0</v>
      </c>
      <c r="GL15" s="2">
        <v>1828</v>
      </c>
      <c r="GM15" s="2">
        <v>112.786</v>
      </c>
      <c r="GN15" s="2">
        <v>1</v>
      </c>
      <c r="GO15" s="2">
        <v>0</v>
      </c>
      <c r="GP15" s="2">
        <v>1</v>
      </c>
      <c r="GQ15" s="2">
        <v>4</v>
      </c>
      <c r="GR15" s="2">
        <v>0</v>
      </c>
      <c r="GS15" s="2">
        <v>5</v>
      </c>
      <c r="GT15" s="2">
        <v>13.8</v>
      </c>
      <c r="GU15" s="2">
        <v>2.5</v>
      </c>
      <c r="GV15" s="2">
        <v>0</v>
      </c>
      <c r="GW15" s="14">
        <f t="shared" si="2"/>
        <v>0</v>
      </c>
      <c r="GX15" t="s">
        <v>622</v>
      </c>
    </row>
    <row r="16" spans="1:206" ht="15.75" customHeight="1" x14ac:dyDescent="0.35">
      <c r="A16" s="1" t="s">
        <v>254</v>
      </c>
      <c r="B16" s="2">
        <v>2</v>
      </c>
      <c r="C16" s="1" t="s">
        <v>203</v>
      </c>
      <c r="D16" s="1" t="s">
        <v>204</v>
      </c>
      <c r="E16" s="2">
        <v>29</v>
      </c>
      <c r="F16" s="3" t="b">
        <v>1</v>
      </c>
      <c r="G16" s="2">
        <v>72.39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1</v>
      </c>
      <c r="R16" s="2">
        <v>77.78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1</v>
      </c>
      <c r="AC16" s="2">
        <v>20.92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3" t="b">
        <v>1</v>
      </c>
      <c r="AN16" s="2">
        <v>23.56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4</v>
      </c>
      <c r="AY16" s="3" t="b">
        <v>0</v>
      </c>
      <c r="AZ16" s="2">
        <v>113.17</v>
      </c>
      <c r="BA16" s="2">
        <v>10</v>
      </c>
      <c r="BB16" s="2">
        <v>5</v>
      </c>
      <c r="BC16" s="2">
        <v>1</v>
      </c>
      <c r="BD16" s="2">
        <v>0</v>
      </c>
      <c r="BE16" s="2">
        <v>0</v>
      </c>
      <c r="BF16" s="2">
        <v>0</v>
      </c>
      <c r="BG16" s="2">
        <v>1</v>
      </c>
      <c r="BH16" s="2">
        <v>1</v>
      </c>
      <c r="BI16" s="2">
        <v>0</v>
      </c>
      <c r="BJ16" s="2">
        <v>0</v>
      </c>
      <c r="BK16" s="2">
        <f t="shared" si="0"/>
        <v>0</v>
      </c>
      <c r="BL16" s="2">
        <v>3</v>
      </c>
      <c r="BM16" s="3" t="b">
        <v>0</v>
      </c>
      <c r="BN16" s="3" t="b">
        <v>0</v>
      </c>
      <c r="BO16" s="2">
        <v>111.74</v>
      </c>
      <c r="BP16" s="2">
        <v>10</v>
      </c>
      <c r="BQ16" s="2">
        <v>7</v>
      </c>
      <c r="BR16" s="2">
        <v>0</v>
      </c>
      <c r="BS16" s="2">
        <v>0</v>
      </c>
      <c r="BT16" s="2">
        <v>0</v>
      </c>
      <c r="BU16" s="2">
        <v>1</v>
      </c>
      <c r="BV16" s="2">
        <v>0</v>
      </c>
      <c r="BW16" s="2">
        <v>0</v>
      </c>
      <c r="BX16" s="2">
        <v>0</v>
      </c>
      <c r="BY16" s="2">
        <v>0</v>
      </c>
      <c r="BZ16" s="2">
        <v>1</v>
      </c>
      <c r="CA16" s="3" t="b">
        <v>0</v>
      </c>
      <c r="CB16" s="3" t="b">
        <v>0</v>
      </c>
      <c r="CC16" s="2">
        <v>127.84</v>
      </c>
      <c r="CD16" s="2">
        <v>8</v>
      </c>
      <c r="CE16" s="2">
        <v>5</v>
      </c>
      <c r="CF16" s="2">
        <v>0</v>
      </c>
      <c r="CG16" s="2">
        <v>0</v>
      </c>
      <c r="CH16" s="2">
        <v>0</v>
      </c>
      <c r="CI16" s="2">
        <f t="shared" si="1"/>
        <v>0</v>
      </c>
      <c r="CJ16" s="2">
        <v>1</v>
      </c>
      <c r="CK16" s="2">
        <v>1</v>
      </c>
      <c r="CL16" s="2">
        <v>0</v>
      </c>
      <c r="CM16" s="2">
        <v>0</v>
      </c>
      <c r="CN16" s="2">
        <v>1</v>
      </c>
      <c r="CO16" s="2">
        <v>3</v>
      </c>
      <c r="CP16" s="3" t="b">
        <v>0</v>
      </c>
      <c r="CQ16" s="3" t="b">
        <v>0</v>
      </c>
      <c r="CR16" s="2">
        <v>119.65</v>
      </c>
      <c r="CS16" s="2">
        <v>8</v>
      </c>
      <c r="CT16" s="2">
        <v>7</v>
      </c>
      <c r="CU16" s="2">
        <v>0</v>
      </c>
      <c r="CV16" s="2">
        <v>0</v>
      </c>
      <c r="CW16" s="2">
        <v>0</v>
      </c>
      <c r="CX16" s="2">
        <v>1</v>
      </c>
      <c r="CY16" s="2">
        <v>0</v>
      </c>
      <c r="CZ16" s="2">
        <v>0</v>
      </c>
      <c r="DA16" s="2">
        <v>0</v>
      </c>
      <c r="DB16" s="2">
        <v>0</v>
      </c>
      <c r="DC16" s="2">
        <v>1</v>
      </c>
      <c r="DD16" s="3" t="b">
        <v>0</v>
      </c>
      <c r="DE16" s="3" t="b">
        <v>0</v>
      </c>
      <c r="DF16" s="2">
        <v>99.19</v>
      </c>
      <c r="DG16" s="2">
        <v>8</v>
      </c>
      <c r="DH16" s="2">
        <v>7</v>
      </c>
      <c r="DI16" s="2">
        <v>0</v>
      </c>
      <c r="DJ16" s="2">
        <v>0</v>
      </c>
      <c r="DK16" s="2">
        <v>1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1</v>
      </c>
      <c r="DR16" s="3" t="b">
        <v>0</v>
      </c>
      <c r="DS16" s="3" t="b">
        <v>0</v>
      </c>
      <c r="DT16" s="2">
        <v>232.51</v>
      </c>
      <c r="DU16" s="2">
        <v>7</v>
      </c>
      <c r="DV16" s="2">
        <v>7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2</v>
      </c>
      <c r="EC16" s="2">
        <v>0</v>
      </c>
      <c r="ED16" s="2">
        <v>0</v>
      </c>
      <c r="EE16" s="2">
        <v>2</v>
      </c>
      <c r="EF16" s="3" t="b">
        <v>0</v>
      </c>
      <c r="EG16" s="3" t="b">
        <v>0</v>
      </c>
      <c r="EH16" s="2">
        <v>186.34</v>
      </c>
      <c r="EI16" s="2">
        <v>8</v>
      </c>
      <c r="EJ16" s="2">
        <v>7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1</v>
      </c>
      <c r="ES16" s="2">
        <v>1</v>
      </c>
      <c r="ET16" s="3" t="b">
        <v>0</v>
      </c>
      <c r="EU16" s="3" t="b">
        <v>0</v>
      </c>
      <c r="EV16" s="2">
        <v>105.66</v>
      </c>
      <c r="EW16" s="2">
        <v>8</v>
      </c>
      <c r="EX16" s="2">
        <v>7</v>
      </c>
      <c r="EY16" s="2">
        <v>0</v>
      </c>
      <c r="EZ16" s="2">
        <v>1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1</v>
      </c>
      <c r="FH16" s="3" t="b">
        <v>0</v>
      </c>
      <c r="FI16" s="3" t="b">
        <v>0</v>
      </c>
      <c r="FJ16" s="2">
        <v>148.74</v>
      </c>
      <c r="FK16" s="2">
        <v>8</v>
      </c>
      <c r="FL16" s="2">
        <v>7</v>
      </c>
      <c r="FM16" s="2">
        <v>0</v>
      </c>
      <c r="FN16" s="2">
        <v>0</v>
      </c>
      <c r="FO16" s="2">
        <v>0</v>
      </c>
      <c r="FP16" s="2">
        <v>0</v>
      </c>
      <c r="FQ16" s="2">
        <v>1</v>
      </c>
      <c r="FR16" s="2">
        <v>0</v>
      </c>
      <c r="FS16" s="2">
        <v>0</v>
      </c>
      <c r="FT16" s="2">
        <v>0</v>
      </c>
      <c r="FU16" s="2">
        <v>1</v>
      </c>
      <c r="FV16" s="3" t="b">
        <v>0</v>
      </c>
      <c r="FW16" s="3" t="b">
        <v>0</v>
      </c>
      <c r="FX16" s="2">
        <v>136.9</v>
      </c>
      <c r="FY16" s="2">
        <v>8</v>
      </c>
      <c r="FZ16" s="2">
        <v>7</v>
      </c>
      <c r="GA16" s="2">
        <v>0</v>
      </c>
      <c r="GB16" s="2">
        <v>0</v>
      </c>
      <c r="GC16" s="2">
        <v>0</v>
      </c>
      <c r="GD16" s="2">
        <v>1</v>
      </c>
      <c r="GE16" s="2">
        <v>0</v>
      </c>
      <c r="GF16" s="2">
        <v>0</v>
      </c>
      <c r="GG16" s="2">
        <v>0</v>
      </c>
      <c r="GH16" s="2">
        <v>0</v>
      </c>
      <c r="GI16" s="2">
        <v>1</v>
      </c>
      <c r="GJ16" s="3" t="b">
        <v>0</v>
      </c>
      <c r="GK16" s="2">
        <v>0</v>
      </c>
      <c r="GL16" s="2">
        <v>1928</v>
      </c>
      <c r="GM16" s="2">
        <v>138.17400000000001</v>
      </c>
      <c r="GN16" s="2">
        <v>0</v>
      </c>
      <c r="GO16" s="2">
        <v>0</v>
      </c>
      <c r="GP16" s="2">
        <v>0</v>
      </c>
      <c r="GQ16" s="2">
        <v>4</v>
      </c>
      <c r="GR16" s="2">
        <v>0</v>
      </c>
      <c r="GS16" s="2">
        <v>6</v>
      </c>
      <c r="GT16" s="2">
        <v>13.8</v>
      </c>
      <c r="GU16" s="2">
        <v>2.125</v>
      </c>
      <c r="GV16" s="2">
        <v>0</v>
      </c>
      <c r="GW16" s="14">
        <f t="shared" si="2"/>
        <v>0</v>
      </c>
      <c r="GX16" t="s">
        <v>622</v>
      </c>
    </row>
    <row r="17" spans="1:206" ht="15.75" customHeight="1" x14ac:dyDescent="0.35">
      <c r="A17" s="1" t="s">
        <v>255</v>
      </c>
      <c r="B17" s="2">
        <v>2</v>
      </c>
      <c r="C17" s="1" t="s">
        <v>203</v>
      </c>
      <c r="D17" s="1" t="s">
        <v>204</v>
      </c>
      <c r="E17" s="2">
        <v>30</v>
      </c>
      <c r="F17" s="3" t="b">
        <v>0</v>
      </c>
      <c r="G17" s="2">
        <v>44.46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1</v>
      </c>
      <c r="Q17" s="3" t="b">
        <v>0</v>
      </c>
      <c r="R17" s="2">
        <v>86.25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3" t="b">
        <v>1</v>
      </c>
      <c r="AC17" s="2">
        <v>49.74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52.56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2</v>
      </c>
      <c r="AY17" s="3" t="b">
        <v>0</v>
      </c>
      <c r="AZ17" s="2">
        <v>42.06</v>
      </c>
      <c r="BA17" s="2">
        <v>7</v>
      </c>
      <c r="BB17" s="2">
        <v>6</v>
      </c>
      <c r="BC17" s="2">
        <v>0</v>
      </c>
      <c r="BD17" s="2">
        <v>0</v>
      </c>
      <c r="BE17" s="2">
        <v>0</v>
      </c>
      <c r="BF17" s="2">
        <v>1</v>
      </c>
      <c r="BG17" s="2">
        <v>0</v>
      </c>
      <c r="BH17" s="2">
        <v>0</v>
      </c>
      <c r="BI17" s="2">
        <v>0</v>
      </c>
      <c r="BJ17" s="2">
        <v>1</v>
      </c>
      <c r="BK17" s="2">
        <f t="shared" si="0"/>
        <v>2</v>
      </c>
      <c r="BL17" s="2">
        <v>2</v>
      </c>
      <c r="BM17" s="3" t="b">
        <v>1</v>
      </c>
      <c r="BN17" s="3" t="b">
        <v>0</v>
      </c>
      <c r="BO17" s="2">
        <v>44.96</v>
      </c>
      <c r="BP17" s="2">
        <v>8</v>
      </c>
      <c r="BQ17" s="2">
        <v>5</v>
      </c>
      <c r="BR17" s="2">
        <v>1</v>
      </c>
      <c r="BS17" s="2">
        <v>0</v>
      </c>
      <c r="BT17" s="2">
        <v>1</v>
      </c>
      <c r="BU17" s="2">
        <v>0</v>
      </c>
      <c r="BV17" s="2">
        <v>0</v>
      </c>
      <c r="BW17" s="2">
        <v>0</v>
      </c>
      <c r="BX17" s="2">
        <v>1</v>
      </c>
      <c r="BY17" s="2">
        <v>0</v>
      </c>
      <c r="BZ17" s="2">
        <v>3</v>
      </c>
      <c r="CA17" s="3" t="b">
        <v>0</v>
      </c>
      <c r="CB17" s="3" t="b">
        <v>0</v>
      </c>
      <c r="CC17" s="2">
        <v>76.72</v>
      </c>
      <c r="CD17" s="2">
        <v>10</v>
      </c>
      <c r="CE17" s="2">
        <v>4</v>
      </c>
      <c r="CF17" s="2">
        <v>1</v>
      </c>
      <c r="CG17" s="2">
        <v>1</v>
      </c>
      <c r="CH17" s="2">
        <v>2</v>
      </c>
      <c r="CI17" s="2">
        <f t="shared" si="1"/>
        <v>3</v>
      </c>
      <c r="CJ17" s="2">
        <v>0</v>
      </c>
      <c r="CK17" s="2">
        <v>0</v>
      </c>
      <c r="CL17" s="2">
        <v>0</v>
      </c>
      <c r="CM17" s="2">
        <v>1</v>
      </c>
      <c r="CN17" s="2">
        <v>0</v>
      </c>
      <c r="CO17" s="2">
        <v>5</v>
      </c>
      <c r="CP17" s="3" t="b">
        <v>0</v>
      </c>
      <c r="CQ17" s="3" t="b">
        <v>0</v>
      </c>
      <c r="CR17" s="2">
        <v>51.86</v>
      </c>
      <c r="CS17" s="2">
        <v>7</v>
      </c>
      <c r="CT17" s="2">
        <v>5</v>
      </c>
      <c r="CU17" s="2">
        <v>0</v>
      </c>
      <c r="CV17" s="2">
        <v>0</v>
      </c>
      <c r="CW17" s="2">
        <v>0</v>
      </c>
      <c r="CX17" s="2">
        <v>1</v>
      </c>
      <c r="CY17" s="2">
        <v>2</v>
      </c>
      <c r="CZ17" s="2">
        <v>0</v>
      </c>
      <c r="DA17" s="2">
        <v>0</v>
      </c>
      <c r="DB17" s="2">
        <v>1</v>
      </c>
      <c r="DC17" s="2">
        <v>4</v>
      </c>
      <c r="DD17" s="3" t="b">
        <v>0</v>
      </c>
      <c r="DE17" s="3" t="b">
        <v>1</v>
      </c>
      <c r="DF17" s="2">
        <v>121.55</v>
      </c>
      <c r="DG17" s="2">
        <v>9</v>
      </c>
      <c r="DH17" s="2">
        <v>8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3" t="b">
        <v>0</v>
      </c>
      <c r="DS17" s="3" t="b">
        <v>0</v>
      </c>
      <c r="DT17" s="2">
        <v>59.21</v>
      </c>
      <c r="DU17" s="2">
        <v>10</v>
      </c>
      <c r="DV17" s="2">
        <v>5</v>
      </c>
      <c r="DW17" s="2">
        <v>1</v>
      </c>
      <c r="DX17" s="2">
        <v>0</v>
      </c>
      <c r="DY17" s="2">
        <v>0</v>
      </c>
      <c r="DZ17" s="2">
        <v>1</v>
      </c>
      <c r="EA17" s="2">
        <v>0</v>
      </c>
      <c r="EB17" s="2">
        <v>1</v>
      </c>
      <c r="EC17" s="2">
        <v>0</v>
      </c>
      <c r="ED17" s="2">
        <v>0</v>
      </c>
      <c r="EE17" s="2">
        <v>3</v>
      </c>
      <c r="EF17" s="3" t="b">
        <v>0</v>
      </c>
      <c r="EG17" s="3" t="b">
        <v>0</v>
      </c>
      <c r="EH17" s="2">
        <v>26.52</v>
      </c>
      <c r="EI17" s="2">
        <v>8</v>
      </c>
      <c r="EJ17" s="2">
        <v>7</v>
      </c>
      <c r="EK17" s="2">
        <v>0</v>
      </c>
      <c r="EL17" s="2">
        <v>0</v>
      </c>
      <c r="EM17" s="2">
        <v>0</v>
      </c>
      <c r="EN17" s="2">
        <v>0</v>
      </c>
      <c r="EO17" s="2">
        <v>1</v>
      </c>
      <c r="EP17" s="2">
        <v>0</v>
      </c>
      <c r="EQ17" s="2">
        <v>0</v>
      </c>
      <c r="ER17" s="2">
        <v>0</v>
      </c>
      <c r="ES17" s="2">
        <v>1</v>
      </c>
      <c r="ET17" s="3" t="b">
        <v>0</v>
      </c>
      <c r="EU17" s="3" t="b">
        <v>0</v>
      </c>
      <c r="EV17" s="2">
        <v>23.76</v>
      </c>
      <c r="EW17" s="2">
        <v>7</v>
      </c>
      <c r="EX17" s="2">
        <v>6</v>
      </c>
      <c r="EY17" s="2">
        <v>1</v>
      </c>
      <c r="EZ17" s="2">
        <v>0</v>
      </c>
      <c r="FA17" s="2">
        <v>1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2</v>
      </c>
      <c r="FH17" s="3" t="b">
        <v>0</v>
      </c>
      <c r="FI17" s="3" t="b">
        <v>0</v>
      </c>
      <c r="FJ17" s="2">
        <v>88.28</v>
      </c>
      <c r="FK17" s="2">
        <v>9</v>
      </c>
      <c r="FL17" s="2">
        <v>6</v>
      </c>
      <c r="FM17" s="2">
        <v>0</v>
      </c>
      <c r="FN17" s="2">
        <v>0</v>
      </c>
      <c r="FO17" s="2">
        <v>1</v>
      </c>
      <c r="FP17" s="2">
        <v>1</v>
      </c>
      <c r="FQ17" s="2">
        <v>0</v>
      </c>
      <c r="FR17" s="2">
        <v>0</v>
      </c>
      <c r="FS17" s="2">
        <v>0</v>
      </c>
      <c r="FT17" s="2">
        <v>0</v>
      </c>
      <c r="FU17" s="2">
        <v>2</v>
      </c>
      <c r="FV17" s="3" t="b">
        <v>0</v>
      </c>
      <c r="FW17" s="3" t="b">
        <v>0</v>
      </c>
      <c r="FX17" s="2">
        <v>63.12</v>
      </c>
      <c r="FY17" s="2">
        <v>8</v>
      </c>
      <c r="FZ17" s="2">
        <v>7</v>
      </c>
      <c r="GA17" s="2">
        <v>0</v>
      </c>
      <c r="GB17" s="2">
        <v>0</v>
      </c>
      <c r="GC17" s="2">
        <v>0</v>
      </c>
      <c r="GD17" s="2">
        <v>1</v>
      </c>
      <c r="GE17" s="2">
        <v>0</v>
      </c>
      <c r="GF17" s="2">
        <v>0</v>
      </c>
      <c r="GG17" s="2">
        <v>0</v>
      </c>
      <c r="GH17" s="2">
        <v>0</v>
      </c>
      <c r="GI17" s="2">
        <v>1</v>
      </c>
      <c r="GJ17" s="3" t="b">
        <v>0</v>
      </c>
      <c r="GK17" s="2">
        <v>1</v>
      </c>
      <c r="GL17" s="2">
        <v>1135</v>
      </c>
      <c r="GM17" s="2">
        <v>59.804000000000002</v>
      </c>
      <c r="GN17" s="2">
        <v>1</v>
      </c>
      <c r="GO17" s="2">
        <v>0</v>
      </c>
      <c r="GP17" s="2">
        <v>1</v>
      </c>
      <c r="GQ17" s="2">
        <v>4</v>
      </c>
      <c r="GR17" s="2">
        <v>1</v>
      </c>
      <c r="GS17" s="2">
        <v>4</v>
      </c>
      <c r="GT17" s="2">
        <v>14.2</v>
      </c>
      <c r="GU17" s="2">
        <v>2.25</v>
      </c>
      <c r="GV17" s="2">
        <v>0</v>
      </c>
      <c r="GW17" s="14">
        <f t="shared" si="2"/>
        <v>0.11</v>
      </c>
      <c r="GX17" t="s">
        <v>622</v>
      </c>
    </row>
    <row r="18" spans="1:206" ht="15.75" customHeight="1" x14ac:dyDescent="0.35">
      <c r="A18" s="1" t="s">
        <v>256</v>
      </c>
      <c r="B18" s="2">
        <v>2</v>
      </c>
      <c r="C18" s="1" t="s">
        <v>203</v>
      </c>
      <c r="D18" s="1" t="s">
        <v>204</v>
      </c>
      <c r="E18" s="2">
        <v>33</v>
      </c>
      <c r="F18" s="3" t="b">
        <v>1</v>
      </c>
      <c r="G18" s="2">
        <v>40.17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 t="b">
        <v>1</v>
      </c>
      <c r="R18" s="2">
        <v>38.75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 t="b">
        <v>1</v>
      </c>
      <c r="AC18" s="2">
        <v>68.95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36.44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4</v>
      </c>
      <c r="AY18" s="3" t="b">
        <v>0</v>
      </c>
      <c r="AZ18" s="2">
        <v>55.51</v>
      </c>
      <c r="BA18" s="2">
        <v>7</v>
      </c>
      <c r="BB18" s="2">
        <v>6</v>
      </c>
      <c r="BC18" s="2">
        <v>0</v>
      </c>
      <c r="BD18" s="2">
        <v>0</v>
      </c>
      <c r="BE18" s="2">
        <v>0</v>
      </c>
      <c r="BF18" s="2">
        <v>0</v>
      </c>
      <c r="BG18" s="2">
        <v>1</v>
      </c>
      <c r="BH18" s="2">
        <v>0</v>
      </c>
      <c r="BI18" s="2">
        <v>0</v>
      </c>
      <c r="BJ18" s="2">
        <v>1</v>
      </c>
      <c r="BK18" s="2">
        <f t="shared" si="0"/>
        <v>1</v>
      </c>
      <c r="BL18" s="2">
        <v>2</v>
      </c>
      <c r="BM18" s="3" t="b">
        <v>0</v>
      </c>
      <c r="BN18" s="3" t="b">
        <v>1</v>
      </c>
      <c r="BO18" s="2">
        <v>83.05</v>
      </c>
      <c r="BP18" s="2">
        <v>9</v>
      </c>
      <c r="BQ18" s="2">
        <v>8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3" t="b">
        <v>0</v>
      </c>
      <c r="CB18" s="3" t="b">
        <v>1</v>
      </c>
      <c r="CC18" s="2">
        <v>74.87</v>
      </c>
      <c r="CD18" s="2">
        <v>9</v>
      </c>
      <c r="CE18" s="2">
        <v>8</v>
      </c>
      <c r="CF18" s="2">
        <v>0</v>
      </c>
      <c r="CG18" s="2">
        <v>0</v>
      </c>
      <c r="CH18" s="2">
        <v>0</v>
      </c>
      <c r="CI18" s="2">
        <f t="shared" si="1"/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3" t="b">
        <v>0</v>
      </c>
      <c r="CQ18" s="3" t="b">
        <v>0</v>
      </c>
      <c r="CR18" s="2">
        <v>240.12</v>
      </c>
      <c r="CS18" s="2">
        <v>0</v>
      </c>
      <c r="CT18" s="2">
        <v>4</v>
      </c>
      <c r="CU18" s="2">
        <v>0</v>
      </c>
      <c r="CV18" s="2">
        <v>0</v>
      </c>
      <c r="CW18" s="2">
        <v>0</v>
      </c>
      <c r="CX18" s="2">
        <v>1</v>
      </c>
      <c r="CY18" s="2">
        <v>2</v>
      </c>
      <c r="CZ18" s="2">
        <v>4</v>
      </c>
      <c r="DA18" s="2">
        <v>2</v>
      </c>
      <c r="DB18" s="2">
        <v>0</v>
      </c>
      <c r="DC18" s="2">
        <v>9</v>
      </c>
      <c r="DD18" s="3" t="b">
        <v>0</v>
      </c>
      <c r="DE18" s="3" t="b">
        <v>0</v>
      </c>
      <c r="DF18" s="2">
        <v>88.34</v>
      </c>
      <c r="DG18" s="2">
        <v>9</v>
      </c>
      <c r="DH18" s="2">
        <v>6</v>
      </c>
      <c r="DI18" s="2">
        <v>0</v>
      </c>
      <c r="DJ18" s="2">
        <v>0</v>
      </c>
      <c r="DK18" s="2">
        <v>0</v>
      </c>
      <c r="DL18" s="2">
        <v>1</v>
      </c>
      <c r="DM18" s="2">
        <v>0</v>
      </c>
      <c r="DN18" s="2">
        <v>0</v>
      </c>
      <c r="DO18" s="2">
        <v>0</v>
      </c>
      <c r="DP18" s="2">
        <v>1</v>
      </c>
      <c r="DQ18" s="2">
        <v>2</v>
      </c>
      <c r="DR18" s="3" t="b">
        <v>0</v>
      </c>
      <c r="DS18" s="3" t="b">
        <v>1</v>
      </c>
      <c r="DT18" s="2">
        <v>101.28</v>
      </c>
      <c r="DU18" s="2">
        <v>9</v>
      </c>
      <c r="DV18" s="2">
        <v>8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3" t="b">
        <v>0</v>
      </c>
      <c r="EG18" s="3" t="b">
        <v>0</v>
      </c>
      <c r="EH18" s="2">
        <v>240.12</v>
      </c>
      <c r="EI18" s="2">
        <v>0</v>
      </c>
      <c r="EJ18" s="2">
        <v>1</v>
      </c>
      <c r="EK18" s="2">
        <v>0</v>
      </c>
      <c r="EL18" s="2">
        <v>1</v>
      </c>
      <c r="EM18" s="2">
        <v>1</v>
      </c>
      <c r="EN18" s="2">
        <v>1</v>
      </c>
      <c r="EO18" s="2">
        <v>2</v>
      </c>
      <c r="EP18" s="2">
        <v>1</v>
      </c>
      <c r="EQ18" s="2">
        <v>2</v>
      </c>
      <c r="ER18" s="2">
        <v>1</v>
      </c>
      <c r="ES18" s="2">
        <v>9</v>
      </c>
      <c r="ET18" s="3" t="b">
        <v>0</v>
      </c>
      <c r="EU18" s="3" t="b">
        <v>0</v>
      </c>
      <c r="EV18" s="2">
        <v>240.01</v>
      </c>
      <c r="EW18" s="2">
        <v>0</v>
      </c>
      <c r="EX18" s="2">
        <v>4</v>
      </c>
      <c r="EY18" s="2">
        <v>3</v>
      </c>
      <c r="EZ18" s="2">
        <v>2</v>
      </c>
      <c r="FA18" s="2">
        <v>3</v>
      </c>
      <c r="FB18" s="2">
        <v>1</v>
      </c>
      <c r="FC18" s="2">
        <v>0</v>
      </c>
      <c r="FD18" s="2">
        <v>0</v>
      </c>
      <c r="FE18" s="2">
        <v>0</v>
      </c>
      <c r="FF18" s="2">
        <v>0</v>
      </c>
      <c r="FG18" s="2">
        <v>9</v>
      </c>
      <c r="FH18" s="3" t="b">
        <v>0</v>
      </c>
      <c r="FI18" s="3" t="b">
        <v>0</v>
      </c>
      <c r="FJ18" s="2">
        <v>180.18</v>
      </c>
      <c r="FK18" s="2">
        <v>7</v>
      </c>
      <c r="FL18" s="2">
        <v>6</v>
      </c>
      <c r="FM18" s="2">
        <v>0</v>
      </c>
      <c r="FN18" s="2">
        <v>1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1</v>
      </c>
      <c r="FU18" s="2">
        <v>2</v>
      </c>
      <c r="FV18" s="3" t="b">
        <v>0</v>
      </c>
      <c r="FW18" s="3" t="b">
        <v>0</v>
      </c>
      <c r="FX18" s="2">
        <v>74.06</v>
      </c>
      <c r="FY18" s="2">
        <v>8</v>
      </c>
      <c r="FZ18" s="2">
        <v>7</v>
      </c>
      <c r="GA18" s="2">
        <v>0</v>
      </c>
      <c r="GB18" s="2">
        <v>0</v>
      </c>
      <c r="GC18" s="2">
        <v>0</v>
      </c>
      <c r="GD18" s="2">
        <v>1</v>
      </c>
      <c r="GE18" s="2">
        <v>0</v>
      </c>
      <c r="GF18" s="2">
        <v>0</v>
      </c>
      <c r="GG18" s="2">
        <v>0</v>
      </c>
      <c r="GH18" s="2">
        <v>0</v>
      </c>
      <c r="GI18" s="2">
        <v>1</v>
      </c>
      <c r="GJ18" s="3" t="b">
        <v>0</v>
      </c>
      <c r="GK18" s="2">
        <v>3</v>
      </c>
      <c r="GL18" s="2">
        <v>1905</v>
      </c>
      <c r="GM18" s="2">
        <v>137.75399999999999</v>
      </c>
      <c r="GN18" s="2">
        <v>0</v>
      </c>
      <c r="GO18" s="2">
        <v>0</v>
      </c>
      <c r="GP18" s="2">
        <v>0</v>
      </c>
      <c r="GQ18" s="2">
        <v>4</v>
      </c>
      <c r="GR18" s="2">
        <v>3</v>
      </c>
      <c r="GS18" s="2">
        <v>3</v>
      </c>
      <c r="GT18" s="2">
        <v>14.2</v>
      </c>
      <c r="GU18" s="2">
        <v>2.75</v>
      </c>
      <c r="GV18" s="2">
        <v>0</v>
      </c>
      <c r="GW18" s="14">
        <f t="shared" si="2"/>
        <v>0.34</v>
      </c>
      <c r="GX18" t="s">
        <v>622</v>
      </c>
    </row>
    <row r="19" spans="1:206" ht="15.75" customHeight="1" x14ac:dyDescent="0.35">
      <c r="A19" s="1" t="s">
        <v>257</v>
      </c>
      <c r="B19" s="2">
        <v>2</v>
      </c>
      <c r="C19" s="1" t="s">
        <v>203</v>
      </c>
      <c r="D19" s="1" t="s">
        <v>204</v>
      </c>
      <c r="E19" s="2">
        <v>25</v>
      </c>
      <c r="F19" s="3" t="b">
        <v>1</v>
      </c>
      <c r="G19" s="2">
        <v>58.34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0</v>
      </c>
      <c r="R19" s="2">
        <v>51.16</v>
      </c>
      <c r="S19" s="2">
        <v>0</v>
      </c>
      <c r="T19" s="2">
        <v>1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2</v>
      </c>
      <c r="AB19" s="3" t="b">
        <v>1</v>
      </c>
      <c r="AC19" s="2">
        <v>97.54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51.26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</v>
      </c>
      <c r="AY19" s="3" t="b">
        <v>1</v>
      </c>
      <c r="AZ19" s="2">
        <v>104.61</v>
      </c>
      <c r="BA19" s="2">
        <v>9</v>
      </c>
      <c r="BB19" s="2">
        <v>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f t="shared" si="0"/>
        <v>0</v>
      </c>
      <c r="BL19" s="2">
        <v>0</v>
      </c>
      <c r="BM19" s="3" t="b">
        <v>0</v>
      </c>
      <c r="BN19" s="3" t="b">
        <v>0</v>
      </c>
      <c r="BO19" s="2">
        <v>121.26</v>
      </c>
      <c r="BP19" s="2">
        <v>8</v>
      </c>
      <c r="BQ19" s="2">
        <v>7</v>
      </c>
      <c r="BR19" s="2">
        <v>0</v>
      </c>
      <c r="BS19" s="2">
        <v>1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1</v>
      </c>
      <c r="CA19" s="3" t="b">
        <v>0</v>
      </c>
      <c r="CB19" s="3" t="b">
        <v>1</v>
      </c>
      <c r="CC19" s="2">
        <v>122.11</v>
      </c>
      <c r="CD19" s="2">
        <v>9</v>
      </c>
      <c r="CE19" s="2">
        <v>8</v>
      </c>
      <c r="CF19" s="2">
        <v>0</v>
      </c>
      <c r="CG19" s="2">
        <v>0</v>
      </c>
      <c r="CH19" s="2">
        <v>0</v>
      </c>
      <c r="CI19" s="2">
        <f t="shared" si="1"/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3" t="b">
        <v>0</v>
      </c>
      <c r="CQ19" s="3" t="b">
        <v>1</v>
      </c>
      <c r="CR19" s="2">
        <v>113.09</v>
      </c>
      <c r="CS19" s="2">
        <v>9</v>
      </c>
      <c r="CT19" s="2">
        <v>8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3" t="b">
        <v>0</v>
      </c>
      <c r="DE19" s="3" t="b">
        <v>0</v>
      </c>
      <c r="DF19" s="2">
        <v>148.58000000000001</v>
      </c>
      <c r="DG19" s="2">
        <v>10</v>
      </c>
      <c r="DH19" s="2">
        <v>7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1</v>
      </c>
      <c r="DP19" s="2">
        <v>0</v>
      </c>
      <c r="DQ19" s="2">
        <v>1</v>
      </c>
      <c r="DR19" s="3" t="b">
        <v>0</v>
      </c>
      <c r="DS19" s="3" t="b">
        <v>1</v>
      </c>
      <c r="DT19" s="2">
        <v>166.7</v>
      </c>
      <c r="DU19" s="2">
        <v>9</v>
      </c>
      <c r="DV19" s="2">
        <v>8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3" t="b">
        <v>0</v>
      </c>
      <c r="EG19" s="3" t="b">
        <v>1</v>
      </c>
      <c r="EH19" s="2">
        <v>123.6</v>
      </c>
      <c r="EI19" s="2">
        <v>9</v>
      </c>
      <c r="EJ19" s="2">
        <v>8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3" t="b">
        <v>1</v>
      </c>
      <c r="EU19" s="3" t="b">
        <v>0</v>
      </c>
      <c r="EV19" s="2">
        <v>95.89</v>
      </c>
      <c r="EW19" s="2">
        <v>8</v>
      </c>
      <c r="EX19" s="2">
        <v>7</v>
      </c>
      <c r="EY19" s="2">
        <v>0</v>
      </c>
      <c r="EZ19" s="2">
        <v>1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1</v>
      </c>
      <c r="FH19" s="3" t="b">
        <v>0</v>
      </c>
      <c r="FI19" s="3" t="b">
        <v>0</v>
      </c>
      <c r="FJ19" s="2">
        <v>157.13</v>
      </c>
      <c r="FK19" s="2">
        <v>8</v>
      </c>
      <c r="FL19" s="2">
        <v>5</v>
      </c>
      <c r="FM19" s="2">
        <v>0</v>
      </c>
      <c r="FN19" s="2">
        <v>1</v>
      </c>
      <c r="FO19" s="2">
        <v>0</v>
      </c>
      <c r="FP19" s="2">
        <v>0</v>
      </c>
      <c r="FQ19" s="2">
        <v>0</v>
      </c>
      <c r="FR19" s="2">
        <v>1</v>
      </c>
      <c r="FS19" s="2">
        <v>1</v>
      </c>
      <c r="FT19" s="2">
        <v>0</v>
      </c>
      <c r="FU19" s="2">
        <v>3</v>
      </c>
      <c r="FV19" s="3" t="b">
        <v>0</v>
      </c>
      <c r="FW19" s="3" t="b">
        <v>1</v>
      </c>
      <c r="FX19" s="2">
        <v>112.25</v>
      </c>
      <c r="FY19" s="2">
        <v>9</v>
      </c>
      <c r="FZ19" s="2">
        <v>8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3" t="b">
        <v>1</v>
      </c>
      <c r="GK19" s="2">
        <v>6</v>
      </c>
      <c r="GL19" s="2">
        <v>1765</v>
      </c>
      <c r="GM19" s="2">
        <v>126.52200000000001</v>
      </c>
      <c r="GN19" s="2">
        <v>2</v>
      </c>
      <c r="GO19" s="2">
        <v>2</v>
      </c>
      <c r="GP19" s="2">
        <v>0</v>
      </c>
      <c r="GQ19" s="2">
        <v>2</v>
      </c>
      <c r="GR19" s="2">
        <v>4</v>
      </c>
      <c r="GS19" s="2">
        <v>2</v>
      </c>
      <c r="GT19" s="2">
        <v>11.4</v>
      </c>
      <c r="GU19" s="2">
        <v>3.125</v>
      </c>
      <c r="GV19" s="2">
        <v>0</v>
      </c>
      <c r="GW19" s="14">
        <f t="shared" si="2"/>
        <v>0.67</v>
      </c>
      <c r="GX19" t="s">
        <v>622</v>
      </c>
    </row>
    <row r="20" spans="1:206" ht="15.75" customHeight="1" x14ac:dyDescent="0.35">
      <c r="A20" s="1" t="s">
        <v>258</v>
      </c>
      <c r="B20" s="2">
        <v>2</v>
      </c>
      <c r="C20" s="1" t="s">
        <v>203</v>
      </c>
      <c r="D20" s="1" t="s">
        <v>204</v>
      </c>
      <c r="E20" s="2">
        <v>27</v>
      </c>
      <c r="F20" s="3" t="b">
        <v>1</v>
      </c>
      <c r="G20" s="2">
        <v>32.57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1</v>
      </c>
      <c r="R20" s="2">
        <v>52.74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 t="b">
        <v>1</v>
      </c>
      <c r="AC20" s="2">
        <v>30.01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1</v>
      </c>
      <c r="AN20" s="2">
        <v>23.58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4</v>
      </c>
      <c r="AY20" s="3" t="b">
        <v>1</v>
      </c>
      <c r="AZ20" s="2">
        <v>101.97</v>
      </c>
      <c r="BA20" s="2">
        <v>9</v>
      </c>
      <c r="BB20" s="2">
        <v>8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f t="shared" si="0"/>
        <v>0</v>
      </c>
      <c r="BL20" s="2">
        <v>0</v>
      </c>
      <c r="BM20" s="3" t="b">
        <v>0</v>
      </c>
      <c r="BN20" s="3" t="b">
        <v>1</v>
      </c>
      <c r="BO20" s="2">
        <v>140.18</v>
      </c>
      <c r="BP20" s="2">
        <v>9</v>
      </c>
      <c r="BQ20" s="2">
        <v>8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3" t="b">
        <v>0</v>
      </c>
      <c r="CB20" s="3" t="b">
        <v>0</v>
      </c>
      <c r="CC20" s="2">
        <v>90.12</v>
      </c>
      <c r="CD20" s="2">
        <v>8</v>
      </c>
      <c r="CE20" s="2">
        <v>7</v>
      </c>
      <c r="CF20" s="2">
        <v>0</v>
      </c>
      <c r="CG20" s="2">
        <v>0</v>
      </c>
      <c r="CH20" s="2">
        <v>0</v>
      </c>
      <c r="CI20" s="2">
        <f t="shared" si="1"/>
        <v>0</v>
      </c>
      <c r="CJ20" s="2">
        <v>0</v>
      </c>
      <c r="CK20" s="2">
        <v>0</v>
      </c>
      <c r="CL20" s="2">
        <v>0</v>
      </c>
      <c r="CM20" s="2">
        <v>0</v>
      </c>
      <c r="CN20" s="2">
        <v>1</v>
      </c>
      <c r="CO20" s="2">
        <v>1</v>
      </c>
      <c r="CP20" s="3" t="b">
        <v>0</v>
      </c>
      <c r="CQ20" s="3" t="b">
        <v>1</v>
      </c>
      <c r="CR20" s="2">
        <v>95.2</v>
      </c>
      <c r="CS20" s="2">
        <v>9</v>
      </c>
      <c r="CT20" s="2">
        <v>8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3" t="b">
        <v>0</v>
      </c>
      <c r="DE20" s="3" t="b">
        <v>1</v>
      </c>
      <c r="DF20" s="2">
        <v>129.22</v>
      </c>
      <c r="DG20" s="2">
        <v>9</v>
      </c>
      <c r="DH20" s="2">
        <v>8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3" t="b">
        <v>0</v>
      </c>
      <c r="DS20" s="3" t="b">
        <v>1</v>
      </c>
      <c r="DT20" s="2">
        <v>192.79</v>
      </c>
      <c r="DU20" s="2">
        <v>9</v>
      </c>
      <c r="DV20" s="2">
        <v>8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3" t="b">
        <v>0</v>
      </c>
      <c r="EG20" s="3" t="b">
        <v>0</v>
      </c>
      <c r="EH20" s="2">
        <v>76.88</v>
      </c>
      <c r="EI20" s="2">
        <v>9</v>
      </c>
      <c r="EJ20" s="2">
        <v>6</v>
      </c>
      <c r="EK20" s="2">
        <v>0</v>
      </c>
      <c r="EL20" s="2">
        <v>0</v>
      </c>
      <c r="EM20" s="2">
        <v>0</v>
      </c>
      <c r="EN20" s="2">
        <v>1</v>
      </c>
      <c r="EO20" s="2">
        <v>0</v>
      </c>
      <c r="EP20" s="2">
        <v>0</v>
      </c>
      <c r="EQ20" s="2">
        <v>0</v>
      </c>
      <c r="ER20" s="2">
        <v>1</v>
      </c>
      <c r="ES20" s="2">
        <v>2</v>
      </c>
      <c r="ET20" s="3" t="b">
        <v>0</v>
      </c>
      <c r="EU20" s="3" t="b">
        <v>0</v>
      </c>
      <c r="EV20" s="2">
        <v>226.09</v>
      </c>
      <c r="EW20" s="2">
        <v>8</v>
      </c>
      <c r="EX20" s="2">
        <v>7</v>
      </c>
      <c r="EY20" s="2">
        <v>0</v>
      </c>
      <c r="EZ20" s="2">
        <v>1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1</v>
      </c>
      <c r="FH20" s="3" t="b">
        <v>0</v>
      </c>
      <c r="FI20" s="3" t="b">
        <v>1</v>
      </c>
      <c r="FJ20" s="2">
        <v>91.03</v>
      </c>
      <c r="FK20" s="2">
        <v>9</v>
      </c>
      <c r="FL20" s="2">
        <v>8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3" t="b">
        <v>1</v>
      </c>
      <c r="FW20" s="3" t="b">
        <v>1</v>
      </c>
      <c r="FX20" s="2">
        <v>216.14</v>
      </c>
      <c r="FY20" s="2">
        <v>9</v>
      </c>
      <c r="FZ20" s="2">
        <v>8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3" t="b">
        <v>1</v>
      </c>
      <c r="GK20" s="2">
        <v>7</v>
      </c>
      <c r="GL20" s="2">
        <v>1861</v>
      </c>
      <c r="GM20" s="2">
        <v>135.96199999999999</v>
      </c>
      <c r="GN20" s="2">
        <v>2</v>
      </c>
      <c r="GO20" s="2">
        <v>2</v>
      </c>
      <c r="GP20" s="2">
        <v>0</v>
      </c>
      <c r="GQ20" s="2">
        <v>2</v>
      </c>
      <c r="GR20" s="2">
        <v>5</v>
      </c>
      <c r="GS20" s="2">
        <v>1</v>
      </c>
      <c r="GT20" s="2">
        <v>10</v>
      </c>
      <c r="GU20" s="2">
        <v>1.25</v>
      </c>
      <c r="GV20" s="2">
        <v>0</v>
      </c>
      <c r="GW20" s="14">
        <f t="shared" si="2"/>
        <v>0.78</v>
      </c>
      <c r="GX20" t="s">
        <v>622</v>
      </c>
    </row>
    <row r="21" spans="1:206" ht="15.75" customHeight="1" x14ac:dyDescent="0.35">
      <c r="A21" s="1" t="s">
        <v>259</v>
      </c>
      <c r="B21" s="2">
        <v>2</v>
      </c>
      <c r="C21" s="1" t="s">
        <v>203</v>
      </c>
      <c r="D21" s="1" t="s">
        <v>204</v>
      </c>
      <c r="E21" s="2">
        <v>33</v>
      </c>
      <c r="F21" s="3" t="b">
        <v>1</v>
      </c>
      <c r="G21" s="2">
        <v>33.479999999999997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 t="b">
        <v>1</v>
      </c>
      <c r="R21" s="2">
        <v>49.01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34.450000000000003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21.97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3" t="b">
        <v>1</v>
      </c>
      <c r="AZ21" s="2">
        <v>83.54</v>
      </c>
      <c r="BA21" s="2">
        <v>9</v>
      </c>
      <c r="BB21" s="2">
        <v>8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f t="shared" si="0"/>
        <v>0</v>
      </c>
      <c r="BL21" s="2">
        <v>0</v>
      </c>
      <c r="BM21" s="3" t="b">
        <v>0</v>
      </c>
      <c r="BN21" s="3" t="b">
        <v>0</v>
      </c>
      <c r="BO21" s="2">
        <v>92.42</v>
      </c>
      <c r="BP21" s="2">
        <v>9</v>
      </c>
      <c r="BQ21" s="2">
        <v>6</v>
      </c>
      <c r="BR21" s="2">
        <v>1</v>
      </c>
      <c r="BS21" s="2">
        <v>0</v>
      </c>
      <c r="BT21" s="2">
        <v>1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2</v>
      </c>
      <c r="CA21" s="3" t="b">
        <v>0</v>
      </c>
      <c r="CB21" s="3" t="b">
        <v>0</v>
      </c>
      <c r="CC21" s="2">
        <v>78.8</v>
      </c>
      <c r="CD21" s="2">
        <v>8</v>
      </c>
      <c r="CE21" s="2">
        <v>7</v>
      </c>
      <c r="CF21" s="2">
        <v>0</v>
      </c>
      <c r="CG21" s="2">
        <v>0</v>
      </c>
      <c r="CH21" s="2">
        <v>0</v>
      </c>
      <c r="CI21" s="2">
        <f t="shared" si="1"/>
        <v>0</v>
      </c>
      <c r="CJ21" s="2">
        <v>0</v>
      </c>
      <c r="CK21" s="2">
        <v>0</v>
      </c>
      <c r="CL21" s="2">
        <v>0</v>
      </c>
      <c r="CM21" s="2">
        <v>0</v>
      </c>
      <c r="CN21" s="2">
        <v>1</v>
      </c>
      <c r="CO21" s="2">
        <v>1</v>
      </c>
      <c r="CP21" s="3" t="b">
        <v>0</v>
      </c>
      <c r="CQ21" s="3" t="b">
        <v>0</v>
      </c>
      <c r="CR21" s="2">
        <v>73.45</v>
      </c>
      <c r="CS21" s="2">
        <v>8</v>
      </c>
      <c r="CT21" s="2">
        <v>7</v>
      </c>
      <c r="CU21" s="2">
        <v>0</v>
      </c>
      <c r="CV21" s="2">
        <v>0</v>
      </c>
      <c r="CW21" s="2">
        <v>0</v>
      </c>
      <c r="CX21" s="2">
        <v>1</v>
      </c>
      <c r="CY21" s="2">
        <v>0</v>
      </c>
      <c r="CZ21" s="2">
        <v>0</v>
      </c>
      <c r="DA21" s="2">
        <v>0</v>
      </c>
      <c r="DB21" s="2">
        <v>0</v>
      </c>
      <c r="DC21" s="2">
        <v>1</v>
      </c>
      <c r="DD21" s="3" t="b">
        <v>0</v>
      </c>
      <c r="DE21" s="3" t="b">
        <v>0</v>
      </c>
      <c r="DF21" s="2">
        <v>212.13</v>
      </c>
      <c r="DG21" s="2">
        <v>10</v>
      </c>
      <c r="DH21" s="2">
        <v>7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1</v>
      </c>
      <c r="DQ21" s="2">
        <v>1</v>
      </c>
      <c r="DR21" s="3" t="b">
        <v>1</v>
      </c>
      <c r="DS21" s="3" t="b">
        <v>0</v>
      </c>
      <c r="DT21" s="2">
        <v>131.02000000000001</v>
      </c>
      <c r="DU21" s="2">
        <v>7</v>
      </c>
      <c r="DV21" s="2">
        <v>6</v>
      </c>
      <c r="DW21" s="2">
        <v>0</v>
      </c>
      <c r="DX21" s="2">
        <v>1</v>
      </c>
      <c r="DY21" s="2">
        <v>1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2</v>
      </c>
      <c r="EF21" s="3" t="b">
        <v>0</v>
      </c>
      <c r="EG21" s="3" t="b">
        <v>0</v>
      </c>
      <c r="EH21" s="2">
        <v>76.23</v>
      </c>
      <c r="EI21" s="2">
        <v>8</v>
      </c>
      <c r="EJ21" s="2">
        <v>7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1</v>
      </c>
      <c r="ES21" s="2">
        <v>1</v>
      </c>
      <c r="ET21" s="3" t="b">
        <v>0</v>
      </c>
      <c r="EU21" s="3" t="b">
        <v>0</v>
      </c>
      <c r="EV21" s="2">
        <v>82.25</v>
      </c>
      <c r="EW21" s="2">
        <v>7</v>
      </c>
      <c r="EX21" s="2">
        <v>6</v>
      </c>
      <c r="EY21" s="2">
        <v>0</v>
      </c>
      <c r="EZ21" s="2">
        <v>1</v>
      </c>
      <c r="FA21" s="2">
        <v>1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2</v>
      </c>
      <c r="FH21" s="3" t="b">
        <v>0</v>
      </c>
      <c r="FI21" s="3" t="b">
        <v>0</v>
      </c>
      <c r="FJ21" s="2">
        <v>98.94</v>
      </c>
      <c r="FK21" s="2">
        <v>7</v>
      </c>
      <c r="FL21" s="2">
        <v>6</v>
      </c>
      <c r="FM21" s="2">
        <v>0</v>
      </c>
      <c r="FN21" s="2">
        <v>1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1</v>
      </c>
      <c r="FU21" s="2">
        <v>2</v>
      </c>
      <c r="FV21" s="3" t="b">
        <v>0</v>
      </c>
      <c r="FW21" s="3" t="b">
        <v>0</v>
      </c>
      <c r="FX21" s="2">
        <v>99.38</v>
      </c>
      <c r="FY21" s="2">
        <v>8</v>
      </c>
      <c r="FZ21" s="2">
        <v>7</v>
      </c>
      <c r="GA21" s="2">
        <v>0</v>
      </c>
      <c r="GB21" s="2">
        <v>0</v>
      </c>
      <c r="GC21" s="2">
        <v>0</v>
      </c>
      <c r="GD21" s="2">
        <v>1</v>
      </c>
      <c r="GE21" s="2">
        <v>0</v>
      </c>
      <c r="GF21" s="2">
        <v>0</v>
      </c>
      <c r="GG21" s="2">
        <v>0</v>
      </c>
      <c r="GH21" s="2">
        <v>0</v>
      </c>
      <c r="GI21" s="2">
        <v>1</v>
      </c>
      <c r="GJ21" s="3" t="b">
        <v>0</v>
      </c>
      <c r="GK21" s="2">
        <v>1</v>
      </c>
      <c r="GL21" s="2">
        <v>1730</v>
      </c>
      <c r="GM21" s="2">
        <v>102.816</v>
      </c>
      <c r="GN21" s="2">
        <v>1</v>
      </c>
      <c r="GO21" s="2">
        <v>0</v>
      </c>
      <c r="GP21" s="2">
        <v>1</v>
      </c>
      <c r="GQ21" s="2">
        <v>4</v>
      </c>
      <c r="GR21" s="2">
        <v>1</v>
      </c>
      <c r="GS21" s="2">
        <v>4</v>
      </c>
      <c r="GT21" s="2">
        <v>12</v>
      </c>
      <c r="GU21" s="2">
        <v>3</v>
      </c>
      <c r="GV21" s="2">
        <v>0</v>
      </c>
      <c r="GW21" s="14">
        <f t="shared" si="2"/>
        <v>0.11</v>
      </c>
      <c r="GX21" t="s">
        <v>622</v>
      </c>
    </row>
    <row r="22" spans="1:206" ht="14.5" x14ac:dyDescent="0.35">
      <c r="A22" s="1" t="s">
        <v>260</v>
      </c>
      <c r="B22" s="2">
        <v>2</v>
      </c>
      <c r="C22" s="1" t="s">
        <v>203</v>
      </c>
      <c r="D22" s="1" t="s">
        <v>204</v>
      </c>
      <c r="E22" s="2">
        <v>22</v>
      </c>
      <c r="F22" s="3" t="b">
        <v>1</v>
      </c>
      <c r="G22" s="2">
        <v>38.57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 t="b">
        <v>1</v>
      </c>
      <c r="R22" s="2">
        <v>70.680000000000007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 t="b">
        <v>1</v>
      </c>
      <c r="AC22" s="2">
        <v>26.73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1</v>
      </c>
      <c r="AN22" s="2">
        <v>44.72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4</v>
      </c>
      <c r="AY22" s="3" t="b">
        <v>1</v>
      </c>
      <c r="AZ22" s="2">
        <v>103.99</v>
      </c>
      <c r="BA22" s="2">
        <v>9</v>
      </c>
      <c r="BB22" s="2">
        <v>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f t="shared" si="0"/>
        <v>0</v>
      </c>
      <c r="BL22" s="2">
        <v>0</v>
      </c>
      <c r="BM22" s="3" t="b">
        <v>0</v>
      </c>
      <c r="BN22" s="3" t="b">
        <v>0</v>
      </c>
      <c r="BO22" s="2">
        <v>169.63</v>
      </c>
      <c r="BP22" s="2">
        <v>7</v>
      </c>
      <c r="BQ22" s="2">
        <v>6</v>
      </c>
      <c r="BR22" s="2">
        <v>1</v>
      </c>
      <c r="BS22" s="2">
        <v>0</v>
      </c>
      <c r="BT22" s="2">
        <v>1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2</v>
      </c>
      <c r="CA22" s="3" t="b">
        <v>0</v>
      </c>
      <c r="CB22" s="3" t="b">
        <v>0</v>
      </c>
      <c r="CC22" s="2">
        <v>75.31</v>
      </c>
      <c r="CD22" s="2">
        <v>8</v>
      </c>
      <c r="CE22" s="2">
        <v>7</v>
      </c>
      <c r="CF22" s="2">
        <v>0</v>
      </c>
      <c r="CG22" s="2">
        <v>0</v>
      </c>
      <c r="CH22" s="2">
        <v>0</v>
      </c>
      <c r="CI22" s="2">
        <f t="shared" si="1"/>
        <v>0</v>
      </c>
      <c r="CJ22" s="2">
        <v>0</v>
      </c>
      <c r="CK22" s="2">
        <v>0</v>
      </c>
      <c r="CL22" s="2">
        <v>0</v>
      </c>
      <c r="CM22" s="2">
        <v>0</v>
      </c>
      <c r="CN22" s="2">
        <v>1</v>
      </c>
      <c r="CO22" s="2">
        <v>1</v>
      </c>
      <c r="CP22" s="3" t="b">
        <v>0</v>
      </c>
      <c r="CQ22" s="3" t="b">
        <v>1</v>
      </c>
      <c r="CR22" s="2">
        <v>97.04</v>
      </c>
      <c r="CS22" s="2">
        <v>9</v>
      </c>
      <c r="CT22" s="2">
        <v>8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3" t="b">
        <v>0</v>
      </c>
      <c r="DE22" s="3" t="b">
        <v>0</v>
      </c>
      <c r="DF22" s="2">
        <v>106.32</v>
      </c>
      <c r="DG22" s="2">
        <v>8</v>
      </c>
      <c r="DH22" s="2">
        <v>7</v>
      </c>
      <c r="DI22" s="2">
        <v>0</v>
      </c>
      <c r="DJ22" s="2">
        <v>0</v>
      </c>
      <c r="DK22" s="2">
        <v>1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1</v>
      </c>
      <c r="DR22" s="3" t="b">
        <v>0</v>
      </c>
      <c r="DS22" s="3" t="b">
        <v>0</v>
      </c>
      <c r="DT22" s="2">
        <v>90.24</v>
      </c>
      <c r="DU22" s="2">
        <v>6</v>
      </c>
      <c r="DV22" s="2">
        <v>5</v>
      </c>
      <c r="DW22" s="2">
        <v>0</v>
      </c>
      <c r="DX22" s="2">
        <v>0</v>
      </c>
      <c r="DY22" s="2">
        <v>1</v>
      </c>
      <c r="DZ22" s="2">
        <v>0</v>
      </c>
      <c r="EA22" s="2">
        <v>0</v>
      </c>
      <c r="EB22" s="2">
        <v>1</v>
      </c>
      <c r="EC22" s="2">
        <v>0</v>
      </c>
      <c r="ED22" s="2">
        <v>1</v>
      </c>
      <c r="EE22" s="2">
        <v>3</v>
      </c>
      <c r="EF22" s="3" t="b">
        <v>0</v>
      </c>
      <c r="EG22" s="3" t="b">
        <v>0</v>
      </c>
      <c r="EH22" s="2">
        <v>237.92</v>
      </c>
      <c r="EI22" s="2">
        <v>9</v>
      </c>
      <c r="EJ22" s="2">
        <v>6</v>
      </c>
      <c r="EK22" s="2">
        <v>0</v>
      </c>
      <c r="EL22" s="2">
        <v>1</v>
      </c>
      <c r="EM22" s="2">
        <v>1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2</v>
      </c>
      <c r="ET22" s="3" t="b">
        <v>0</v>
      </c>
      <c r="EU22" s="3" t="b">
        <v>1</v>
      </c>
      <c r="EV22" s="2">
        <v>53.12</v>
      </c>
      <c r="EW22" s="2">
        <v>9</v>
      </c>
      <c r="EX22" s="2">
        <v>8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3" t="b">
        <v>1</v>
      </c>
      <c r="FI22" s="3" t="b">
        <v>0</v>
      </c>
      <c r="FJ22" s="2">
        <v>94.74</v>
      </c>
      <c r="FK22" s="2">
        <v>7</v>
      </c>
      <c r="FL22" s="2">
        <v>6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1</v>
      </c>
      <c r="FS22" s="2">
        <v>0</v>
      </c>
      <c r="FT22" s="2">
        <v>1</v>
      </c>
      <c r="FU22" s="2">
        <v>2</v>
      </c>
      <c r="FV22" s="3" t="b">
        <v>0</v>
      </c>
      <c r="FW22" s="3" t="b">
        <v>1</v>
      </c>
      <c r="FX22" s="2">
        <v>99.04</v>
      </c>
      <c r="FY22" s="2">
        <v>9</v>
      </c>
      <c r="FZ22" s="2">
        <v>8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3" t="b">
        <v>1</v>
      </c>
      <c r="GK22" s="2">
        <v>4</v>
      </c>
      <c r="GL22" s="2">
        <v>1888</v>
      </c>
      <c r="GM22" s="2">
        <v>112.735</v>
      </c>
      <c r="GN22" s="2">
        <v>2</v>
      </c>
      <c r="GO22" s="2">
        <v>2</v>
      </c>
      <c r="GP22" s="2">
        <v>0</v>
      </c>
      <c r="GQ22" s="2">
        <v>2</v>
      </c>
      <c r="GR22" s="2">
        <v>2</v>
      </c>
      <c r="GS22" s="2">
        <v>4</v>
      </c>
      <c r="GT22" s="2">
        <v>11.8</v>
      </c>
      <c r="GU22" s="2">
        <v>1.375</v>
      </c>
      <c r="GV22" s="2">
        <v>0</v>
      </c>
      <c r="GW22" s="14">
        <f t="shared" si="2"/>
        <v>0.45</v>
      </c>
      <c r="GX22" t="s">
        <v>622</v>
      </c>
    </row>
    <row r="23" spans="1:206" ht="14.5" x14ac:dyDescent="0.35">
      <c r="A23" s="1" t="s">
        <v>261</v>
      </c>
      <c r="B23" s="2">
        <v>2</v>
      </c>
      <c r="C23" s="1" t="s">
        <v>203</v>
      </c>
      <c r="D23" s="1" t="s">
        <v>262</v>
      </c>
      <c r="E23" s="2">
        <v>22</v>
      </c>
      <c r="F23" s="3" t="b">
        <v>1</v>
      </c>
      <c r="G23" s="2">
        <v>58.76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1</v>
      </c>
      <c r="R23" s="2">
        <v>57.3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 t="b">
        <v>1</v>
      </c>
      <c r="AC23" s="2">
        <v>132.77000000000001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3" t="b">
        <v>1</v>
      </c>
      <c r="AN23" s="2">
        <v>65.63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4</v>
      </c>
      <c r="AY23" s="3" t="b">
        <v>1</v>
      </c>
      <c r="AZ23" s="2">
        <v>106.35</v>
      </c>
      <c r="BA23" s="2">
        <v>9</v>
      </c>
      <c r="BB23" s="2">
        <v>8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f t="shared" si="0"/>
        <v>0</v>
      </c>
      <c r="BL23" s="2">
        <v>0</v>
      </c>
      <c r="BM23" s="3" t="b">
        <v>0</v>
      </c>
      <c r="BN23" s="3" t="b">
        <v>0</v>
      </c>
      <c r="BO23" s="2">
        <v>153.35</v>
      </c>
      <c r="BP23" s="2">
        <v>10</v>
      </c>
      <c r="BQ23" s="2">
        <v>7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1</v>
      </c>
      <c r="BY23" s="2">
        <v>0</v>
      </c>
      <c r="BZ23" s="2">
        <v>1</v>
      </c>
      <c r="CA23" s="3" t="b">
        <v>0</v>
      </c>
      <c r="CB23" s="3" t="b">
        <v>1</v>
      </c>
      <c r="CC23" s="2">
        <v>148.44</v>
      </c>
      <c r="CD23" s="2">
        <v>9</v>
      </c>
      <c r="CE23" s="2">
        <v>8</v>
      </c>
      <c r="CF23" s="2">
        <v>0</v>
      </c>
      <c r="CG23" s="2">
        <v>0</v>
      </c>
      <c r="CH23" s="2">
        <v>0</v>
      </c>
      <c r="CI23" s="2">
        <f t="shared" si="1"/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3" t="b">
        <v>0</v>
      </c>
      <c r="CQ23" s="3" t="b">
        <v>0</v>
      </c>
      <c r="CR23" s="2">
        <v>179.68</v>
      </c>
      <c r="CS23" s="2">
        <v>8</v>
      </c>
      <c r="CT23" s="2">
        <v>7</v>
      </c>
      <c r="CU23" s="2">
        <v>0</v>
      </c>
      <c r="CV23" s="2">
        <v>0</v>
      </c>
      <c r="CW23" s="2">
        <v>0</v>
      </c>
      <c r="CX23" s="2">
        <v>1</v>
      </c>
      <c r="CY23" s="2">
        <v>0</v>
      </c>
      <c r="CZ23" s="2">
        <v>0</v>
      </c>
      <c r="DA23" s="2">
        <v>0</v>
      </c>
      <c r="DB23" s="2">
        <v>0</v>
      </c>
      <c r="DC23" s="2">
        <v>1</v>
      </c>
      <c r="DD23" s="3" t="b">
        <v>0</v>
      </c>
      <c r="DE23" s="3" t="b">
        <v>1</v>
      </c>
      <c r="DF23" s="2">
        <v>191.6</v>
      </c>
      <c r="DG23" s="2">
        <v>9</v>
      </c>
      <c r="DH23" s="2">
        <v>8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3" t="b">
        <v>0</v>
      </c>
      <c r="DS23" s="3" t="b">
        <v>1</v>
      </c>
      <c r="DT23" s="2">
        <v>219.03</v>
      </c>
      <c r="DU23" s="2">
        <v>9</v>
      </c>
      <c r="DV23" s="2">
        <v>8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3" t="b">
        <v>0</v>
      </c>
      <c r="EG23" s="3" t="b">
        <v>1</v>
      </c>
      <c r="EH23" s="2">
        <v>149.05000000000001</v>
      </c>
      <c r="EI23" s="2">
        <v>9</v>
      </c>
      <c r="EJ23" s="2">
        <v>8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3" t="b">
        <v>1</v>
      </c>
      <c r="EU23" s="3" t="b">
        <v>0</v>
      </c>
      <c r="EV23" s="2">
        <v>128.81</v>
      </c>
      <c r="EW23" s="2">
        <v>8</v>
      </c>
      <c r="EX23" s="2">
        <v>7</v>
      </c>
      <c r="EY23" s="2">
        <v>0</v>
      </c>
      <c r="EZ23" s="2">
        <v>1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1</v>
      </c>
      <c r="FH23" s="3" t="b">
        <v>0</v>
      </c>
      <c r="FI23" s="3" t="b">
        <v>1</v>
      </c>
      <c r="FJ23" s="2">
        <v>153.74</v>
      </c>
      <c r="FK23" s="2">
        <v>9</v>
      </c>
      <c r="FL23" s="2">
        <v>8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3" t="b">
        <v>1</v>
      </c>
      <c r="FW23" s="3" t="b">
        <v>1</v>
      </c>
      <c r="FX23" s="2">
        <v>102.8</v>
      </c>
      <c r="FY23" s="2">
        <v>9</v>
      </c>
      <c r="FZ23" s="2">
        <v>8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3" t="b">
        <v>1</v>
      </c>
      <c r="GK23" s="2">
        <v>7</v>
      </c>
      <c r="GL23" s="2">
        <v>2551</v>
      </c>
      <c r="GM23" s="2">
        <v>153.285</v>
      </c>
      <c r="GN23" s="2">
        <v>3</v>
      </c>
      <c r="GO23" s="2">
        <v>3</v>
      </c>
      <c r="GP23" s="2">
        <v>0</v>
      </c>
      <c r="GQ23" s="2">
        <v>1</v>
      </c>
      <c r="GR23" s="2">
        <v>4</v>
      </c>
      <c r="GS23" s="2">
        <v>2</v>
      </c>
      <c r="GT23" s="2">
        <v>12.2</v>
      </c>
      <c r="GU23" s="2">
        <v>3.125</v>
      </c>
      <c r="GV23" s="2">
        <v>0</v>
      </c>
      <c r="GW23" s="14">
        <f t="shared" si="2"/>
        <v>0.78</v>
      </c>
      <c r="GX23" t="s">
        <v>622</v>
      </c>
    </row>
    <row r="24" spans="1:206" ht="14.5" x14ac:dyDescent="0.35">
      <c r="A24" s="1" t="s">
        <v>263</v>
      </c>
      <c r="B24" s="2">
        <v>2</v>
      </c>
      <c r="C24" s="1" t="s">
        <v>203</v>
      </c>
      <c r="D24" s="1" t="s">
        <v>204</v>
      </c>
      <c r="E24" s="2">
        <v>30</v>
      </c>
      <c r="F24" s="3" t="b">
        <v>1</v>
      </c>
      <c r="G24" s="2">
        <v>34.590000000000003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1</v>
      </c>
      <c r="R24" s="2">
        <v>83.95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 t="b">
        <v>1</v>
      </c>
      <c r="AC24" s="2">
        <v>62.85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0</v>
      </c>
      <c r="AN24" s="2">
        <v>73.86</v>
      </c>
      <c r="AO24" s="2">
        <v>0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3</v>
      </c>
      <c r="AY24" s="3" t="b">
        <v>0</v>
      </c>
      <c r="AZ24" s="2">
        <v>130.31</v>
      </c>
      <c r="BA24" s="2">
        <v>8</v>
      </c>
      <c r="BB24" s="2">
        <v>7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1</v>
      </c>
      <c r="BI24" s="2">
        <v>0</v>
      </c>
      <c r="BJ24" s="2">
        <v>0</v>
      </c>
      <c r="BK24" s="2">
        <f t="shared" si="0"/>
        <v>0</v>
      </c>
      <c r="BL24" s="2">
        <v>1</v>
      </c>
      <c r="BM24" s="3" t="b">
        <v>0</v>
      </c>
      <c r="BN24" s="3" t="b">
        <v>1</v>
      </c>
      <c r="BO24" s="2">
        <v>113.1</v>
      </c>
      <c r="BP24" s="2">
        <v>9</v>
      </c>
      <c r="BQ24" s="2">
        <v>8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3" t="b">
        <v>0</v>
      </c>
      <c r="CB24" s="3" t="b">
        <v>0</v>
      </c>
      <c r="CC24" s="2">
        <v>143.1</v>
      </c>
      <c r="CD24" s="2">
        <v>8</v>
      </c>
      <c r="CE24" s="2">
        <v>7</v>
      </c>
      <c r="CF24" s="2">
        <v>0</v>
      </c>
      <c r="CG24" s="2">
        <v>0</v>
      </c>
      <c r="CH24" s="2">
        <v>0</v>
      </c>
      <c r="CI24" s="2">
        <f t="shared" si="1"/>
        <v>0</v>
      </c>
      <c r="CJ24" s="2">
        <v>0</v>
      </c>
      <c r="CK24" s="2">
        <v>0</v>
      </c>
      <c r="CL24" s="2">
        <v>0</v>
      </c>
      <c r="CM24" s="2">
        <v>0</v>
      </c>
      <c r="CN24" s="2">
        <v>1</v>
      </c>
      <c r="CO24" s="2">
        <v>1</v>
      </c>
      <c r="CP24" s="3" t="b">
        <v>0</v>
      </c>
      <c r="CQ24" s="3" t="b">
        <v>0</v>
      </c>
      <c r="CR24" s="2">
        <v>79.12</v>
      </c>
      <c r="CS24" s="2">
        <v>8</v>
      </c>
      <c r="CT24" s="2">
        <v>7</v>
      </c>
      <c r="CU24" s="2">
        <v>0</v>
      </c>
      <c r="CV24" s="2">
        <v>0</v>
      </c>
      <c r="CW24" s="2">
        <v>0</v>
      </c>
      <c r="CX24" s="2">
        <v>1</v>
      </c>
      <c r="CY24" s="2">
        <v>0</v>
      </c>
      <c r="CZ24" s="2">
        <v>0</v>
      </c>
      <c r="DA24" s="2">
        <v>0</v>
      </c>
      <c r="DB24" s="2">
        <v>0</v>
      </c>
      <c r="DC24" s="2">
        <v>1</v>
      </c>
      <c r="DD24" s="3" t="b">
        <v>0</v>
      </c>
      <c r="DE24" s="3" t="b">
        <v>0</v>
      </c>
      <c r="DF24" s="2">
        <v>145.69</v>
      </c>
      <c r="DG24" s="2">
        <v>9</v>
      </c>
      <c r="DH24" s="2">
        <v>4</v>
      </c>
      <c r="DI24" s="2">
        <v>0</v>
      </c>
      <c r="DJ24" s="2">
        <v>1</v>
      </c>
      <c r="DK24" s="2">
        <v>1</v>
      </c>
      <c r="DL24" s="2">
        <v>1</v>
      </c>
      <c r="DM24" s="2">
        <v>0</v>
      </c>
      <c r="DN24" s="2">
        <v>0</v>
      </c>
      <c r="DO24" s="2">
        <v>0</v>
      </c>
      <c r="DP24" s="2">
        <v>1</v>
      </c>
      <c r="DQ24" s="2">
        <v>4</v>
      </c>
      <c r="DR24" s="3" t="b">
        <v>0</v>
      </c>
      <c r="DS24" s="3" t="b">
        <v>0</v>
      </c>
      <c r="DT24" s="2">
        <v>235.24</v>
      </c>
      <c r="DU24" s="2">
        <v>6</v>
      </c>
      <c r="DV24" s="2">
        <v>5</v>
      </c>
      <c r="DW24" s="2">
        <v>0</v>
      </c>
      <c r="DX24" s="2">
        <v>1</v>
      </c>
      <c r="DY24" s="2">
        <v>0</v>
      </c>
      <c r="DZ24" s="2">
        <v>0</v>
      </c>
      <c r="EA24" s="2">
        <v>0</v>
      </c>
      <c r="EB24" s="2">
        <v>1</v>
      </c>
      <c r="EC24" s="2">
        <v>0</v>
      </c>
      <c r="ED24" s="2">
        <v>1</v>
      </c>
      <c r="EE24" s="2">
        <v>3</v>
      </c>
      <c r="EF24" s="3" t="b">
        <v>0</v>
      </c>
      <c r="EG24" s="3" t="b">
        <v>0</v>
      </c>
      <c r="EH24" s="2">
        <v>111.18</v>
      </c>
      <c r="EI24" s="2">
        <v>7</v>
      </c>
      <c r="EJ24" s="2">
        <v>4</v>
      </c>
      <c r="EK24" s="2">
        <v>0</v>
      </c>
      <c r="EL24" s="2">
        <v>1</v>
      </c>
      <c r="EM24" s="2">
        <v>1</v>
      </c>
      <c r="EN24" s="2">
        <v>1</v>
      </c>
      <c r="EO24" s="2">
        <v>0</v>
      </c>
      <c r="EP24" s="2">
        <v>0</v>
      </c>
      <c r="EQ24" s="2">
        <v>0</v>
      </c>
      <c r="ER24" s="2">
        <v>1</v>
      </c>
      <c r="ES24" s="2">
        <v>4</v>
      </c>
      <c r="ET24" s="3" t="b">
        <v>0</v>
      </c>
      <c r="EU24" s="3" t="b">
        <v>0</v>
      </c>
      <c r="EV24" s="2">
        <v>129.52000000000001</v>
      </c>
      <c r="EW24" s="2">
        <v>7</v>
      </c>
      <c r="EX24" s="2">
        <v>6</v>
      </c>
      <c r="EY24" s="2">
        <v>0</v>
      </c>
      <c r="EZ24" s="2">
        <v>1</v>
      </c>
      <c r="FA24" s="2">
        <v>0</v>
      </c>
      <c r="FB24" s="2">
        <v>1</v>
      </c>
      <c r="FC24" s="2">
        <v>0</v>
      </c>
      <c r="FD24" s="2">
        <v>0</v>
      </c>
      <c r="FE24" s="2">
        <v>0</v>
      </c>
      <c r="FF24" s="2">
        <v>0</v>
      </c>
      <c r="FG24" s="2">
        <v>2</v>
      </c>
      <c r="FH24" s="3" t="b">
        <v>0</v>
      </c>
      <c r="FI24" s="3" t="b">
        <v>0</v>
      </c>
      <c r="FJ24" s="2">
        <v>120.39</v>
      </c>
      <c r="FK24" s="2">
        <v>7</v>
      </c>
      <c r="FL24" s="2">
        <v>6</v>
      </c>
      <c r="FM24" s="2">
        <v>0</v>
      </c>
      <c r="FN24" s="2">
        <v>1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1</v>
      </c>
      <c r="FU24" s="2">
        <v>2</v>
      </c>
      <c r="FV24" s="3" t="b">
        <v>0</v>
      </c>
      <c r="FW24" s="3" t="b">
        <v>0</v>
      </c>
      <c r="FX24" s="2">
        <v>142.19</v>
      </c>
      <c r="FY24" s="2">
        <v>8</v>
      </c>
      <c r="FZ24" s="2">
        <v>7</v>
      </c>
      <c r="GA24" s="2">
        <v>0</v>
      </c>
      <c r="GB24" s="2">
        <v>0</v>
      </c>
      <c r="GC24" s="2">
        <v>0</v>
      </c>
      <c r="GD24" s="2">
        <v>1</v>
      </c>
      <c r="GE24" s="2">
        <v>0</v>
      </c>
      <c r="GF24" s="2">
        <v>0</v>
      </c>
      <c r="GG24" s="2">
        <v>0</v>
      </c>
      <c r="GH24" s="2">
        <v>0</v>
      </c>
      <c r="GI24" s="2">
        <v>1</v>
      </c>
      <c r="GJ24" s="3" t="b">
        <v>0</v>
      </c>
      <c r="GK24" s="2">
        <v>1</v>
      </c>
      <c r="GL24" s="2">
        <v>2094</v>
      </c>
      <c r="GM24" s="2">
        <v>134.98400000000001</v>
      </c>
      <c r="GN24" s="2">
        <v>0</v>
      </c>
      <c r="GO24" s="2">
        <v>0</v>
      </c>
      <c r="GP24" s="2">
        <v>0</v>
      </c>
      <c r="GQ24" s="2">
        <v>4</v>
      </c>
      <c r="GR24" s="2">
        <v>1</v>
      </c>
      <c r="GS24" s="2">
        <v>5</v>
      </c>
      <c r="GT24" s="2">
        <v>9.4</v>
      </c>
      <c r="GU24" s="2">
        <v>3.125</v>
      </c>
      <c r="GV24" s="2">
        <v>0</v>
      </c>
      <c r="GW24" s="14">
        <f t="shared" si="2"/>
        <v>0.11</v>
      </c>
      <c r="GX24" t="s">
        <v>622</v>
      </c>
    </row>
    <row r="25" spans="1:206" ht="14.5" x14ac:dyDescent="0.35">
      <c r="A25" s="1" t="s">
        <v>264</v>
      </c>
      <c r="B25" s="2">
        <v>2</v>
      </c>
      <c r="C25" s="1" t="s">
        <v>203</v>
      </c>
      <c r="D25" s="1" t="s">
        <v>208</v>
      </c>
      <c r="E25" s="2">
        <v>26</v>
      </c>
      <c r="F25" s="3" t="b">
        <v>1</v>
      </c>
      <c r="G25" s="2">
        <v>23.57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0</v>
      </c>
      <c r="R25" s="2">
        <v>51.1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3" t="b">
        <v>1</v>
      </c>
      <c r="AC25" s="2">
        <v>84.87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42.38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3</v>
      </c>
      <c r="AY25" s="3" t="b">
        <v>0</v>
      </c>
      <c r="AZ25" s="2">
        <v>74.28</v>
      </c>
      <c r="BA25" s="2">
        <v>7</v>
      </c>
      <c r="BB25" s="2">
        <v>4</v>
      </c>
      <c r="BC25" s="2">
        <v>0</v>
      </c>
      <c r="BD25" s="2">
        <v>0</v>
      </c>
      <c r="BE25" s="2">
        <v>0</v>
      </c>
      <c r="BF25" s="2">
        <v>0</v>
      </c>
      <c r="BG25" s="2">
        <v>1</v>
      </c>
      <c r="BH25" s="2">
        <v>1</v>
      </c>
      <c r="BI25" s="2">
        <v>1</v>
      </c>
      <c r="BJ25" s="2">
        <v>1</v>
      </c>
      <c r="BK25" s="2">
        <f t="shared" si="0"/>
        <v>1</v>
      </c>
      <c r="BL25" s="2">
        <v>4</v>
      </c>
      <c r="BM25" s="3" t="b">
        <v>0</v>
      </c>
      <c r="BN25" s="3" t="b">
        <v>1</v>
      </c>
      <c r="BO25" s="2">
        <v>123.61</v>
      </c>
      <c r="BP25" s="2">
        <v>9</v>
      </c>
      <c r="BQ25" s="2">
        <v>8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3" t="b">
        <v>0</v>
      </c>
      <c r="CB25" s="3" t="b">
        <v>0</v>
      </c>
      <c r="CC25" s="2">
        <v>59.53</v>
      </c>
      <c r="CD25" s="2">
        <v>8</v>
      </c>
      <c r="CE25" s="2">
        <v>7</v>
      </c>
      <c r="CF25" s="2">
        <v>0</v>
      </c>
      <c r="CG25" s="2">
        <v>0</v>
      </c>
      <c r="CH25" s="2">
        <v>0</v>
      </c>
      <c r="CI25" s="2">
        <f t="shared" si="1"/>
        <v>0</v>
      </c>
      <c r="CJ25" s="2">
        <v>0</v>
      </c>
      <c r="CK25" s="2">
        <v>0</v>
      </c>
      <c r="CL25" s="2">
        <v>0</v>
      </c>
      <c r="CM25" s="2">
        <v>0</v>
      </c>
      <c r="CN25" s="2">
        <v>1</v>
      </c>
      <c r="CO25" s="2">
        <v>1</v>
      </c>
      <c r="CP25" s="3" t="b">
        <v>0</v>
      </c>
      <c r="CQ25" s="3" t="b">
        <v>0</v>
      </c>
      <c r="CR25" s="2">
        <v>241.99</v>
      </c>
      <c r="CS25" s="2">
        <v>0</v>
      </c>
      <c r="CT25" s="2">
        <v>4</v>
      </c>
      <c r="CU25" s="2">
        <v>0</v>
      </c>
      <c r="CV25" s="2">
        <v>0</v>
      </c>
      <c r="CW25" s="2">
        <v>0</v>
      </c>
      <c r="CX25" s="2">
        <v>1</v>
      </c>
      <c r="CY25" s="2">
        <v>2</v>
      </c>
      <c r="CZ25" s="2">
        <v>4</v>
      </c>
      <c r="DA25" s="2">
        <v>2</v>
      </c>
      <c r="DB25" s="2">
        <v>0</v>
      </c>
      <c r="DC25" s="2">
        <v>9</v>
      </c>
      <c r="DD25" s="3" t="b">
        <v>0</v>
      </c>
      <c r="DE25" s="3" t="b">
        <v>0</v>
      </c>
      <c r="DF25" s="2">
        <v>241.78</v>
      </c>
      <c r="DG25" s="2">
        <v>0</v>
      </c>
      <c r="DH25" s="2">
        <v>1</v>
      </c>
      <c r="DI25" s="2">
        <v>2</v>
      </c>
      <c r="DJ25" s="2">
        <v>1</v>
      </c>
      <c r="DK25" s="2">
        <v>2</v>
      </c>
      <c r="DL25" s="2">
        <v>1</v>
      </c>
      <c r="DM25" s="2">
        <v>1</v>
      </c>
      <c r="DN25" s="2">
        <v>1</v>
      </c>
      <c r="DO25" s="2">
        <v>1</v>
      </c>
      <c r="DP25" s="2">
        <v>0</v>
      </c>
      <c r="DQ25" s="2">
        <v>9</v>
      </c>
      <c r="DR25" s="3" t="b">
        <v>0</v>
      </c>
      <c r="DS25" s="3" t="b">
        <v>0</v>
      </c>
      <c r="DT25" s="2">
        <v>239.71</v>
      </c>
      <c r="DU25" s="2">
        <v>6</v>
      </c>
      <c r="DV25" s="2">
        <v>5</v>
      </c>
      <c r="DW25" s="2">
        <v>0</v>
      </c>
      <c r="DX25" s="2">
        <v>0</v>
      </c>
      <c r="DY25" s="2">
        <v>0</v>
      </c>
      <c r="DZ25" s="2">
        <v>1</v>
      </c>
      <c r="EA25" s="2">
        <v>0</v>
      </c>
      <c r="EB25" s="2">
        <v>1</v>
      </c>
      <c r="EC25" s="2">
        <v>1</v>
      </c>
      <c r="ED25" s="2">
        <v>0</v>
      </c>
      <c r="EE25" s="2">
        <v>3</v>
      </c>
      <c r="EF25" s="3" t="b">
        <v>0</v>
      </c>
      <c r="EG25" s="3" t="b">
        <v>1</v>
      </c>
      <c r="EH25" s="2">
        <v>87.2</v>
      </c>
      <c r="EI25" s="2">
        <v>9</v>
      </c>
      <c r="EJ25" s="2">
        <v>8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3" t="b">
        <v>1</v>
      </c>
      <c r="EU25" s="3" t="b">
        <v>0</v>
      </c>
      <c r="EV25" s="2">
        <v>128.29</v>
      </c>
      <c r="EW25" s="2">
        <v>8</v>
      </c>
      <c r="EX25" s="2">
        <v>7</v>
      </c>
      <c r="EY25" s="2">
        <v>1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1</v>
      </c>
      <c r="FH25" s="3" t="b">
        <v>0</v>
      </c>
      <c r="FI25" s="3" t="b">
        <v>1</v>
      </c>
      <c r="FJ25" s="2">
        <v>123.4</v>
      </c>
      <c r="FK25" s="2">
        <v>9</v>
      </c>
      <c r="FL25" s="2">
        <v>8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3" t="b">
        <v>1</v>
      </c>
      <c r="FW25" s="3" t="b">
        <v>0</v>
      </c>
      <c r="FX25" s="2">
        <v>241.99</v>
      </c>
      <c r="FY25" s="2">
        <v>0</v>
      </c>
      <c r="FZ25" s="2">
        <v>3</v>
      </c>
      <c r="GA25" s="2">
        <v>0</v>
      </c>
      <c r="GB25" s="2">
        <v>1</v>
      </c>
      <c r="GC25" s="2">
        <v>0</v>
      </c>
      <c r="GD25" s="2">
        <v>2</v>
      </c>
      <c r="GE25" s="2">
        <v>2</v>
      </c>
      <c r="GF25" s="2">
        <v>3</v>
      </c>
      <c r="GG25" s="2">
        <v>0</v>
      </c>
      <c r="GH25" s="2">
        <v>1</v>
      </c>
      <c r="GI25" s="2">
        <v>9</v>
      </c>
      <c r="GJ25" s="3" t="b">
        <v>0</v>
      </c>
      <c r="GK25" s="2">
        <v>3</v>
      </c>
      <c r="GL25" s="2">
        <v>2161</v>
      </c>
      <c r="GM25" s="2">
        <v>156.178</v>
      </c>
      <c r="GN25" s="2">
        <v>2</v>
      </c>
      <c r="GO25" s="2">
        <v>2</v>
      </c>
      <c r="GP25" s="2">
        <v>0</v>
      </c>
      <c r="GQ25" s="2">
        <v>2</v>
      </c>
      <c r="GR25" s="2">
        <v>1</v>
      </c>
      <c r="GS25" s="2">
        <v>5</v>
      </c>
      <c r="GT25" s="2">
        <v>13</v>
      </c>
      <c r="GU25" s="2">
        <v>1.25</v>
      </c>
      <c r="GV25" s="2">
        <v>0</v>
      </c>
      <c r="GW25" s="14">
        <f t="shared" si="2"/>
        <v>0.34</v>
      </c>
      <c r="GX25" t="s">
        <v>622</v>
      </c>
    </row>
    <row r="26" spans="1:206" ht="14.5" x14ac:dyDescent="0.35">
      <c r="A26" s="1" t="s">
        <v>265</v>
      </c>
      <c r="B26" s="2">
        <v>2</v>
      </c>
      <c r="C26" s="1" t="s">
        <v>203</v>
      </c>
      <c r="D26" s="1" t="s">
        <v>204</v>
      </c>
      <c r="E26" s="2">
        <v>30</v>
      </c>
      <c r="F26" s="3" t="b">
        <v>1</v>
      </c>
      <c r="G26" s="2">
        <v>75.260000000000005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89.3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1</v>
      </c>
      <c r="AA26" s="2">
        <v>2</v>
      </c>
      <c r="AB26" s="3" t="b">
        <v>1</v>
      </c>
      <c r="AC26" s="2">
        <v>49.93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83.67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3</v>
      </c>
      <c r="AY26" s="3" t="b">
        <v>0</v>
      </c>
      <c r="AZ26" s="2">
        <v>110.84</v>
      </c>
      <c r="BA26" s="2">
        <v>5</v>
      </c>
      <c r="BB26" s="2">
        <v>5</v>
      </c>
      <c r="BC26" s="2">
        <v>0</v>
      </c>
      <c r="BD26" s="2">
        <v>0</v>
      </c>
      <c r="BE26" s="2">
        <v>0</v>
      </c>
      <c r="BF26" s="2">
        <v>0</v>
      </c>
      <c r="BG26" s="2">
        <v>2</v>
      </c>
      <c r="BH26" s="2">
        <v>1</v>
      </c>
      <c r="BI26" s="2">
        <v>0</v>
      </c>
      <c r="BJ26" s="2">
        <v>1</v>
      </c>
      <c r="BK26" s="2">
        <f t="shared" si="0"/>
        <v>1</v>
      </c>
      <c r="BL26" s="2">
        <v>4</v>
      </c>
      <c r="BM26" s="3" t="b">
        <v>0</v>
      </c>
      <c r="BN26" s="3" t="b">
        <v>0</v>
      </c>
      <c r="BO26" s="2">
        <v>91.54</v>
      </c>
      <c r="BP26" s="2">
        <v>5</v>
      </c>
      <c r="BQ26" s="2">
        <v>5</v>
      </c>
      <c r="BR26" s="2">
        <v>1</v>
      </c>
      <c r="BS26" s="2">
        <v>1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2</v>
      </c>
      <c r="BZ26" s="2">
        <v>4</v>
      </c>
      <c r="CA26" s="3" t="b">
        <v>0</v>
      </c>
      <c r="CB26" s="3" t="b">
        <v>0</v>
      </c>
      <c r="CC26" s="2">
        <v>108.43</v>
      </c>
      <c r="CD26" s="2">
        <v>6</v>
      </c>
      <c r="CE26" s="2">
        <v>5</v>
      </c>
      <c r="CF26" s="2">
        <v>0</v>
      </c>
      <c r="CG26" s="2">
        <v>0</v>
      </c>
      <c r="CH26" s="2">
        <v>0</v>
      </c>
      <c r="CI26" s="2">
        <f t="shared" si="1"/>
        <v>0</v>
      </c>
      <c r="CJ26" s="2">
        <v>0</v>
      </c>
      <c r="CK26" s="2">
        <v>0</v>
      </c>
      <c r="CL26" s="2">
        <v>1</v>
      </c>
      <c r="CM26" s="2">
        <v>1</v>
      </c>
      <c r="CN26" s="2">
        <v>1</v>
      </c>
      <c r="CO26" s="2">
        <v>3</v>
      </c>
      <c r="CP26" s="3" t="b">
        <v>0</v>
      </c>
      <c r="CQ26" s="3" t="b">
        <v>0</v>
      </c>
      <c r="CR26" s="2">
        <v>147.59</v>
      </c>
      <c r="CS26" s="2">
        <v>8</v>
      </c>
      <c r="CT26" s="2">
        <v>7</v>
      </c>
      <c r="CU26" s="2">
        <v>0</v>
      </c>
      <c r="CV26" s="2">
        <v>0</v>
      </c>
      <c r="CW26" s="2">
        <v>0</v>
      </c>
      <c r="CX26" s="2">
        <v>1</v>
      </c>
      <c r="CY26" s="2">
        <v>0</v>
      </c>
      <c r="CZ26" s="2">
        <v>0</v>
      </c>
      <c r="DA26" s="2">
        <v>0</v>
      </c>
      <c r="DB26" s="2">
        <v>0</v>
      </c>
      <c r="DC26" s="2">
        <v>1</v>
      </c>
      <c r="DD26" s="3" t="b">
        <v>0</v>
      </c>
      <c r="DE26" s="3" t="b">
        <v>0</v>
      </c>
      <c r="DF26" s="2">
        <v>112.09</v>
      </c>
      <c r="DG26" s="2">
        <v>8</v>
      </c>
      <c r="DH26" s="2">
        <v>5</v>
      </c>
      <c r="DI26" s="2">
        <v>1</v>
      </c>
      <c r="DJ26" s="2">
        <v>1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2">
        <v>0</v>
      </c>
      <c r="DQ26" s="2">
        <v>3</v>
      </c>
      <c r="DR26" s="3" t="b">
        <v>0</v>
      </c>
      <c r="DS26" s="3" t="b">
        <v>0</v>
      </c>
      <c r="DT26" s="2">
        <v>59.61</v>
      </c>
      <c r="DU26" s="2">
        <v>10</v>
      </c>
      <c r="DV26" s="2">
        <v>7</v>
      </c>
      <c r="DW26" s="2">
        <v>1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1</v>
      </c>
      <c r="EF26" s="3" t="b">
        <v>1</v>
      </c>
      <c r="EG26" s="3" t="b">
        <v>1</v>
      </c>
      <c r="EH26" s="2">
        <v>52.53</v>
      </c>
      <c r="EI26" s="2">
        <v>9</v>
      </c>
      <c r="EJ26" s="2">
        <v>8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3" t="b">
        <v>1</v>
      </c>
      <c r="EU26" s="3" t="b">
        <v>1</v>
      </c>
      <c r="EV26" s="2">
        <v>94.2</v>
      </c>
      <c r="EW26" s="2">
        <v>9</v>
      </c>
      <c r="EX26" s="2">
        <v>8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3" t="b">
        <v>1</v>
      </c>
      <c r="FI26" s="3" t="b">
        <v>1</v>
      </c>
      <c r="FJ26" s="2">
        <v>21.22</v>
      </c>
      <c r="FK26" s="2">
        <v>9</v>
      </c>
      <c r="FL26" s="2">
        <v>8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3" t="b">
        <v>1</v>
      </c>
      <c r="FW26" s="3" t="b">
        <v>0</v>
      </c>
      <c r="FX26" s="2">
        <v>20.77</v>
      </c>
      <c r="FY26" s="2">
        <v>9</v>
      </c>
      <c r="FZ26" s="2">
        <v>4</v>
      </c>
      <c r="GA26" s="2">
        <v>0</v>
      </c>
      <c r="GB26" s="2">
        <v>0</v>
      </c>
      <c r="GC26" s="2">
        <v>2</v>
      </c>
      <c r="GD26" s="2">
        <v>2</v>
      </c>
      <c r="GE26" s="2">
        <v>0</v>
      </c>
      <c r="GF26" s="2">
        <v>0</v>
      </c>
      <c r="GG26" s="2">
        <v>1</v>
      </c>
      <c r="GH26" s="2">
        <v>1</v>
      </c>
      <c r="GI26" s="2">
        <v>6</v>
      </c>
      <c r="GJ26" s="3" t="b">
        <v>0</v>
      </c>
      <c r="GK26" s="2">
        <v>3</v>
      </c>
      <c r="GL26" s="2">
        <v>1565</v>
      </c>
      <c r="GM26" s="2">
        <v>81.882000000000005</v>
      </c>
      <c r="GN26" s="2">
        <v>4</v>
      </c>
      <c r="GO26" s="2">
        <v>3</v>
      </c>
      <c r="GP26" s="2">
        <v>1</v>
      </c>
      <c r="GQ26" s="2">
        <v>1</v>
      </c>
      <c r="GR26" s="2">
        <v>0</v>
      </c>
      <c r="GS26" s="2">
        <v>5</v>
      </c>
      <c r="GT26" s="2">
        <v>14.4</v>
      </c>
      <c r="GU26" s="2">
        <v>3.25</v>
      </c>
      <c r="GV26" s="2">
        <v>0</v>
      </c>
      <c r="GW26" s="14">
        <f t="shared" si="2"/>
        <v>0.34</v>
      </c>
      <c r="GX26" t="s">
        <v>622</v>
      </c>
    </row>
    <row r="27" spans="1:206" ht="14.5" x14ac:dyDescent="0.35">
      <c r="A27" s="1" t="s">
        <v>266</v>
      </c>
      <c r="B27" s="2">
        <v>2</v>
      </c>
      <c r="C27" s="1" t="s">
        <v>203</v>
      </c>
      <c r="D27" s="1" t="s">
        <v>204</v>
      </c>
      <c r="E27" s="2">
        <v>46</v>
      </c>
      <c r="F27" s="3" t="b">
        <v>1</v>
      </c>
      <c r="G27" s="2">
        <v>71.47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62.85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63.19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55.53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0</v>
      </c>
      <c r="AZ27" s="2">
        <v>169.19</v>
      </c>
      <c r="BA27" s="2">
        <v>8</v>
      </c>
      <c r="BB27" s="2">
        <v>7</v>
      </c>
      <c r="BC27" s="2">
        <v>0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>
        <v>0</v>
      </c>
      <c r="BK27" s="2">
        <f t="shared" si="0"/>
        <v>0</v>
      </c>
      <c r="BL27" s="2">
        <v>1</v>
      </c>
      <c r="BM27" s="3" t="b">
        <v>0</v>
      </c>
      <c r="BN27" s="3" t="b">
        <v>0</v>
      </c>
      <c r="BO27" s="2">
        <v>124.74</v>
      </c>
      <c r="BP27" s="2">
        <v>6</v>
      </c>
      <c r="BQ27" s="2">
        <v>5</v>
      </c>
      <c r="BR27" s="2">
        <v>1</v>
      </c>
      <c r="BS27" s="2">
        <v>1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1</v>
      </c>
      <c r="BZ27" s="2">
        <v>3</v>
      </c>
      <c r="CA27" s="3" t="b">
        <v>0</v>
      </c>
      <c r="CB27" s="3" t="b">
        <v>0</v>
      </c>
      <c r="CC27" s="2">
        <v>114.94</v>
      </c>
      <c r="CD27" s="2">
        <v>8</v>
      </c>
      <c r="CE27" s="2">
        <v>7</v>
      </c>
      <c r="CF27" s="2">
        <v>0</v>
      </c>
      <c r="CG27" s="2">
        <v>0</v>
      </c>
      <c r="CH27" s="2">
        <v>0</v>
      </c>
      <c r="CI27" s="2">
        <f t="shared" si="1"/>
        <v>0</v>
      </c>
      <c r="CJ27" s="2">
        <v>0</v>
      </c>
      <c r="CK27" s="2">
        <v>0</v>
      </c>
      <c r="CL27" s="2">
        <v>0</v>
      </c>
      <c r="CM27" s="2">
        <v>0</v>
      </c>
      <c r="CN27" s="2">
        <v>1</v>
      </c>
      <c r="CO27" s="2">
        <v>1</v>
      </c>
      <c r="CP27" s="3" t="b">
        <v>0</v>
      </c>
      <c r="CQ27" s="3" t="b">
        <v>1</v>
      </c>
      <c r="CR27" s="2">
        <v>122.76</v>
      </c>
      <c r="CS27" s="2">
        <v>9</v>
      </c>
      <c r="CT27" s="2">
        <v>8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3" t="b">
        <v>0</v>
      </c>
      <c r="DE27" s="3" t="b">
        <v>0</v>
      </c>
      <c r="DF27" s="2">
        <v>136.79</v>
      </c>
      <c r="DG27" s="2">
        <v>10</v>
      </c>
      <c r="DH27" s="2">
        <v>7</v>
      </c>
      <c r="DI27" s="2">
        <v>0</v>
      </c>
      <c r="DJ27" s="2">
        <v>0</v>
      </c>
      <c r="DK27" s="2">
        <v>1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1</v>
      </c>
      <c r="DR27" s="3" t="b">
        <v>0</v>
      </c>
      <c r="DS27" s="3" t="b">
        <v>1</v>
      </c>
      <c r="DT27" s="2">
        <v>240.19</v>
      </c>
      <c r="DU27" s="2">
        <v>9</v>
      </c>
      <c r="DV27" s="2">
        <v>8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3" t="b">
        <v>0</v>
      </c>
      <c r="EG27" s="3" t="b">
        <v>0</v>
      </c>
      <c r="EH27" s="2">
        <v>208.16</v>
      </c>
      <c r="EI27" s="2">
        <v>9</v>
      </c>
      <c r="EJ27" s="2">
        <v>6</v>
      </c>
      <c r="EK27" s="2">
        <v>0</v>
      </c>
      <c r="EL27" s="2">
        <v>0</v>
      </c>
      <c r="EM27" s="2">
        <v>0</v>
      </c>
      <c r="EN27" s="2">
        <v>1</v>
      </c>
      <c r="EO27" s="2">
        <v>0</v>
      </c>
      <c r="EP27" s="2">
        <v>0</v>
      </c>
      <c r="EQ27" s="2">
        <v>0</v>
      </c>
      <c r="ER27" s="2">
        <v>1</v>
      </c>
      <c r="ES27" s="2">
        <v>2</v>
      </c>
      <c r="ET27" s="3" t="b">
        <v>0</v>
      </c>
      <c r="EU27" s="3" t="b">
        <v>1</v>
      </c>
      <c r="EV27" s="2">
        <v>191.1</v>
      </c>
      <c r="EW27" s="2">
        <v>9</v>
      </c>
      <c r="EX27" s="2">
        <v>8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3" t="b">
        <v>1</v>
      </c>
      <c r="FI27" s="3" t="b">
        <v>0</v>
      </c>
      <c r="FJ27" s="2">
        <v>209.72</v>
      </c>
      <c r="FK27" s="2">
        <v>12</v>
      </c>
      <c r="FL27" s="2">
        <v>7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3</v>
      </c>
      <c r="FS27" s="2">
        <v>0</v>
      </c>
      <c r="FT27" s="2">
        <v>0</v>
      </c>
      <c r="FU27" s="2">
        <v>3</v>
      </c>
      <c r="FV27" s="3" t="b">
        <v>0</v>
      </c>
      <c r="FW27" s="3" t="b">
        <v>0</v>
      </c>
      <c r="FX27" s="2">
        <v>157.13999999999999</v>
      </c>
      <c r="FY27" s="2">
        <v>8</v>
      </c>
      <c r="FZ27" s="2">
        <v>7</v>
      </c>
      <c r="GA27" s="2">
        <v>0</v>
      </c>
      <c r="GB27" s="2">
        <v>0</v>
      </c>
      <c r="GC27" s="2">
        <v>0</v>
      </c>
      <c r="GD27" s="2">
        <v>1</v>
      </c>
      <c r="GE27" s="2">
        <v>0</v>
      </c>
      <c r="GF27" s="2">
        <v>0</v>
      </c>
      <c r="GG27" s="2">
        <v>0</v>
      </c>
      <c r="GH27" s="2">
        <v>0</v>
      </c>
      <c r="GI27" s="2">
        <v>1</v>
      </c>
      <c r="GJ27" s="3" t="b">
        <v>0</v>
      </c>
      <c r="GK27" s="2">
        <v>3</v>
      </c>
      <c r="GL27" s="2">
        <v>2254</v>
      </c>
      <c r="GM27" s="2">
        <v>167.47300000000001</v>
      </c>
      <c r="GN27" s="2">
        <v>1</v>
      </c>
      <c r="GO27" s="2">
        <v>1</v>
      </c>
      <c r="GP27" s="2">
        <v>0</v>
      </c>
      <c r="GQ27" s="2">
        <v>3</v>
      </c>
      <c r="GR27" s="2">
        <v>2</v>
      </c>
      <c r="GS27" s="2">
        <v>4</v>
      </c>
      <c r="GT27" s="2">
        <v>14.2</v>
      </c>
      <c r="GU27" s="2">
        <v>2.5</v>
      </c>
      <c r="GV27" s="2">
        <v>0</v>
      </c>
      <c r="GW27" s="14">
        <f t="shared" si="2"/>
        <v>0.34</v>
      </c>
      <c r="GX27" t="s">
        <v>622</v>
      </c>
    </row>
    <row r="28" spans="1:206" ht="14.5" x14ac:dyDescent="0.35">
      <c r="A28" s="1" t="s">
        <v>267</v>
      </c>
      <c r="B28" s="2">
        <v>2</v>
      </c>
      <c r="C28" s="1" t="s">
        <v>203</v>
      </c>
      <c r="D28" s="1" t="s">
        <v>208</v>
      </c>
      <c r="E28" s="2">
        <v>18</v>
      </c>
      <c r="F28" s="3" t="b">
        <v>1</v>
      </c>
      <c r="G28" s="2">
        <v>80.22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0</v>
      </c>
      <c r="R28" s="2">
        <v>86.9</v>
      </c>
      <c r="S28" s="2">
        <v>0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1</v>
      </c>
      <c r="AA28" s="2">
        <v>2</v>
      </c>
      <c r="AB28" s="3" t="b">
        <v>0</v>
      </c>
      <c r="AC28" s="2">
        <v>95.7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0</v>
      </c>
      <c r="AL28" s="2">
        <v>2</v>
      </c>
      <c r="AM28" s="3" t="b">
        <v>1</v>
      </c>
      <c r="AN28" s="2">
        <v>93.34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2</v>
      </c>
      <c r="AY28" s="3" t="b">
        <v>0</v>
      </c>
      <c r="AZ28" s="2">
        <v>113.12</v>
      </c>
      <c r="BA28" s="2">
        <v>9</v>
      </c>
      <c r="BB28" s="2">
        <v>6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</v>
      </c>
      <c r="BI28" s="2">
        <v>0</v>
      </c>
      <c r="BJ28" s="2">
        <v>1</v>
      </c>
      <c r="BK28" s="2">
        <f t="shared" si="0"/>
        <v>2</v>
      </c>
      <c r="BL28" s="2">
        <v>2</v>
      </c>
      <c r="BM28" s="3" t="b">
        <v>0</v>
      </c>
      <c r="BN28" s="3" t="b">
        <v>0</v>
      </c>
      <c r="BO28" s="2">
        <v>222.79</v>
      </c>
      <c r="BP28" s="2">
        <v>8</v>
      </c>
      <c r="BQ28" s="2">
        <v>5</v>
      </c>
      <c r="BR28" s="2">
        <v>1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1</v>
      </c>
      <c r="BY28" s="2">
        <v>1</v>
      </c>
      <c r="BZ28" s="2">
        <v>3</v>
      </c>
      <c r="CA28" s="3" t="b">
        <v>0</v>
      </c>
      <c r="CB28" s="3" t="b">
        <v>0</v>
      </c>
      <c r="CC28" s="2">
        <v>134.18</v>
      </c>
      <c r="CD28" s="2">
        <v>8</v>
      </c>
      <c r="CE28" s="2">
        <v>7</v>
      </c>
      <c r="CF28" s="2">
        <v>0</v>
      </c>
      <c r="CG28" s="2">
        <v>0</v>
      </c>
      <c r="CH28" s="2">
        <v>0</v>
      </c>
      <c r="CI28" s="2">
        <f t="shared" si="1"/>
        <v>0</v>
      </c>
      <c r="CJ28" s="2">
        <v>0</v>
      </c>
      <c r="CK28" s="2">
        <v>0</v>
      </c>
      <c r="CL28" s="2">
        <v>0</v>
      </c>
      <c r="CM28" s="2">
        <v>0</v>
      </c>
      <c r="CN28" s="2">
        <v>1</v>
      </c>
      <c r="CO28" s="2">
        <v>1</v>
      </c>
      <c r="CP28" s="3" t="b">
        <v>0</v>
      </c>
      <c r="CQ28" s="3" t="b">
        <v>0</v>
      </c>
      <c r="CR28" s="2">
        <v>197.16</v>
      </c>
      <c r="CS28" s="2">
        <v>7</v>
      </c>
      <c r="CT28" s="2">
        <v>6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1</v>
      </c>
      <c r="DA28" s="2">
        <v>1</v>
      </c>
      <c r="DB28" s="2">
        <v>0</v>
      </c>
      <c r="DC28" s="2">
        <v>2</v>
      </c>
      <c r="DD28" s="3" t="b">
        <v>0</v>
      </c>
      <c r="DE28" s="3" t="b">
        <v>0</v>
      </c>
      <c r="DF28" s="2">
        <v>133.43</v>
      </c>
      <c r="DG28" s="2">
        <v>8</v>
      </c>
      <c r="DH28" s="2">
        <v>7</v>
      </c>
      <c r="DI28" s="2">
        <v>0</v>
      </c>
      <c r="DJ28" s="2">
        <v>0</v>
      </c>
      <c r="DK28" s="2">
        <v>1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3" t="b">
        <v>0</v>
      </c>
      <c r="DS28" s="3" t="b">
        <v>0</v>
      </c>
      <c r="DT28" s="2">
        <v>236.62</v>
      </c>
      <c r="DU28" s="2">
        <v>10</v>
      </c>
      <c r="DV28" s="2">
        <v>7</v>
      </c>
      <c r="DW28" s="2">
        <v>1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1</v>
      </c>
      <c r="EF28" s="3" t="b">
        <v>1</v>
      </c>
      <c r="EG28" s="3" t="b">
        <v>0</v>
      </c>
      <c r="EH28" s="2">
        <v>109.61</v>
      </c>
      <c r="EI28" s="2">
        <v>8</v>
      </c>
      <c r="EJ28" s="2">
        <v>5</v>
      </c>
      <c r="EK28" s="2">
        <v>0</v>
      </c>
      <c r="EL28" s="2">
        <v>0</v>
      </c>
      <c r="EM28" s="2">
        <v>0</v>
      </c>
      <c r="EN28" s="2">
        <v>1</v>
      </c>
      <c r="EO28" s="2">
        <v>0</v>
      </c>
      <c r="EP28" s="2">
        <v>0</v>
      </c>
      <c r="EQ28" s="2">
        <v>1</v>
      </c>
      <c r="ER28" s="2">
        <v>1</v>
      </c>
      <c r="ES28" s="2">
        <v>3</v>
      </c>
      <c r="ET28" s="3" t="b">
        <v>0</v>
      </c>
      <c r="EU28" s="3" t="b">
        <v>0</v>
      </c>
      <c r="EV28" s="2">
        <v>202.82</v>
      </c>
      <c r="EW28" s="2">
        <v>9</v>
      </c>
      <c r="EX28" s="2">
        <v>6</v>
      </c>
      <c r="EY28" s="2">
        <v>1</v>
      </c>
      <c r="EZ28" s="2">
        <v>0</v>
      </c>
      <c r="FA28" s="2">
        <v>0</v>
      </c>
      <c r="FB28" s="2">
        <v>1</v>
      </c>
      <c r="FC28" s="2">
        <v>0</v>
      </c>
      <c r="FD28" s="2">
        <v>0</v>
      </c>
      <c r="FE28" s="2">
        <v>0</v>
      </c>
      <c r="FF28" s="2">
        <v>0</v>
      </c>
      <c r="FG28" s="2">
        <v>2</v>
      </c>
      <c r="FH28" s="3" t="b">
        <v>0</v>
      </c>
      <c r="FI28" s="3" t="b">
        <v>0</v>
      </c>
      <c r="FJ28" s="2">
        <v>190.82</v>
      </c>
      <c r="FK28" s="2">
        <v>9</v>
      </c>
      <c r="FL28" s="2">
        <v>6</v>
      </c>
      <c r="FM28" s="2">
        <v>0</v>
      </c>
      <c r="FN28" s="2">
        <v>1</v>
      </c>
      <c r="FO28" s="2">
        <v>1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2</v>
      </c>
      <c r="FV28" s="3" t="b">
        <v>0</v>
      </c>
      <c r="FW28" s="3" t="b">
        <v>0</v>
      </c>
      <c r="FX28" s="2">
        <v>240.12</v>
      </c>
      <c r="FY28" s="2">
        <v>7</v>
      </c>
      <c r="FZ28" s="2">
        <v>6</v>
      </c>
      <c r="GA28" s="2">
        <v>0</v>
      </c>
      <c r="GB28" s="2">
        <v>0</v>
      </c>
      <c r="GC28" s="2">
        <v>0</v>
      </c>
      <c r="GD28" s="2">
        <v>0</v>
      </c>
      <c r="GE28" s="2">
        <v>1</v>
      </c>
      <c r="GF28" s="2">
        <v>0</v>
      </c>
      <c r="GG28" s="2">
        <v>0</v>
      </c>
      <c r="GH28" s="2">
        <v>1</v>
      </c>
      <c r="GI28" s="2">
        <v>2</v>
      </c>
      <c r="GJ28" s="3" t="b">
        <v>0</v>
      </c>
      <c r="GK28" s="2">
        <v>0</v>
      </c>
      <c r="GL28" s="2">
        <v>2511</v>
      </c>
      <c r="GM28" s="2">
        <v>178.06700000000001</v>
      </c>
      <c r="GN28" s="2">
        <v>1</v>
      </c>
      <c r="GO28" s="2">
        <v>0</v>
      </c>
      <c r="GP28" s="2">
        <v>1</v>
      </c>
      <c r="GQ28" s="2">
        <v>4</v>
      </c>
      <c r="GR28" s="2">
        <v>0</v>
      </c>
      <c r="GS28" s="2">
        <v>5</v>
      </c>
      <c r="GT28" s="2">
        <v>13.2</v>
      </c>
      <c r="GU28" s="2">
        <v>2.5</v>
      </c>
      <c r="GV28" s="2">
        <v>0</v>
      </c>
      <c r="GW28" s="14">
        <f t="shared" si="2"/>
        <v>0</v>
      </c>
      <c r="GX28" t="s">
        <v>622</v>
      </c>
    </row>
    <row r="29" spans="1:206" ht="14.5" x14ac:dyDescent="0.35">
      <c r="A29" s="1" t="s">
        <v>268</v>
      </c>
      <c r="B29" s="2">
        <v>2</v>
      </c>
      <c r="C29" s="1" t="s">
        <v>203</v>
      </c>
      <c r="D29" s="1" t="s">
        <v>204</v>
      </c>
      <c r="E29" s="2">
        <v>25</v>
      </c>
      <c r="F29" s="3" t="b">
        <v>1</v>
      </c>
      <c r="G29" s="2">
        <v>41.48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68.97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17.38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26.89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1</v>
      </c>
      <c r="AZ29" s="2">
        <v>144.05000000000001</v>
      </c>
      <c r="BA29" s="2">
        <v>9</v>
      </c>
      <c r="BB29" s="2">
        <v>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f t="shared" si="0"/>
        <v>0</v>
      </c>
      <c r="BL29" s="2">
        <v>0</v>
      </c>
      <c r="BM29" s="3" t="b">
        <v>0</v>
      </c>
      <c r="BN29" s="3" t="b">
        <v>1</v>
      </c>
      <c r="BO29" s="2">
        <v>150.99</v>
      </c>
      <c r="BP29" s="2">
        <v>9</v>
      </c>
      <c r="BQ29" s="2">
        <v>8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3" t="b">
        <v>0</v>
      </c>
      <c r="CB29" s="3" t="b">
        <v>1</v>
      </c>
      <c r="CC29" s="2">
        <v>204.69</v>
      </c>
      <c r="CD29" s="2">
        <v>9</v>
      </c>
      <c r="CE29" s="2">
        <v>8</v>
      </c>
      <c r="CF29" s="2">
        <v>0</v>
      </c>
      <c r="CG29" s="2">
        <v>0</v>
      </c>
      <c r="CH29" s="2">
        <v>0</v>
      </c>
      <c r="CI29" s="2">
        <f t="shared" si="1"/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3" t="b">
        <v>0</v>
      </c>
      <c r="CQ29" s="3" t="b">
        <v>1</v>
      </c>
      <c r="CR29" s="2">
        <v>192.98</v>
      </c>
      <c r="CS29" s="2">
        <v>9</v>
      </c>
      <c r="CT29" s="2">
        <v>8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3" t="b">
        <v>0</v>
      </c>
      <c r="DE29" s="3" t="b">
        <v>1</v>
      </c>
      <c r="DF29" s="2">
        <v>183.77</v>
      </c>
      <c r="DG29" s="2">
        <v>9</v>
      </c>
      <c r="DH29" s="2">
        <v>8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3" t="b">
        <v>0</v>
      </c>
      <c r="DS29" s="3" t="b">
        <v>1</v>
      </c>
      <c r="DT29" s="2">
        <v>154.22</v>
      </c>
      <c r="DU29" s="2">
        <v>9</v>
      </c>
      <c r="DV29" s="2">
        <v>8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3" t="b">
        <v>0</v>
      </c>
      <c r="EG29" s="3" t="b">
        <v>1</v>
      </c>
      <c r="EH29" s="2">
        <v>201.54</v>
      </c>
      <c r="EI29" s="2">
        <v>9</v>
      </c>
      <c r="EJ29" s="2">
        <v>8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3" t="b">
        <v>1</v>
      </c>
      <c r="EU29" s="3" t="b">
        <v>0</v>
      </c>
      <c r="EV29" s="2">
        <v>103.76</v>
      </c>
      <c r="EW29" s="2">
        <v>8</v>
      </c>
      <c r="EX29" s="2">
        <v>7</v>
      </c>
      <c r="EY29" s="2">
        <v>0</v>
      </c>
      <c r="EZ29" s="2">
        <v>1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1</v>
      </c>
      <c r="FH29" s="3" t="b">
        <v>0</v>
      </c>
      <c r="FI29" s="3" t="b">
        <v>1</v>
      </c>
      <c r="FJ29" s="2">
        <v>176.35</v>
      </c>
      <c r="FK29" s="2">
        <v>9</v>
      </c>
      <c r="FL29" s="2">
        <v>8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3" t="b">
        <v>1</v>
      </c>
      <c r="FW29" s="3" t="b">
        <v>1</v>
      </c>
      <c r="FX29" s="2">
        <v>124.58</v>
      </c>
      <c r="FY29" s="2">
        <v>9</v>
      </c>
      <c r="FZ29" s="2">
        <v>8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3" t="b">
        <v>1</v>
      </c>
      <c r="GK29" s="2">
        <v>9</v>
      </c>
      <c r="GL29" s="2">
        <v>2300</v>
      </c>
      <c r="GM29" s="2">
        <v>163.69300000000001</v>
      </c>
      <c r="GN29" s="2">
        <v>3</v>
      </c>
      <c r="GO29" s="2">
        <v>3</v>
      </c>
      <c r="GP29" s="2">
        <v>0</v>
      </c>
      <c r="GQ29" s="2">
        <v>1</v>
      </c>
      <c r="GR29" s="2">
        <v>6</v>
      </c>
      <c r="GS29" s="2">
        <v>0</v>
      </c>
      <c r="GT29" s="2">
        <v>8</v>
      </c>
      <c r="GU29" s="2">
        <v>1.875</v>
      </c>
      <c r="GV29" s="2">
        <v>0</v>
      </c>
      <c r="GW29" s="14">
        <f t="shared" si="2"/>
        <v>1.01</v>
      </c>
      <c r="GX29" t="s">
        <v>622</v>
      </c>
    </row>
    <row r="30" spans="1:206" ht="14.5" x14ac:dyDescent="0.35">
      <c r="A30" s="1" t="s">
        <v>269</v>
      </c>
      <c r="B30" s="2">
        <v>2</v>
      </c>
      <c r="C30" s="1" t="s">
        <v>203</v>
      </c>
      <c r="D30" s="1" t="s">
        <v>204</v>
      </c>
      <c r="E30" s="2">
        <v>52</v>
      </c>
      <c r="F30" s="3" t="b">
        <v>1</v>
      </c>
      <c r="G30" s="2">
        <v>78.510000000000005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94.27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2</v>
      </c>
      <c r="AB30" s="3" t="b">
        <v>1</v>
      </c>
      <c r="AC30" s="2">
        <v>39.57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71.63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0</v>
      </c>
      <c r="AZ30" s="2">
        <v>204.55</v>
      </c>
      <c r="BA30" s="2">
        <v>8</v>
      </c>
      <c r="BB30" s="2">
        <v>7</v>
      </c>
      <c r="BC30" s="2">
        <v>0</v>
      </c>
      <c r="BD30" s="2">
        <v>0</v>
      </c>
      <c r="BE30" s="2">
        <v>0</v>
      </c>
      <c r="BF30" s="2">
        <v>0</v>
      </c>
      <c r="BG30" s="2">
        <v>1</v>
      </c>
      <c r="BH30" s="2">
        <v>0</v>
      </c>
      <c r="BI30" s="2">
        <v>0</v>
      </c>
      <c r="BJ30" s="2">
        <v>0</v>
      </c>
      <c r="BK30" s="2">
        <f t="shared" si="0"/>
        <v>0</v>
      </c>
      <c r="BL30" s="2">
        <v>1</v>
      </c>
      <c r="BM30" s="3" t="b">
        <v>0</v>
      </c>
      <c r="BN30" s="3" t="b">
        <v>1</v>
      </c>
      <c r="BO30" s="2">
        <v>189.12</v>
      </c>
      <c r="BP30" s="2">
        <v>9</v>
      </c>
      <c r="BQ30" s="2">
        <v>8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3" t="b">
        <v>0</v>
      </c>
      <c r="CB30" s="3" t="b">
        <v>1</v>
      </c>
      <c r="CC30" s="2">
        <v>161.03</v>
      </c>
      <c r="CD30" s="2">
        <v>9</v>
      </c>
      <c r="CE30" s="2">
        <v>8</v>
      </c>
      <c r="CF30" s="2">
        <v>0</v>
      </c>
      <c r="CG30" s="2">
        <v>0</v>
      </c>
      <c r="CH30" s="2">
        <v>0</v>
      </c>
      <c r="CI30" s="2">
        <f t="shared" si="1"/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3" t="b">
        <v>0</v>
      </c>
      <c r="CQ30" s="3" t="b">
        <v>1</v>
      </c>
      <c r="CR30" s="2">
        <v>127.4</v>
      </c>
      <c r="CS30" s="2">
        <v>9</v>
      </c>
      <c r="CT30" s="2">
        <v>8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3" t="b">
        <v>0</v>
      </c>
      <c r="DE30" s="3" t="b">
        <v>0</v>
      </c>
      <c r="DF30" s="2">
        <v>187.57</v>
      </c>
      <c r="DG30" s="2">
        <v>7</v>
      </c>
      <c r="DH30" s="2">
        <v>6</v>
      </c>
      <c r="DI30" s="2">
        <v>0</v>
      </c>
      <c r="DJ30" s="2">
        <v>1</v>
      </c>
      <c r="DK30" s="2">
        <v>0</v>
      </c>
      <c r="DL30" s="2">
        <v>0</v>
      </c>
      <c r="DM30" s="2">
        <v>0</v>
      </c>
      <c r="DN30" s="2">
        <v>1</v>
      </c>
      <c r="DO30" s="2">
        <v>0</v>
      </c>
      <c r="DP30" s="2">
        <v>0</v>
      </c>
      <c r="DQ30" s="2">
        <v>2</v>
      </c>
      <c r="DR30" s="3" t="b">
        <v>0</v>
      </c>
      <c r="DS30" s="3" t="b">
        <v>0</v>
      </c>
      <c r="DT30" s="2">
        <v>240.05</v>
      </c>
      <c r="DU30" s="2">
        <v>7</v>
      </c>
      <c r="DV30" s="2">
        <v>6</v>
      </c>
      <c r="DW30" s="2">
        <v>0</v>
      </c>
      <c r="DX30" s="2">
        <v>1</v>
      </c>
      <c r="DY30" s="2">
        <v>0</v>
      </c>
      <c r="DZ30" s="2">
        <v>0</v>
      </c>
      <c r="EA30" s="2">
        <v>0</v>
      </c>
      <c r="EB30" s="2">
        <v>0</v>
      </c>
      <c r="EC30" s="2">
        <v>1</v>
      </c>
      <c r="ED30" s="2">
        <v>0</v>
      </c>
      <c r="EE30" s="2">
        <v>2</v>
      </c>
      <c r="EF30" s="3" t="b">
        <v>0</v>
      </c>
      <c r="EG30" s="3" t="b">
        <v>0</v>
      </c>
      <c r="EH30" s="2">
        <v>240.11</v>
      </c>
      <c r="EI30" s="2">
        <v>7</v>
      </c>
      <c r="EJ30" s="2">
        <v>6</v>
      </c>
      <c r="EK30" s="2">
        <v>0</v>
      </c>
      <c r="EL30" s="2">
        <v>0</v>
      </c>
      <c r="EM30" s="2">
        <v>1</v>
      </c>
      <c r="EN30" s="2">
        <v>1</v>
      </c>
      <c r="EO30" s="2">
        <v>0</v>
      </c>
      <c r="EP30" s="2">
        <v>0</v>
      </c>
      <c r="EQ30" s="2">
        <v>0</v>
      </c>
      <c r="ER30" s="2">
        <v>0</v>
      </c>
      <c r="ES30" s="2">
        <v>2</v>
      </c>
      <c r="ET30" s="3" t="b">
        <v>0</v>
      </c>
      <c r="EU30" s="3" t="b">
        <v>0</v>
      </c>
      <c r="EV30" s="2">
        <v>164.96</v>
      </c>
      <c r="EW30" s="2">
        <v>6</v>
      </c>
      <c r="EX30" s="2">
        <v>5</v>
      </c>
      <c r="EY30" s="2">
        <v>2</v>
      </c>
      <c r="EZ30" s="2">
        <v>0</v>
      </c>
      <c r="FA30" s="2">
        <v>2</v>
      </c>
      <c r="FB30" s="2">
        <v>1</v>
      </c>
      <c r="FC30" s="2">
        <v>0</v>
      </c>
      <c r="FD30" s="2">
        <v>0</v>
      </c>
      <c r="FE30" s="2">
        <v>0</v>
      </c>
      <c r="FF30" s="2">
        <v>0</v>
      </c>
      <c r="FG30" s="2">
        <v>5</v>
      </c>
      <c r="FH30" s="3" t="b">
        <v>0</v>
      </c>
      <c r="FI30" s="3" t="b">
        <v>0</v>
      </c>
      <c r="FJ30" s="2">
        <v>235.21</v>
      </c>
      <c r="FK30" s="2">
        <v>8</v>
      </c>
      <c r="FL30" s="2">
        <v>7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1</v>
      </c>
      <c r="FU30" s="2">
        <v>1</v>
      </c>
      <c r="FV30" s="3" t="b">
        <v>0</v>
      </c>
      <c r="FW30" s="3" t="b">
        <v>1</v>
      </c>
      <c r="FX30" s="2">
        <v>115.97</v>
      </c>
      <c r="FY30" s="2">
        <v>9</v>
      </c>
      <c r="FZ30" s="2">
        <v>8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3" t="b">
        <v>1</v>
      </c>
      <c r="GK30" s="2">
        <v>4</v>
      </c>
      <c r="GL30" s="2">
        <v>2496</v>
      </c>
      <c r="GM30" s="2">
        <v>186.59700000000001</v>
      </c>
      <c r="GN30" s="2">
        <v>1</v>
      </c>
      <c r="GO30" s="2">
        <v>1</v>
      </c>
      <c r="GP30" s="2">
        <v>0</v>
      </c>
      <c r="GQ30" s="2">
        <v>3</v>
      </c>
      <c r="GR30" s="2">
        <v>3</v>
      </c>
      <c r="GS30" s="2">
        <v>3</v>
      </c>
      <c r="GT30" s="2">
        <v>11</v>
      </c>
      <c r="GU30" s="2">
        <v>2.75</v>
      </c>
      <c r="GV30" s="2">
        <v>0</v>
      </c>
      <c r="GW30" s="14">
        <f t="shared" si="2"/>
        <v>0.45</v>
      </c>
      <c r="GX30" t="s">
        <v>622</v>
      </c>
    </row>
    <row r="31" spans="1:206" ht="14.5" x14ac:dyDescent="0.35">
      <c r="A31" s="1" t="s">
        <v>270</v>
      </c>
      <c r="B31" s="2">
        <v>2</v>
      </c>
      <c r="C31" s="1" t="s">
        <v>203</v>
      </c>
      <c r="D31" s="1" t="s">
        <v>204</v>
      </c>
      <c r="E31" s="2">
        <v>29</v>
      </c>
      <c r="F31" s="3" t="b">
        <v>1</v>
      </c>
      <c r="G31" s="2">
        <v>141.21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67.52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70.91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74.53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1</v>
      </c>
      <c r="AZ31" s="2">
        <v>128.78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f t="shared" si="0"/>
        <v>0</v>
      </c>
      <c r="BL31" s="2">
        <v>0</v>
      </c>
      <c r="BM31" s="3" t="b">
        <v>0</v>
      </c>
      <c r="BN31" s="3" t="b">
        <v>1</v>
      </c>
      <c r="BO31" s="2">
        <v>190.14</v>
      </c>
      <c r="BP31" s="2">
        <v>9</v>
      </c>
      <c r="BQ31" s="2">
        <v>8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3" t="b">
        <v>0</v>
      </c>
      <c r="CB31" s="3" t="b">
        <v>1</v>
      </c>
      <c r="CC31" s="2">
        <v>174.55</v>
      </c>
      <c r="CD31" s="2">
        <v>9</v>
      </c>
      <c r="CE31" s="2">
        <v>8</v>
      </c>
      <c r="CF31" s="2">
        <v>0</v>
      </c>
      <c r="CG31" s="2">
        <v>0</v>
      </c>
      <c r="CH31" s="2">
        <v>0</v>
      </c>
      <c r="CI31" s="2">
        <f t="shared" si="1"/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3" t="b">
        <v>0</v>
      </c>
      <c r="CQ31" s="3" t="b">
        <v>1</v>
      </c>
      <c r="CR31" s="2">
        <v>58.62</v>
      </c>
      <c r="CS31" s="2">
        <v>9</v>
      </c>
      <c r="CT31" s="2">
        <v>8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3" t="b">
        <v>0</v>
      </c>
      <c r="DE31" s="3" t="b">
        <v>1</v>
      </c>
      <c r="DF31" s="2">
        <v>156.43</v>
      </c>
      <c r="DG31" s="2">
        <v>9</v>
      </c>
      <c r="DH31" s="2">
        <v>8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3" t="b">
        <v>0</v>
      </c>
      <c r="DS31" s="3" t="b">
        <v>1</v>
      </c>
      <c r="DT31" s="2">
        <v>183.37</v>
      </c>
      <c r="DU31" s="2">
        <v>9</v>
      </c>
      <c r="DV31" s="2">
        <v>8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3" t="b">
        <v>0</v>
      </c>
      <c r="EG31" s="3" t="b">
        <v>1</v>
      </c>
      <c r="EH31" s="2">
        <v>149.68</v>
      </c>
      <c r="EI31" s="2">
        <v>9</v>
      </c>
      <c r="EJ31" s="2">
        <v>8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3" t="b">
        <v>1</v>
      </c>
      <c r="EU31" s="3" t="b">
        <v>0</v>
      </c>
      <c r="EV31" s="2">
        <v>131.6</v>
      </c>
      <c r="EW31" s="2">
        <v>8</v>
      </c>
      <c r="EX31" s="2">
        <v>7</v>
      </c>
      <c r="EY31" s="2">
        <v>0</v>
      </c>
      <c r="EZ31" s="2">
        <v>1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1</v>
      </c>
      <c r="FH31" s="3" t="b">
        <v>0</v>
      </c>
      <c r="FI31" s="3" t="b">
        <v>0</v>
      </c>
      <c r="FJ31" s="2">
        <v>150.66</v>
      </c>
      <c r="FK31" s="2">
        <v>8</v>
      </c>
      <c r="FL31" s="2">
        <v>7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1</v>
      </c>
      <c r="FU31" s="2">
        <v>1</v>
      </c>
      <c r="FV31" s="3" t="b">
        <v>0</v>
      </c>
      <c r="FW31" s="3" t="b">
        <v>0</v>
      </c>
      <c r="FX31" s="2">
        <v>127.04</v>
      </c>
      <c r="FY31" s="2">
        <v>8</v>
      </c>
      <c r="FZ31" s="2">
        <v>7</v>
      </c>
      <c r="GA31" s="2">
        <v>0</v>
      </c>
      <c r="GB31" s="2">
        <v>0</v>
      </c>
      <c r="GC31" s="2">
        <v>0</v>
      </c>
      <c r="GD31" s="2">
        <v>1</v>
      </c>
      <c r="GE31" s="2">
        <v>0</v>
      </c>
      <c r="GF31" s="2">
        <v>0</v>
      </c>
      <c r="GG31" s="2">
        <v>0</v>
      </c>
      <c r="GH31" s="2">
        <v>0</v>
      </c>
      <c r="GI31" s="2">
        <v>1</v>
      </c>
      <c r="GJ31" s="3" t="b">
        <v>0</v>
      </c>
      <c r="GK31" s="2">
        <v>7</v>
      </c>
      <c r="GL31" s="2">
        <v>2286</v>
      </c>
      <c r="GM31" s="2">
        <v>145.08699999999999</v>
      </c>
      <c r="GN31" s="2">
        <v>1</v>
      </c>
      <c r="GO31" s="2">
        <v>1</v>
      </c>
      <c r="GP31" s="2">
        <v>0</v>
      </c>
      <c r="GQ31" s="2">
        <v>3</v>
      </c>
      <c r="GR31" s="2">
        <v>6</v>
      </c>
      <c r="GS31" s="2">
        <v>0</v>
      </c>
      <c r="GT31" s="2">
        <v>12.6</v>
      </c>
      <c r="GU31" s="2">
        <v>2</v>
      </c>
      <c r="GV31" s="2">
        <v>0</v>
      </c>
      <c r="GW31" s="14">
        <f t="shared" si="2"/>
        <v>0.78</v>
      </c>
      <c r="GX31" t="s">
        <v>622</v>
      </c>
    </row>
    <row r="32" spans="1:206" ht="14.5" x14ac:dyDescent="0.35">
      <c r="A32" s="1" t="s">
        <v>271</v>
      </c>
      <c r="B32" s="2">
        <v>2</v>
      </c>
      <c r="C32" s="1" t="s">
        <v>203</v>
      </c>
      <c r="D32" s="1" t="s">
        <v>204</v>
      </c>
      <c r="E32" s="2">
        <v>32</v>
      </c>
      <c r="F32" s="3" t="b">
        <v>0</v>
      </c>
      <c r="G32" s="2">
        <v>99.24</v>
      </c>
      <c r="H32" s="2">
        <v>0</v>
      </c>
      <c r="I32" s="2">
        <v>0</v>
      </c>
      <c r="J32" s="2">
        <v>2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4</v>
      </c>
      <c r="Q32" s="3" t="b">
        <v>0</v>
      </c>
      <c r="R32" s="2">
        <v>99.41</v>
      </c>
      <c r="S32" s="2">
        <v>0</v>
      </c>
      <c r="T32" s="2">
        <v>1</v>
      </c>
      <c r="U32" s="2">
        <v>1</v>
      </c>
      <c r="V32" s="2">
        <v>1</v>
      </c>
      <c r="W32" s="2">
        <v>0</v>
      </c>
      <c r="X32" s="2">
        <v>0</v>
      </c>
      <c r="Y32" s="2">
        <v>0</v>
      </c>
      <c r="Z32" s="2">
        <v>1</v>
      </c>
      <c r="AA32" s="2">
        <v>4</v>
      </c>
      <c r="AB32" s="3" t="b">
        <v>1</v>
      </c>
      <c r="AC32" s="2">
        <v>67.72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0</v>
      </c>
      <c r="AN32" s="2">
        <v>102.95</v>
      </c>
      <c r="AO32" s="2">
        <v>1</v>
      </c>
      <c r="AP32" s="2">
        <v>1</v>
      </c>
      <c r="AQ32" s="2">
        <v>1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5</v>
      </c>
      <c r="AX32" s="2">
        <v>1</v>
      </c>
      <c r="AY32" s="3" t="b">
        <v>0</v>
      </c>
      <c r="AZ32" s="2">
        <v>148.97999999999999</v>
      </c>
      <c r="BA32" s="2">
        <v>8</v>
      </c>
      <c r="BB32" s="2">
        <v>5</v>
      </c>
      <c r="BC32" s="2">
        <v>1</v>
      </c>
      <c r="BD32" s="2">
        <v>0</v>
      </c>
      <c r="BE32" s="2">
        <v>0</v>
      </c>
      <c r="BF32" s="2">
        <v>0</v>
      </c>
      <c r="BG32" s="2">
        <v>1</v>
      </c>
      <c r="BH32" s="2">
        <v>0</v>
      </c>
      <c r="BI32" s="2">
        <v>0</v>
      </c>
      <c r="BJ32" s="2">
        <v>1</v>
      </c>
      <c r="BK32" s="2">
        <f t="shared" si="0"/>
        <v>1</v>
      </c>
      <c r="BL32" s="2">
        <v>3</v>
      </c>
      <c r="BM32" s="3" t="b">
        <v>0</v>
      </c>
      <c r="BN32" s="3" t="b">
        <v>0</v>
      </c>
      <c r="BO32" s="2">
        <v>145.63999999999999</v>
      </c>
      <c r="BP32" s="2">
        <v>8</v>
      </c>
      <c r="BQ32" s="2">
        <v>4</v>
      </c>
      <c r="BR32" s="2">
        <v>1</v>
      </c>
      <c r="BS32" s="2">
        <v>0</v>
      </c>
      <c r="BT32" s="2">
        <v>2</v>
      </c>
      <c r="BU32" s="2">
        <v>0</v>
      </c>
      <c r="BV32" s="2">
        <v>0</v>
      </c>
      <c r="BW32" s="2">
        <v>0</v>
      </c>
      <c r="BX32" s="2">
        <v>1</v>
      </c>
      <c r="BY32" s="2">
        <v>1</v>
      </c>
      <c r="BZ32" s="2">
        <v>5</v>
      </c>
      <c r="CA32" s="3" t="b">
        <v>0</v>
      </c>
      <c r="CB32" s="3" t="b">
        <v>0</v>
      </c>
      <c r="CC32" s="2">
        <v>203.71</v>
      </c>
      <c r="CD32" s="2">
        <v>8</v>
      </c>
      <c r="CE32" s="2">
        <v>3</v>
      </c>
      <c r="CF32" s="2">
        <v>1</v>
      </c>
      <c r="CG32" s="2">
        <v>0</v>
      </c>
      <c r="CH32" s="2">
        <v>1</v>
      </c>
      <c r="CI32" s="2">
        <f t="shared" si="1"/>
        <v>2</v>
      </c>
      <c r="CJ32" s="2">
        <v>0</v>
      </c>
      <c r="CK32" s="2">
        <v>0</v>
      </c>
      <c r="CL32" s="2">
        <v>1</v>
      </c>
      <c r="CM32" s="2">
        <v>1</v>
      </c>
      <c r="CN32" s="2">
        <v>1</v>
      </c>
      <c r="CO32" s="2">
        <v>5</v>
      </c>
      <c r="CP32" s="3" t="b">
        <v>0</v>
      </c>
      <c r="CQ32" s="3" t="b">
        <v>0</v>
      </c>
      <c r="CR32" s="2">
        <v>194.86</v>
      </c>
      <c r="CS32" s="2">
        <v>8</v>
      </c>
      <c r="CT32" s="2">
        <v>7</v>
      </c>
      <c r="CU32" s="2">
        <v>0</v>
      </c>
      <c r="CV32" s="2">
        <v>0</v>
      </c>
      <c r="CW32" s="2">
        <v>0</v>
      </c>
      <c r="CX32" s="2">
        <v>1</v>
      </c>
      <c r="CY32" s="2">
        <v>0</v>
      </c>
      <c r="CZ32" s="2">
        <v>0</v>
      </c>
      <c r="DA32" s="2">
        <v>0</v>
      </c>
      <c r="DB32" s="2">
        <v>0</v>
      </c>
      <c r="DC32" s="2">
        <v>1</v>
      </c>
      <c r="DD32" s="3" t="b">
        <v>0</v>
      </c>
      <c r="DE32" s="3" t="b">
        <v>0</v>
      </c>
      <c r="DF32" s="2">
        <v>166.9</v>
      </c>
      <c r="DG32" s="2">
        <v>8</v>
      </c>
      <c r="DH32" s="2">
        <v>7</v>
      </c>
      <c r="DI32" s="2">
        <v>0</v>
      </c>
      <c r="DJ32" s="2">
        <v>1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1</v>
      </c>
      <c r="DR32" s="3" t="b">
        <v>0</v>
      </c>
      <c r="DS32" s="3" t="b">
        <v>0</v>
      </c>
      <c r="DT32" s="2">
        <v>165.62</v>
      </c>
      <c r="DU32" s="2">
        <v>4</v>
      </c>
      <c r="DV32" s="2">
        <v>4</v>
      </c>
      <c r="DW32" s="2">
        <v>0</v>
      </c>
      <c r="DX32" s="2">
        <v>2</v>
      </c>
      <c r="DY32" s="2">
        <v>1</v>
      </c>
      <c r="DZ32" s="2">
        <v>1</v>
      </c>
      <c r="EA32" s="2">
        <v>0</v>
      </c>
      <c r="EB32" s="2">
        <v>1</v>
      </c>
      <c r="EC32" s="2">
        <v>0</v>
      </c>
      <c r="ED32" s="2">
        <v>0</v>
      </c>
      <c r="EE32" s="2">
        <v>5</v>
      </c>
      <c r="EF32" s="3" t="b">
        <v>0</v>
      </c>
      <c r="EG32" s="3" t="b">
        <v>0</v>
      </c>
      <c r="EH32" s="2">
        <v>159.82</v>
      </c>
      <c r="EI32" s="2">
        <v>7</v>
      </c>
      <c r="EJ32" s="2">
        <v>4</v>
      </c>
      <c r="EK32" s="2">
        <v>0</v>
      </c>
      <c r="EL32" s="2">
        <v>1</v>
      </c>
      <c r="EM32" s="2">
        <v>1</v>
      </c>
      <c r="EN32" s="2">
        <v>0</v>
      </c>
      <c r="EO32" s="2">
        <v>1</v>
      </c>
      <c r="EP32" s="2">
        <v>0</v>
      </c>
      <c r="EQ32" s="2">
        <v>0</v>
      </c>
      <c r="ER32" s="2">
        <v>1</v>
      </c>
      <c r="ES32" s="2">
        <v>4</v>
      </c>
      <c r="ET32" s="3" t="b">
        <v>0</v>
      </c>
      <c r="EU32" s="3" t="b">
        <v>0</v>
      </c>
      <c r="EV32" s="2">
        <v>149.16</v>
      </c>
      <c r="EW32" s="2">
        <v>7</v>
      </c>
      <c r="EX32" s="2">
        <v>4</v>
      </c>
      <c r="EY32" s="2">
        <v>1</v>
      </c>
      <c r="EZ32" s="2">
        <v>1</v>
      </c>
      <c r="FA32" s="2">
        <v>1</v>
      </c>
      <c r="FB32" s="2">
        <v>0</v>
      </c>
      <c r="FC32" s="2">
        <v>0</v>
      </c>
      <c r="FD32" s="2">
        <v>0</v>
      </c>
      <c r="FE32" s="2">
        <v>0</v>
      </c>
      <c r="FF32" s="2">
        <v>1</v>
      </c>
      <c r="FG32" s="2">
        <v>4</v>
      </c>
      <c r="FH32" s="3" t="b">
        <v>0</v>
      </c>
      <c r="FI32" s="3" t="b">
        <v>0</v>
      </c>
      <c r="FJ32" s="2">
        <v>184.11</v>
      </c>
      <c r="FK32" s="2">
        <v>6</v>
      </c>
      <c r="FL32" s="2">
        <v>5</v>
      </c>
      <c r="FM32" s="2">
        <v>0</v>
      </c>
      <c r="FN32" s="2">
        <v>0</v>
      </c>
      <c r="FO32" s="2">
        <v>0</v>
      </c>
      <c r="FP32" s="2">
        <v>1</v>
      </c>
      <c r="FQ32" s="2">
        <v>1</v>
      </c>
      <c r="FR32" s="2">
        <v>0</v>
      </c>
      <c r="FS32" s="2">
        <v>1</v>
      </c>
      <c r="FT32" s="2">
        <v>0</v>
      </c>
      <c r="FU32" s="2">
        <v>3</v>
      </c>
      <c r="FV32" s="3" t="b">
        <v>0</v>
      </c>
      <c r="FW32" s="3" t="b">
        <v>0</v>
      </c>
      <c r="FX32" s="2">
        <v>76.34</v>
      </c>
      <c r="FY32" s="2">
        <v>2</v>
      </c>
      <c r="FZ32" s="2">
        <v>2</v>
      </c>
      <c r="GA32" s="2">
        <v>0</v>
      </c>
      <c r="GB32" s="2">
        <v>1</v>
      </c>
      <c r="GC32" s="2">
        <v>1</v>
      </c>
      <c r="GD32" s="2">
        <v>2</v>
      </c>
      <c r="GE32" s="2">
        <v>1</v>
      </c>
      <c r="GF32" s="2">
        <v>3</v>
      </c>
      <c r="GG32" s="2">
        <v>0</v>
      </c>
      <c r="GH32" s="2">
        <v>1</v>
      </c>
      <c r="GI32" s="2">
        <v>9</v>
      </c>
      <c r="GJ32" s="3" t="b">
        <v>0</v>
      </c>
      <c r="GK32" s="2">
        <v>0</v>
      </c>
      <c r="GL32" s="2">
        <v>2830</v>
      </c>
      <c r="GM32" s="2">
        <v>159.51400000000001</v>
      </c>
      <c r="GN32" s="2">
        <v>0</v>
      </c>
      <c r="GO32" s="2">
        <v>0</v>
      </c>
      <c r="GP32" s="2">
        <v>0</v>
      </c>
      <c r="GQ32" s="2">
        <v>4</v>
      </c>
      <c r="GR32" s="2">
        <v>0</v>
      </c>
      <c r="GS32" s="2">
        <v>6</v>
      </c>
      <c r="GT32" s="2">
        <v>15.8</v>
      </c>
      <c r="GU32" s="2">
        <v>1.75</v>
      </c>
      <c r="GV32" s="2">
        <v>0</v>
      </c>
      <c r="GW32" s="14">
        <f t="shared" si="2"/>
        <v>0</v>
      </c>
      <c r="GX32" t="s">
        <v>622</v>
      </c>
    </row>
    <row r="33" spans="1:206" ht="14.5" x14ac:dyDescent="0.35">
      <c r="A33" s="1" t="s">
        <v>272</v>
      </c>
      <c r="B33" s="2">
        <v>2</v>
      </c>
      <c r="C33" s="1" t="s">
        <v>203</v>
      </c>
      <c r="D33" s="1" t="s">
        <v>208</v>
      </c>
      <c r="E33" s="2">
        <v>19</v>
      </c>
      <c r="F33" s="3" t="b">
        <v>1</v>
      </c>
      <c r="G33" s="2">
        <v>48.85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1</v>
      </c>
      <c r="R33" s="2">
        <v>61.93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38.159999999999997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42.46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4</v>
      </c>
      <c r="AY33" s="3" t="b">
        <v>1</v>
      </c>
      <c r="AZ33" s="2">
        <v>96.86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f t="shared" si="0"/>
        <v>0</v>
      </c>
      <c r="BL33" s="2">
        <v>0</v>
      </c>
      <c r="BM33" s="3" t="b">
        <v>0</v>
      </c>
      <c r="BN33" s="3" t="b">
        <v>1</v>
      </c>
      <c r="BO33" s="2">
        <v>208.91</v>
      </c>
      <c r="BP33" s="2">
        <v>9</v>
      </c>
      <c r="BQ33" s="2">
        <v>8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3" t="b">
        <v>0</v>
      </c>
      <c r="CB33" s="3" t="b">
        <v>1</v>
      </c>
      <c r="CC33" s="2">
        <v>179.38</v>
      </c>
      <c r="CD33" s="2">
        <v>9</v>
      </c>
      <c r="CE33" s="2">
        <v>8</v>
      </c>
      <c r="CF33" s="2">
        <v>0</v>
      </c>
      <c r="CG33" s="2">
        <v>0</v>
      </c>
      <c r="CH33" s="2">
        <v>0</v>
      </c>
      <c r="CI33" s="2">
        <f t="shared" si="1"/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3" t="b">
        <v>0</v>
      </c>
      <c r="CQ33" s="3" t="b">
        <v>1</v>
      </c>
      <c r="CR33" s="2">
        <v>147.85</v>
      </c>
      <c r="CS33" s="2">
        <v>9</v>
      </c>
      <c r="CT33" s="2">
        <v>8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3" t="b">
        <v>0</v>
      </c>
      <c r="DE33" s="3" t="b">
        <v>1</v>
      </c>
      <c r="DF33" s="2">
        <v>162.06</v>
      </c>
      <c r="DG33" s="2">
        <v>9</v>
      </c>
      <c r="DH33" s="2">
        <v>8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3" t="b">
        <v>0</v>
      </c>
      <c r="DS33" s="3" t="b">
        <v>1</v>
      </c>
      <c r="DT33" s="2">
        <v>185.9</v>
      </c>
      <c r="DU33" s="2">
        <v>9</v>
      </c>
      <c r="DV33" s="2">
        <v>8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3" t="b">
        <v>0</v>
      </c>
      <c r="EG33" s="3" t="b">
        <v>1</v>
      </c>
      <c r="EH33" s="2">
        <v>161.65</v>
      </c>
      <c r="EI33" s="2">
        <v>9</v>
      </c>
      <c r="EJ33" s="2">
        <v>8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3" t="b">
        <v>1</v>
      </c>
      <c r="EU33" s="3" t="b">
        <v>1</v>
      </c>
      <c r="EV33" s="2">
        <v>93.43</v>
      </c>
      <c r="EW33" s="2">
        <v>9</v>
      </c>
      <c r="EX33" s="2">
        <v>8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3" t="b">
        <v>1</v>
      </c>
      <c r="FI33" s="3" t="b">
        <v>0</v>
      </c>
      <c r="FJ33" s="2">
        <v>146.31</v>
      </c>
      <c r="FK33" s="2">
        <v>8</v>
      </c>
      <c r="FL33" s="2">
        <v>7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1</v>
      </c>
      <c r="FU33" s="2">
        <v>1</v>
      </c>
      <c r="FV33" s="3" t="b">
        <v>0</v>
      </c>
      <c r="FW33" s="3" t="b">
        <v>1</v>
      </c>
      <c r="FX33" s="2">
        <v>155.19999999999999</v>
      </c>
      <c r="FY33" s="2">
        <v>9</v>
      </c>
      <c r="FZ33" s="2">
        <v>8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3" t="b">
        <v>1</v>
      </c>
      <c r="GK33" s="2">
        <v>9</v>
      </c>
      <c r="GL33" s="2">
        <v>2649</v>
      </c>
      <c r="GM33" s="2">
        <v>153.755</v>
      </c>
      <c r="GN33" s="2">
        <v>3</v>
      </c>
      <c r="GO33" s="2">
        <v>3</v>
      </c>
      <c r="GP33" s="2">
        <v>0</v>
      </c>
      <c r="GQ33" s="2">
        <v>1</v>
      </c>
      <c r="GR33" s="2">
        <v>6</v>
      </c>
      <c r="GS33" s="2">
        <v>0</v>
      </c>
      <c r="GT33" s="2">
        <v>11.2</v>
      </c>
      <c r="GU33" s="2">
        <v>2.375</v>
      </c>
      <c r="GV33" s="2">
        <v>0</v>
      </c>
      <c r="GW33" s="14">
        <f t="shared" si="2"/>
        <v>1.01</v>
      </c>
      <c r="GX33" t="s">
        <v>622</v>
      </c>
    </row>
    <row r="34" spans="1:206" ht="14.5" x14ac:dyDescent="0.35">
      <c r="A34" s="1" t="s">
        <v>273</v>
      </c>
      <c r="B34" s="2">
        <v>2</v>
      </c>
      <c r="C34" s="1" t="s">
        <v>203</v>
      </c>
      <c r="D34" s="1" t="s">
        <v>204</v>
      </c>
      <c r="E34" s="2">
        <v>32</v>
      </c>
      <c r="F34" s="3" t="b">
        <v>0</v>
      </c>
      <c r="G34" s="2">
        <v>136.56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2</v>
      </c>
      <c r="Q34" s="3" t="b">
        <v>1</v>
      </c>
      <c r="R34" s="2">
        <v>57.04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49.52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43.26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3</v>
      </c>
      <c r="AY34" s="3" t="b">
        <v>1</v>
      </c>
      <c r="AZ34" s="2">
        <v>126.54</v>
      </c>
      <c r="BA34" s="2">
        <v>9</v>
      </c>
      <c r="BB34" s="2">
        <v>8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f t="shared" si="0"/>
        <v>0</v>
      </c>
      <c r="BL34" s="2">
        <v>0</v>
      </c>
      <c r="BM34" s="3" t="b">
        <v>0</v>
      </c>
      <c r="BN34" s="3" t="b">
        <v>1</v>
      </c>
      <c r="BO34" s="2">
        <v>160.47</v>
      </c>
      <c r="BP34" s="2">
        <v>9</v>
      </c>
      <c r="BQ34" s="2">
        <v>8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3" t="b">
        <v>0</v>
      </c>
      <c r="CB34" s="3" t="b">
        <v>0</v>
      </c>
      <c r="CC34" s="2">
        <v>149.44</v>
      </c>
      <c r="CD34" s="2">
        <v>8</v>
      </c>
      <c r="CE34" s="2">
        <v>7</v>
      </c>
      <c r="CF34" s="2">
        <v>0</v>
      </c>
      <c r="CG34" s="2">
        <v>0</v>
      </c>
      <c r="CH34" s="2">
        <v>0</v>
      </c>
      <c r="CI34" s="2">
        <f t="shared" si="1"/>
        <v>0</v>
      </c>
      <c r="CJ34" s="2">
        <v>0</v>
      </c>
      <c r="CK34" s="2">
        <v>0</v>
      </c>
      <c r="CL34" s="2">
        <v>0</v>
      </c>
      <c r="CM34" s="2">
        <v>0</v>
      </c>
      <c r="CN34" s="2">
        <v>1</v>
      </c>
      <c r="CO34" s="2">
        <v>1</v>
      </c>
      <c r="CP34" s="3" t="b">
        <v>0</v>
      </c>
      <c r="CQ34" s="3" t="b">
        <v>0</v>
      </c>
      <c r="CR34" s="2">
        <v>69</v>
      </c>
      <c r="CS34" s="2">
        <v>8</v>
      </c>
      <c r="CT34" s="2">
        <v>7</v>
      </c>
      <c r="CU34" s="2">
        <v>0</v>
      </c>
      <c r="CV34" s="2">
        <v>0</v>
      </c>
      <c r="CW34" s="2">
        <v>0</v>
      </c>
      <c r="CX34" s="2">
        <v>1</v>
      </c>
      <c r="CY34" s="2">
        <v>0</v>
      </c>
      <c r="CZ34" s="2">
        <v>0</v>
      </c>
      <c r="DA34" s="2">
        <v>0</v>
      </c>
      <c r="DB34" s="2">
        <v>0</v>
      </c>
      <c r="DC34" s="2">
        <v>1</v>
      </c>
      <c r="DD34" s="3" t="b">
        <v>0</v>
      </c>
      <c r="DE34" s="3" t="b">
        <v>0</v>
      </c>
      <c r="DF34" s="2">
        <v>156.68</v>
      </c>
      <c r="DG34" s="2">
        <v>8</v>
      </c>
      <c r="DH34" s="2">
        <v>7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1</v>
      </c>
      <c r="DO34" s="2">
        <v>0</v>
      </c>
      <c r="DP34" s="2">
        <v>0</v>
      </c>
      <c r="DQ34" s="2">
        <v>1</v>
      </c>
      <c r="DR34" s="3" t="b">
        <v>0</v>
      </c>
      <c r="DS34" s="3" t="b">
        <v>1</v>
      </c>
      <c r="DT34" s="2">
        <v>152.09</v>
      </c>
      <c r="DU34" s="2">
        <v>9</v>
      </c>
      <c r="DV34" s="2">
        <v>8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3" t="b">
        <v>0</v>
      </c>
      <c r="EG34" s="3" t="b">
        <v>0</v>
      </c>
      <c r="EH34" s="2">
        <v>219.84</v>
      </c>
      <c r="EI34" s="2">
        <v>8</v>
      </c>
      <c r="EJ34" s="2">
        <v>5</v>
      </c>
      <c r="EK34" s="2">
        <v>0</v>
      </c>
      <c r="EL34" s="2">
        <v>1</v>
      </c>
      <c r="EM34" s="2">
        <v>1</v>
      </c>
      <c r="EN34" s="2">
        <v>0</v>
      </c>
      <c r="EO34" s="2">
        <v>0</v>
      </c>
      <c r="EP34" s="2">
        <v>0</v>
      </c>
      <c r="EQ34" s="2">
        <v>0</v>
      </c>
      <c r="ER34" s="2">
        <v>1</v>
      </c>
      <c r="ES34" s="2">
        <v>3</v>
      </c>
      <c r="ET34" s="3" t="b">
        <v>0</v>
      </c>
      <c r="EU34" s="3" t="b">
        <v>0</v>
      </c>
      <c r="EV34" s="2">
        <v>203.8</v>
      </c>
      <c r="EW34" s="2">
        <v>8</v>
      </c>
      <c r="EX34" s="2">
        <v>7</v>
      </c>
      <c r="EY34" s="2">
        <v>0</v>
      </c>
      <c r="EZ34" s="2">
        <v>1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1</v>
      </c>
      <c r="FH34" s="3" t="b">
        <v>0</v>
      </c>
      <c r="FI34" s="3" t="b">
        <v>0</v>
      </c>
      <c r="FJ34" s="2">
        <v>132.91999999999999</v>
      </c>
      <c r="FK34" s="2">
        <v>7</v>
      </c>
      <c r="FL34" s="2">
        <v>6</v>
      </c>
      <c r="FM34" s="2">
        <v>0</v>
      </c>
      <c r="FN34" s="2">
        <v>1</v>
      </c>
      <c r="FO34" s="2">
        <v>1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2</v>
      </c>
      <c r="FV34" s="3" t="b">
        <v>0</v>
      </c>
      <c r="FW34" s="3" t="b">
        <v>1</v>
      </c>
      <c r="FX34" s="2">
        <v>193.63</v>
      </c>
      <c r="FY34" s="2">
        <v>9</v>
      </c>
      <c r="FZ34" s="2">
        <v>8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3" t="b">
        <v>1</v>
      </c>
      <c r="GK34" s="2">
        <v>4</v>
      </c>
      <c r="GL34" s="2">
        <v>2493</v>
      </c>
      <c r="GM34" s="2">
        <v>156.441</v>
      </c>
      <c r="GN34" s="2">
        <v>1</v>
      </c>
      <c r="GO34" s="2">
        <v>1</v>
      </c>
      <c r="GP34" s="2">
        <v>0</v>
      </c>
      <c r="GQ34" s="2">
        <v>3</v>
      </c>
      <c r="GR34" s="2">
        <v>3</v>
      </c>
      <c r="GS34" s="2">
        <v>3</v>
      </c>
      <c r="GT34" s="2">
        <v>17.8</v>
      </c>
      <c r="GU34" s="2">
        <v>1.5</v>
      </c>
      <c r="GV34" s="2">
        <v>0</v>
      </c>
      <c r="GW34" s="14">
        <f t="shared" si="2"/>
        <v>0.45</v>
      </c>
      <c r="GX34" t="s">
        <v>622</v>
      </c>
    </row>
    <row r="35" spans="1:206" ht="14.5" x14ac:dyDescent="0.35">
      <c r="A35" s="1" t="s">
        <v>274</v>
      </c>
      <c r="B35" s="2">
        <v>2</v>
      </c>
      <c r="C35" s="1" t="s">
        <v>203</v>
      </c>
      <c r="D35" s="1" t="s">
        <v>208</v>
      </c>
      <c r="E35" s="2">
        <v>23</v>
      </c>
      <c r="F35" s="3" t="b">
        <v>1</v>
      </c>
      <c r="G35" s="2">
        <v>17.32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3" t="b">
        <v>0</v>
      </c>
      <c r="R35" s="2">
        <v>70.87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1</v>
      </c>
      <c r="AA35" s="2">
        <v>2</v>
      </c>
      <c r="AB35" s="3" t="b">
        <v>1</v>
      </c>
      <c r="AC35" s="2">
        <v>40.33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1</v>
      </c>
      <c r="AN35" s="2">
        <v>20.49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3</v>
      </c>
      <c r="AY35" s="3" t="b">
        <v>1</v>
      </c>
      <c r="AZ35" s="2">
        <v>154.16</v>
      </c>
      <c r="BA35" s="2">
        <v>9</v>
      </c>
      <c r="BB35" s="2">
        <v>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f t="shared" si="0"/>
        <v>0</v>
      </c>
      <c r="BL35" s="2">
        <v>0</v>
      </c>
      <c r="BM35" s="3" t="b">
        <v>0</v>
      </c>
      <c r="BN35" s="3" t="b">
        <v>1</v>
      </c>
      <c r="BO35" s="2">
        <v>119.81</v>
      </c>
      <c r="BP35" s="2">
        <v>9</v>
      </c>
      <c r="BQ35" s="2">
        <v>8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3" t="b">
        <v>0</v>
      </c>
      <c r="CB35" s="3" t="b">
        <v>1</v>
      </c>
      <c r="CC35" s="2">
        <v>115.75</v>
      </c>
      <c r="CD35" s="2">
        <v>9</v>
      </c>
      <c r="CE35" s="2">
        <v>8</v>
      </c>
      <c r="CF35" s="2">
        <v>0</v>
      </c>
      <c r="CG35" s="2">
        <v>0</v>
      </c>
      <c r="CH35" s="2">
        <v>0</v>
      </c>
      <c r="CI35" s="2">
        <f t="shared" si="1"/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3" t="b">
        <v>0</v>
      </c>
      <c r="CQ35" s="3" t="b">
        <v>1</v>
      </c>
      <c r="CR35" s="2">
        <v>101.19</v>
      </c>
      <c r="CS35" s="2">
        <v>9</v>
      </c>
      <c r="CT35" s="2">
        <v>8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3" t="b">
        <v>0</v>
      </c>
      <c r="DE35" s="3" t="b">
        <v>1</v>
      </c>
      <c r="DF35" s="2">
        <v>101.41</v>
      </c>
      <c r="DG35" s="2">
        <v>9</v>
      </c>
      <c r="DH35" s="2">
        <v>8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3" t="b">
        <v>0</v>
      </c>
      <c r="DS35" s="3" t="b">
        <v>1</v>
      </c>
      <c r="DT35" s="2">
        <v>190.14</v>
      </c>
      <c r="DU35" s="2">
        <v>9</v>
      </c>
      <c r="DV35" s="2">
        <v>8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3" t="b">
        <v>0</v>
      </c>
      <c r="EG35" s="3" t="b">
        <v>1</v>
      </c>
      <c r="EH35" s="2">
        <v>110.17</v>
      </c>
      <c r="EI35" s="2">
        <v>9</v>
      </c>
      <c r="EJ35" s="2">
        <v>8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3" t="b">
        <v>1</v>
      </c>
      <c r="EU35" s="3" t="b">
        <v>1</v>
      </c>
      <c r="EV35" s="2">
        <v>121.22</v>
      </c>
      <c r="EW35" s="2">
        <v>9</v>
      </c>
      <c r="EX35" s="2">
        <v>8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3" t="b">
        <v>1</v>
      </c>
      <c r="FI35" s="3" t="b">
        <v>1</v>
      </c>
      <c r="FJ35" s="2">
        <v>106.22</v>
      </c>
      <c r="FK35" s="2">
        <v>9</v>
      </c>
      <c r="FL35" s="2">
        <v>8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3" t="b">
        <v>1</v>
      </c>
      <c r="FW35" s="3" t="b">
        <v>1</v>
      </c>
      <c r="FX35" s="2">
        <v>87.86</v>
      </c>
      <c r="FY35" s="2">
        <v>9</v>
      </c>
      <c r="FZ35" s="2">
        <v>8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3" t="b">
        <v>1</v>
      </c>
      <c r="GK35" s="2">
        <v>10</v>
      </c>
      <c r="GL35" s="2">
        <v>1793</v>
      </c>
      <c r="GM35" s="2">
        <v>120.79300000000001</v>
      </c>
      <c r="GN35" s="2">
        <v>4</v>
      </c>
      <c r="GO35" s="2">
        <v>4</v>
      </c>
      <c r="GP35" s="2">
        <v>0</v>
      </c>
      <c r="GQ35" s="2">
        <v>0</v>
      </c>
      <c r="GR35" s="2">
        <v>6</v>
      </c>
      <c r="GS35" s="2">
        <v>0</v>
      </c>
      <c r="GT35" s="2">
        <v>7.8</v>
      </c>
      <c r="GU35" s="2">
        <v>2</v>
      </c>
      <c r="GV35" s="2">
        <v>0</v>
      </c>
      <c r="GW35" s="14">
        <f t="shared" si="2"/>
        <v>1.1200000000000001</v>
      </c>
      <c r="GX35" t="s">
        <v>622</v>
      </c>
    </row>
    <row r="36" spans="1:206" ht="14.5" x14ac:dyDescent="0.35">
      <c r="A36" s="1" t="s">
        <v>275</v>
      </c>
      <c r="B36" s="2">
        <v>2</v>
      </c>
      <c r="C36" s="1" t="s">
        <v>203</v>
      </c>
      <c r="D36" s="1" t="s">
        <v>204</v>
      </c>
      <c r="E36" s="2">
        <v>21</v>
      </c>
      <c r="F36" s="3" t="b">
        <v>1</v>
      </c>
      <c r="G36" s="2">
        <v>21.67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3" t="b">
        <v>1</v>
      </c>
      <c r="R36" s="2">
        <v>35.04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3" t="b">
        <v>1</v>
      </c>
      <c r="AC36" s="2">
        <v>42.4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3" t="b">
        <v>1</v>
      </c>
      <c r="AN36" s="2">
        <v>38.33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4</v>
      </c>
      <c r="AY36" s="3" t="b">
        <v>0</v>
      </c>
      <c r="AZ36" s="2">
        <v>95.47</v>
      </c>
      <c r="BA36" s="2">
        <v>8</v>
      </c>
      <c r="BB36" s="2">
        <v>7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f t="shared" si="0"/>
        <v>1</v>
      </c>
      <c r="BL36" s="2">
        <v>1</v>
      </c>
      <c r="BM36" s="3" t="b">
        <v>0</v>
      </c>
      <c r="BN36" s="3" t="b">
        <v>1</v>
      </c>
      <c r="BO36" s="2">
        <v>140.82</v>
      </c>
      <c r="BP36" s="2">
        <v>9</v>
      </c>
      <c r="BQ36" s="2">
        <v>8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3" t="b">
        <v>0</v>
      </c>
      <c r="CB36" s="3" t="b">
        <v>1</v>
      </c>
      <c r="CC36" s="2">
        <v>155.85</v>
      </c>
      <c r="CD36" s="2">
        <v>9</v>
      </c>
      <c r="CE36" s="2">
        <v>8</v>
      </c>
      <c r="CF36" s="2">
        <v>0</v>
      </c>
      <c r="CG36" s="2">
        <v>0</v>
      </c>
      <c r="CH36" s="2">
        <v>0</v>
      </c>
      <c r="CI36" s="2">
        <f t="shared" si="1"/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3" t="b">
        <v>0</v>
      </c>
      <c r="CQ36" s="3" t="b">
        <v>1</v>
      </c>
      <c r="CR36" s="2">
        <v>102.44</v>
      </c>
      <c r="CS36" s="2">
        <v>9</v>
      </c>
      <c r="CT36" s="2">
        <v>8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3" t="b">
        <v>0</v>
      </c>
      <c r="DE36" s="3" t="b">
        <v>0</v>
      </c>
      <c r="DF36" s="2">
        <v>126.43</v>
      </c>
      <c r="DG36" s="2">
        <v>8</v>
      </c>
      <c r="DH36" s="2">
        <v>7</v>
      </c>
      <c r="DI36" s="2">
        <v>0</v>
      </c>
      <c r="DJ36" s="2">
        <v>0</v>
      </c>
      <c r="DK36" s="2">
        <v>1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1</v>
      </c>
      <c r="DR36" s="3" t="b">
        <v>0</v>
      </c>
      <c r="DS36" s="3" t="b">
        <v>0</v>
      </c>
      <c r="DT36" s="2">
        <v>229.6</v>
      </c>
      <c r="DU36" s="2">
        <v>9</v>
      </c>
      <c r="DV36" s="2">
        <v>6</v>
      </c>
      <c r="DW36" s="2">
        <v>0</v>
      </c>
      <c r="DX36" s="2">
        <v>1</v>
      </c>
      <c r="DY36" s="2">
        <v>0</v>
      </c>
      <c r="DZ36" s="2">
        <v>1</v>
      </c>
      <c r="EA36" s="2">
        <v>0</v>
      </c>
      <c r="EB36" s="2">
        <v>0</v>
      </c>
      <c r="EC36" s="2">
        <v>0</v>
      </c>
      <c r="ED36" s="2">
        <v>0</v>
      </c>
      <c r="EE36" s="2">
        <v>2</v>
      </c>
      <c r="EF36" s="3" t="b">
        <v>0</v>
      </c>
      <c r="EG36" s="3" t="b">
        <v>1</v>
      </c>
      <c r="EH36" s="2">
        <v>144.69999999999999</v>
      </c>
      <c r="EI36" s="2">
        <v>9</v>
      </c>
      <c r="EJ36" s="2">
        <v>8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3" t="b">
        <v>1</v>
      </c>
      <c r="EU36" s="3" t="b">
        <v>0</v>
      </c>
      <c r="EV36" s="2">
        <v>117.1</v>
      </c>
      <c r="EW36" s="2">
        <v>8</v>
      </c>
      <c r="EX36" s="2">
        <v>7</v>
      </c>
      <c r="EY36" s="2">
        <v>0</v>
      </c>
      <c r="EZ36" s="2">
        <v>1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1</v>
      </c>
      <c r="FH36" s="3" t="b">
        <v>0</v>
      </c>
      <c r="FI36" s="3" t="b">
        <v>1</v>
      </c>
      <c r="FJ36" s="2">
        <v>205.09</v>
      </c>
      <c r="FK36" s="2">
        <v>9</v>
      </c>
      <c r="FL36" s="2">
        <v>8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3" t="b">
        <v>1</v>
      </c>
      <c r="FW36" s="3" t="b">
        <v>1</v>
      </c>
      <c r="FX36" s="2">
        <v>200.1</v>
      </c>
      <c r="FY36" s="2">
        <v>9</v>
      </c>
      <c r="FZ36" s="2">
        <v>8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3" t="b">
        <v>1</v>
      </c>
      <c r="GK36" s="2">
        <v>6</v>
      </c>
      <c r="GL36" s="2">
        <v>2052</v>
      </c>
      <c r="GM36" s="2">
        <v>151.76</v>
      </c>
      <c r="GN36" s="2">
        <v>3</v>
      </c>
      <c r="GO36" s="2">
        <v>3</v>
      </c>
      <c r="GP36" s="2">
        <v>0</v>
      </c>
      <c r="GQ36" s="2">
        <v>1</v>
      </c>
      <c r="GR36" s="2">
        <v>3</v>
      </c>
      <c r="GS36" s="2">
        <v>3</v>
      </c>
      <c r="GT36" s="2">
        <v>8.1999999999999993</v>
      </c>
      <c r="GU36" s="2">
        <v>2.25</v>
      </c>
      <c r="GV36" s="2">
        <v>0</v>
      </c>
      <c r="GW36" s="14">
        <f t="shared" si="2"/>
        <v>0.67</v>
      </c>
      <c r="GX36" t="s">
        <v>622</v>
      </c>
    </row>
    <row r="38" spans="1:206" ht="12.5" x14ac:dyDescent="0.25">
      <c r="AY38" s="4">
        <f>COUNTIF(AY2:AY36,"=TRUE")</f>
        <v>14</v>
      </c>
      <c r="AZ38" s="5">
        <f>AVERAGE(AZ2:AZ36)</f>
        <v>103.88400000000001</v>
      </c>
      <c r="BB38" s="6">
        <f>AVERAGE(BB2:BB36)/8*100</f>
        <v>83.214285714285722</v>
      </c>
      <c r="BM38" s="7">
        <f>COUNTIF(BM2:BM36,"=TRUE")</f>
        <v>2</v>
      </c>
      <c r="BN38" s="4">
        <f>COUNTIF(BN2:BN36,"=TRUE")</f>
        <v>16</v>
      </c>
      <c r="BO38" s="5">
        <f>AVERAGE(BO2:BO36)</f>
        <v>116.06485714285712</v>
      </c>
      <c r="BQ38" s="6">
        <f>AVERAGE(BQ2:BQ36)/8*100</f>
        <v>83.928571428571431</v>
      </c>
      <c r="CA38" s="7">
        <f>COUNTIF(CA2:CA36,"=TRUE")</f>
        <v>0</v>
      </c>
      <c r="CB38" s="4">
        <f>COUNTIF(CB2:CB36,"=TRUE")</f>
        <v>13</v>
      </c>
      <c r="CC38" s="5">
        <f>AVERAGE(CC2:CC36)</f>
        <v>113.95657142857142</v>
      </c>
      <c r="CE38" s="6">
        <f>AVERAGE(CE2:CE36)/8*100</f>
        <v>86.785714285714292</v>
      </c>
      <c r="CP38" s="7">
        <f>COUNTIF(CP2:CP36,"=TRUE")</f>
        <v>0</v>
      </c>
      <c r="CQ38" s="4">
        <f>COUNTIF(CQ2:CQ36,"=TRUE")</f>
        <v>18</v>
      </c>
      <c r="CR38" s="5">
        <f>AVERAGE(CR2:CR36)</f>
        <v>109.13914285714289</v>
      </c>
      <c r="CT38" s="6">
        <f>AVERAGE(CT2:CT36)/8*100</f>
        <v>90</v>
      </c>
      <c r="DD38" s="7">
        <f>COUNTIF(DD2:DD36,"=TRUE")</f>
        <v>2</v>
      </c>
      <c r="DE38" s="4">
        <f>COUNTIF(DE2:DE36,"=TRUE")</f>
        <v>13</v>
      </c>
      <c r="DF38" s="5">
        <f>AVERAGE(DF2:DF36)</f>
        <v>132.44257142857145</v>
      </c>
      <c r="DH38" s="6">
        <f>AVERAGE(DH2:DH36)/8*100</f>
        <v>81.428571428571431</v>
      </c>
      <c r="DR38" s="7">
        <f>COUNTIF(DR2:DR36,"=TRUE")</f>
        <v>1</v>
      </c>
      <c r="DS38" s="4">
        <f>COUNTIF(DS2:DS36,"=TRUE")</f>
        <v>15</v>
      </c>
      <c r="DT38" s="5">
        <f>AVERAGE(DT2:DT36)</f>
        <v>149.04485714285713</v>
      </c>
      <c r="DV38" s="6">
        <f>AVERAGE(DV2:DV36)/8*100</f>
        <v>81.071428571428569</v>
      </c>
      <c r="EF38" s="7">
        <f>COUNTIF(EF2:EF36,"=TRUE")</f>
        <v>2</v>
      </c>
      <c r="EG38" s="4">
        <f>COUNTIF(EG2:EG36,"=TRUE")</f>
        <v>14</v>
      </c>
      <c r="EH38" s="5">
        <f>AVERAGE(EH2:EH36)</f>
        <v>129.44800000000001</v>
      </c>
      <c r="EJ38" s="6">
        <f>AVERAGE(EJ2:EJ36)/8*100</f>
        <v>82.5</v>
      </c>
      <c r="ET38" s="7">
        <f>COUNTIF(ET2:ET36,"=TRUE")</f>
        <v>14</v>
      </c>
      <c r="EU38" s="4">
        <f>COUNTIF(EU2:EU36,"=TRUE")</f>
        <v>10</v>
      </c>
      <c r="EV38" s="5">
        <f>AVERAGE(EV2:EV36)</f>
        <v>122.35</v>
      </c>
      <c r="EX38" s="6">
        <f>AVERAGE(EX2:EX36)/8*100</f>
        <v>84.285714285714292</v>
      </c>
      <c r="FH38" s="7">
        <f>COUNTIF(FH2:FH36,"=TRUE")</f>
        <v>10</v>
      </c>
      <c r="FI38" s="4">
        <f>COUNTIF(FI2:FI36,"=TRUE")</f>
        <v>8</v>
      </c>
      <c r="FJ38" s="5">
        <f>AVERAGE(FJ2:FJ36)</f>
        <v>131.53485714285716</v>
      </c>
      <c r="FL38" s="6">
        <f>AVERAGE(FL2:FL36)/8*100</f>
        <v>80.357142857142861</v>
      </c>
      <c r="FV38" s="7">
        <f>COUNTIF(FV2:FV36,"=TRUE")</f>
        <v>8</v>
      </c>
      <c r="FW38" s="4">
        <f>COUNTIF(FW2:FW36,"=TRUE")</f>
        <v>14</v>
      </c>
      <c r="FX38" s="5">
        <f>AVERAGE(FX2:FX36)</f>
        <v>116.94685714285714</v>
      </c>
      <c r="FZ38" s="6">
        <f>AVERAGE(FZ2:FZ36)/8*100</f>
        <v>84.642857142857139</v>
      </c>
      <c r="GJ38" s="7">
        <f>COUNTIF(GJ2:GJ36,"=TRUE")</f>
        <v>14</v>
      </c>
      <c r="GT38" s="5">
        <f>AVERAGE(GT2:GT36)</f>
        <v>11.274285714285714</v>
      </c>
      <c r="GU38" s="5">
        <f>AVERAGE(GU2:GU36)</f>
        <v>2.2464285714285714</v>
      </c>
    </row>
    <row r="39" spans="1:206" ht="12.5" x14ac:dyDescent="0.25">
      <c r="AY39" s="4">
        <f>AY38/35*100</f>
        <v>40</v>
      </c>
      <c r="BN39" s="4">
        <f>BN38/35*100</f>
        <v>45.714285714285715</v>
      </c>
      <c r="CB39" s="4">
        <f>CB38/35*100</f>
        <v>37.142857142857146</v>
      </c>
      <c r="CQ39" s="4">
        <f>CQ38/35*100</f>
        <v>51.428571428571423</v>
      </c>
      <c r="DE39" s="4">
        <f>DE38/35*100</f>
        <v>37.142857142857146</v>
      </c>
      <c r="DS39" s="4">
        <f>DS38/35*100</f>
        <v>42.857142857142854</v>
      </c>
      <c r="EG39" s="4">
        <f>EG38/35*100</f>
        <v>40</v>
      </c>
      <c r="EU39" s="4">
        <f>EU38/35*100</f>
        <v>28.571428571428569</v>
      </c>
      <c r="FI39" s="4">
        <f>FI38/35*100</f>
        <v>22.857142857142858</v>
      </c>
      <c r="FW39" s="4">
        <f>FW38/35*100</f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Y37"/>
  <sheetViews>
    <sheetView topLeftCell="A20" workbookViewId="0">
      <pane xSplit="1" topLeftCell="GX1" activePane="topRight" state="frozen"/>
      <selection pane="topRight" activeCell="GY37" sqref="GY37"/>
    </sheetView>
  </sheetViews>
  <sheetFormatPr defaultColWidth="14.453125" defaultRowHeight="15.75" customHeight="1" x14ac:dyDescent="0.25"/>
  <cols>
    <col min="1" max="1" width="25.6328125" bestFit="1" customWidth="1"/>
    <col min="63" max="63" width="14.453125" style="14"/>
    <col min="77" max="77" width="14.453125" style="14"/>
    <col min="88" max="88" width="14.453125" style="14"/>
  </cols>
  <sheetData>
    <row r="1" spans="1:20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578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580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582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593</v>
      </c>
    </row>
    <row r="2" spans="1:207" ht="15.75" customHeight="1" x14ac:dyDescent="0.35">
      <c r="A2" s="1" t="s">
        <v>276</v>
      </c>
      <c r="B2" s="2">
        <v>3</v>
      </c>
      <c r="C2" s="1" t="s">
        <v>203</v>
      </c>
      <c r="D2" s="1" t="s">
        <v>204</v>
      </c>
      <c r="E2" s="2">
        <v>21</v>
      </c>
      <c r="F2" s="3" t="b">
        <v>1</v>
      </c>
      <c r="G2" s="2">
        <v>27.64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1</v>
      </c>
      <c r="R2" s="2">
        <v>53.55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 t="b">
        <v>1</v>
      </c>
      <c r="AC2" s="2">
        <v>24.88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1</v>
      </c>
      <c r="AN2" s="2">
        <v>25.44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4</v>
      </c>
      <c r="AY2" s="3" t="b">
        <v>0</v>
      </c>
      <c r="AZ2" s="2">
        <v>37.61</v>
      </c>
      <c r="BA2" s="2">
        <v>7</v>
      </c>
      <c r="BB2" s="2">
        <v>6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0</v>
      </c>
      <c r="BI2" s="2">
        <v>0</v>
      </c>
      <c r="BJ2" s="2">
        <v>1</v>
      </c>
      <c r="BK2" s="2">
        <f>BF2+BJ2</f>
        <v>1</v>
      </c>
      <c r="BL2" s="2">
        <v>2</v>
      </c>
      <c r="BM2" s="3" t="b">
        <v>0</v>
      </c>
      <c r="BN2" s="3" t="b">
        <v>1</v>
      </c>
      <c r="BO2" s="2">
        <v>34.869999999999997</v>
      </c>
      <c r="BP2" s="2">
        <v>9</v>
      </c>
      <c r="BQ2" s="2">
        <v>8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f>BR2+BX2</f>
        <v>0</v>
      </c>
      <c r="BZ2" s="2">
        <v>0</v>
      </c>
      <c r="CA2" s="2">
        <v>0</v>
      </c>
      <c r="CB2" s="3" t="b">
        <v>0</v>
      </c>
      <c r="CC2" s="3" t="b">
        <v>0</v>
      </c>
      <c r="CD2" s="2">
        <v>31.4</v>
      </c>
      <c r="CE2" s="2">
        <v>8</v>
      </c>
      <c r="CF2" s="2">
        <v>7</v>
      </c>
      <c r="CG2" s="2">
        <v>0</v>
      </c>
      <c r="CH2" s="2">
        <v>0</v>
      </c>
      <c r="CI2" s="2">
        <v>0</v>
      </c>
      <c r="CJ2" s="2">
        <f>CG2+CI2</f>
        <v>0</v>
      </c>
      <c r="CK2" s="2">
        <v>0</v>
      </c>
      <c r="CL2" s="2">
        <v>0</v>
      </c>
      <c r="CM2" s="2">
        <v>1</v>
      </c>
      <c r="CN2" s="2">
        <v>0</v>
      </c>
      <c r="CO2" s="2">
        <v>0</v>
      </c>
      <c r="CP2" s="2">
        <v>1</v>
      </c>
      <c r="CQ2" s="3" t="b">
        <v>0</v>
      </c>
      <c r="CR2" s="3" t="b">
        <v>1</v>
      </c>
      <c r="CS2" s="2">
        <v>27.65</v>
      </c>
      <c r="CT2" s="2">
        <v>9</v>
      </c>
      <c r="CU2" s="2">
        <v>8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3" t="b">
        <v>0</v>
      </c>
      <c r="DF2" s="3" t="b">
        <v>0</v>
      </c>
      <c r="DG2" s="2">
        <v>41.65</v>
      </c>
      <c r="DH2" s="2">
        <v>8</v>
      </c>
      <c r="DI2" s="2">
        <v>7</v>
      </c>
      <c r="DJ2" s="2">
        <v>0</v>
      </c>
      <c r="DK2" s="2">
        <v>0</v>
      </c>
      <c r="DL2" s="2">
        <v>0</v>
      </c>
      <c r="DM2" s="2">
        <v>0</v>
      </c>
      <c r="DN2" s="2">
        <v>1</v>
      </c>
      <c r="DO2" s="2">
        <v>0</v>
      </c>
      <c r="DP2" s="2">
        <v>0</v>
      </c>
      <c r="DQ2" s="2">
        <v>0</v>
      </c>
      <c r="DR2" s="2">
        <v>1</v>
      </c>
      <c r="DS2" s="3" t="b">
        <v>0</v>
      </c>
      <c r="DT2" s="3" t="b">
        <v>1</v>
      </c>
      <c r="DU2" s="2">
        <v>54.98</v>
      </c>
      <c r="DV2" s="2">
        <v>9</v>
      </c>
      <c r="DW2" s="2">
        <v>8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3" t="b">
        <v>0</v>
      </c>
      <c r="EH2" s="3" t="b">
        <v>0</v>
      </c>
      <c r="EI2" s="2">
        <v>40.06</v>
      </c>
      <c r="EJ2" s="2">
        <v>8</v>
      </c>
      <c r="EK2" s="2">
        <v>7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1</v>
      </c>
      <c r="ES2" s="2">
        <v>0</v>
      </c>
      <c r="ET2" s="2">
        <v>1</v>
      </c>
      <c r="EU2" s="3" t="b">
        <v>0</v>
      </c>
      <c r="EV2" s="3" t="b">
        <v>1</v>
      </c>
      <c r="EW2" s="2">
        <v>28.62</v>
      </c>
      <c r="EX2" s="2">
        <v>9</v>
      </c>
      <c r="EY2" s="2">
        <v>8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3" t="b">
        <v>1</v>
      </c>
      <c r="FJ2" s="3" t="b">
        <v>0</v>
      </c>
      <c r="FK2" s="2">
        <v>39.01</v>
      </c>
      <c r="FL2" s="2">
        <v>8</v>
      </c>
      <c r="FM2" s="2">
        <v>7</v>
      </c>
      <c r="FN2" s="2">
        <v>0</v>
      </c>
      <c r="FO2" s="2">
        <v>0</v>
      </c>
      <c r="FP2" s="2">
        <v>1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1</v>
      </c>
      <c r="FW2" s="3" t="b">
        <v>0</v>
      </c>
      <c r="FX2" s="3" t="b">
        <v>0</v>
      </c>
      <c r="FY2" s="2">
        <v>55.58</v>
      </c>
      <c r="FZ2" s="2">
        <v>7</v>
      </c>
      <c r="GA2" s="2">
        <v>7</v>
      </c>
      <c r="GB2" s="2">
        <v>0</v>
      </c>
      <c r="GC2" s="2">
        <v>0</v>
      </c>
      <c r="GD2" s="2">
        <v>0</v>
      </c>
      <c r="GE2" s="2">
        <v>2</v>
      </c>
      <c r="GF2" s="2">
        <v>0</v>
      </c>
      <c r="GG2" s="2">
        <v>0</v>
      </c>
      <c r="GH2" s="2">
        <v>0</v>
      </c>
      <c r="GI2" s="2">
        <v>0</v>
      </c>
      <c r="GJ2" s="2">
        <v>2</v>
      </c>
      <c r="GK2" s="3" t="b">
        <v>0</v>
      </c>
      <c r="GL2" s="2">
        <v>4</v>
      </c>
      <c r="GM2" s="2">
        <v>807</v>
      </c>
      <c r="GN2" s="2">
        <v>39.143000000000001</v>
      </c>
      <c r="GO2" s="2">
        <v>1</v>
      </c>
      <c r="GP2" s="2">
        <v>1</v>
      </c>
      <c r="GQ2" s="2">
        <v>0</v>
      </c>
      <c r="GR2" s="2">
        <v>3</v>
      </c>
      <c r="GS2" s="2">
        <v>3</v>
      </c>
      <c r="GT2" s="2">
        <v>3</v>
      </c>
      <c r="GU2" s="2">
        <v>10.6</v>
      </c>
      <c r="GV2" s="2">
        <v>1.25</v>
      </c>
      <c r="GW2" s="2">
        <v>2.75</v>
      </c>
      <c r="GX2" s="14">
        <f>ROUND(GL2*0.2*0.56, 2)</f>
        <v>0.45</v>
      </c>
      <c r="GY2" t="s">
        <v>622</v>
      </c>
    </row>
    <row r="3" spans="1:207" ht="15.75" customHeight="1" x14ac:dyDescent="0.35">
      <c r="A3" s="1" t="s">
        <v>277</v>
      </c>
      <c r="B3" s="2">
        <v>3</v>
      </c>
      <c r="C3" s="1" t="s">
        <v>203</v>
      </c>
      <c r="D3" s="1" t="s">
        <v>204</v>
      </c>
      <c r="E3" s="2">
        <v>27</v>
      </c>
      <c r="F3" s="3" t="b">
        <v>1</v>
      </c>
      <c r="G3" s="2">
        <v>17.55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1</v>
      </c>
      <c r="R3" s="2">
        <v>30.83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 t="b">
        <v>1</v>
      </c>
      <c r="AC3" s="2">
        <v>37.71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26.85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4</v>
      </c>
      <c r="AY3" s="3" t="b">
        <v>1</v>
      </c>
      <c r="AZ3" s="2">
        <v>60.76</v>
      </c>
      <c r="BA3" s="2">
        <v>9</v>
      </c>
      <c r="BB3" s="2">
        <v>8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f t="shared" ref="BK3:BK34" si="0">BF3+BJ3</f>
        <v>0</v>
      </c>
      <c r="BL3" s="2">
        <v>0</v>
      </c>
      <c r="BM3" s="3" t="b">
        <v>0</v>
      </c>
      <c r="BN3" s="3" t="b">
        <v>0</v>
      </c>
      <c r="BO3" s="2">
        <v>30.19</v>
      </c>
      <c r="BP3" s="2">
        <v>8</v>
      </c>
      <c r="BQ3" s="2">
        <v>7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f t="shared" ref="BY3:BY34" si="1">BR3+BX3</f>
        <v>1</v>
      </c>
      <c r="BZ3" s="2">
        <v>0</v>
      </c>
      <c r="CA3" s="2">
        <v>1</v>
      </c>
      <c r="CB3" s="3" t="b">
        <v>0</v>
      </c>
      <c r="CC3" s="3" t="b">
        <v>1</v>
      </c>
      <c r="CD3" s="2">
        <v>44.03</v>
      </c>
      <c r="CE3" s="2">
        <v>9</v>
      </c>
      <c r="CF3" s="2">
        <v>8</v>
      </c>
      <c r="CG3" s="2">
        <v>0</v>
      </c>
      <c r="CH3" s="2">
        <v>0</v>
      </c>
      <c r="CI3" s="2">
        <v>0</v>
      </c>
      <c r="CJ3" s="2">
        <f t="shared" ref="CJ3:CJ34" si="2">CG3+CI3</f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3" t="b">
        <v>0</v>
      </c>
      <c r="CR3" s="3" t="b">
        <v>1</v>
      </c>
      <c r="CS3" s="2">
        <v>48.26</v>
      </c>
      <c r="CT3" s="2">
        <v>9</v>
      </c>
      <c r="CU3" s="2">
        <v>8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3" t="b">
        <v>0</v>
      </c>
      <c r="DF3" s="3" t="b">
        <v>1</v>
      </c>
      <c r="DG3" s="2">
        <v>53.38</v>
      </c>
      <c r="DH3" s="2">
        <v>9</v>
      </c>
      <c r="DI3" s="2">
        <v>8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3" t="b">
        <v>0</v>
      </c>
      <c r="DT3" s="3" t="b">
        <v>1</v>
      </c>
      <c r="DU3" s="2">
        <v>71.58</v>
      </c>
      <c r="DV3" s="2">
        <v>9</v>
      </c>
      <c r="DW3" s="2">
        <v>8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3" t="b">
        <v>0</v>
      </c>
      <c r="EH3" s="3" t="b">
        <v>1</v>
      </c>
      <c r="EI3" s="2">
        <v>76.28</v>
      </c>
      <c r="EJ3" s="2">
        <v>9</v>
      </c>
      <c r="EK3" s="2">
        <v>8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3" t="b">
        <v>1</v>
      </c>
      <c r="EV3" s="3" t="b">
        <v>1</v>
      </c>
      <c r="EW3" s="2">
        <v>39.06</v>
      </c>
      <c r="EX3" s="2">
        <v>9</v>
      </c>
      <c r="EY3" s="2">
        <v>8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3" t="b">
        <v>1</v>
      </c>
      <c r="FJ3" s="3" t="b">
        <v>1</v>
      </c>
      <c r="FK3" s="2">
        <v>55.88</v>
      </c>
      <c r="FL3" s="2">
        <v>9</v>
      </c>
      <c r="FM3" s="2">
        <v>8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3" t="b">
        <v>1</v>
      </c>
      <c r="FX3" s="3" t="b">
        <v>0</v>
      </c>
      <c r="FY3" s="2">
        <v>44.93</v>
      </c>
      <c r="FZ3" s="2">
        <v>8</v>
      </c>
      <c r="GA3" s="2">
        <v>7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1</v>
      </c>
      <c r="GH3" s="2">
        <v>0</v>
      </c>
      <c r="GI3" s="2">
        <v>0</v>
      </c>
      <c r="GJ3" s="2">
        <v>1</v>
      </c>
      <c r="GK3" s="3" t="b">
        <v>0</v>
      </c>
      <c r="GL3" s="2">
        <v>8</v>
      </c>
      <c r="GM3" s="2">
        <v>1126</v>
      </c>
      <c r="GN3" s="2">
        <v>52.435000000000002</v>
      </c>
      <c r="GO3" s="2">
        <v>3</v>
      </c>
      <c r="GP3" s="2">
        <v>3</v>
      </c>
      <c r="GQ3" s="2">
        <v>0</v>
      </c>
      <c r="GR3" s="2">
        <v>1</v>
      </c>
      <c r="GS3" s="2">
        <v>5</v>
      </c>
      <c r="GT3" s="2">
        <v>1</v>
      </c>
      <c r="GU3" s="2">
        <v>10.199999999999999</v>
      </c>
      <c r="GV3" s="2">
        <v>1.875</v>
      </c>
      <c r="GW3" s="2">
        <v>4.375</v>
      </c>
      <c r="GX3" s="14">
        <f t="shared" ref="GX3:GX34" si="3">ROUND(GL3*0.2*0.56, 2)</f>
        <v>0.9</v>
      </c>
      <c r="GY3" t="s">
        <v>622</v>
      </c>
    </row>
    <row r="4" spans="1:207" ht="15.75" customHeight="1" x14ac:dyDescent="0.35">
      <c r="A4" s="1" t="s">
        <v>278</v>
      </c>
      <c r="B4" s="2">
        <v>3</v>
      </c>
      <c r="C4" s="1" t="s">
        <v>203</v>
      </c>
      <c r="D4" s="1" t="s">
        <v>204</v>
      </c>
      <c r="E4" s="2">
        <v>18</v>
      </c>
      <c r="F4" s="3" t="b">
        <v>0</v>
      </c>
      <c r="G4" s="2">
        <v>44.57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3" t="b">
        <v>1</v>
      </c>
      <c r="R4" s="2">
        <v>52.82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1</v>
      </c>
      <c r="AC4" s="2">
        <v>26.82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1</v>
      </c>
      <c r="AN4" s="2">
        <v>88.26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3" t="b">
        <v>0</v>
      </c>
      <c r="AZ4" s="2">
        <v>38.83</v>
      </c>
      <c r="BA4" s="2">
        <v>7</v>
      </c>
      <c r="BB4" s="2">
        <v>6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0</v>
      </c>
      <c r="BI4" s="2">
        <v>0</v>
      </c>
      <c r="BJ4" s="2">
        <v>1</v>
      </c>
      <c r="BK4" s="2">
        <f t="shared" si="0"/>
        <v>2</v>
      </c>
      <c r="BL4" s="2">
        <v>2</v>
      </c>
      <c r="BM4" s="3" t="b">
        <v>1</v>
      </c>
      <c r="BN4" s="3" t="b">
        <v>0</v>
      </c>
      <c r="BO4" s="2">
        <v>27.45</v>
      </c>
      <c r="BP4" s="2">
        <v>7</v>
      </c>
      <c r="BQ4" s="2">
        <v>6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f t="shared" si="1"/>
        <v>2</v>
      </c>
      <c r="BZ4" s="2">
        <v>0</v>
      </c>
      <c r="CA4" s="2">
        <v>2</v>
      </c>
      <c r="CB4" s="3" t="b">
        <v>1</v>
      </c>
      <c r="CC4" s="3" t="b">
        <v>0</v>
      </c>
      <c r="CD4" s="2">
        <v>75.7</v>
      </c>
      <c r="CE4" s="2">
        <v>8</v>
      </c>
      <c r="CF4" s="2">
        <v>7</v>
      </c>
      <c r="CG4" s="2">
        <v>0</v>
      </c>
      <c r="CH4" s="2">
        <v>0</v>
      </c>
      <c r="CI4" s="2">
        <v>0</v>
      </c>
      <c r="CJ4" s="2">
        <f t="shared" si="2"/>
        <v>0</v>
      </c>
      <c r="CK4" s="2">
        <v>0</v>
      </c>
      <c r="CL4" s="2">
        <v>1</v>
      </c>
      <c r="CM4" s="2">
        <v>0</v>
      </c>
      <c r="CN4" s="2">
        <v>0</v>
      </c>
      <c r="CO4" s="2">
        <v>0</v>
      </c>
      <c r="CP4" s="2">
        <v>1</v>
      </c>
      <c r="CQ4" s="3" t="b">
        <v>0</v>
      </c>
      <c r="CR4" s="3" t="b">
        <v>1</v>
      </c>
      <c r="CS4" s="2">
        <v>46.08</v>
      </c>
      <c r="CT4" s="2">
        <v>9</v>
      </c>
      <c r="CU4" s="2">
        <v>8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3" t="b">
        <v>0</v>
      </c>
      <c r="DF4" s="3" t="b">
        <v>0</v>
      </c>
      <c r="DG4" s="2">
        <v>99.95</v>
      </c>
      <c r="DH4" s="2">
        <v>10</v>
      </c>
      <c r="DI4" s="2">
        <v>7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1</v>
      </c>
      <c r="DR4" s="2">
        <v>1</v>
      </c>
      <c r="DS4" s="3" t="b">
        <v>1</v>
      </c>
      <c r="DT4" s="3" t="b">
        <v>1</v>
      </c>
      <c r="DU4" s="2">
        <v>72.31</v>
      </c>
      <c r="DV4" s="2">
        <v>9</v>
      </c>
      <c r="DW4" s="2">
        <v>8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3" t="b">
        <v>0</v>
      </c>
      <c r="EH4" s="3" t="b">
        <v>0</v>
      </c>
      <c r="EI4" s="2">
        <v>61.32</v>
      </c>
      <c r="EJ4" s="2">
        <v>8</v>
      </c>
      <c r="EK4" s="2">
        <v>7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1</v>
      </c>
      <c r="ET4" s="2">
        <v>1</v>
      </c>
      <c r="EU4" s="3" t="b">
        <v>0</v>
      </c>
      <c r="EV4" s="3" t="b">
        <v>1</v>
      </c>
      <c r="EW4" s="2">
        <v>61.3</v>
      </c>
      <c r="EX4" s="2">
        <v>9</v>
      </c>
      <c r="EY4" s="2">
        <v>8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3" t="b">
        <v>1</v>
      </c>
      <c r="FJ4" s="3" t="b">
        <v>1</v>
      </c>
      <c r="FK4" s="2">
        <v>36.1</v>
      </c>
      <c r="FL4" s="2">
        <v>9</v>
      </c>
      <c r="FM4" s="2">
        <v>8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3" t="b">
        <v>1</v>
      </c>
      <c r="FX4" s="3" t="b">
        <v>1</v>
      </c>
      <c r="FY4" s="2">
        <v>67.650000000000006</v>
      </c>
      <c r="FZ4" s="2">
        <v>9</v>
      </c>
      <c r="GA4" s="2">
        <v>8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3" t="b">
        <v>1</v>
      </c>
      <c r="GL4" s="2">
        <v>5</v>
      </c>
      <c r="GM4" s="2">
        <v>1132</v>
      </c>
      <c r="GN4" s="2">
        <v>58.668999999999997</v>
      </c>
      <c r="GO4" s="2">
        <v>6</v>
      </c>
      <c r="GP4" s="2">
        <v>3</v>
      </c>
      <c r="GQ4" s="2">
        <v>3</v>
      </c>
      <c r="GR4" s="2">
        <v>1</v>
      </c>
      <c r="GS4" s="2">
        <v>2</v>
      </c>
      <c r="GT4" s="2">
        <v>1</v>
      </c>
      <c r="GU4" s="2">
        <v>12.6</v>
      </c>
      <c r="GV4" s="2">
        <v>3.375</v>
      </c>
      <c r="GW4" s="2">
        <v>3.25</v>
      </c>
      <c r="GX4" s="14">
        <f t="shared" si="3"/>
        <v>0.56000000000000005</v>
      </c>
      <c r="GY4" t="s">
        <v>622</v>
      </c>
    </row>
    <row r="5" spans="1:207" ht="15.75" customHeight="1" x14ac:dyDescent="0.35">
      <c r="A5" s="1" t="s">
        <v>279</v>
      </c>
      <c r="B5" s="2">
        <v>3</v>
      </c>
      <c r="C5" s="1" t="s">
        <v>203</v>
      </c>
      <c r="D5" s="1" t="s">
        <v>208</v>
      </c>
      <c r="E5" s="2">
        <v>21</v>
      </c>
      <c r="F5" s="3" t="b">
        <v>1</v>
      </c>
      <c r="G5" s="2">
        <v>35.520000000000003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0</v>
      </c>
      <c r="R5" s="2">
        <v>36.229999999999997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3" t="b">
        <v>1</v>
      </c>
      <c r="AC5" s="2">
        <v>42.23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60.45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3" t="b">
        <v>1</v>
      </c>
      <c r="AZ5" s="2">
        <v>50.15</v>
      </c>
      <c r="BA5" s="2">
        <v>9</v>
      </c>
      <c r="BB5" s="2">
        <v>8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f t="shared" si="0"/>
        <v>0</v>
      </c>
      <c r="BL5" s="2">
        <v>0</v>
      </c>
      <c r="BM5" s="3" t="b">
        <v>0</v>
      </c>
      <c r="BN5" s="3" t="b">
        <v>0</v>
      </c>
      <c r="BO5" s="2">
        <v>40.51</v>
      </c>
      <c r="BP5" s="2">
        <v>8</v>
      </c>
      <c r="BQ5" s="2">
        <v>7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f t="shared" si="1"/>
        <v>1</v>
      </c>
      <c r="BZ5" s="2">
        <v>0</v>
      </c>
      <c r="CA5" s="2">
        <v>1</v>
      </c>
      <c r="CB5" s="3" t="b">
        <v>0</v>
      </c>
      <c r="CC5" s="3" t="b">
        <v>1</v>
      </c>
      <c r="CD5" s="2">
        <v>67.34</v>
      </c>
      <c r="CE5" s="2">
        <v>9</v>
      </c>
      <c r="CF5" s="2">
        <v>8</v>
      </c>
      <c r="CG5" s="2">
        <v>0</v>
      </c>
      <c r="CH5" s="2">
        <v>0</v>
      </c>
      <c r="CI5" s="2">
        <v>0</v>
      </c>
      <c r="CJ5" s="2">
        <f t="shared" si="2"/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3" t="b">
        <v>0</v>
      </c>
      <c r="CR5" s="3" t="b">
        <v>1</v>
      </c>
      <c r="CS5" s="2">
        <v>39.75</v>
      </c>
      <c r="CT5" s="2">
        <v>9</v>
      </c>
      <c r="CU5" s="2">
        <v>8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3" t="b">
        <v>0</v>
      </c>
      <c r="DF5" s="3" t="b">
        <v>1</v>
      </c>
      <c r="DG5" s="2">
        <v>71.55</v>
      </c>
      <c r="DH5" s="2">
        <v>9</v>
      </c>
      <c r="DI5" s="2">
        <v>8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3" t="b">
        <v>0</v>
      </c>
      <c r="DT5" s="3" t="b">
        <v>1</v>
      </c>
      <c r="DU5" s="2">
        <v>69.489999999999995</v>
      </c>
      <c r="DV5" s="2">
        <v>9</v>
      </c>
      <c r="DW5" s="2">
        <v>8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3" t="b">
        <v>0</v>
      </c>
      <c r="EH5" s="3" t="b">
        <v>1</v>
      </c>
      <c r="EI5" s="2">
        <v>50.8</v>
      </c>
      <c r="EJ5" s="2">
        <v>9</v>
      </c>
      <c r="EK5" s="2">
        <v>8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3" t="b">
        <v>1</v>
      </c>
      <c r="EV5" s="3" t="b">
        <v>1</v>
      </c>
      <c r="EW5" s="2">
        <v>40.49</v>
      </c>
      <c r="EX5" s="2">
        <v>9</v>
      </c>
      <c r="EY5" s="2">
        <v>8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3" t="b">
        <v>1</v>
      </c>
      <c r="FJ5" s="3" t="b">
        <v>1</v>
      </c>
      <c r="FK5" s="2">
        <v>65.569999999999993</v>
      </c>
      <c r="FL5" s="2">
        <v>9</v>
      </c>
      <c r="FM5" s="2">
        <v>8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3" t="b">
        <v>1</v>
      </c>
      <c r="FX5" s="3" t="b">
        <v>1</v>
      </c>
      <c r="FY5" s="2">
        <v>50.51</v>
      </c>
      <c r="FZ5" s="2">
        <v>9</v>
      </c>
      <c r="GA5" s="2">
        <v>8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3" t="b">
        <v>1</v>
      </c>
      <c r="GL5" s="2">
        <v>9</v>
      </c>
      <c r="GM5" s="2">
        <v>1003</v>
      </c>
      <c r="GN5" s="2">
        <v>54.616</v>
      </c>
      <c r="GO5" s="2">
        <v>4</v>
      </c>
      <c r="GP5" s="2">
        <v>4</v>
      </c>
      <c r="GQ5" s="2">
        <v>0</v>
      </c>
      <c r="GR5" s="2">
        <v>0</v>
      </c>
      <c r="GS5" s="2">
        <v>5</v>
      </c>
      <c r="GT5" s="2">
        <v>1</v>
      </c>
      <c r="GU5" s="2">
        <v>6.8</v>
      </c>
      <c r="GV5" s="2">
        <v>3.75</v>
      </c>
      <c r="GW5" s="2">
        <v>3.625</v>
      </c>
      <c r="GX5" s="14">
        <f t="shared" si="3"/>
        <v>1.01</v>
      </c>
      <c r="GY5" t="s">
        <v>622</v>
      </c>
    </row>
    <row r="6" spans="1:207" ht="15.75" customHeight="1" x14ac:dyDescent="0.35">
      <c r="A6" s="1" t="s">
        <v>280</v>
      </c>
      <c r="B6" s="2">
        <v>3</v>
      </c>
      <c r="C6" s="1" t="s">
        <v>203</v>
      </c>
      <c r="D6" s="1" t="s">
        <v>204</v>
      </c>
      <c r="E6" s="2">
        <v>28</v>
      </c>
      <c r="F6" s="3" t="b">
        <v>1</v>
      </c>
      <c r="G6" s="2">
        <v>143.63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1</v>
      </c>
      <c r="R6" s="2">
        <v>45.11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 t="b">
        <v>1</v>
      </c>
      <c r="AC6" s="2">
        <v>27.25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3" t="b">
        <v>1</v>
      </c>
      <c r="AN6" s="2">
        <v>41.47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4</v>
      </c>
      <c r="AY6" s="3" t="b">
        <v>0</v>
      </c>
      <c r="AZ6" s="2">
        <v>70.61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f t="shared" si="0"/>
        <v>1</v>
      </c>
      <c r="BL6" s="2">
        <v>1</v>
      </c>
      <c r="BM6" s="3" t="b">
        <v>0</v>
      </c>
      <c r="BN6" s="3" t="b">
        <v>1</v>
      </c>
      <c r="BO6" s="2">
        <v>68.489999999999995</v>
      </c>
      <c r="BP6" s="2">
        <v>9</v>
      </c>
      <c r="BQ6" s="2">
        <v>8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f t="shared" si="1"/>
        <v>0</v>
      </c>
      <c r="BZ6" s="2">
        <v>0</v>
      </c>
      <c r="CA6" s="2">
        <v>0</v>
      </c>
      <c r="CB6" s="3" t="b">
        <v>0</v>
      </c>
      <c r="CC6" s="3" t="b">
        <v>1</v>
      </c>
      <c r="CD6" s="2">
        <v>61.4</v>
      </c>
      <c r="CE6" s="2">
        <v>9</v>
      </c>
      <c r="CF6" s="2">
        <v>8</v>
      </c>
      <c r="CG6" s="2">
        <v>0</v>
      </c>
      <c r="CH6" s="2">
        <v>0</v>
      </c>
      <c r="CI6" s="2">
        <v>0</v>
      </c>
      <c r="CJ6" s="2">
        <f t="shared" si="2"/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3" t="b">
        <v>0</v>
      </c>
      <c r="CR6" s="3" t="b">
        <v>0</v>
      </c>
      <c r="CS6" s="2">
        <v>51.45</v>
      </c>
      <c r="CT6" s="2">
        <v>10</v>
      </c>
      <c r="CU6" s="2">
        <v>7</v>
      </c>
      <c r="CV6" s="2">
        <v>0</v>
      </c>
      <c r="CW6" s="2">
        <v>0</v>
      </c>
      <c r="CX6" s="2">
        <v>0</v>
      </c>
      <c r="CY6" s="2">
        <v>1</v>
      </c>
      <c r="CZ6" s="2">
        <v>0</v>
      </c>
      <c r="DA6" s="2">
        <v>0</v>
      </c>
      <c r="DB6" s="2">
        <v>0</v>
      </c>
      <c r="DC6" s="2">
        <v>0</v>
      </c>
      <c r="DD6" s="2">
        <v>1</v>
      </c>
      <c r="DE6" s="3" t="b">
        <v>0</v>
      </c>
      <c r="DF6" s="3" t="b">
        <v>1</v>
      </c>
      <c r="DG6" s="2">
        <v>62.94</v>
      </c>
      <c r="DH6" s="2">
        <v>9</v>
      </c>
      <c r="DI6" s="2">
        <v>8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3" t="b">
        <v>0</v>
      </c>
      <c r="DT6" s="3" t="b">
        <v>1</v>
      </c>
      <c r="DU6" s="2">
        <v>60.51</v>
      </c>
      <c r="DV6" s="2">
        <v>9</v>
      </c>
      <c r="DW6" s="2">
        <v>8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3" t="b">
        <v>0</v>
      </c>
      <c r="EH6" s="3" t="b">
        <v>1</v>
      </c>
      <c r="EI6" s="2">
        <v>81.27</v>
      </c>
      <c r="EJ6" s="2">
        <v>9</v>
      </c>
      <c r="EK6" s="2">
        <v>8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3" t="b">
        <v>1</v>
      </c>
      <c r="EV6" s="3" t="b">
        <v>1</v>
      </c>
      <c r="EW6" s="2">
        <v>63.41</v>
      </c>
      <c r="EX6" s="2">
        <v>9</v>
      </c>
      <c r="EY6" s="2">
        <v>8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3" t="b">
        <v>1</v>
      </c>
      <c r="FJ6" s="3" t="b">
        <v>1</v>
      </c>
      <c r="FK6" s="2">
        <v>78.2</v>
      </c>
      <c r="FL6" s="2">
        <v>9</v>
      </c>
      <c r="FM6" s="2">
        <v>8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3" t="b">
        <v>1</v>
      </c>
      <c r="FX6" s="3" t="b">
        <v>1</v>
      </c>
      <c r="FY6" s="2">
        <v>45.43</v>
      </c>
      <c r="FZ6" s="2">
        <v>9</v>
      </c>
      <c r="GA6" s="2">
        <v>8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3" t="b">
        <v>1</v>
      </c>
      <c r="GL6" s="2">
        <v>8</v>
      </c>
      <c r="GM6" s="2">
        <v>1262</v>
      </c>
      <c r="GN6" s="2">
        <v>64.370999999999995</v>
      </c>
      <c r="GO6" s="2">
        <v>4</v>
      </c>
      <c r="GP6" s="2">
        <v>4</v>
      </c>
      <c r="GQ6" s="2">
        <v>0</v>
      </c>
      <c r="GR6" s="2">
        <v>0</v>
      </c>
      <c r="GS6" s="2">
        <v>4</v>
      </c>
      <c r="GT6" s="2">
        <v>2</v>
      </c>
      <c r="GU6" s="2">
        <v>8.4</v>
      </c>
      <c r="GV6" s="2">
        <v>3.125</v>
      </c>
      <c r="GW6" s="2">
        <v>4.875</v>
      </c>
      <c r="GX6" s="14">
        <f t="shared" si="3"/>
        <v>0.9</v>
      </c>
      <c r="GY6" t="s">
        <v>622</v>
      </c>
    </row>
    <row r="7" spans="1:207" ht="15.75" customHeight="1" x14ac:dyDescent="0.35">
      <c r="A7" s="1" t="s">
        <v>281</v>
      </c>
      <c r="B7" s="2">
        <v>3</v>
      </c>
      <c r="C7" s="1" t="s">
        <v>203</v>
      </c>
      <c r="D7" s="1" t="s">
        <v>204</v>
      </c>
      <c r="E7" s="2">
        <v>18</v>
      </c>
      <c r="F7" s="3" t="b">
        <v>1</v>
      </c>
      <c r="G7" s="2">
        <v>36.97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1</v>
      </c>
      <c r="R7" s="2">
        <v>44.52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 t="b">
        <v>1</v>
      </c>
      <c r="AC7" s="2">
        <v>53.58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1</v>
      </c>
      <c r="AN7" s="2">
        <v>105.57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4</v>
      </c>
      <c r="AY7" s="3" t="b">
        <v>0</v>
      </c>
      <c r="AZ7" s="2">
        <v>33.81</v>
      </c>
      <c r="BA7" s="2">
        <v>8</v>
      </c>
      <c r="BB7" s="2">
        <v>7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f t="shared" si="0"/>
        <v>1</v>
      </c>
      <c r="BL7" s="2">
        <v>1</v>
      </c>
      <c r="BM7" s="3" t="b">
        <v>0</v>
      </c>
      <c r="BN7" s="3" t="b">
        <v>1</v>
      </c>
      <c r="BO7" s="2">
        <v>56.68</v>
      </c>
      <c r="BP7" s="2">
        <v>9</v>
      </c>
      <c r="BQ7" s="2">
        <v>8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f t="shared" si="1"/>
        <v>0</v>
      </c>
      <c r="BZ7" s="2">
        <v>0</v>
      </c>
      <c r="CA7" s="2">
        <v>0</v>
      </c>
      <c r="CB7" s="3" t="b">
        <v>0</v>
      </c>
      <c r="CC7" s="3" t="b">
        <v>1</v>
      </c>
      <c r="CD7" s="2">
        <v>68.819999999999993</v>
      </c>
      <c r="CE7" s="2">
        <v>9</v>
      </c>
      <c r="CF7" s="2">
        <v>8</v>
      </c>
      <c r="CG7" s="2">
        <v>0</v>
      </c>
      <c r="CH7" s="2">
        <v>0</v>
      </c>
      <c r="CI7" s="2">
        <v>0</v>
      </c>
      <c r="CJ7" s="2">
        <f t="shared" si="2"/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3" t="b">
        <v>0</v>
      </c>
      <c r="CR7" s="3" t="b">
        <v>1</v>
      </c>
      <c r="CS7" s="2">
        <v>67.959999999999994</v>
      </c>
      <c r="CT7" s="2">
        <v>9</v>
      </c>
      <c r="CU7" s="2">
        <v>8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3" t="b">
        <v>0</v>
      </c>
      <c r="DF7" s="3" t="b">
        <v>0</v>
      </c>
      <c r="DG7" s="2">
        <v>76.91</v>
      </c>
      <c r="DH7" s="2">
        <v>8</v>
      </c>
      <c r="DI7" s="2">
        <v>7</v>
      </c>
      <c r="DJ7" s="2">
        <v>0</v>
      </c>
      <c r="DK7" s="2">
        <v>0</v>
      </c>
      <c r="DL7" s="2">
        <v>1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1</v>
      </c>
      <c r="DS7" s="3" t="b">
        <v>0</v>
      </c>
      <c r="DT7" s="3" t="b">
        <v>0</v>
      </c>
      <c r="DU7" s="2">
        <v>60.77</v>
      </c>
      <c r="DV7" s="2">
        <v>8</v>
      </c>
      <c r="DW7" s="2">
        <v>7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1</v>
      </c>
      <c r="EF7" s="2">
        <v>1</v>
      </c>
      <c r="EG7" s="3" t="b">
        <v>0</v>
      </c>
      <c r="EH7" s="3" t="b">
        <v>0</v>
      </c>
      <c r="EI7" s="2">
        <v>64.64</v>
      </c>
      <c r="EJ7" s="2">
        <v>7</v>
      </c>
      <c r="EK7" s="2">
        <v>6</v>
      </c>
      <c r="EL7" s="2">
        <v>0</v>
      </c>
      <c r="EM7" s="2">
        <v>0</v>
      </c>
      <c r="EN7" s="2">
        <v>0</v>
      </c>
      <c r="EO7" s="2">
        <v>1</v>
      </c>
      <c r="EP7" s="2">
        <v>0</v>
      </c>
      <c r="EQ7" s="2">
        <v>0</v>
      </c>
      <c r="ER7" s="2">
        <v>0</v>
      </c>
      <c r="ES7" s="2">
        <v>1</v>
      </c>
      <c r="ET7" s="2">
        <v>2</v>
      </c>
      <c r="EU7" s="3" t="b">
        <v>0</v>
      </c>
      <c r="EV7" s="3" t="b">
        <v>1</v>
      </c>
      <c r="EW7" s="2">
        <v>44.66</v>
      </c>
      <c r="EX7" s="2">
        <v>9</v>
      </c>
      <c r="EY7" s="2">
        <v>8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3" t="b">
        <v>1</v>
      </c>
      <c r="FJ7" s="3" t="b">
        <v>1</v>
      </c>
      <c r="FK7" s="2">
        <v>64.099999999999994</v>
      </c>
      <c r="FL7" s="2">
        <v>9</v>
      </c>
      <c r="FM7" s="2">
        <v>8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3" t="b">
        <v>1</v>
      </c>
      <c r="FX7" s="3" t="b">
        <v>0</v>
      </c>
      <c r="FY7" s="2">
        <v>61.84</v>
      </c>
      <c r="FZ7" s="2">
        <v>8</v>
      </c>
      <c r="GA7" s="2">
        <v>7</v>
      </c>
      <c r="GB7" s="2">
        <v>0</v>
      </c>
      <c r="GC7" s="2">
        <v>1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1</v>
      </c>
      <c r="GK7" s="3" t="b">
        <v>0</v>
      </c>
      <c r="GL7" s="2">
        <v>5</v>
      </c>
      <c r="GM7" s="2">
        <v>1442</v>
      </c>
      <c r="GN7" s="2">
        <v>60.018999999999998</v>
      </c>
      <c r="GO7" s="2">
        <v>2</v>
      </c>
      <c r="GP7" s="2">
        <v>2</v>
      </c>
      <c r="GQ7" s="2">
        <v>0</v>
      </c>
      <c r="GR7" s="2">
        <v>2</v>
      </c>
      <c r="GS7" s="2">
        <v>3</v>
      </c>
      <c r="GT7" s="2">
        <v>3</v>
      </c>
      <c r="GU7" s="2">
        <v>8.4</v>
      </c>
      <c r="GV7" s="2">
        <v>2.375</v>
      </c>
      <c r="GW7" s="2">
        <v>3.375</v>
      </c>
      <c r="GX7" s="14">
        <f t="shared" si="3"/>
        <v>0.56000000000000005</v>
      </c>
      <c r="GY7" t="s">
        <v>622</v>
      </c>
    </row>
    <row r="8" spans="1:207" ht="15.75" customHeight="1" x14ac:dyDescent="0.35">
      <c r="A8" s="1" t="s">
        <v>282</v>
      </c>
      <c r="B8" s="2">
        <v>3</v>
      </c>
      <c r="C8" s="1" t="s">
        <v>203</v>
      </c>
      <c r="D8" s="1" t="s">
        <v>208</v>
      </c>
      <c r="E8" s="2">
        <v>21</v>
      </c>
      <c r="F8" s="3" t="b">
        <v>1</v>
      </c>
      <c r="G8" s="2">
        <v>66.94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1</v>
      </c>
      <c r="R8" s="2">
        <v>44.33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1</v>
      </c>
      <c r="AC8" s="2">
        <v>20.12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32.74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4</v>
      </c>
      <c r="AY8" s="3" t="b">
        <v>1</v>
      </c>
      <c r="AZ8" s="2">
        <v>71.959999999999994</v>
      </c>
      <c r="BA8" s="2">
        <v>9</v>
      </c>
      <c r="BB8" s="2">
        <v>8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f t="shared" si="0"/>
        <v>0</v>
      </c>
      <c r="BL8" s="2">
        <v>0</v>
      </c>
      <c r="BM8" s="3" t="b">
        <v>0</v>
      </c>
      <c r="BN8" s="3" t="b">
        <v>1</v>
      </c>
      <c r="BO8" s="2">
        <v>47.95</v>
      </c>
      <c r="BP8" s="2">
        <v>9</v>
      </c>
      <c r="BQ8" s="2">
        <v>8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f t="shared" si="1"/>
        <v>0</v>
      </c>
      <c r="BZ8" s="2">
        <v>0</v>
      </c>
      <c r="CA8" s="2">
        <v>0</v>
      </c>
      <c r="CB8" s="3" t="b">
        <v>0</v>
      </c>
      <c r="CC8" s="3" t="b">
        <v>0</v>
      </c>
      <c r="CD8" s="2">
        <v>48.75</v>
      </c>
      <c r="CE8" s="2">
        <v>9</v>
      </c>
      <c r="CF8" s="2">
        <v>4</v>
      </c>
      <c r="CG8" s="2">
        <v>1</v>
      </c>
      <c r="CH8" s="2">
        <v>1</v>
      </c>
      <c r="CI8" s="2">
        <v>1</v>
      </c>
      <c r="CJ8" s="2">
        <f t="shared" si="2"/>
        <v>2</v>
      </c>
      <c r="CK8" s="2">
        <v>0</v>
      </c>
      <c r="CL8" s="2">
        <v>0</v>
      </c>
      <c r="CM8" s="2">
        <v>0</v>
      </c>
      <c r="CN8" s="2">
        <v>1</v>
      </c>
      <c r="CO8" s="2">
        <v>0</v>
      </c>
      <c r="CP8" s="2">
        <v>4</v>
      </c>
      <c r="CQ8" s="3" t="b">
        <v>1</v>
      </c>
      <c r="CR8" s="3" t="b">
        <v>0</v>
      </c>
      <c r="CS8" s="2">
        <v>34.659999999999997</v>
      </c>
      <c r="CT8" s="2">
        <v>9</v>
      </c>
      <c r="CU8" s="2">
        <v>6</v>
      </c>
      <c r="CV8" s="2">
        <v>0</v>
      </c>
      <c r="CW8" s="2">
        <v>0</v>
      </c>
      <c r="CX8" s="2">
        <v>0</v>
      </c>
      <c r="CY8" s="2">
        <v>1</v>
      </c>
      <c r="CZ8" s="2">
        <v>0</v>
      </c>
      <c r="DA8" s="2">
        <v>0</v>
      </c>
      <c r="DB8" s="2">
        <v>0</v>
      </c>
      <c r="DC8" s="2">
        <v>1</v>
      </c>
      <c r="DD8" s="2">
        <v>2</v>
      </c>
      <c r="DE8" s="3" t="b">
        <v>1</v>
      </c>
      <c r="DF8" s="3" t="b">
        <v>1</v>
      </c>
      <c r="DG8" s="2">
        <v>82.16</v>
      </c>
      <c r="DH8" s="2">
        <v>9</v>
      </c>
      <c r="DI8" s="2">
        <v>8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3" t="b">
        <v>0</v>
      </c>
      <c r="DT8" s="3" t="b">
        <v>1</v>
      </c>
      <c r="DU8" s="2">
        <v>40.36</v>
      </c>
      <c r="DV8" s="2">
        <v>9</v>
      </c>
      <c r="DW8" s="2">
        <v>8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3" t="b">
        <v>0</v>
      </c>
      <c r="EH8" s="3" t="b">
        <v>1</v>
      </c>
      <c r="EI8" s="2">
        <v>83.8</v>
      </c>
      <c r="EJ8" s="2">
        <v>9</v>
      </c>
      <c r="EK8" s="2">
        <v>8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3" t="b">
        <v>1</v>
      </c>
      <c r="EV8" s="3" t="b">
        <v>1</v>
      </c>
      <c r="EW8" s="2">
        <v>63.76</v>
      </c>
      <c r="EX8" s="2">
        <v>9</v>
      </c>
      <c r="EY8" s="2">
        <v>8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3" t="b">
        <v>1</v>
      </c>
      <c r="FJ8" s="3" t="b">
        <v>1</v>
      </c>
      <c r="FK8" s="2">
        <v>51.91</v>
      </c>
      <c r="FL8" s="2">
        <v>9</v>
      </c>
      <c r="FM8" s="2">
        <v>8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3" t="b">
        <v>1</v>
      </c>
      <c r="FX8" s="3" t="b">
        <v>0</v>
      </c>
      <c r="FY8" s="2">
        <v>92.58</v>
      </c>
      <c r="FZ8" s="2">
        <v>8</v>
      </c>
      <c r="GA8" s="2">
        <v>7</v>
      </c>
      <c r="GB8" s="2">
        <v>0</v>
      </c>
      <c r="GC8" s="2">
        <v>0</v>
      </c>
      <c r="GD8" s="2">
        <v>0</v>
      </c>
      <c r="GE8" s="2">
        <v>1</v>
      </c>
      <c r="GF8" s="2">
        <v>0</v>
      </c>
      <c r="GG8" s="2">
        <v>0</v>
      </c>
      <c r="GH8" s="2">
        <v>0</v>
      </c>
      <c r="GI8" s="2">
        <v>0</v>
      </c>
      <c r="GJ8" s="2">
        <v>1</v>
      </c>
      <c r="GK8" s="3" t="b">
        <v>0</v>
      </c>
      <c r="GL8" s="2">
        <v>7</v>
      </c>
      <c r="GM8" s="2">
        <v>1116</v>
      </c>
      <c r="GN8" s="2">
        <v>61.789000000000001</v>
      </c>
      <c r="GO8" s="2">
        <v>5</v>
      </c>
      <c r="GP8" s="2">
        <v>3</v>
      </c>
      <c r="GQ8" s="2">
        <v>2</v>
      </c>
      <c r="GR8" s="2">
        <v>1</v>
      </c>
      <c r="GS8" s="2">
        <v>4</v>
      </c>
      <c r="GT8" s="2">
        <v>0</v>
      </c>
      <c r="GU8" s="2">
        <v>10</v>
      </c>
      <c r="GV8" s="2">
        <v>2.75</v>
      </c>
      <c r="GW8" s="2">
        <v>4</v>
      </c>
      <c r="GX8" s="14">
        <f t="shared" si="3"/>
        <v>0.78</v>
      </c>
      <c r="GY8" t="s">
        <v>622</v>
      </c>
    </row>
    <row r="9" spans="1:207" ht="15.75" customHeight="1" x14ac:dyDescent="0.35">
      <c r="A9" s="1" t="s">
        <v>283</v>
      </c>
      <c r="B9" s="2">
        <v>3</v>
      </c>
      <c r="C9" s="1" t="s">
        <v>203</v>
      </c>
      <c r="D9" s="1" t="s">
        <v>208</v>
      </c>
      <c r="E9" s="2">
        <v>24</v>
      </c>
      <c r="F9" s="3" t="b">
        <v>1</v>
      </c>
      <c r="G9" s="2">
        <v>49.34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92.42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43.68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34.24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1</v>
      </c>
      <c r="AZ9" s="2">
        <v>63.17</v>
      </c>
      <c r="BA9" s="2">
        <v>9</v>
      </c>
      <c r="BB9" s="2">
        <v>8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f t="shared" si="0"/>
        <v>0</v>
      </c>
      <c r="BL9" s="2">
        <v>0</v>
      </c>
      <c r="BM9" s="3" t="b">
        <v>0</v>
      </c>
      <c r="BN9" s="3" t="b">
        <v>1</v>
      </c>
      <c r="BO9" s="2">
        <v>61.6</v>
      </c>
      <c r="BP9" s="2">
        <v>9</v>
      </c>
      <c r="BQ9" s="2">
        <v>8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f t="shared" si="1"/>
        <v>0</v>
      </c>
      <c r="BZ9" s="2">
        <v>0</v>
      </c>
      <c r="CA9" s="2">
        <v>0</v>
      </c>
      <c r="CB9" s="3" t="b">
        <v>0</v>
      </c>
      <c r="CC9" s="3" t="b">
        <v>1</v>
      </c>
      <c r="CD9" s="2">
        <v>48.19</v>
      </c>
      <c r="CE9" s="2">
        <v>9</v>
      </c>
      <c r="CF9" s="2">
        <v>8</v>
      </c>
      <c r="CG9" s="2">
        <v>0</v>
      </c>
      <c r="CH9" s="2">
        <v>0</v>
      </c>
      <c r="CI9" s="2">
        <v>0</v>
      </c>
      <c r="CJ9" s="2">
        <f t="shared" si="2"/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3" t="b">
        <v>0</v>
      </c>
      <c r="CR9" s="3" t="b">
        <v>1</v>
      </c>
      <c r="CS9" s="2">
        <v>66.89</v>
      </c>
      <c r="CT9" s="2">
        <v>9</v>
      </c>
      <c r="CU9" s="2">
        <v>8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3" t="b">
        <v>0</v>
      </c>
      <c r="DF9" s="3" t="b">
        <v>1</v>
      </c>
      <c r="DG9" s="2">
        <v>91.39</v>
      </c>
      <c r="DH9" s="2">
        <v>9</v>
      </c>
      <c r="DI9" s="2">
        <v>8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3" t="b">
        <v>0</v>
      </c>
      <c r="DT9" s="3" t="b">
        <v>1</v>
      </c>
      <c r="DU9" s="2">
        <v>73.650000000000006</v>
      </c>
      <c r="DV9" s="2">
        <v>9</v>
      </c>
      <c r="DW9" s="2">
        <v>8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3" t="b">
        <v>0</v>
      </c>
      <c r="EH9" s="3" t="b">
        <v>1</v>
      </c>
      <c r="EI9" s="2">
        <v>86.34</v>
      </c>
      <c r="EJ9" s="2">
        <v>9</v>
      </c>
      <c r="EK9" s="2">
        <v>8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3" t="b">
        <v>1</v>
      </c>
      <c r="EV9" s="3" t="b">
        <v>1</v>
      </c>
      <c r="EW9" s="2">
        <v>43.32</v>
      </c>
      <c r="EX9" s="2">
        <v>9</v>
      </c>
      <c r="EY9" s="2">
        <v>8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3" t="b">
        <v>1</v>
      </c>
      <c r="FJ9" s="3" t="b">
        <v>1</v>
      </c>
      <c r="FK9" s="2">
        <v>63.08</v>
      </c>
      <c r="FL9" s="2">
        <v>9</v>
      </c>
      <c r="FM9" s="2">
        <v>8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3" t="b">
        <v>1</v>
      </c>
      <c r="FX9" s="3" t="b">
        <v>1</v>
      </c>
      <c r="FY9" s="2">
        <v>43.39</v>
      </c>
      <c r="FZ9" s="2">
        <v>9</v>
      </c>
      <c r="GA9" s="2">
        <v>8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3" t="b">
        <v>1</v>
      </c>
      <c r="GL9" s="2">
        <v>10</v>
      </c>
      <c r="GM9" s="2">
        <v>1130</v>
      </c>
      <c r="GN9" s="2">
        <v>64.102000000000004</v>
      </c>
      <c r="GO9" s="2">
        <v>4</v>
      </c>
      <c r="GP9" s="2">
        <v>4</v>
      </c>
      <c r="GQ9" s="2">
        <v>0</v>
      </c>
      <c r="GR9" s="2">
        <v>0</v>
      </c>
      <c r="GS9" s="2">
        <v>6</v>
      </c>
      <c r="GT9" s="2">
        <v>0</v>
      </c>
      <c r="GU9" s="2">
        <v>5.4</v>
      </c>
      <c r="GV9" s="2">
        <v>3.875</v>
      </c>
      <c r="GW9" s="2">
        <v>2.875</v>
      </c>
      <c r="GX9" s="14">
        <f t="shared" si="3"/>
        <v>1.1200000000000001</v>
      </c>
      <c r="GY9" t="s">
        <v>622</v>
      </c>
    </row>
    <row r="10" spans="1:207" ht="15.75" customHeight="1" x14ac:dyDescent="0.35">
      <c r="A10" s="1" t="s">
        <v>284</v>
      </c>
      <c r="B10" s="2">
        <v>3</v>
      </c>
      <c r="C10" s="1" t="s">
        <v>203</v>
      </c>
      <c r="D10" s="1" t="s">
        <v>204</v>
      </c>
      <c r="E10" s="2">
        <v>20</v>
      </c>
      <c r="F10" s="3" t="b">
        <v>1</v>
      </c>
      <c r="G10" s="2">
        <v>32.24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 t="b">
        <v>0</v>
      </c>
      <c r="R10" s="2">
        <v>54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2</v>
      </c>
      <c r="AB10" s="3" t="b">
        <v>0</v>
      </c>
      <c r="AC10" s="2">
        <v>20.79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3" t="b">
        <v>1</v>
      </c>
      <c r="AN10" s="2">
        <v>22.58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2</v>
      </c>
      <c r="AY10" s="3" t="b">
        <v>1</v>
      </c>
      <c r="AZ10" s="2">
        <v>69.959999999999994</v>
      </c>
      <c r="BA10" s="2">
        <v>9</v>
      </c>
      <c r="BB10" s="2">
        <v>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f t="shared" si="0"/>
        <v>0</v>
      </c>
      <c r="BL10" s="2">
        <v>0</v>
      </c>
      <c r="BM10" s="3" t="b">
        <v>0</v>
      </c>
      <c r="BN10" s="3" t="b">
        <v>0</v>
      </c>
      <c r="BO10" s="2">
        <v>75.94</v>
      </c>
      <c r="BP10" s="2">
        <v>8</v>
      </c>
      <c r="BQ10" s="2">
        <v>7</v>
      </c>
      <c r="BR10" s="2">
        <v>0</v>
      </c>
      <c r="BS10" s="2">
        <v>0</v>
      </c>
      <c r="BT10" s="2">
        <v>1</v>
      </c>
      <c r="BU10" s="2">
        <v>0</v>
      </c>
      <c r="BV10" s="2">
        <v>0</v>
      </c>
      <c r="BW10" s="2">
        <v>0</v>
      </c>
      <c r="BX10" s="2">
        <v>0</v>
      </c>
      <c r="BY10" s="2">
        <f t="shared" si="1"/>
        <v>0</v>
      </c>
      <c r="BZ10" s="2">
        <v>0</v>
      </c>
      <c r="CA10" s="2">
        <v>1</v>
      </c>
      <c r="CB10" s="3" t="b">
        <v>0</v>
      </c>
      <c r="CC10" s="3" t="b">
        <v>1</v>
      </c>
      <c r="CD10" s="2">
        <v>79.069999999999993</v>
      </c>
      <c r="CE10" s="2">
        <v>9</v>
      </c>
      <c r="CF10" s="2">
        <v>8</v>
      </c>
      <c r="CG10" s="2">
        <v>0</v>
      </c>
      <c r="CH10" s="2">
        <v>0</v>
      </c>
      <c r="CI10" s="2">
        <v>0</v>
      </c>
      <c r="CJ10" s="2">
        <f t="shared" si="2"/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3" t="b">
        <v>0</v>
      </c>
      <c r="CR10" s="3" t="b">
        <v>0</v>
      </c>
      <c r="CS10" s="2">
        <v>42.7</v>
      </c>
      <c r="CT10" s="2">
        <v>9</v>
      </c>
      <c r="CU10" s="2">
        <v>6</v>
      </c>
      <c r="CV10" s="2">
        <v>0</v>
      </c>
      <c r="CW10" s="2">
        <v>0</v>
      </c>
      <c r="CX10" s="2">
        <v>0</v>
      </c>
      <c r="CY10" s="2">
        <v>1</v>
      </c>
      <c r="CZ10" s="2">
        <v>0</v>
      </c>
      <c r="DA10" s="2">
        <v>0</v>
      </c>
      <c r="DB10" s="2">
        <v>0</v>
      </c>
      <c r="DC10" s="2">
        <v>1</v>
      </c>
      <c r="DD10" s="2">
        <v>2</v>
      </c>
      <c r="DE10" s="3" t="b">
        <v>1</v>
      </c>
      <c r="DF10" s="3" t="b">
        <v>0</v>
      </c>
      <c r="DG10" s="2">
        <v>33.840000000000003</v>
      </c>
      <c r="DH10" s="2">
        <v>10</v>
      </c>
      <c r="DI10" s="2">
        <v>7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1</v>
      </c>
      <c r="DR10" s="2">
        <v>1</v>
      </c>
      <c r="DS10" s="3" t="b">
        <v>1</v>
      </c>
      <c r="DT10" s="3" t="b">
        <v>0</v>
      </c>
      <c r="DU10" s="2">
        <v>51.09</v>
      </c>
      <c r="DV10" s="2">
        <v>10</v>
      </c>
      <c r="DW10" s="2">
        <v>7</v>
      </c>
      <c r="DX10" s="2">
        <v>1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1</v>
      </c>
      <c r="EG10" s="3" t="b">
        <v>1</v>
      </c>
      <c r="EH10" s="3" t="b">
        <v>1</v>
      </c>
      <c r="EI10" s="2">
        <v>51.06</v>
      </c>
      <c r="EJ10" s="2">
        <v>9</v>
      </c>
      <c r="EK10" s="2">
        <v>8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3" t="b">
        <v>1</v>
      </c>
      <c r="EV10" s="3" t="b">
        <v>0</v>
      </c>
      <c r="EW10" s="2">
        <v>44.48</v>
      </c>
      <c r="EX10" s="2">
        <v>10</v>
      </c>
      <c r="EY10" s="2">
        <v>7</v>
      </c>
      <c r="EZ10" s="2">
        <v>1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1</v>
      </c>
      <c r="FI10" s="3" t="b">
        <v>0</v>
      </c>
      <c r="FJ10" s="3" t="b">
        <v>1</v>
      </c>
      <c r="FK10" s="2">
        <v>29.67</v>
      </c>
      <c r="FL10" s="2">
        <v>9</v>
      </c>
      <c r="FM10" s="2">
        <v>8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3" t="b">
        <v>1</v>
      </c>
      <c r="FX10" s="3" t="b">
        <v>0</v>
      </c>
      <c r="FY10" s="2">
        <v>29.25</v>
      </c>
      <c r="FZ10" s="2">
        <v>10</v>
      </c>
      <c r="GA10" s="2">
        <v>7</v>
      </c>
      <c r="GB10" s="2">
        <v>1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1</v>
      </c>
      <c r="GK10" s="3" t="b">
        <v>0</v>
      </c>
      <c r="GL10" s="2">
        <v>4</v>
      </c>
      <c r="GM10" s="2">
        <v>1013</v>
      </c>
      <c r="GN10" s="2">
        <v>50.706000000000003</v>
      </c>
      <c r="GO10" s="2">
        <v>5</v>
      </c>
      <c r="GP10" s="2">
        <v>2</v>
      </c>
      <c r="GQ10" s="2">
        <v>3</v>
      </c>
      <c r="GR10" s="2">
        <v>2</v>
      </c>
      <c r="GS10" s="2">
        <v>2</v>
      </c>
      <c r="GT10" s="2">
        <v>1</v>
      </c>
      <c r="GU10" s="2">
        <v>11</v>
      </c>
      <c r="GV10" s="2">
        <v>2.625</v>
      </c>
      <c r="GW10" s="2">
        <v>4.25</v>
      </c>
      <c r="GX10" s="14">
        <f t="shared" si="3"/>
        <v>0.45</v>
      </c>
      <c r="GY10" t="s">
        <v>622</v>
      </c>
    </row>
    <row r="11" spans="1:207" ht="15.75" customHeight="1" x14ac:dyDescent="0.35">
      <c r="A11" s="1" t="s">
        <v>285</v>
      </c>
      <c r="B11" s="2">
        <v>3</v>
      </c>
      <c r="C11" s="1" t="s">
        <v>203</v>
      </c>
      <c r="D11" s="1" t="s">
        <v>204</v>
      </c>
      <c r="E11" s="2">
        <v>43</v>
      </c>
      <c r="F11" s="3" t="b">
        <v>1</v>
      </c>
      <c r="G11" s="2">
        <v>74.900000000000006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44.37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82.05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59.24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30.36</v>
      </c>
      <c r="BA11" s="2">
        <v>7</v>
      </c>
      <c r="BB11" s="2">
        <v>6</v>
      </c>
      <c r="BC11" s="2">
        <v>0</v>
      </c>
      <c r="BD11" s="2">
        <v>0</v>
      </c>
      <c r="BE11" s="2">
        <v>0</v>
      </c>
      <c r="BF11" s="2">
        <v>1</v>
      </c>
      <c r="BG11" s="2">
        <v>0</v>
      </c>
      <c r="BH11" s="2">
        <v>0</v>
      </c>
      <c r="BI11" s="2">
        <v>0</v>
      </c>
      <c r="BJ11" s="2">
        <v>1</v>
      </c>
      <c r="BK11" s="2">
        <f t="shared" si="0"/>
        <v>2</v>
      </c>
      <c r="BL11" s="2">
        <v>2</v>
      </c>
      <c r="BM11" s="3" t="b">
        <v>1</v>
      </c>
      <c r="BN11" s="3" t="b">
        <v>0</v>
      </c>
      <c r="BO11" s="2">
        <v>41.47</v>
      </c>
      <c r="BP11" s="2">
        <v>7</v>
      </c>
      <c r="BQ11" s="2">
        <v>6</v>
      </c>
      <c r="BR11" s="2">
        <v>1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1</v>
      </c>
      <c r="BY11" s="2">
        <f t="shared" si="1"/>
        <v>2</v>
      </c>
      <c r="BZ11" s="2">
        <v>0</v>
      </c>
      <c r="CA11" s="2">
        <v>2</v>
      </c>
      <c r="CB11" s="3" t="b">
        <v>1</v>
      </c>
      <c r="CC11" s="3" t="b">
        <v>0</v>
      </c>
      <c r="CD11" s="2">
        <v>59.04</v>
      </c>
      <c r="CE11" s="2">
        <v>8</v>
      </c>
      <c r="CF11" s="2">
        <v>7</v>
      </c>
      <c r="CG11" s="2">
        <v>0</v>
      </c>
      <c r="CH11" s="2">
        <v>0</v>
      </c>
      <c r="CI11" s="2">
        <v>0</v>
      </c>
      <c r="CJ11" s="2">
        <f t="shared" si="2"/>
        <v>0</v>
      </c>
      <c r="CK11" s="2">
        <v>0</v>
      </c>
      <c r="CL11" s="2">
        <v>0</v>
      </c>
      <c r="CM11" s="2">
        <v>0</v>
      </c>
      <c r="CN11" s="2">
        <v>1</v>
      </c>
      <c r="CO11" s="2">
        <v>0</v>
      </c>
      <c r="CP11" s="2">
        <v>1</v>
      </c>
      <c r="CQ11" s="3" t="b">
        <v>0</v>
      </c>
      <c r="CR11" s="3" t="b">
        <v>1</v>
      </c>
      <c r="CS11" s="2">
        <v>30.85</v>
      </c>
      <c r="CT11" s="2">
        <v>9</v>
      </c>
      <c r="CU11" s="2">
        <v>8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3" t="b">
        <v>0</v>
      </c>
      <c r="DF11" s="3" t="b">
        <v>1</v>
      </c>
      <c r="DG11" s="2">
        <v>81.94</v>
      </c>
      <c r="DH11" s="2">
        <v>9</v>
      </c>
      <c r="DI11" s="2">
        <v>8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3" t="b">
        <v>0</v>
      </c>
      <c r="DT11" s="3" t="b">
        <v>1</v>
      </c>
      <c r="DU11" s="2">
        <v>68.84</v>
      </c>
      <c r="DV11" s="2">
        <v>9</v>
      </c>
      <c r="DW11" s="2">
        <v>8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3" t="b">
        <v>0</v>
      </c>
      <c r="EH11" s="3" t="b">
        <v>0</v>
      </c>
      <c r="EI11" s="2">
        <v>71.02</v>
      </c>
      <c r="EJ11" s="2">
        <v>8</v>
      </c>
      <c r="EK11" s="2">
        <v>7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1</v>
      </c>
      <c r="ET11" s="2">
        <v>1</v>
      </c>
      <c r="EU11" s="3" t="b">
        <v>0</v>
      </c>
      <c r="EV11" s="3" t="b">
        <v>0</v>
      </c>
      <c r="EW11" s="2">
        <v>45.37</v>
      </c>
      <c r="EX11" s="2">
        <v>8</v>
      </c>
      <c r="EY11" s="2">
        <v>6</v>
      </c>
      <c r="EZ11" s="2">
        <v>0</v>
      </c>
      <c r="FA11" s="2">
        <v>2</v>
      </c>
      <c r="FB11" s="2">
        <v>0</v>
      </c>
      <c r="FC11" s="2">
        <v>1</v>
      </c>
      <c r="FD11" s="2">
        <v>0</v>
      </c>
      <c r="FE11" s="2">
        <v>0</v>
      </c>
      <c r="FF11" s="2">
        <v>0</v>
      </c>
      <c r="FG11" s="2">
        <v>0</v>
      </c>
      <c r="FH11" s="2">
        <v>3</v>
      </c>
      <c r="FI11" s="3" t="b">
        <v>0</v>
      </c>
      <c r="FJ11" s="3" t="b">
        <v>1</v>
      </c>
      <c r="FK11" s="2">
        <v>87.74</v>
      </c>
      <c r="FL11" s="2">
        <v>9</v>
      </c>
      <c r="FM11" s="2">
        <v>8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3" t="b">
        <v>1</v>
      </c>
      <c r="FX11" s="3" t="b">
        <v>0</v>
      </c>
      <c r="FY11" s="2">
        <v>61.09</v>
      </c>
      <c r="FZ11" s="2">
        <v>8</v>
      </c>
      <c r="GA11" s="2">
        <v>7</v>
      </c>
      <c r="GB11" s="2">
        <v>0</v>
      </c>
      <c r="GC11" s="2">
        <v>0</v>
      </c>
      <c r="GD11" s="2">
        <v>0</v>
      </c>
      <c r="GE11" s="2">
        <v>1</v>
      </c>
      <c r="GF11" s="2">
        <v>0</v>
      </c>
      <c r="GG11" s="2">
        <v>0</v>
      </c>
      <c r="GH11" s="2">
        <v>0</v>
      </c>
      <c r="GI11" s="2">
        <v>0</v>
      </c>
      <c r="GJ11" s="2">
        <v>1</v>
      </c>
      <c r="GK11" s="3" t="b">
        <v>0</v>
      </c>
      <c r="GL11" s="2">
        <v>4</v>
      </c>
      <c r="GM11" s="2">
        <v>1139</v>
      </c>
      <c r="GN11" s="2">
        <v>57.771999999999998</v>
      </c>
      <c r="GO11" s="2">
        <v>3</v>
      </c>
      <c r="GP11" s="2">
        <v>1</v>
      </c>
      <c r="GQ11" s="2">
        <v>2</v>
      </c>
      <c r="GR11" s="2">
        <v>3</v>
      </c>
      <c r="GS11" s="2">
        <v>3</v>
      </c>
      <c r="GT11" s="2">
        <v>1</v>
      </c>
      <c r="GU11" s="2">
        <v>9.8000000000000007</v>
      </c>
      <c r="GV11" s="2">
        <v>3.5</v>
      </c>
      <c r="GW11" s="2">
        <v>3.75</v>
      </c>
      <c r="GX11" s="14">
        <f t="shared" si="3"/>
        <v>0.45</v>
      </c>
      <c r="GY11" t="s">
        <v>622</v>
      </c>
    </row>
    <row r="12" spans="1:207" ht="15.75" customHeight="1" x14ac:dyDescent="0.35">
      <c r="A12" s="1" t="s">
        <v>286</v>
      </c>
      <c r="B12" s="2">
        <v>3</v>
      </c>
      <c r="C12" s="1" t="s">
        <v>203</v>
      </c>
      <c r="D12" s="1" t="s">
        <v>204</v>
      </c>
      <c r="E12" s="2">
        <v>19</v>
      </c>
      <c r="F12" s="3" t="b">
        <v>1</v>
      </c>
      <c r="G12" s="2">
        <v>41.16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" t="b">
        <v>1</v>
      </c>
      <c r="R12" s="2">
        <v>53.52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3" t="b">
        <v>1</v>
      </c>
      <c r="AC12" s="2">
        <v>72.489999999999995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70.42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4</v>
      </c>
      <c r="AY12" s="3" t="b">
        <v>1</v>
      </c>
      <c r="AZ12" s="2">
        <v>103.65</v>
      </c>
      <c r="BA12" s="2">
        <v>9</v>
      </c>
      <c r="BB12" s="2">
        <v>8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f t="shared" si="0"/>
        <v>0</v>
      </c>
      <c r="BL12" s="2">
        <v>0</v>
      </c>
      <c r="BM12" s="3" t="b">
        <v>0</v>
      </c>
      <c r="BN12" s="3" t="b">
        <v>0</v>
      </c>
      <c r="BO12" s="2">
        <v>54.05</v>
      </c>
      <c r="BP12" s="2">
        <v>8</v>
      </c>
      <c r="BQ12" s="2">
        <v>7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f t="shared" si="1"/>
        <v>0</v>
      </c>
      <c r="BZ12" s="2">
        <v>1</v>
      </c>
      <c r="CA12" s="2">
        <v>1</v>
      </c>
      <c r="CB12" s="3" t="b">
        <v>0</v>
      </c>
      <c r="CC12" s="3" t="b">
        <v>1</v>
      </c>
      <c r="CD12" s="2">
        <v>168.47</v>
      </c>
      <c r="CE12" s="2">
        <v>9</v>
      </c>
      <c r="CF12" s="2">
        <v>8</v>
      </c>
      <c r="CG12" s="2">
        <v>0</v>
      </c>
      <c r="CH12" s="2">
        <v>0</v>
      </c>
      <c r="CI12" s="2">
        <v>0</v>
      </c>
      <c r="CJ12" s="2">
        <f t="shared" si="2"/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3" t="b">
        <v>0</v>
      </c>
      <c r="CR12" s="3" t="b">
        <v>1</v>
      </c>
      <c r="CS12" s="2">
        <v>64.989999999999995</v>
      </c>
      <c r="CT12" s="2">
        <v>9</v>
      </c>
      <c r="CU12" s="2">
        <v>8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3" t="b">
        <v>0</v>
      </c>
      <c r="DF12" s="3" t="b">
        <v>0</v>
      </c>
      <c r="DG12" s="2">
        <v>106.2</v>
      </c>
      <c r="DH12" s="2">
        <v>8</v>
      </c>
      <c r="DI12" s="2">
        <v>7</v>
      </c>
      <c r="DJ12" s="2">
        <v>0</v>
      </c>
      <c r="DK12" s="2">
        <v>0</v>
      </c>
      <c r="DL12" s="2">
        <v>1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1</v>
      </c>
      <c r="DS12" s="3" t="b">
        <v>0</v>
      </c>
      <c r="DT12" s="3" t="b">
        <v>1</v>
      </c>
      <c r="DU12" s="2">
        <v>114.94</v>
      </c>
      <c r="DV12" s="2">
        <v>9</v>
      </c>
      <c r="DW12" s="2">
        <v>8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3" t="b">
        <v>0</v>
      </c>
      <c r="EH12" s="3" t="b">
        <v>0</v>
      </c>
      <c r="EI12" s="2">
        <v>201.28</v>
      </c>
      <c r="EJ12" s="2">
        <v>7</v>
      </c>
      <c r="EK12" s="2">
        <v>6</v>
      </c>
      <c r="EL12" s="2">
        <v>0</v>
      </c>
      <c r="EM12" s="2">
        <v>0</v>
      </c>
      <c r="EN12" s="2">
        <v>0</v>
      </c>
      <c r="EO12" s="2">
        <v>1</v>
      </c>
      <c r="EP12" s="2">
        <v>0</v>
      </c>
      <c r="EQ12" s="2">
        <v>0</v>
      </c>
      <c r="ER12" s="2">
        <v>0</v>
      </c>
      <c r="ES12" s="2">
        <v>1</v>
      </c>
      <c r="ET12" s="2">
        <v>2</v>
      </c>
      <c r="EU12" s="3" t="b">
        <v>0</v>
      </c>
      <c r="EV12" s="3" t="b">
        <v>0</v>
      </c>
      <c r="EW12" s="2">
        <v>117.43</v>
      </c>
      <c r="EX12" s="2">
        <v>8</v>
      </c>
      <c r="EY12" s="2">
        <v>7</v>
      </c>
      <c r="EZ12" s="2">
        <v>0</v>
      </c>
      <c r="FA12" s="2">
        <v>0</v>
      </c>
      <c r="FB12" s="2">
        <v>0</v>
      </c>
      <c r="FC12" s="2">
        <v>1</v>
      </c>
      <c r="FD12" s="2">
        <v>0</v>
      </c>
      <c r="FE12" s="2">
        <v>0</v>
      </c>
      <c r="FF12" s="2">
        <v>0</v>
      </c>
      <c r="FG12" s="2">
        <v>0</v>
      </c>
      <c r="FH12" s="2">
        <v>1</v>
      </c>
      <c r="FI12" s="3" t="b">
        <v>0</v>
      </c>
      <c r="FJ12" s="3" t="b">
        <v>1</v>
      </c>
      <c r="FK12" s="2">
        <v>167.42</v>
      </c>
      <c r="FL12" s="2">
        <v>9</v>
      </c>
      <c r="FM12" s="2">
        <v>8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3" t="b">
        <v>1</v>
      </c>
      <c r="FX12" s="3" t="b">
        <v>0</v>
      </c>
      <c r="FY12" s="2">
        <v>96.61</v>
      </c>
      <c r="FZ12" s="2">
        <v>8</v>
      </c>
      <c r="GA12" s="2">
        <v>7</v>
      </c>
      <c r="GB12" s="2">
        <v>0</v>
      </c>
      <c r="GC12" s="2">
        <v>0</v>
      </c>
      <c r="GD12" s="2">
        <v>0</v>
      </c>
      <c r="GE12" s="2">
        <v>1</v>
      </c>
      <c r="GF12" s="2">
        <v>0</v>
      </c>
      <c r="GG12" s="2">
        <v>0</v>
      </c>
      <c r="GH12" s="2">
        <v>0</v>
      </c>
      <c r="GI12" s="2">
        <v>0</v>
      </c>
      <c r="GJ12" s="2">
        <v>1</v>
      </c>
      <c r="GK12" s="3" t="b">
        <v>0</v>
      </c>
      <c r="GL12" s="2">
        <v>5</v>
      </c>
      <c r="GM12" s="2">
        <v>1946</v>
      </c>
      <c r="GN12" s="2">
        <v>119.504</v>
      </c>
      <c r="GO12" s="2">
        <v>1</v>
      </c>
      <c r="GP12" s="2">
        <v>1</v>
      </c>
      <c r="GQ12" s="2">
        <v>0</v>
      </c>
      <c r="GR12" s="2">
        <v>3</v>
      </c>
      <c r="GS12" s="2">
        <v>4</v>
      </c>
      <c r="GT12" s="2">
        <v>2</v>
      </c>
      <c r="GU12" s="2">
        <v>10</v>
      </c>
      <c r="GV12" s="2">
        <v>2.875</v>
      </c>
      <c r="GW12" s="2">
        <v>3.625</v>
      </c>
      <c r="GX12" s="14">
        <f t="shared" si="3"/>
        <v>0.56000000000000005</v>
      </c>
      <c r="GY12" t="s">
        <v>622</v>
      </c>
    </row>
    <row r="13" spans="1:207" ht="15.75" customHeight="1" x14ac:dyDescent="0.35">
      <c r="A13" s="1" t="s">
        <v>287</v>
      </c>
      <c r="B13" s="2">
        <v>3</v>
      </c>
      <c r="C13" s="1" t="s">
        <v>203</v>
      </c>
      <c r="D13" s="1" t="s">
        <v>204</v>
      </c>
      <c r="E13" s="2">
        <v>35</v>
      </c>
      <c r="F13" s="3" t="b">
        <v>1</v>
      </c>
      <c r="G13" s="2">
        <v>32.14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26.96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0</v>
      </c>
      <c r="AC13" s="2">
        <v>60.68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3" t="b">
        <v>1</v>
      </c>
      <c r="AN13" s="2">
        <v>41.98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3</v>
      </c>
      <c r="AY13" s="3" t="b">
        <v>0</v>
      </c>
      <c r="AZ13" s="2">
        <v>33.4</v>
      </c>
      <c r="BA13" s="2">
        <v>7</v>
      </c>
      <c r="BB13" s="2">
        <v>6</v>
      </c>
      <c r="BC13" s="2">
        <v>0</v>
      </c>
      <c r="BD13" s="2">
        <v>0</v>
      </c>
      <c r="BE13" s="2">
        <v>0</v>
      </c>
      <c r="BF13" s="2">
        <v>1</v>
      </c>
      <c r="BG13" s="2">
        <v>0</v>
      </c>
      <c r="BH13" s="2">
        <v>0</v>
      </c>
      <c r="BI13" s="2">
        <v>0</v>
      </c>
      <c r="BJ13" s="2">
        <v>1</v>
      </c>
      <c r="BK13" s="2">
        <f t="shared" si="0"/>
        <v>2</v>
      </c>
      <c r="BL13" s="2">
        <v>2</v>
      </c>
      <c r="BM13" s="3" t="b">
        <v>1</v>
      </c>
      <c r="BN13" s="3" t="b">
        <v>0</v>
      </c>
      <c r="BO13" s="2">
        <v>26.42</v>
      </c>
      <c r="BP13" s="2">
        <v>7</v>
      </c>
      <c r="BQ13" s="2">
        <v>6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</v>
      </c>
      <c r="BY13" s="2">
        <f t="shared" si="1"/>
        <v>2</v>
      </c>
      <c r="BZ13" s="2">
        <v>0</v>
      </c>
      <c r="CA13" s="2">
        <v>2</v>
      </c>
      <c r="CB13" s="3" t="b">
        <v>1</v>
      </c>
      <c r="CC13" s="3" t="b">
        <v>1</v>
      </c>
      <c r="CD13" s="2">
        <v>62.6</v>
      </c>
      <c r="CE13" s="2">
        <v>9</v>
      </c>
      <c r="CF13" s="2">
        <v>8</v>
      </c>
      <c r="CG13" s="2">
        <v>0</v>
      </c>
      <c r="CH13" s="2">
        <v>0</v>
      </c>
      <c r="CI13" s="2">
        <v>0</v>
      </c>
      <c r="CJ13" s="2">
        <f t="shared" si="2"/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3" t="b">
        <v>0</v>
      </c>
      <c r="CR13" s="3" t="b">
        <v>1</v>
      </c>
      <c r="CS13" s="2">
        <v>37.9</v>
      </c>
      <c r="CT13" s="2">
        <v>9</v>
      </c>
      <c r="CU13" s="2">
        <v>8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3" t="b">
        <v>0</v>
      </c>
      <c r="DF13" s="3" t="b">
        <v>0</v>
      </c>
      <c r="DG13" s="2">
        <v>71.97</v>
      </c>
      <c r="DH13" s="2">
        <v>9</v>
      </c>
      <c r="DI13" s="2">
        <v>6</v>
      </c>
      <c r="DJ13" s="2">
        <v>0</v>
      </c>
      <c r="DK13" s="2">
        <v>0</v>
      </c>
      <c r="DL13" s="2">
        <v>1</v>
      </c>
      <c r="DM13" s="2">
        <v>0</v>
      </c>
      <c r="DN13" s="2">
        <v>0</v>
      </c>
      <c r="DO13" s="2">
        <v>0</v>
      </c>
      <c r="DP13" s="2">
        <v>0</v>
      </c>
      <c r="DQ13" s="2">
        <v>1</v>
      </c>
      <c r="DR13" s="2">
        <v>2</v>
      </c>
      <c r="DS13" s="3" t="b">
        <v>0</v>
      </c>
      <c r="DT13" s="3" t="b">
        <v>0</v>
      </c>
      <c r="DU13" s="2">
        <v>83.88</v>
      </c>
      <c r="DV13" s="2">
        <v>8</v>
      </c>
      <c r="DW13" s="2">
        <v>7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1</v>
      </c>
      <c r="EF13" s="2">
        <v>1</v>
      </c>
      <c r="EG13" s="3" t="b">
        <v>0</v>
      </c>
      <c r="EH13" s="3" t="b">
        <v>0</v>
      </c>
      <c r="EI13" s="2">
        <v>66.94</v>
      </c>
      <c r="EJ13" s="2">
        <v>8</v>
      </c>
      <c r="EK13" s="2">
        <v>7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1</v>
      </c>
      <c r="ET13" s="2">
        <v>1</v>
      </c>
      <c r="EU13" s="3" t="b">
        <v>0</v>
      </c>
      <c r="EV13" s="3" t="b">
        <v>0</v>
      </c>
      <c r="EW13" s="2">
        <v>93.77</v>
      </c>
      <c r="EX13" s="2">
        <v>9</v>
      </c>
      <c r="EY13" s="2">
        <v>6</v>
      </c>
      <c r="EZ13" s="2">
        <v>1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1</v>
      </c>
      <c r="FG13" s="2">
        <v>0</v>
      </c>
      <c r="FH13" s="2">
        <v>2</v>
      </c>
      <c r="FI13" s="3" t="b">
        <v>0</v>
      </c>
      <c r="FJ13" s="3" t="b">
        <v>0</v>
      </c>
      <c r="FK13" s="2">
        <v>77.97</v>
      </c>
      <c r="FL13" s="2">
        <v>8</v>
      </c>
      <c r="FM13" s="2">
        <v>5</v>
      </c>
      <c r="FN13" s="2">
        <v>1</v>
      </c>
      <c r="FO13" s="2">
        <v>0</v>
      </c>
      <c r="FP13" s="2">
        <v>0</v>
      </c>
      <c r="FQ13" s="2">
        <v>0</v>
      </c>
      <c r="FR13" s="2">
        <v>0</v>
      </c>
      <c r="FS13" s="2">
        <v>1</v>
      </c>
      <c r="FT13" s="2">
        <v>1</v>
      </c>
      <c r="FU13" s="2">
        <v>0</v>
      </c>
      <c r="FV13" s="2">
        <v>3</v>
      </c>
      <c r="FW13" s="3" t="b">
        <v>0</v>
      </c>
      <c r="FX13" s="3" t="b">
        <v>0</v>
      </c>
      <c r="FY13" s="2">
        <v>77.38</v>
      </c>
      <c r="FZ13" s="2">
        <v>7</v>
      </c>
      <c r="GA13" s="2">
        <v>7</v>
      </c>
      <c r="GB13" s="2">
        <v>0</v>
      </c>
      <c r="GC13" s="2">
        <v>0</v>
      </c>
      <c r="GD13" s="2">
        <v>0</v>
      </c>
      <c r="GE13" s="2">
        <v>2</v>
      </c>
      <c r="GF13" s="2">
        <v>0</v>
      </c>
      <c r="GG13" s="2">
        <v>0</v>
      </c>
      <c r="GH13" s="2">
        <v>0</v>
      </c>
      <c r="GI13" s="2">
        <v>0</v>
      </c>
      <c r="GJ13" s="2">
        <v>2</v>
      </c>
      <c r="GK13" s="3" t="b">
        <v>0</v>
      </c>
      <c r="GL13" s="2">
        <v>2</v>
      </c>
      <c r="GM13" s="2">
        <v>1138</v>
      </c>
      <c r="GN13" s="2">
        <v>63.222999999999999</v>
      </c>
      <c r="GO13" s="2">
        <v>2</v>
      </c>
      <c r="GP13" s="2">
        <v>0</v>
      </c>
      <c r="GQ13" s="2">
        <v>2</v>
      </c>
      <c r="GR13" s="2">
        <v>4</v>
      </c>
      <c r="GS13" s="2">
        <v>2</v>
      </c>
      <c r="GT13" s="2">
        <v>2</v>
      </c>
      <c r="GU13" s="2">
        <v>9.8000000000000007</v>
      </c>
      <c r="GV13" s="2">
        <v>2.5</v>
      </c>
      <c r="GW13" s="2">
        <v>3</v>
      </c>
      <c r="GX13" s="14">
        <f t="shared" si="3"/>
        <v>0.22</v>
      </c>
      <c r="GY13" t="s">
        <v>622</v>
      </c>
    </row>
    <row r="14" spans="1:207" ht="15.75" customHeight="1" x14ac:dyDescent="0.35">
      <c r="A14" s="58" t="s">
        <v>288</v>
      </c>
      <c r="B14" s="2">
        <v>3</v>
      </c>
      <c r="C14" s="1" t="s">
        <v>203</v>
      </c>
      <c r="D14" s="1" t="s">
        <v>204</v>
      </c>
      <c r="E14" s="2">
        <v>20</v>
      </c>
      <c r="F14" s="3" t="b">
        <v>1</v>
      </c>
      <c r="G14" s="2">
        <v>98.01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28.24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1</v>
      </c>
      <c r="AC14" s="2">
        <v>50.04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3" t="b">
        <v>1</v>
      </c>
      <c r="AN14" s="2">
        <v>28.98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4</v>
      </c>
      <c r="AY14" s="3" t="b">
        <v>0</v>
      </c>
      <c r="AZ14" s="2">
        <v>47.2</v>
      </c>
      <c r="BA14" s="2">
        <v>7</v>
      </c>
      <c r="BB14" s="2">
        <v>6</v>
      </c>
      <c r="BC14" s="2">
        <v>0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  <c r="BI14" s="2">
        <v>0</v>
      </c>
      <c r="BJ14" s="2">
        <v>1</v>
      </c>
      <c r="BK14" s="2">
        <f t="shared" si="0"/>
        <v>2</v>
      </c>
      <c r="BL14" s="2">
        <v>2</v>
      </c>
      <c r="BM14" s="3" t="b">
        <v>1</v>
      </c>
      <c r="BN14" s="3" t="b">
        <v>0</v>
      </c>
      <c r="BO14" s="2">
        <v>32.92</v>
      </c>
      <c r="BP14" s="2">
        <v>7</v>
      </c>
      <c r="BQ14" s="2">
        <v>6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1</v>
      </c>
      <c r="BY14" s="2">
        <f t="shared" si="1"/>
        <v>2</v>
      </c>
      <c r="BZ14" s="2">
        <v>0</v>
      </c>
      <c r="CA14" s="2">
        <v>2</v>
      </c>
      <c r="CB14" s="3" t="b">
        <v>1</v>
      </c>
      <c r="CC14" s="3" t="b">
        <v>0</v>
      </c>
      <c r="CD14" s="2">
        <v>69</v>
      </c>
      <c r="CE14" s="2">
        <v>8</v>
      </c>
      <c r="CF14" s="2">
        <v>7</v>
      </c>
      <c r="CG14" s="2">
        <v>0</v>
      </c>
      <c r="CH14" s="2">
        <v>0</v>
      </c>
      <c r="CI14" s="2">
        <v>0</v>
      </c>
      <c r="CJ14" s="2">
        <f t="shared" si="2"/>
        <v>0</v>
      </c>
      <c r="CK14" s="2">
        <v>0</v>
      </c>
      <c r="CL14" s="2">
        <v>0</v>
      </c>
      <c r="CM14" s="2">
        <v>0</v>
      </c>
      <c r="CN14" s="2">
        <v>0</v>
      </c>
      <c r="CO14" s="2">
        <v>1</v>
      </c>
      <c r="CP14" s="2">
        <v>1</v>
      </c>
      <c r="CQ14" s="3" t="b">
        <v>0</v>
      </c>
      <c r="CR14" s="3" t="b">
        <v>1</v>
      </c>
      <c r="CS14" s="2">
        <v>34.659999999999997</v>
      </c>
      <c r="CT14" s="2">
        <v>9</v>
      </c>
      <c r="CU14" s="2">
        <v>8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3" t="b">
        <v>0</v>
      </c>
      <c r="DF14" s="3" t="b">
        <v>1</v>
      </c>
      <c r="DG14" s="2">
        <v>97.61</v>
      </c>
      <c r="DH14" s="2">
        <v>9</v>
      </c>
      <c r="DI14" s="2">
        <v>8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3" t="b">
        <v>0</v>
      </c>
      <c r="DT14" s="3" t="b">
        <v>0</v>
      </c>
      <c r="DU14" s="2">
        <v>84.12</v>
      </c>
      <c r="DV14" s="2">
        <v>7</v>
      </c>
      <c r="DW14" s="2">
        <v>6</v>
      </c>
      <c r="DX14" s="2">
        <v>0</v>
      </c>
      <c r="DY14" s="2">
        <v>1</v>
      </c>
      <c r="DZ14" s="2">
        <v>0</v>
      </c>
      <c r="EA14" s="2">
        <v>1</v>
      </c>
      <c r="EB14" s="2">
        <v>0</v>
      </c>
      <c r="EC14" s="2">
        <v>0</v>
      </c>
      <c r="ED14" s="2">
        <v>0</v>
      </c>
      <c r="EE14" s="2">
        <v>0</v>
      </c>
      <c r="EF14" s="2">
        <v>2</v>
      </c>
      <c r="EG14" s="3" t="b">
        <v>0</v>
      </c>
      <c r="EH14" s="3" t="b">
        <v>0</v>
      </c>
      <c r="EI14" s="2">
        <v>82.24</v>
      </c>
      <c r="EJ14" s="2">
        <v>7</v>
      </c>
      <c r="EK14" s="2">
        <v>6</v>
      </c>
      <c r="EL14" s="2">
        <v>0</v>
      </c>
      <c r="EM14" s="2">
        <v>0</v>
      </c>
      <c r="EN14" s="2">
        <v>0</v>
      </c>
      <c r="EO14" s="2">
        <v>1</v>
      </c>
      <c r="EP14" s="2">
        <v>0</v>
      </c>
      <c r="EQ14" s="2">
        <v>0</v>
      </c>
      <c r="ER14" s="2">
        <v>0</v>
      </c>
      <c r="ES14" s="2">
        <v>1</v>
      </c>
      <c r="ET14" s="2">
        <v>2</v>
      </c>
      <c r="EU14" s="3" t="b">
        <v>0</v>
      </c>
      <c r="EV14" s="3" t="b">
        <v>0</v>
      </c>
      <c r="EW14" s="2">
        <v>120.57</v>
      </c>
      <c r="EX14" s="2">
        <v>8</v>
      </c>
      <c r="EY14" s="2">
        <v>7</v>
      </c>
      <c r="EZ14" s="2">
        <v>1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1</v>
      </c>
      <c r="FI14" s="3" t="b">
        <v>0</v>
      </c>
      <c r="FJ14" s="3" t="b">
        <v>0</v>
      </c>
      <c r="FK14" s="2">
        <v>87.83</v>
      </c>
      <c r="FL14" s="2">
        <v>9</v>
      </c>
      <c r="FM14" s="2">
        <v>6</v>
      </c>
      <c r="FN14" s="2">
        <v>1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1</v>
      </c>
      <c r="FU14" s="2">
        <v>0</v>
      </c>
      <c r="FV14" s="2">
        <v>2</v>
      </c>
      <c r="FW14" s="3" t="b">
        <v>0</v>
      </c>
      <c r="FX14" s="3" t="b">
        <v>0</v>
      </c>
      <c r="FY14" s="2">
        <v>63.86</v>
      </c>
      <c r="FZ14" s="2">
        <v>7</v>
      </c>
      <c r="GA14" s="2">
        <v>7</v>
      </c>
      <c r="GB14" s="2">
        <v>0</v>
      </c>
      <c r="GC14" s="2">
        <v>0</v>
      </c>
      <c r="GD14" s="2">
        <v>0</v>
      </c>
      <c r="GE14" s="2">
        <v>2</v>
      </c>
      <c r="GF14" s="2">
        <v>0</v>
      </c>
      <c r="GG14" s="2">
        <v>0</v>
      </c>
      <c r="GH14" s="2">
        <v>0</v>
      </c>
      <c r="GI14" s="2">
        <v>0</v>
      </c>
      <c r="GJ14" s="2">
        <v>2</v>
      </c>
      <c r="GK14" s="3" t="b">
        <v>0</v>
      </c>
      <c r="GL14" s="2">
        <v>2</v>
      </c>
      <c r="GM14" s="2">
        <v>1591</v>
      </c>
      <c r="GN14" s="2">
        <v>72.001000000000005</v>
      </c>
      <c r="GO14" s="2">
        <v>2</v>
      </c>
      <c r="GP14" s="2">
        <v>0</v>
      </c>
      <c r="GQ14" s="2">
        <v>2</v>
      </c>
      <c r="GR14" s="2">
        <v>4</v>
      </c>
      <c r="GS14" s="2">
        <v>2</v>
      </c>
      <c r="GT14" s="2">
        <v>2</v>
      </c>
      <c r="GU14" s="2">
        <v>11</v>
      </c>
      <c r="GV14" s="2">
        <v>1.5</v>
      </c>
      <c r="GW14" s="2">
        <v>2</v>
      </c>
      <c r="GX14" s="14">
        <f t="shared" si="3"/>
        <v>0.22</v>
      </c>
      <c r="GY14" t="s">
        <v>622</v>
      </c>
    </row>
    <row r="15" spans="1:207" ht="15.75" customHeight="1" x14ac:dyDescent="0.35">
      <c r="A15" s="1" t="s">
        <v>289</v>
      </c>
      <c r="B15" s="2">
        <v>3</v>
      </c>
      <c r="C15" s="1" t="s">
        <v>203</v>
      </c>
      <c r="D15" s="1" t="s">
        <v>204</v>
      </c>
      <c r="E15" s="2">
        <v>39</v>
      </c>
      <c r="F15" s="3" t="b">
        <v>0</v>
      </c>
      <c r="G15" s="2">
        <v>83.5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3" t="b">
        <v>1</v>
      </c>
      <c r="R15" s="2">
        <v>64.23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3" t="b">
        <v>1</v>
      </c>
      <c r="AC15" s="2">
        <v>34.01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37.28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3</v>
      </c>
      <c r="AY15" s="3" t="b">
        <v>1</v>
      </c>
      <c r="AZ15" s="2">
        <v>76.55</v>
      </c>
      <c r="BA15" s="2">
        <v>9</v>
      </c>
      <c r="BB15" s="2">
        <v>8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f t="shared" si="0"/>
        <v>0</v>
      </c>
      <c r="BL15" s="2">
        <v>0</v>
      </c>
      <c r="BM15" s="3" t="b">
        <v>0</v>
      </c>
      <c r="BN15" s="3" t="b">
        <v>1</v>
      </c>
      <c r="BO15" s="2">
        <v>79.709999999999994</v>
      </c>
      <c r="BP15" s="2">
        <v>9</v>
      </c>
      <c r="BQ15" s="2">
        <v>8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f t="shared" si="1"/>
        <v>0</v>
      </c>
      <c r="BZ15" s="2">
        <v>0</v>
      </c>
      <c r="CA15" s="2">
        <v>0</v>
      </c>
      <c r="CB15" s="3" t="b">
        <v>0</v>
      </c>
      <c r="CC15" s="3" t="b">
        <v>1</v>
      </c>
      <c r="CD15" s="2">
        <v>80.739999999999995</v>
      </c>
      <c r="CE15" s="2">
        <v>9</v>
      </c>
      <c r="CF15" s="2">
        <v>8</v>
      </c>
      <c r="CG15" s="2">
        <v>0</v>
      </c>
      <c r="CH15" s="2">
        <v>0</v>
      </c>
      <c r="CI15" s="2">
        <v>0</v>
      </c>
      <c r="CJ15" s="2">
        <f t="shared" si="2"/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3" t="b">
        <v>0</v>
      </c>
      <c r="CR15" s="3" t="b">
        <v>1</v>
      </c>
      <c r="CS15" s="2">
        <v>119.23</v>
      </c>
      <c r="CT15" s="2">
        <v>9</v>
      </c>
      <c r="CU15" s="2">
        <v>8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3" t="b">
        <v>0</v>
      </c>
      <c r="DF15" s="3" t="b">
        <v>0</v>
      </c>
      <c r="DG15" s="2">
        <v>104.75</v>
      </c>
      <c r="DH15" s="2">
        <v>8</v>
      </c>
      <c r="DI15" s="2">
        <v>7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1</v>
      </c>
      <c r="DQ15" s="2">
        <v>0</v>
      </c>
      <c r="DR15" s="2">
        <v>1</v>
      </c>
      <c r="DS15" s="3" t="b">
        <v>0</v>
      </c>
      <c r="DT15" s="3" t="b">
        <v>1</v>
      </c>
      <c r="DU15" s="2">
        <v>77.27</v>
      </c>
      <c r="DV15" s="2">
        <v>9</v>
      </c>
      <c r="DW15" s="2">
        <v>8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3" t="b">
        <v>0</v>
      </c>
      <c r="EH15" s="3" t="b">
        <v>1</v>
      </c>
      <c r="EI15" s="2">
        <v>104.56</v>
      </c>
      <c r="EJ15" s="2">
        <v>9</v>
      </c>
      <c r="EK15" s="2">
        <v>8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3" t="b">
        <v>1</v>
      </c>
      <c r="EV15" s="3" t="b">
        <v>1</v>
      </c>
      <c r="EW15" s="2">
        <v>66.58</v>
      </c>
      <c r="EX15" s="2">
        <v>9</v>
      </c>
      <c r="EY15" s="2">
        <v>8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3" t="b">
        <v>1</v>
      </c>
      <c r="FJ15" s="3" t="b">
        <v>1</v>
      </c>
      <c r="FK15" s="2">
        <v>121.79</v>
      </c>
      <c r="FL15" s="2">
        <v>9</v>
      </c>
      <c r="FM15" s="2">
        <v>8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3" t="b">
        <v>1</v>
      </c>
      <c r="FX15" s="3" t="b">
        <v>1</v>
      </c>
      <c r="FY15" s="2">
        <v>66.95</v>
      </c>
      <c r="FZ15" s="2">
        <v>9</v>
      </c>
      <c r="GA15" s="2">
        <v>8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3" t="b">
        <v>1</v>
      </c>
      <c r="GL15" s="2">
        <v>9</v>
      </c>
      <c r="GM15" s="2">
        <v>1624</v>
      </c>
      <c r="GN15" s="2">
        <v>89.813000000000002</v>
      </c>
      <c r="GO15" s="2">
        <v>4</v>
      </c>
      <c r="GP15" s="2">
        <v>4</v>
      </c>
      <c r="GQ15" s="2">
        <v>0</v>
      </c>
      <c r="GR15" s="2">
        <v>0</v>
      </c>
      <c r="GS15" s="2">
        <v>5</v>
      </c>
      <c r="GT15" s="2">
        <v>1</v>
      </c>
      <c r="GU15" s="2">
        <v>12</v>
      </c>
      <c r="GV15" s="2">
        <v>2.25</v>
      </c>
      <c r="GW15" s="2">
        <v>3.125</v>
      </c>
      <c r="GX15" s="14">
        <f t="shared" si="3"/>
        <v>1.01</v>
      </c>
      <c r="GY15" t="s">
        <v>622</v>
      </c>
    </row>
    <row r="16" spans="1:207" ht="15.75" customHeight="1" x14ac:dyDescent="0.35">
      <c r="A16" s="1" t="s">
        <v>290</v>
      </c>
      <c r="B16" s="2">
        <v>3</v>
      </c>
      <c r="C16" s="1" t="s">
        <v>203</v>
      </c>
      <c r="D16" s="1" t="s">
        <v>204</v>
      </c>
      <c r="E16" s="2">
        <v>68</v>
      </c>
      <c r="F16" s="3" t="b">
        <v>0</v>
      </c>
      <c r="G16" s="2">
        <v>36.15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3" t="b">
        <v>1</v>
      </c>
      <c r="R16" s="2">
        <v>44.62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0</v>
      </c>
      <c r="AC16" s="2">
        <v>60.95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3" t="b">
        <v>1</v>
      </c>
      <c r="AN16" s="2">
        <v>33.520000000000003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2</v>
      </c>
      <c r="AY16" s="3" t="b">
        <v>0</v>
      </c>
      <c r="AZ16" s="2">
        <v>68.98</v>
      </c>
      <c r="BA16" s="2">
        <v>6</v>
      </c>
      <c r="BB16" s="2">
        <v>5</v>
      </c>
      <c r="BC16" s="2">
        <v>0</v>
      </c>
      <c r="BD16" s="2">
        <v>0</v>
      </c>
      <c r="BE16" s="2">
        <v>0</v>
      </c>
      <c r="BF16" s="2">
        <v>1</v>
      </c>
      <c r="BG16" s="2">
        <v>1</v>
      </c>
      <c r="BH16" s="2">
        <v>0</v>
      </c>
      <c r="BI16" s="2">
        <v>0</v>
      </c>
      <c r="BJ16" s="2">
        <v>1</v>
      </c>
      <c r="BK16" s="2">
        <f t="shared" si="0"/>
        <v>2</v>
      </c>
      <c r="BL16" s="2">
        <v>3</v>
      </c>
      <c r="BM16" s="3" t="b">
        <v>0</v>
      </c>
      <c r="BN16" s="3" t="b">
        <v>0</v>
      </c>
      <c r="BO16" s="2">
        <v>48.42</v>
      </c>
      <c r="BP16" s="2">
        <v>7</v>
      </c>
      <c r="BQ16" s="2">
        <v>6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1</v>
      </c>
      <c r="BY16" s="2">
        <f t="shared" si="1"/>
        <v>2</v>
      </c>
      <c r="BZ16" s="2">
        <v>0</v>
      </c>
      <c r="CA16" s="2">
        <v>2</v>
      </c>
      <c r="CB16" s="3" t="b">
        <v>1</v>
      </c>
      <c r="CC16" s="3" t="b">
        <v>1</v>
      </c>
      <c r="CD16" s="2">
        <v>68.290000000000006</v>
      </c>
      <c r="CE16" s="2">
        <v>9</v>
      </c>
      <c r="CF16" s="2">
        <v>8</v>
      </c>
      <c r="CG16" s="2">
        <v>0</v>
      </c>
      <c r="CH16" s="2">
        <v>0</v>
      </c>
      <c r="CI16" s="2">
        <v>0</v>
      </c>
      <c r="CJ16" s="2">
        <f t="shared" si="2"/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3" t="b">
        <v>0</v>
      </c>
      <c r="CR16" s="3" t="b">
        <v>1</v>
      </c>
      <c r="CS16" s="2">
        <v>49.39</v>
      </c>
      <c r="CT16" s="2">
        <v>9</v>
      </c>
      <c r="CU16" s="2">
        <v>8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3" t="b">
        <v>0</v>
      </c>
      <c r="DF16" s="3" t="b">
        <v>0</v>
      </c>
      <c r="DG16" s="2">
        <v>87.42</v>
      </c>
      <c r="DH16" s="2">
        <v>2</v>
      </c>
      <c r="DI16" s="2">
        <v>2</v>
      </c>
      <c r="DJ16" s="2">
        <v>0</v>
      </c>
      <c r="DK16" s="2">
        <v>1</v>
      </c>
      <c r="DL16" s="2">
        <v>2</v>
      </c>
      <c r="DM16" s="2">
        <v>1</v>
      </c>
      <c r="DN16" s="2">
        <v>1</v>
      </c>
      <c r="DO16" s="2">
        <v>1</v>
      </c>
      <c r="DP16" s="2">
        <v>1</v>
      </c>
      <c r="DQ16" s="2">
        <v>0</v>
      </c>
      <c r="DR16" s="2">
        <v>7</v>
      </c>
      <c r="DS16" s="3" t="b">
        <v>0</v>
      </c>
      <c r="DT16" s="3" t="b">
        <v>1</v>
      </c>
      <c r="DU16" s="2">
        <v>64.150000000000006</v>
      </c>
      <c r="DV16" s="2">
        <v>9</v>
      </c>
      <c r="DW16" s="2">
        <v>8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3" t="b">
        <v>0</v>
      </c>
      <c r="EH16" s="3" t="b">
        <v>0</v>
      </c>
      <c r="EI16" s="2">
        <v>96.2</v>
      </c>
      <c r="EJ16" s="2">
        <v>8</v>
      </c>
      <c r="EK16" s="2">
        <v>7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1</v>
      </c>
      <c r="ET16" s="2">
        <v>1</v>
      </c>
      <c r="EU16" s="3" t="b">
        <v>0</v>
      </c>
      <c r="EV16" s="3" t="b">
        <v>1</v>
      </c>
      <c r="EW16" s="2">
        <v>92.45</v>
      </c>
      <c r="EX16" s="2">
        <v>9</v>
      </c>
      <c r="EY16" s="2">
        <v>8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3" t="b">
        <v>1</v>
      </c>
      <c r="FJ16" s="3" t="b">
        <v>0</v>
      </c>
      <c r="FK16" s="2">
        <v>136.56</v>
      </c>
      <c r="FL16" s="2">
        <v>9</v>
      </c>
      <c r="FM16" s="2">
        <v>6</v>
      </c>
      <c r="FN16" s="2">
        <v>1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1</v>
      </c>
      <c r="FU16" s="2">
        <v>0</v>
      </c>
      <c r="FV16" s="2">
        <v>2</v>
      </c>
      <c r="FW16" s="3" t="b">
        <v>0</v>
      </c>
      <c r="FX16" s="3" t="b">
        <v>0</v>
      </c>
      <c r="FY16" s="2">
        <v>111.38</v>
      </c>
      <c r="FZ16" s="2">
        <v>8</v>
      </c>
      <c r="GA16" s="2">
        <v>7</v>
      </c>
      <c r="GB16" s="2">
        <v>0</v>
      </c>
      <c r="GC16" s="2">
        <v>0</v>
      </c>
      <c r="GD16" s="2">
        <v>0</v>
      </c>
      <c r="GE16" s="2">
        <v>1</v>
      </c>
      <c r="GF16" s="2">
        <v>0</v>
      </c>
      <c r="GG16" s="2">
        <v>0</v>
      </c>
      <c r="GH16" s="2">
        <v>0</v>
      </c>
      <c r="GI16" s="2">
        <v>0</v>
      </c>
      <c r="GJ16" s="2">
        <v>1</v>
      </c>
      <c r="GK16" s="3" t="b">
        <v>0</v>
      </c>
      <c r="GL16" s="2">
        <v>4</v>
      </c>
      <c r="GM16" s="2">
        <v>1448</v>
      </c>
      <c r="GN16" s="2">
        <v>82.323999999999998</v>
      </c>
      <c r="GO16" s="2">
        <v>2</v>
      </c>
      <c r="GP16" s="2">
        <v>1</v>
      </c>
      <c r="GQ16" s="2">
        <v>1</v>
      </c>
      <c r="GR16" s="2">
        <v>3</v>
      </c>
      <c r="GS16" s="2">
        <v>3</v>
      </c>
      <c r="GT16" s="2">
        <v>2</v>
      </c>
      <c r="GU16" s="2">
        <v>10.6</v>
      </c>
      <c r="GV16" s="2">
        <v>2.125</v>
      </c>
      <c r="GW16" s="2">
        <v>2.625</v>
      </c>
      <c r="GX16" s="14">
        <f t="shared" si="3"/>
        <v>0.45</v>
      </c>
      <c r="GY16" t="s">
        <v>622</v>
      </c>
    </row>
    <row r="17" spans="1:207" ht="15.75" customHeight="1" x14ac:dyDescent="0.35">
      <c r="A17" s="1" t="s">
        <v>291</v>
      </c>
      <c r="B17" s="2">
        <v>3</v>
      </c>
      <c r="C17" s="1" t="s">
        <v>203</v>
      </c>
      <c r="D17" s="1" t="s">
        <v>208</v>
      </c>
      <c r="E17" s="2">
        <v>34</v>
      </c>
      <c r="F17" s="3" t="b">
        <v>1</v>
      </c>
      <c r="G17" s="2">
        <v>48.02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1</v>
      </c>
      <c r="R17" s="2">
        <v>44.38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 t="b">
        <v>1</v>
      </c>
      <c r="AC17" s="2">
        <v>35.86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77.040000000000006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</v>
      </c>
      <c r="AY17" s="3" t="b">
        <v>0</v>
      </c>
      <c r="AZ17" s="2">
        <v>75.09</v>
      </c>
      <c r="BA17" s="2">
        <v>8</v>
      </c>
      <c r="BB17" s="2">
        <v>7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1</v>
      </c>
      <c r="BK17" s="2">
        <f t="shared" si="0"/>
        <v>1</v>
      </c>
      <c r="BL17" s="2">
        <v>1</v>
      </c>
      <c r="BM17" s="3" t="b">
        <v>0</v>
      </c>
      <c r="BN17" s="3" t="b">
        <v>1</v>
      </c>
      <c r="BO17" s="2">
        <v>72.180000000000007</v>
      </c>
      <c r="BP17" s="2">
        <v>9</v>
      </c>
      <c r="BQ17" s="2">
        <v>8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f t="shared" si="1"/>
        <v>0</v>
      </c>
      <c r="BZ17" s="2">
        <v>0</v>
      </c>
      <c r="CA17" s="2">
        <v>0</v>
      </c>
      <c r="CB17" s="3" t="b">
        <v>0</v>
      </c>
      <c r="CC17" s="3" t="b">
        <v>1</v>
      </c>
      <c r="CD17" s="2">
        <v>81.42</v>
      </c>
      <c r="CE17" s="2">
        <v>9</v>
      </c>
      <c r="CF17" s="2">
        <v>8</v>
      </c>
      <c r="CG17" s="2">
        <v>0</v>
      </c>
      <c r="CH17" s="2">
        <v>0</v>
      </c>
      <c r="CI17" s="2">
        <v>0</v>
      </c>
      <c r="CJ17" s="2">
        <f t="shared" si="2"/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3" t="b">
        <v>0</v>
      </c>
      <c r="CR17" s="3" t="b">
        <v>1</v>
      </c>
      <c r="CS17" s="2">
        <v>65.83</v>
      </c>
      <c r="CT17" s="2">
        <v>9</v>
      </c>
      <c r="CU17" s="2">
        <v>8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3" t="b">
        <v>0</v>
      </c>
      <c r="DF17" s="3" t="b">
        <v>1</v>
      </c>
      <c r="DG17" s="2">
        <v>117.01</v>
      </c>
      <c r="DH17" s="2">
        <v>9</v>
      </c>
      <c r="DI17" s="2">
        <v>8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3" t="b">
        <v>0</v>
      </c>
      <c r="DT17" s="3" t="b">
        <v>1</v>
      </c>
      <c r="DU17" s="2">
        <v>96.26</v>
      </c>
      <c r="DV17" s="2">
        <v>9</v>
      </c>
      <c r="DW17" s="2">
        <v>8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3" t="b">
        <v>0</v>
      </c>
      <c r="EH17" s="3" t="b">
        <v>1</v>
      </c>
      <c r="EI17" s="2">
        <v>80.33</v>
      </c>
      <c r="EJ17" s="2">
        <v>9</v>
      </c>
      <c r="EK17" s="2">
        <v>8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3" t="b">
        <v>1</v>
      </c>
      <c r="EV17" s="3" t="b">
        <v>1</v>
      </c>
      <c r="EW17" s="2">
        <v>80.040000000000006</v>
      </c>
      <c r="EX17" s="2">
        <v>9</v>
      </c>
      <c r="EY17" s="2">
        <v>8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3" t="b">
        <v>1</v>
      </c>
      <c r="FJ17" s="3" t="b">
        <v>1</v>
      </c>
      <c r="FK17" s="2">
        <v>116.83</v>
      </c>
      <c r="FL17" s="2">
        <v>9</v>
      </c>
      <c r="FM17" s="2">
        <v>8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3" t="b">
        <v>1</v>
      </c>
      <c r="FX17" s="3" t="b">
        <v>1</v>
      </c>
      <c r="FY17" s="2">
        <v>99.2</v>
      </c>
      <c r="FZ17" s="2">
        <v>9</v>
      </c>
      <c r="GA17" s="2">
        <v>8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3" t="b">
        <v>1</v>
      </c>
      <c r="GL17" s="2">
        <v>9</v>
      </c>
      <c r="GM17" s="2">
        <v>1588</v>
      </c>
      <c r="GN17" s="2">
        <v>88.418999999999997</v>
      </c>
      <c r="GO17" s="2">
        <v>4</v>
      </c>
      <c r="GP17" s="2">
        <v>4</v>
      </c>
      <c r="GQ17" s="2">
        <v>0</v>
      </c>
      <c r="GR17" s="2">
        <v>0</v>
      </c>
      <c r="GS17" s="2">
        <v>5</v>
      </c>
      <c r="GT17" s="2">
        <v>1</v>
      </c>
      <c r="GU17" s="2">
        <v>6.6</v>
      </c>
      <c r="GV17" s="2">
        <v>2.5</v>
      </c>
      <c r="GW17" s="2">
        <v>4.75</v>
      </c>
      <c r="GX17" s="14">
        <f t="shared" si="3"/>
        <v>1.01</v>
      </c>
      <c r="GY17" t="s">
        <v>622</v>
      </c>
    </row>
    <row r="18" spans="1:207" ht="15.75" customHeight="1" x14ac:dyDescent="0.35">
      <c r="A18" s="1" t="s">
        <v>292</v>
      </c>
      <c r="B18" s="2">
        <v>3</v>
      </c>
      <c r="C18" s="1" t="s">
        <v>203</v>
      </c>
      <c r="D18" s="1" t="s">
        <v>208</v>
      </c>
      <c r="E18" s="2">
        <v>27</v>
      </c>
      <c r="F18" s="3" t="b">
        <v>0</v>
      </c>
      <c r="G18" s="2">
        <v>39.81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3" t="b">
        <v>0</v>
      </c>
      <c r="R18" s="2">
        <v>83.57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3" t="b">
        <v>1</v>
      </c>
      <c r="AC18" s="2">
        <v>56.52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45.54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2</v>
      </c>
      <c r="AY18" s="3" t="b">
        <v>0</v>
      </c>
      <c r="AZ18" s="2">
        <v>66.849999999999994</v>
      </c>
      <c r="BA18" s="2">
        <v>8</v>
      </c>
      <c r="BB18" s="2">
        <v>7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1</v>
      </c>
      <c r="BK18" s="2">
        <f t="shared" si="0"/>
        <v>1</v>
      </c>
      <c r="BL18" s="2">
        <v>1</v>
      </c>
      <c r="BM18" s="3" t="b">
        <v>0</v>
      </c>
      <c r="BN18" s="3" t="b">
        <v>1</v>
      </c>
      <c r="BO18" s="2">
        <v>80.28</v>
      </c>
      <c r="BP18" s="2">
        <v>9</v>
      </c>
      <c r="BQ18" s="2">
        <v>8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f t="shared" si="1"/>
        <v>0</v>
      </c>
      <c r="BZ18" s="2">
        <v>0</v>
      </c>
      <c r="CA18" s="2">
        <v>0</v>
      </c>
      <c r="CB18" s="3" t="b">
        <v>0</v>
      </c>
      <c r="CC18" s="3" t="b">
        <v>1</v>
      </c>
      <c r="CD18" s="2">
        <v>89.27</v>
      </c>
      <c r="CE18" s="2">
        <v>9</v>
      </c>
      <c r="CF18" s="2">
        <v>8</v>
      </c>
      <c r="CG18" s="2">
        <v>0</v>
      </c>
      <c r="CH18" s="2">
        <v>0</v>
      </c>
      <c r="CI18" s="2">
        <v>0</v>
      </c>
      <c r="CJ18" s="2">
        <f t="shared" si="2"/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3" t="b">
        <v>0</v>
      </c>
      <c r="CR18" s="3" t="b">
        <v>1</v>
      </c>
      <c r="CS18" s="2">
        <v>79.010000000000005</v>
      </c>
      <c r="CT18" s="2">
        <v>9</v>
      </c>
      <c r="CU18" s="2">
        <v>8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3" t="b">
        <v>0</v>
      </c>
      <c r="DF18" s="3" t="b">
        <v>1</v>
      </c>
      <c r="DG18" s="2">
        <v>86.12</v>
      </c>
      <c r="DH18" s="2">
        <v>9</v>
      </c>
      <c r="DI18" s="2">
        <v>8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3" t="b">
        <v>0</v>
      </c>
      <c r="DT18" s="3" t="b">
        <v>1</v>
      </c>
      <c r="DU18" s="2">
        <v>79.02</v>
      </c>
      <c r="DV18" s="2">
        <v>9</v>
      </c>
      <c r="DW18" s="2">
        <v>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3" t="b">
        <v>0</v>
      </c>
      <c r="EH18" s="3" t="b">
        <v>1</v>
      </c>
      <c r="EI18" s="2">
        <v>90.85</v>
      </c>
      <c r="EJ18" s="2">
        <v>9</v>
      </c>
      <c r="EK18" s="2">
        <v>8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3" t="b">
        <v>1</v>
      </c>
      <c r="EV18" s="3" t="b">
        <v>1</v>
      </c>
      <c r="EW18" s="2">
        <v>57.1</v>
      </c>
      <c r="EX18" s="2">
        <v>9</v>
      </c>
      <c r="EY18" s="2">
        <v>8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3" t="b">
        <v>1</v>
      </c>
      <c r="FJ18" s="3" t="b">
        <v>1</v>
      </c>
      <c r="FK18" s="2">
        <v>85.66</v>
      </c>
      <c r="FL18" s="2">
        <v>9</v>
      </c>
      <c r="FM18" s="2">
        <v>8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3" t="b">
        <v>1</v>
      </c>
      <c r="FX18" s="3" t="b">
        <v>1</v>
      </c>
      <c r="FY18" s="2">
        <v>69.53</v>
      </c>
      <c r="FZ18" s="2">
        <v>9</v>
      </c>
      <c r="GA18" s="2">
        <v>8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3" t="b">
        <v>1</v>
      </c>
      <c r="GL18" s="2">
        <v>9</v>
      </c>
      <c r="GM18" s="2">
        <v>1471</v>
      </c>
      <c r="GN18" s="2">
        <v>78.369</v>
      </c>
      <c r="GO18" s="2">
        <v>4</v>
      </c>
      <c r="GP18" s="2">
        <v>4</v>
      </c>
      <c r="GQ18" s="2">
        <v>0</v>
      </c>
      <c r="GR18" s="2">
        <v>0</v>
      </c>
      <c r="GS18" s="2">
        <v>5</v>
      </c>
      <c r="GT18" s="2">
        <v>1</v>
      </c>
      <c r="GU18" s="2">
        <v>8.4</v>
      </c>
      <c r="GV18" s="2">
        <v>3</v>
      </c>
      <c r="GW18" s="2">
        <v>3.875</v>
      </c>
      <c r="GX18" s="14">
        <f t="shared" si="3"/>
        <v>1.01</v>
      </c>
      <c r="GY18" t="s">
        <v>622</v>
      </c>
    </row>
    <row r="19" spans="1:207" ht="15.75" customHeight="1" x14ac:dyDescent="0.35">
      <c r="A19" s="1" t="s">
        <v>293</v>
      </c>
      <c r="B19" s="2">
        <v>3</v>
      </c>
      <c r="C19" s="1" t="s">
        <v>203</v>
      </c>
      <c r="D19" s="1" t="s">
        <v>208</v>
      </c>
      <c r="E19" s="2">
        <v>19</v>
      </c>
      <c r="F19" s="3" t="b">
        <v>1</v>
      </c>
      <c r="G19" s="2">
        <v>90.84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0</v>
      </c>
      <c r="R19" s="2">
        <v>59.92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3" t="b">
        <v>1</v>
      </c>
      <c r="AC19" s="2">
        <v>45.42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26.28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</v>
      </c>
      <c r="AY19" s="3" t="b">
        <v>0</v>
      </c>
      <c r="AZ19" s="2">
        <v>75.45</v>
      </c>
      <c r="BA19" s="2">
        <v>7</v>
      </c>
      <c r="BB19" s="2">
        <v>6</v>
      </c>
      <c r="BC19" s="2">
        <v>0</v>
      </c>
      <c r="BD19" s="2">
        <v>0</v>
      </c>
      <c r="BE19" s="2">
        <v>0</v>
      </c>
      <c r="BF19" s="2">
        <v>1</v>
      </c>
      <c r="BG19" s="2">
        <v>0</v>
      </c>
      <c r="BH19" s="2">
        <v>0</v>
      </c>
      <c r="BI19" s="2">
        <v>0</v>
      </c>
      <c r="BJ19" s="2">
        <v>1</v>
      </c>
      <c r="BK19" s="2">
        <f t="shared" si="0"/>
        <v>2</v>
      </c>
      <c r="BL19" s="2">
        <v>2</v>
      </c>
      <c r="BM19" s="3" t="b">
        <v>1</v>
      </c>
      <c r="BN19" s="3" t="b">
        <v>1</v>
      </c>
      <c r="BO19" s="2">
        <v>72.34</v>
      </c>
      <c r="BP19" s="2">
        <v>9</v>
      </c>
      <c r="BQ19" s="2">
        <v>8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f t="shared" si="1"/>
        <v>0</v>
      </c>
      <c r="BZ19" s="2">
        <v>0</v>
      </c>
      <c r="CA19" s="2">
        <v>0</v>
      </c>
      <c r="CB19" s="3" t="b">
        <v>0</v>
      </c>
      <c r="CC19" s="3" t="b">
        <v>1</v>
      </c>
      <c r="CD19" s="2">
        <v>51.27</v>
      </c>
      <c r="CE19" s="2">
        <v>9</v>
      </c>
      <c r="CF19" s="2">
        <v>8</v>
      </c>
      <c r="CG19" s="2">
        <v>0</v>
      </c>
      <c r="CH19" s="2">
        <v>0</v>
      </c>
      <c r="CI19" s="2">
        <v>0</v>
      </c>
      <c r="CJ19" s="2">
        <f t="shared" si="2"/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3" t="b">
        <v>0</v>
      </c>
      <c r="CR19" s="3" t="b">
        <v>0</v>
      </c>
      <c r="CS19" s="2">
        <v>52.35</v>
      </c>
      <c r="CT19" s="2">
        <v>9</v>
      </c>
      <c r="CU19" s="2">
        <v>6</v>
      </c>
      <c r="CV19" s="2">
        <v>0</v>
      </c>
      <c r="CW19" s="2">
        <v>0</v>
      </c>
      <c r="CX19" s="2">
        <v>0</v>
      </c>
      <c r="CY19" s="2">
        <v>1</v>
      </c>
      <c r="CZ19" s="2">
        <v>0</v>
      </c>
      <c r="DA19" s="2">
        <v>0</v>
      </c>
      <c r="DB19" s="2">
        <v>0</v>
      </c>
      <c r="DC19" s="2">
        <v>1</v>
      </c>
      <c r="DD19" s="2">
        <v>2</v>
      </c>
      <c r="DE19" s="3" t="b">
        <v>1</v>
      </c>
      <c r="DF19" s="3" t="b">
        <v>1</v>
      </c>
      <c r="DG19" s="2">
        <v>143.19</v>
      </c>
      <c r="DH19" s="2">
        <v>9</v>
      </c>
      <c r="DI19" s="2">
        <v>8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3" t="b">
        <v>0</v>
      </c>
      <c r="DT19" s="3" t="b">
        <v>1</v>
      </c>
      <c r="DU19" s="2">
        <v>95.45</v>
      </c>
      <c r="DV19" s="2">
        <v>9</v>
      </c>
      <c r="DW19" s="2">
        <v>8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3" t="b">
        <v>0</v>
      </c>
      <c r="EH19" s="3" t="b">
        <v>1</v>
      </c>
      <c r="EI19" s="2">
        <v>54.18</v>
      </c>
      <c r="EJ19" s="2">
        <v>9</v>
      </c>
      <c r="EK19" s="2">
        <v>8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3" t="b">
        <v>1</v>
      </c>
      <c r="EV19" s="3" t="b">
        <v>1</v>
      </c>
      <c r="EW19" s="2">
        <v>54</v>
      </c>
      <c r="EX19" s="2">
        <v>9</v>
      </c>
      <c r="EY19" s="2">
        <v>8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3" t="b">
        <v>1</v>
      </c>
      <c r="FJ19" s="3" t="b">
        <v>1</v>
      </c>
      <c r="FK19" s="2">
        <v>80.34</v>
      </c>
      <c r="FL19" s="2">
        <v>9</v>
      </c>
      <c r="FM19" s="2">
        <v>8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3" t="b">
        <v>1</v>
      </c>
      <c r="FX19" s="3" t="b">
        <v>1</v>
      </c>
      <c r="FY19" s="2">
        <v>62.37</v>
      </c>
      <c r="FZ19" s="2">
        <v>9</v>
      </c>
      <c r="GA19" s="2">
        <v>8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3" t="b">
        <v>1</v>
      </c>
      <c r="GL19" s="2">
        <v>8</v>
      </c>
      <c r="GM19" s="2">
        <v>1521</v>
      </c>
      <c r="GN19" s="2">
        <v>74.093999999999994</v>
      </c>
      <c r="GO19" s="2">
        <v>6</v>
      </c>
      <c r="GP19" s="2">
        <v>4</v>
      </c>
      <c r="GQ19" s="2">
        <v>2</v>
      </c>
      <c r="GR19" s="2">
        <v>0</v>
      </c>
      <c r="GS19" s="2">
        <v>4</v>
      </c>
      <c r="GT19" s="2">
        <v>0</v>
      </c>
      <c r="GU19" s="2">
        <v>7.4</v>
      </c>
      <c r="GV19" s="2">
        <v>2.25</v>
      </c>
      <c r="GW19" s="2">
        <v>4</v>
      </c>
      <c r="GX19" s="14">
        <f t="shared" si="3"/>
        <v>0.9</v>
      </c>
      <c r="GY19" t="s">
        <v>622</v>
      </c>
    </row>
    <row r="20" spans="1:207" ht="15.75" customHeight="1" x14ac:dyDescent="0.35">
      <c r="A20" s="1" t="s">
        <v>294</v>
      </c>
      <c r="B20" s="2">
        <v>3</v>
      </c>
      <c r="C20" s="1" t="s">
        <v>203</v>
      </c>
      <c r="D20" s="1" t="s">
        <v>208</v>
      </c>
      <c r="E20" s="2">
        <v>25</v>
      </c>
      <c r="F20" s="3" t="b">
        <v>0</v>
      </c>
      <c r="G20" s="2">
        <v>31.11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1</v>
      </c>
      <c r="Q20" s="3" t="b">
        <v>0</v>
      </c>
      <c r="R20" s="2">
        <v>46.56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1</v>
      </c>
      <c r="AA20" s="2">
        <v>2</v>
      </c>
      <c r="AB20" s="3" t="b">
        <v>0</v>
      </c>
      <c r="AC20" s="2">
        <v>91.6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3" t="b">
        <v>1</v>
      </c>
      <c r="AN20" s="2">
        <v>40.49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3" t="b">
        <v>0</v>
      </c>
      <c r="AZ20" s="2">
        <v>118.32</v>
      </c>
      <c r="BA20" s="2">
        <v>9</v>
      </c>
      <c r="BB20" s="2">
        <v>6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1</v>
      </c>
      <c r="BI20" s="2">
        <v>0</v>
      </c>
      <c r="BJ20" s="2">
        <v>0</v>
      </c>
      <c r="BK20" s="2">
        <f t="shared" si="0"/>
        <v>0</v>
      </c>
      <c r="BL20" s="2">
        <v>2</v>
      </c>
      <c r="BM20" s="3" t="b">
        <v>0</v>
      </c>
      <c r="BN20" s="3" t="b">
        <v>1</v>
      </c>
      <c r="BO20" s="2">
        <v>90.87</v>
      </c>
      <c r="BP20" s="2">
        <v>9</v>
      </c>
      <c r="BQ20" s="2">
        <v>8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f t="shared" si="1"/>
        <v>0</v>
      </c>
      <c r="BZ20" s="2">
        <v>0</v>
      </c>
      <c r="CA20" s="2">
        <v>0</v>
      </c>
      <c r="CB20" s="3" t="b">
        <v>0</v>
      </c>
      <c r="CC20" s="3" t="b">
        <v>0</v>
      </c>
      <c r="CD20" s="2">
        <v>91.93</v>
      </c>
      <c r="CE20" s="2">
        <v>8</v>
      </c>
      <c r="CF20" s="2">
        <v>7</v>
      </c>
      <c r="CG20" s="2">
        <v>0</v>
      </c>
      <c r="CH20" s="2">
        <v>0</v>
      </c>
      <c r="CI20" s="2">
        <v>0</v>
      </c>
      <c r="CJ20" s="2">
        <f t="shared" si="2"/>
        <v>0</v>
      </c>
      <c r="CK20" s="2">
        <v>0</v>
      </c>
      <c r="CL20" s="2">
        <v>0</v>
      </c>
      <c r="CM20" s="2">
        <v>0</v>
      </c>
      <c r="CN20" s="2">
        <v>0</v>
      </c>
      <c r="CO20" s="2">
        <v>1</v>
      </c>
      <c r="CP20" s="2">
        <v>1</v>
      </c>
      <c r="CQ20" s="3" t="b">
        <v>0</v>
      </c>
      <c r="CR20" s="3" t="b">
        <v>0</v>
      </c>
      <c r="CS20" s="2">
        <v>83.72</v>
      </c>
      <c r="CT20" s="2">
        <v>8</v>
      </c>
      <c r="CU20" s="2">
        <v>7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1</v>
      </c>
      <c r="DC20" s="2">
        <v>0</v>
      </c>
      <c r="DD20" s="2">
        <v>1</v>
      </c>
      <c r="DE20" s="3" t="b">
        <v>0</v>
      </c>
      <c r="DF20" s="3" t="b">
        <v>0</v>
      </c>
      <c r="DG20" s="2">
        <v>97.05</v>
      </c>
      <c r="DH20" s="2">
        <v>9</v>
      </c>
      <c r="DI20" s="2">
        <v>6</v>
      </c>
      <c r="DJ20" s="2">
        <v>0</v>
      </c>
      <c r="DK20" s="2">
        <v>0</v>
      </c>
      <c r="DL20" s="2">
        <v>1</v>
      </c>
      <c r="DM20" s="2">
        <v>1</v>
      </c>
      <c r="DN20" s="2">
        <v>0</v>
      </c>
      <c r="DO20" s="2">
        <v>0</v>
      </c>
      <c r="DP20" s="2">
        <v>0</v>
      </c>
      <c r="DQ20" s="2">
        <v>0</v>
      </c>
      <c r="DR20" s="2">
        <v>2</v>
      </c>
      <c r="DS20" s="3" t="b">
        <v>0</v>
      </c>
      <c r="DT20" s="3" t="b">
        <v>0</v>
      </c>
      <c r="DU20" s="2">
        <v>94.69</v>
      </c>
      <c r="DV20" s="2">
        <v>9</v>
      </c>
      <c r="DW20" s="2">
        <v>6</v>
      </c>
      <c r="DX20" s="2">
        <v>0</v>
      </c>
      <c r="DY20" s="2">
        <v>1</v>
      </c>
      <c r="DZ20" s="2">
        <v>0</v>
      </c>
      <c r="EA20" s="2">
        <v>0</v>
      </c>
      <c r="EB20" s="2">
        <v>1</v>
      </c>
      <c r="EC20" s="2">
        <v>0</v>
      </c>
      <c r="ED20" s="2">
        <v>0</v>
      </c>
      <c r="EE20" s="2">
        <v>0</v>
      </c>
      <c r="EF20" s="2">
        <v>2</v>
      </c>
      <c r="EG20" s="3" t="b">
        <v>0</v>
      </c>
      <c r="EH20" s="3" t="b">
        <v>0</v>
      </c>
      <c r="EI20" s="2">
        <v>87.18</v>
      </c>
      <c r="EJ20" s="2">
        <v>9</v>
      </c>
      <c r="EK20" s="2">
        <v>6</v>
      </c>
      <c r="EL20" s="2">
        <v>0</v>
      </c>
      <c r="EM20" s="2">
        <v>0</v>
      </c>
      <c r="EN20" s="2">
        <v>0</v>
      </c>
      <c r="EO20" s="2">
        <v>1</v>
      </c>
      <c r="EP20" s="2">
        <v>0</v>
      </c>
      <c r="EQ20" s="2">
        <v>0</v>
      </c>
      <c r="ER20" s="2">
        <v>0</v>
      </c>
      <c r="ES20" s="2">
        <v>1</v>
      </c>
      <c r="ET20" s="2">
        <v>2</v>
      </c>
      <c r="EU20" s="3" t="b">
        <v>0</v>
      </c>
      <c r="EV20" s="3" t="b">
        <v>1</v>
      </c>
      <c r="EW20" s="2">
        <v>74.64</v>
      </c>
      <c r="EX20" s="2">
        <v>9</v>
      </c>
      <c r="EY20" s="2">
        <v>8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3" t="b">
        <v>1</v>
      </c>
      <c r="FJ20" s="3" t="b">
        <v>1</v>
      </c>
      <c r="FK20" s="2">
        <v>86.48</v>
      </c>
      <c r="FL20" s="2">
        <v>9</v>
      </c>
      <c r="FM20" s="2">
        <v>8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3" t="b">
        <v>1</v>
      </c>
      <c r="FX20" s="3" t="b">
        <v>0</v>
      </c>
      <c r="FY20" s="2">
        <v>110.95</v>
      </c>
      <c r="FZ20" s="2">
        <v>8</v>
      </c>
      <c r="GA20" s="2">
        <v>7</v>
      </c>
      <c r="GB20" s="2">
        <v>0</v>
      </c>
      <c r="GC20" s="2">
        <v>0</v>
      </c>
      <c r="GD20" s="2">
        <v>0</v>
      </c>
      <c r="GE20" s="2">
        <v>1</v>
      </c>
      <c r="GF20" s="2">
        <v>0</v>
      </c>
      <c r="GG20" s="2">
        <v>0</v>
      </c>
      <c r="GH20" s="2">
        <v>0</v>
      </c>
      <c r="GI20" s="2">
        <v>0</v>
      </c>
      <c r="GJ20" s="2">
        <v>1</v>
      </c>
      <c r="GK20" s="3" t="b">
        <v>0</v>
      </c>
      <c r="GL20" s="2">
        <v>3</v>
      </c>
      <c r="GM20" s="2">
        <v>1589</v>
      </c>
      <c r="GN20" s="2">
        <v>93.582999999999998</v>
      </c>
      <c r="GO20" s="2">
        <v>2</v>
      </c>
      <c r="GP20" s="2">
        <v>2</v>
      </c>
      <c r="GQ20" s="2">
        <v>0</v>
      </c>
      <c r="GR20" s="2">
        <v>2</v>
      </c>
      <c r="GS20" s="2">
        <v>1</v>
      </c>
      <c r="GT20" s="2">
        <v>5</v>
      </c>
      <c r="GU20" s="2">
        <v>10.6</v>
      </c>
      <c r="GV20" s="2">
        <v>1.25</v>
      </c>
      <c r="GW20" s="2">
        <v>4</v>
      </c>
      <c r="GX20" s="14">
        <f t="shared" si="3"/>
        <v>0.34</v>
      </c>
      <c r="GY20" t="s">
        <v>622</v>
      </c>
    </row>
    <row r="21" spans="1:207" ht="15.75" customHeight="1" x14ac:dyDescent="0.35">
      <c r="A21" s="1" t="s">
        <v>295</v>
      </c>
      <c r="B21" s="2">
        <v>3</v>
      </c>
      <c r="C21" s="1" t="s">
        <v>203</v>
      </c>
      <c r="D21" s="1" t="s">
        <v>208</v>
      </c>
      <c r="E21" s="2">
        <v>18</v>
      </c>
      <c r="F21" s="3" t="b">
        <v>1</v>
      </c>
      <c r="G21" s="2">
        <v>47.49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 t="b">
        <v>1</v>
      </c>
      <c r="R21" s="2">
        <v>20.27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49.33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19.43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3" t="b">
        <v>1</v>
      </c>
      <c r="AZ21" s="2">
        <v>53.63</v>
      </c>
      <c r="BA21" s="2">
        <v>9</v>
      </c>
      <c r="BB21" s="2">
        <v>8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f t="shared" si="0"/>
        <v>0</v>
      </c>
      <c r="BL21" s="2">
        <v>0</v>
      </c>
      <c r="BM21" s="3" t="b">
        <v>0</v>
      </c>
      <c r="BN21" s="3" t="b">
        <v>1</v>
      </c>
      <c r="BO21" s="2">
        <v>62.44</v>
      </c>
      <c r="BP21" s="2">
        <v>9</v>
      </c>
      <c r="BQ21" s="2">
        <v>8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f t="shared" si="1"/>
        <v>0</v>
      </c>
      <c r="BZ21" s="2">
        <v>0</v>
      </c>
      <c r="CA21" s="2">
        <v>0</v>
      </c>
      <c r="CB21" s="3" t="b">
        <v>0</v>
      </c>
      <c r="CC21" s="3" t="b">
        <v>1</v>
      </c>
      <c r="CD21" s="2">
        <v>64.33</v>
      </c>
      <c r="CE21" s="2">
        <v>9</v>
      </c>
      <c r="CF21" s="2">
        <v>8</v>
      </c>
      <c r="CG21" s="2">
        <v>0</v>
      </c>
      <c r="CH21" s="2">
        <v>0</v>
      </c>
      <c r="CI21" s="2">
        <v>0</v>
      </c>
      <c r="CJ21" s="2">
        <f t="shared" si="2"/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3" t="b">
        <v>0</v>
      </c>
      <c r="CR21" s="3" t="b">
        <v>1</v>
      </c>
      <c r="CS21" s="2">
        <v>79.540000000000006</v>
      </c>
      <c r="CT21" s="2">
        <v>9</v>
      </c>
      <c r="CU21" s="2">
        <v>8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3" t="b">
        <v>0</v>
      </c>
      <c r="DF21" s="3" t="b">
        <v>1</v>
      </c>
      <c r="DG21" s="2">
        <v>55.77</v>
      </c>
      <c r="DH21" s="2">
        <v>9</v>
      </c>
      <c r="DI21" s="2">
        <v>8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3" t="b">
        <v>0</v>
      </c>
      <c r="DT21" s="3" t="b">
        <v>1</v>
      </c>
      <c r="DU21" s="2">
        <v>94.42</v>
      </c>
      <c r="DV21" s="2">
        <v>9</v>
      </c>
      <c r="DW21" s="2">
        <v>8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3" t="b">
        <v>0</v>
      </c>
      <c r="EH21" s="3" t="b">
        <v>1</v>
      </c>
      <c r="EI21" s="2">
        <v>79.55</v>
      </c>
      <c r="EJ21" s="2">
        <v>9</v>
      </c>
      <c r="EK21" s="2">
        <v>8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3" t="b">
        <v>1</v>
      </c>
      <c r="EV21" s="3" t="b">
        <v>1</v>
      </c>
      <c r="EW21" s="2">
        <v>47.6</v>
      </c>
      <c r="EX21" s="2">
        <v>9</v>
      </c>
      <c r="EY21" s="2">
        <v>8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3" t="b">
        <v>1</v>
      </c>
      <c r="FJ21" s="3" t="b">
        <v>1</v>
      </c>
      <c r="FK21" s="2">
        <v>71.56</v>
      </c>
      <c r="FL21" s="2">
        <v>9</v>
      </c>
      <c r="FM21" s="2">
        <v>8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3" t="b">
        <v>1</v>
      </c>
      <c r="FX21" s="3" t="b">
        <v>1</v>
      </c>
      <c r="FY21" s="2">
        <v>76.81</v>
      </c>
      <c r="FZ21" s="2">
        <v>9</v>
      </c>
      <c r="GA21" s="2">
        <v>8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3" t="b">
        <v>1</v>
      </c>
      <c r="GL21" s="2">
        <v>10</v>
      </c>
      <c r="GM21" s="2">
        <v>1485</v>
      </c>
      <c r="GN21" s="2">
        <v>68.564999999999998</v>
      </c>
      <c r="GO21" s="2">
        <v>4</v>
      </c>
      <c r="GP21" s="2">
        <v>4</v>
      </c>
      <c r="GQ21" s="2">
        <v>0</v>
      </c>
      <c r="GR21" s="2">
        <v>0</v>
      </c>
      <c r="GS21" s="2">
        <v>6</v>
      </c>
      <c r="GT21" s="2">
        <v>0</v>
      </c>
      <c r="GU21" s="2">
        <v>9.4</v>
      </c>
      <c r="GV21" s="2">
        <v>3.125</v>
      </c>
      <c r="GW21" s="2">
        <v>4</v>
      </c>
      <c r="GX21" s="14">
        <f t="shared" si="3"/>
        <v>1.1200000000000001</v>
      </c>
      <c r="GY21" t="s">
        <v>622</v>
      </c>
    </row>
    <row r="22" spans="1:207" ht="14.5" x14ac:dyDescent="0.35">
      <c r="A22" s="1" t="s">
        <v>296</v>
      </c>
      <c r="B22" s="2">
        <v>3</v>
      </c>
      <c r="C22" s="1" t="s">
        <v>203</v>
      </c>
      <c r="D22" s="1" t="s">
        <v>204</v>
      </c>
      <c r="E22" s="2">
        <v>29</v>
      </c>
      <c r="F22" s="3" t="b">
        <v>0</v>
      </c>
      <c r="G22" s="2">
        <v>88.3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3" t="b">
        <v>1</v>
      </c>
      <c r="R22" s="2">
        <v>46.28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 t="b">
        <v>1</v>
      </c>
      <c r="AC22" s="2">
        <v>39.08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0</v>
      </c>
      <c r="AN22" s="2">
        <v>39.409999999999997</v>
      </c>
      <c r="AO22" s="2">
        <v>0</v>
      </c>
      <c r="AP22" s="2">
        <v>0</v>
      </c>
      <c r="AQ22" s="2">
        <v>0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1</v>
      </c>
      <c r="AX22" s="2">
        <v>2</v>
      </c>
      <c r="AY22" s="3" t="b">
        <v>1</v>
      </c>
      <c r="AZ22" s="2">
        <v>96.01</v>
      </c>
      <c r="BA22" s="2">
        <v>9</v>
      </c>
      <c r="BB22" s="2">
        <v>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f t="shared" si="0"/>
        <v>0</v>
      </c>
      <c r="BL22" s="2">
        <v>0</v>
      </c>
      <c r="BM22" s="3" t="b">
        <v>0</v>
      </c>
      <c r="BN22" s="3" t="b">
        <v>1</v>
      </c>
      <c r="BO22" s="2">
        <v>48.12</v>
      </c>
      <c r="BP22" s="2">
        <v>9</v>
      </c>
      <c r="BQ22" s="2">
        <v>8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f t="shared" si="1"/>
        <v>0</v>
      </c>
      <c r="BZ22" s="2">
        <v>0</v>
      </c>
      <c r="CA22" s="2">
        <v>0</v>
      </c>
      <c r="CB22" s="3" t="b">
        <v>0</v>
      </c>
      <c r="CC22" s="3" t="b">
        <v>0</v>
      </c>
      <c r="CD22" s="2">
        <v>59.09</v>
      </c>
      <c r="CE22" s="2">
        <v>8</v>
      </c>
      <c r="CF22" s="2">
        <v>7</v>
      </c>
      <c r="CG22" s="2">
        <v>0</v>
      </c>
      <c r="CH22" s="2">
        <v>0</v>
      </c>
      <c r="CI22" s="2">
        <v>0</v>
      </c>
      <c r="CJ22" s="2">
        <f t="shared" si="2"/>
        <v>0</v>
      </c>
      <c r="CK22" s="2">
        <v>0</v>
      </c>
      <c r="CL22" s="2">
        <v>0</v>
      </c>
      <c r="CM22" s="2">
        <v>0</v>
      </c>
      <c r="CN22" s="2">
        <v>1</v>
      </c>
      <c r="CO22" s="2">
        <v>0</v>
      </c>
      <c r="CP22" s="2">
        <v>1</v>
      </c>
      <c r="CQ22" s="3" t="b">
        <v>0</v>
      </c>
      <c r="CR22" s="3" t="b">
        <v>1</v>
      </c>
      <c r="CS22" s="2">
        <v>45.26</v>
      </c>
      <c r="CT22" s="2">
        <v>9</v>
      </c>
      <c r="CU22" s="2">
        <v>8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3" t="b">
        <v>0</v>
      </c>
      <c r="DF22" s="3" t="b">
        <v>1</v>
      </c>
      <c r="DG22" s="2">
        <v>212.49</v>
      </c>
      <c r="DH22" s="2">
        <v>9</v>
      </c>
      <c r="DI22" s="2">
        <v>8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3" t="b">
        <v>0</v>
      </c>
      <c r="DT22" s="3" t="b">
        <v>1</v>
      </c>
      <c r="DU22" s="2">
        <v>69.67</v>
      </c>
      <c r="DV22" s="2">
        <v>9</v>
      </c>
      <c r="DW22" s="2">
        <v>8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3" t="b">
        <v>0</v>
      </c>
      <c r="EH22" s="3" t="b">
        <v>1</v>
      </c>
      <c r="EI22" s="2">
        <v>68.08</v>
      </c>
      <c r="EJ22" s="2">
        <v>9</v>
      </c>
      <c r="EK22" s="2">
        <v>8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3" t="b">
        <v>1</v>
      </c>
      <c r="EV22" s="3" t="b">
        <v>1</v>
      </c>
      <c r="EW22" s="2">
        <v>53.12</v>
      </c>
      <c r="EX22" s="2">
        <v>9</v>
      </c>
      <c r="EY22" s="2">
        <v>8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3" t="b">
        <v>1</v>
      </c>
      <c r="FJ22" s="3" t="b">
        <v>1</v>
      </c>
      <c r="FK22" s="2">
        <v>97.97</v>
      </c>
      <c r="FL22" s="2">
        <v>9</v>
      </c>
      <c r="FM22" s="2">
        <v>8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3" t="b">
        <v>1</v>
      </c>
      <c r="FX22" s="3" t="b">
        <v>1</v>
      </c>
      <c r="FY22" s="2">
        <v>105</v>
      </c>
      <c r="FZ22" s="2">
        <v>9</v>
      </c>
      <c r="GA22" s="2">
        <v>8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3" t="b">
        <v>1</v>
      </c>
      <c r="GL22" s="2">
        <v>9</v>
      </c>
      <c r="GM22" s="2">
        <v>1617</v>
      </c>
      <c r="GN22" s="2">
        <v>85.480999999999995</v>
      </c>
      <c r="GO22" s="2">
        <v>4</v>
      </c>
      <c r="GP22" s="2">
        <v>4</v>
      </c>
      <c r="GQ22" s="2">
        <v>0</v>
      </c>
      <c r="GR22" s="2">
        <v>0</v>
      </c>
      <c r="GS22" s="2">
        <v>5</v>
      </c>
      <c r="GT22" s="2">
        <v>1</v>
      </c>
      <c r="GU22" s="2">
        <v>9</v>
      </c>
      <c r="GV22" s="2">
        <v>2.625</v>
      </c>
      <c r="GW22" s="2">
        <v>3.5</v>
      </c>
      <c r="GX22" s="14">
        <f t="shared" si="3"/>
        <v>1.01</v>
      </c>
      <c r="GY22" t="s">
        <v>622</v>
      </c>
    </row>
    <row r="23" spans="1:207" ht="14.5" x14ac:dyDescent="0.35">
      <c r="A23" s="1" t="s">
        <v>297</v>
      </c>
      <c r="B23" s="2">
        <v>3</v>
      </c>
      <c r="C23" s="1" t="s">
        <v>203</v>
      </c>
      <c r="D23" s="1" t="s">
        <v>204</v>
      </c>
      <c r="E23" s="2">
        <v>41</v>
      </c>
      <c r="F23" s="3" t="b">
        <v>1</v>
      </c>
      <c r="G23" s="2">
        <v>120.2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0</v>
      </c>
      <c r="R23" s="2">
        <v>69.78</v>
      </c>
      <c r="S23" s="2">
        <v>0</v>
      </c>
      <c r="T23" s="2">
        <v>1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2</v>
      </c>
      <c r="AB23" s="3" t="b">
        <v>0</v>
      </c>
      <c r="AC23" s="2">
        <v>105.88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2</v>
      </c>
      <c r="AM23" s="3" t="b">
        <v>1</v>
      </c>
      <c r="AN23" s="2">
        <v>57.88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2</v>
      </c>
      <c r="AY23" s="3" t="b">
        <v>0</v>
      </c>
      <c r="AZ23" s="2">
        <v>81.92</v>
      </c>
      <c r="BA23" s="2">
        <v>7</v>
      </c>
      <c r="BB23" s="2">
        <v>6</v>
      </c>
      <c r="BC23" s="2">
        <v>0</v>
      </c>
      <c r="BD23" s="2">
        <v>0</v>
      </c>
      <c r="BE23" s="2">
        <v>0</v>
      </c>
      <c r="BF23" s="2">
        <v>1</v>
      </c>
      <c r="BG23" s="2">
        <v>0</v>
      </c>
      <c r="BH23" s="2">
        <v>0</v>
      </c>
      <c r="BI23" s="2">
        <v>0</v>
      </c>
      <c r="BJ23" s="2">
        <v>1</v>
      </c>
      <c r="BK23" s="2">
        <f t="shared" si="0"/>
        <v>2</v>
      </c>
      <c r="BL23" s="2">
        <v>2</v>
      </c>
      <c r="BM23" s="3" t="b">
        <v>1</v>
      </c>
      <c r="BN23" s="3" t="b">
        <v>1</v>
      </c>
      <c r="BO23" s="2">
        <v>102.6</v>
      </c>
      <c r="BP23" s="2">
        <v>9</v>
      </c>
      <c r="BQ23" s="2">
        <v>8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f t="shared" si="1"/>
        <v>0</v>
      </c>
      <c r="BZ23" s="2">
        <v>0</v>
      </c>
      <c r="CA23" s="2">
        <v>0</v>
      </c>
      <c r="CB23" s="3" t="b">
        <v>0</v>
      </c>
      <c r="CC23" s="3" t="b">
        <v>0</v>
      </c>
      <c r="CD23" s="2">
        <v>109.78</v>
      </c>
      <c r="CE23" s="2">
        <v>8</v>
      </c>
      <c r="CF23" s="2">
        <v>7</v>
      </c>
      <c r="CG23" s="2">
        <v>0</v>
      </c>
      <c r="CH23" s="2">
        <v>0</v>
      </c>
      <c r="CI23" s="2">
        <v>0</v>
      </c>
      <c r="CJ23" s="2">
        <f t="shared" si="2"/>
        <v>0</v>
      </c>
      <c r="CK23" s="2">
        <v>0</v>
      </c>
      <c r="CL23" s="2">
        <v>0</v>
      </c>
      <c r="CM23" s="2">
        <v>0</v>
      </c>
      <c r="CN23" s="2">
        <v>0</v>
      </c>
      <c r="CO23" s="2">
        <v>1</v>
      </c>
      <c r="CP23" s="2">
        <v>1</v>
      </c>
      <c r="CQ23" s="3" t="b">
        <v>0</v>
      </c>
      <c r="CR23" s="3" t="b">
        <v>1</v>
      </c>
      <c r="CS23" s="2">
        <v>80.31</v>
      </c>
      <c r="CT23" s="2">
        <v>9</v>
      </c>
      <c r="CU23" s="2">
        <v>8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3" t="b">
        <v>0</v>
      </c>
      <c r="DF23" s="3" t="b">
        <v>1</v>
      </c>
      <c r="DG23" s="2">
        <v>162.59</v>
      </c>
      <c r="DH23" s="2">
        <v>9</v>
      </c>
      <c r="DI23" s="2">
        <v>8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3" t="b">
        <v>0</v>
      </c>
      <c r="DT23" s="3" t="b">
        <v>1</v>
      </c>
      <c r="DU23" s="2">
        <v>97.56</v>
      </c>
      <c r="DV23" s="2">
        <v>9</v>
      </c>
      <c r="DW23" s="2">
        <v>8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3" t="b">
        <v>0</v>
      </c>
      <c r="EH23" s="3" t="b">
        <v>1</v>
      </c>
      <c r="EI23" s="2">
        <v>92.19</v>
      </c>
      <c r="EJ23" s="2">
        <v>9</v>
      </c>
      <c r="EK23" s="2">
        <v>8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3" t="b">
        <v>1</v>
      </c>
      <c r="EV23" s="3" t="b">
        <v>1</v>
      </c>
      <c r="EW23" s="2">
        <v>83.74</v>
      </c>
      <c r="EX23" s="2">
        <v>9</v>
      </c>
      <c r="EY23" s="2">
        <v>8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3" t="b">
        <v>1</v>
      </c>
      <c r="FJ23" s="3" t="b">
        <v>1</v>
      </c>
      <c r="FK23" s="2">
        <v>119.42</v>
      </c>
      <c r="FL23" s="2">
        <v>9</v>
      </c>
      <c r="FM23" s="2">
        <v>8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3" t="b">
        <v>1</v>
      </c>
      <c r="FX23" s="3" t="b">
        <v>1</v>
      </c>
      <c r="FY23" s="2">
        <v>94.55</v>
      </c>
      <c r="FZ23" s="2">
        <v>9</v>
      </c>
      <c r="GA23" s="2">
        <v>8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3" t="b">
        <v>1</v>
      </c>
      <c r="GL23" s="2">
        <v>8</v>
      </c>
      <c r="GM23" s="2">
        <v>1872</v>
      </c>
      <c r="GN23" s="2">
        <v>102.46599999999999</v>
      </c>
      <c r="GO23" s="2">
        <v>5</v>
      </c>
      <c r="GP23" s="2">
        <v>4</v>
      </c>
      <c r="GQ23" s="2">
        <v>1</v>
      </c>
      <c r="GR23" s="2">
        <v>0</v>
      </c>
      <c r="GS23" s="2">
        <v>4</v>
      </c>
      <c r="GT23" s="2">
        <v>1</v>
      </c>
      <c r="GU23" s="2">
        <v>9.6</v>
      </c>
      <c r="GV23" s="2">
        <v>3.125</v>
      </c>
      <c r="GW23" s="2">
        <v>3.75</v>
      </c>
      <c r="GX23" s="14">
        <f t="shared" si="3"/>
        <v>0.9</v>
      </c>
      <c r="GY23" t="s">
        <v>622</v>
      </c>
    </row>
    <row r="24" spans="1:207" ht="14.5" x14ac:dyDescent="0.35">
      <c r="A24" s="1" t="s">
        <v>298</v>
      </c>
      <c r="B24" s="2">
        <v>3</v>
      </c>
      <c r="C24" s="1" t="s">
        <v>203</v>
      </c>
      <c r="D24" s="1" t="s">
        <v>204</v>
      </c>
      <c r="E24" s="2">
        <v>54</v>
      </c>
      <c r="F24" s="3" t="b">
        <v>0</v>
      </c>
      <c r="G24" s="2">
        <v>22.68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3" t="b">
        <v>0</v>
      </c>
      <c r="R24" s="2">
        <v>42.3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1</v>
      </c>
      <c r="AA24" s="2">
        <v>2</v>
      </c>
      <c r="AB24" s="3" t="b">
        <v>1</v>
      </c>
      <c r="AC24" s="2">
        <v>53.54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1</v>
      </c>
      <c r="AN24" s="2">
        <v>44.15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2</v>
      </c>
      <c r="AY24" s="3" t="b">
        <v>0</v>
      </c>
      <c r="AZ24" s="2">
        <v>64.16</v>
      </c>
      <c r="BA24" s="2">
        <v>8</v>
      </c>
      <c r="BB24" s="2">
        <v>7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1</v>
      </c>
      <c r="BK24" s="2">
        <f t="shared" si="0"/>
        <v>1</v>
      </c>
      <c r="BL24" s="2">
        <v>1</v>
      </c>
      <c r="BM24" s="3" t="b">
        <v>0</v>
      </c>
      <c r="BN24" s="3" t="b">
        <v>1</v>
      </c>
      <c r="BO24" s="2">
        <v>84.06</v>
      </c>
      <c r="BP24" s="2">
        <v>9</v>
      </c>
      <c r="BQ24" s="2">
        <v>8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f t="shared" si="1"/>
        <v>0</v>
      </c>
      <c r="BZ24" s="2">
        <v>0</v>
      </c>
      <c r="CA24" s="2">
        <v>0</v>
      </c>
      <c r="CB24" s="3" t="b">
        <v>0</v>
      </c>
      <c r="CC24" s="3" t="b">
        <v>1</v>
      </c>
      <c r="CD24" s="2">
        <v>91.45</v>
      </c>
      <c r="CE24" s="2">
        <v>9</v>
      </c>
      <c r="CF24" s="2">
        <v>8</v>
      </c>
      <c r="CG24" s="2">
        <v>0</v>
      </c>
      <c r="CH24" s="2">
        <v>0</v>
      </c>
      <c r="CI24" s="2">
        <v>0</v>
      </c>
      <c r="CJ24" s="2">
        <f t="shared" si="2"/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3" t="b">
        <v>0</v>
      </c>
      <c r="CR24" s="3" t="b">
        <v>0</v>
      </c>
      <c r="CS24" s="2">
        <v>62.38</v>
      </c>
      <c r="CT24" s="2">
        <v>9</v>
      </c>
      <c r="CU24" s="2">
        <v>6</v>
      </c>
      <c r="CV24" s="2">
        <v>0</v>
      </c>
      <c r="CW24" s="2">
        <v>0</v>
      </c>
      <c r="CX24" s="2">
        <v>0</v>
      </c>
      <c r="CY24" s="2">
        <v>1</v>
      </c>
      <c r="CZ24" s="2">
        <v>0</v>
      </c>
      <c r="DA24" s="2">
        <v>0</v>
      </c>
      <c r="DB24" s="2">
        <v>0</v>
      </c>
      <c r="DC24" s="2">
        <v>1</v>
      </c>
      <c r="DD24" s="2">
        <v>2</v>
      </c>
      <c r="DE24" s="3" t="b">
        <v>1</v>
      </c>
      <c r="DF24" s="3" t="b">
        <v>0</v>
      </c>
      <c r="DG24" s="2">
        <v>122.12</v>
      </c>
      <c r="DH24" s="2">
        <v>11</v>
      </c>
      <c r="DI24" s="2">
        <v>6</v>
      </c>
      <c r="DJ24" s="2">
        <v>0</v>
      </c>
      <c r="DK24" s="2">
        <v>0</v>
      </c>
      <c r="DL24" s="2">
        <v>1</v>
      </c>
      <c r="DM24" s="2">
        <v>0</v>
      </c>
      <c r="DN24" s="2">
        <v>0</v>
      </c>
      <c r="DO24" s="2">
        <v>0</v>
      </c>
      <c r="DP24" s="2">
        <v>0</v>
      </c>
      <c r="DQ24" s="2">
        <v>1</v>
      </c>
      <c r="DR24" s="2">
        <v>2</v>
      </c>
      <c r="DS24" s="3" t="b">
        <v>0</v>
      </c>
      <c r="DT24" s="3" t="b">
        <v>0</v>
      </c>
      <c r="DU24" s="2">
        <v>94.94</v>
      </c>
      <c r="DV24" s="2">
        <v>10</v>
      </c>
      <c r="DW24" s="2">
        <v>7</v>
      </c>
      <c r="DX24" s="2">
        <v>1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1</v>
      </c>
      <c r="EG24" s="3" t="b">
        <v>1</v>
      </c>
      <c r="EH24" s="3" t="b">
        <v>1</v>
      </c>
      <c r="EI24" s="2">
        <v>84.8</v>
      </c>
      <c r="EJ24" s="2">
        <v>9</v>
      </c>
      <c r="EK24" s="2">
        <v>8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3" t="b">
        <v>1</v>
      </c>
      <c r="EV24" s="3" t="b">
        <v>1</v>
      </c>
      <c r="EW24" s="2">
        <v>57.98</v>
      </c>
      <c r="EX24" s="2">
        <v>9</v>
      </c>
      <c r="EY24" s="2">
        <v>8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3" t="b">
        <v>1</v>
      </c>
      <c r="FJ24" s="3" t="b">
        <v>0</v>
      </c>
      <c r="FK24" s="2">
        <v>114.49</v>
      </c>
      <c r="FL24" s="2">
        <v>9</v>
      </c>
      <c r="FM24" s="2">
        <v>6</v>
      </c>
      <c r="FN24" s="2">
        <v>1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1</v>
      </c>
      <c r="FU24" s="2">
        <v>0</v>
      </c>
      <c r="FV24" s="2">
        <v>2</v>
      </c>
      <c r="FW24" s="3" t="b">
        <v>0</v>
      </c>
      <c r="FX24" s="3" t="b">
        <v>1</v>
      </c>
      <c r="FY24" s="2">
        <v>74.260000000000005</v>
      </c>
      <c r="FZ24" s="2">
        <v>9</v>
      </c>
      <c r="GA24" s="2">
        <v>8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3" t="b">
        <v>1</v>
      </c>
      <c r="GL24" s="2">
        <v>5</v>
      </c>
      <c r="GM24" s="2">
        <v>2400</v>
      </c>
      <c r="GN24" s="2">
        <v>85.063999999999993</v>
      </c>
      <c r="GO24" s="2">
        <v>5</v>
      </c>
      <c r="GP24" s="2">
        <v>3</v>
      </c>
      <c r="GQ24" s="2">
        <v>2</v>
      </c>
      <c r="GR24" s="2">
        <v>1</v>
      </c>
      <c r="GS24" s="2">
        <v>2</v>
      </c>
      <c r="GT24" s="2">
        <v>2</v>
      </c>
      <c r="GU24" s="2">
        <v>14</v>
      </c>
      <c r="GV24" s="2">
        <v>4</v>
      </c>
      <c r="GW24" s="2">
        <v>4.5</v>
      </c>
      <c r="GX24" s="14">
        <f t="shared" si="3"/>
        <v>0.56000000000000005</v>
      </c>
      <c r="GY24" t="s">
        <v>622</v>
      </c>
    </row>
    <row r="25" spans="1:207" ht="14.5" x14ac:dyDescent="0.35">
      <c r="A25" s="1" t="s">
        <v>299</v>
      </c>
      <c r="B25" s="2">
        <v>3</v>
      </c>
      <c r="C25" s="1" t="s">
        <v>203</v>
      </c>
      <c r="D25" s="1" t="s">
        <v>204</v>
      </c>
      <c r="E25" s="2">
        <v>49</v>
      </c>
      <c r="F25" s="3" t="b">
        <v>0</v>
      </c>
      <c r="G25" s="2">
        <v>25.96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3" t="b">
        <v>1</v>
      </c>
      <c r="R25" s="2">
        <v>91.5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25.7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49.19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3</v>
      </c>
      <c r="AY25" s="3" t="b">
        <v>0</v>
      </c>
      <c r="AZ25" s="2">
        <v>45.27</v>
      </c>
      <c r="BA25" s="2">
        <v>7</v>
      </c>
      <c r="BB25" s="2">
        <v>6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0</v>
      </c>
      <c r="BI25" s="2">
        <v>0</v>
      </c>
      <c r="BJ25" s="2">
        <v>1</v>
      </c>
      <c r="BK25" s="2">
        <f t="shared" si="0"/>
        <v>2</v>
      </c>
      <c r="BL25" s="2">
        <v>2</v>
      </c>
      <c r="BM25" s="3" t="b">
        <v>1</v>
      </c>
      <c r="BN25" s="3" t="b">
        <v>0</v>
      </c>
      <c r="BO25" s="2">
        <v>61.7</v>
      </c>
      <c r="BP25" s="2">
        <v>8</v>
      </c>
      <c r="BQ25" s="2">
        <v>7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f t="shared" si="1"/>
        <v>1</v>
      </c>
      <c r="BZ25" s="2">
        <v>0</v>
      </c>
      <c r="CA25" s="2">
        <v>1</v>
      </c>
      <c r="CB25" s="3" t="b">
        <v>0</v>
      </c>
      <c r="CC25" s="3" t="b">
        <v>1</v>
      </c>
      <c r="CD25" s="2">
        <v>169.07</v>
      </c>
      <c r="CE25" s="2">
        <v>9</v>
      </c>
      <c r="CF25" s="2">
        <v>8</v>
      </c>
      <c r="CG25" s="2">
        <v>0</v>
      </c>
      <c r="CH25" s="2">
        <v>0</v>
      </c>
      <c r="CI25" s="2">
        <v>0</v>
      </c>
      <c r="CJ25" s="2">
        <f t="shared" si="2"/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3" t="b">
        <v>0</v>
      </c>
      <c r="CR25" s="3" t="b">
        <v>1</v>
      </c>
      <c r="CS25" s="2">
        <v>126.05</v>
      </c>
      <c r="CT25" s="2">
        <v>9</v>
      </c>
      <c r="CU25" s="2">
        <v>8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3" t="b">
        <v>0</v>
      </c>
      <c r="DF25" s="3" t="b">
        <v>0</v>
      </c>
      <c r="DG25" s="2">
        <v>169.97</v>
      </c>
      <c r="DH25" s="2">
        <v>8</v>
      </c>
      <c r="DI25" s="2">
        <v>7</v>
      </c>
      <c r="DJ25" s="2">
        <v>0</v>
      </c>
      <c r="DK25" s="2">
        <v>1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1</v>
      </c>
      <c r="DS25" s="3" t="b">
        <v>0</v>
      </c>
      <c r="DT25" s="3" t="b">
        <v>1</v>
      </c>
      <c r="DU25" s="2">
        <v>100.39</v>
      </c>
      <c r="DV25" s="2">
        <v>9</v>
      </c>
      <c r="DW25" s="2">
        <v>8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3" t="b">
        <v>0</v>
      </c>
      <c r="EH25" s="3" t="b">
        <v>1</v>
      </c>
      <c r="EI25" s="2">
        <v>160.75</v>
      </c>
      <c r="EJ25" s="2">
        <v>9</v>
      </c>
      <c r="EK25" s="2">
        <v>8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3" t="b">
        <v>1</v>
      </c>
      <c r="EV25" s="3" t="b">
        <v>1</v>
      </c>
      <c r="EW25" s="2">
        <v>104.24</v>
      </c>
      <c r="EX25" s="2">
        <v>9</v>
      </c>
      <c r="EY25" s="2">
        <v>8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3" t="b">
        <v>1</v>
      </c>
      <c r="FJ25" s="3" t="b">
        <v>1</v>
      </c>
      <c r="FK25" s="2">
        <v>175.35</v>
      </c>
      <c r="FL25" s="2">
        <v>9</v>
      </c>
      <c r="FM25" s="2">
        <v>8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3" t="b">
        <v>1</v>
      </c>
      <c r="FX25" s="3" t="b">
        <v>1</v>
      </c>
      <c r="FY25" s="2">
        <v>150.58000000000001</v>
      </c>
      <c r="FZ25" s="2">
        <v>9</v>
      </c>
      <c r="GA25" s="2">
        <v>8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3" t="b">
        <v>1</v>
      </c>
      <c r="GL25" s="2">
        <v>7</v>
      </c>
      <c r="GM25" s="2">
        <v>2127</v>
      </c>
      <c r="GN25" s="2">
        <v>126.337</v>
      </c>
      <c r="GO25" s="2">
        <v>5</v>
      </c>
      <c r="GP25" s="2">
        <v>4</v>
      </c>
      <c r="GQ25" s="2">
        <v>1</v>
      </c>
      <c r="GR25" s="2">
        <v>0</v>
      </c>
      <c r="GS25" s="2">
        <v>3</v>
      </c>
      <c r="GT25" s="2">
        <v>2</v>
      </c>
      <c r="GU25" s="2">
        <v>10.6</v>
      </c>
      <c r="GV25" s="2">
        <v>2.75</v>
      </c>
      <c r="GW25" s="2">
        <v>4.125</v>
      </c>
      <c r="GX25" s="14">
        <f t="shared" si="3"/>
        <v>0.78</v>
      </c>
      <c r="GY25" t="s">
        <v>622</v>
      </c>
    </row>
    <row r="26" spans="1:207" ht="14.5" x14ac:dyDescent="0.35">
      <c r="A26" s="58" t="s">
        <v>300</v>
      </c>
      <c r="B26" s="2">
        <v>3</v>
      </c>
      <c r="C26" s="1" t="s">
        <v>203</v>
      </c>
      <c r="D26" s="1" t="s">
        <v>208</v>
      </c>
      <c r="E26" s="2">
        <v>32</v>
      </c>
      <c r="F26" s="3" t="b">
        <v>1</v>
      </c>
      <c r="G26" s="2">
        <v>80.38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0</v>
      </c>
      <c r="R26" s="2">
        <v>36.65</v>
      </c>
      <c r="S26" s="2">
        <v>0</v>
      </c>
      <c r="T26" s="2">
        <v>1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2</v>
      </c>
      <c r="AB26" s="3" t="b">
        <v>1</v>
      </c>
      <c r="AC26" s="2">
        <v>167.72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52.52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3</v>
      </c>
      <c r="AY26" s="3" t="b">
        <v>1</v>
      </c>
      <c r="AZ26" s="2">
        <v>82.08</v>
      </c>
      <c r="BA26" s="2">
        <v>9</v>
      </c>
      <c r="BB26" s="2">
        <v>8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f t="shared" si="0"/>
        <v>0</v>
      </c>
      <c r="BL26" s="2">
        <v>0</v>
      </c>
      <c r="BM26" s="3" t="b">
        <v>0</v>
      </c>
      <c r="BN26" s="3" t="b">
        <v>0</v>
      </c>
      <c r="BO26" s="2">
        <v>60.14</v>
      </c>
      <c r="BP26" s="2">
        <v>9</v>
      </c>
      <c r="BQ26" s="2">
        <v>6</v>
      </c>
      <c r="BR26" s="2">
        <v>1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1</v>
      </c>
      <c r="BY26" s="2">
        <f t="shared" si="1"/>
        <v>2</v>
      </c>
      <c r="BZ26" s="2">
        <v>0</v>
      </c>
      <c r="CA26" s="2">
        <v>2</v>
      </c>
      <c r="CB26" s="3" t="b">
        <v>0</v>
      </c>
      <c r="CC26" s="3" t="b">
        <v>1</v>
      </c>
      <c r="CD26" s="2">
        <v>98.1</v>
      </c>
      <c r="CE26" s="2">
        <v>9</v>
      </c>
      <c r="CF26" s="2">
        <v>8</v>
      </c>
      <c r="CG26" s="2">
        <v>0</v>
      </c>
      <c r="CH26" s="2">
        <v>0</v>
      </c>
      <c r="CI26" s="2">
        <v>0</v>
      </c>
      <c r="CJ26" s="2">
        <f t="shared" si="2"/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3" t="b">
        <v>0</v>
      </c>
      <c r="CR26" s="3" t="b">
        <v>1</v>
      </c>
      <c r="CS26" s="2">
        <v>50.27</v>
      </c>
      <c r="CT26" s="2">
        <v>9</v>
      </c>
      <c r="CU26" s="2">
        <v>8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3" t="b">
        <v>0</v>
      </c>
      <c r="DF26" s="3" t="b">
        <v>1</v>
      </c>
      <c r="DG26" s="2">
        <v>63.41</v>
      </c>
      <c r="DH26" s="2">
        <v>9</v>
      </c>
      <c r="DI26" s="2">
        <v>8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3" t="b">
        <v>0</v>
      </c>
      <c r="DT26" s="3" t="b">
        <v>1</v>
      </c>
      <c r="DU26" s="2">
        <v>61.58</v>
      </c>
      <c r="DV26" s="2">
        <v>9</v>
      </c>
      <c r="DW26" s="2">
        <v>8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3" t="b">
        <v>0</v>
      </c>
      <c r="EH26" s="3" t="b">
        <v>1</v>
      </c>
      <c r="EI26" s="2">
        <v>54.32</v>
      </c>
      <c r="EJ26" s="2">
        <v>9</v>
      </c>
      <c r="EK26" s="2">
        <v>8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3" t="b">
        <v>1</v>
      </c>
      <c r="EV26" s="3" t="b">
        <v>1</v>
      </c>
      <c r="EW26" s="2">
        <v>53.25</v>
      </c>
      <c r="EX26" s="2">
        <v>9</v>
      </c>
      <c r="EY26" s="2">
        <v>8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3" t="b">
        <v>1</v>
      </c>
      <c r="FJ26" s="3" t="b">
        <v>1</v>
      </c>
      <c r="FK26" s="2">
        <v>84.79</v>
      </c>
      <c r="FL26" s="2">
        <v>9</v>
      </c>
      <c r="FM26" s="2">
        <v>8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3" t="b">
        <v>1</v>
      </c>
      <c r="FX26" s="3" t="b">
        <v>1</v>
      </c>
      <c r="FY26" s="2">
        <v>62.52</v>
      </c>
      <c r="FZ26" s="2">
        <v>9</v>
      </c>
      <c r="GA26" s="2">
        <v>8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3" t="b">
        <v>1</v>
      </c>
      <c r="GL26" s="2">
        <v>9</v>
      </c>
      <c r="GM26" s="2">
        <v>1801</v>
      </c>
      <c r="GN26" s="2">
        <v>67.046000000000006</v>
      </c>
      <c r="GO26" s="2">
        <v>4</v>
      </c>
      <c r="GP26" s="2">
        <v>4</v>
      </c>
      <c r="GQ26" s="2">
        <v>0</v>
      </c>
      <c r="GR26" s="2">
        <v>0</v>
      </c>
      <c r="GS26" s="2">
        <v>5</v>
      </c>
      <c r="GT26" s="2">
        <v>1</v>
      </c>
      <c r="GU26" s="2">
        <v>11.6</v>
      </c>
      <c r="GV26" s="2">
        <v>3.875</v>
      </c>
      <c r="GW26" s="2">
        <v>4.125</v>
      </c>
      <c r="GX26" s="14">
        <f t="shared" si="3"/>
        <v>1.01</v>
      </c>
      <c r="GY26" t="s">
        <v>622</v>
      </c>
    </row>
    <row r="27" spans="1:207" ht="14.5" x14ac:dyDescent="0.35">
      <c r="A27" s="1" t="s">
        <v>301</v>
      </c>
      <c r="B27" s="2">
        <v>3</v>
      </c>
      <c r="C27" s="1" t="s">
        <v>203</v>
      </c>
      <c r="D27" s="1" t="s">
        <v>204</v>
      </c>
      <c r="E27" s="2">
        <v>36</v>
      </c>
      <c r="F27" s="3" t="b">
        <v>1</v>
      </c>
      <c r="G27" s="2">
        <v>168.2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101.88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91.42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91.19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1</v>
      </c>
      <c r="AZ27" s="2">
        <v>80.41</v>
      </c>
      <c r="BA27" s="2">
        <v>9</v>
      </c>
      <c r="BB27" s="2">
        <v>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f t="shared" si="0"/>
        <v>0</v>
      </c>
      <c r="BL27" s="2">
        <v>0</v>
      </c>
      <c r="BM27" s="3" t="b">
        <v>0</v>
      </c>
      <c r="BN27" s="3" t="b">
        <v>1</v>
      </c>
      <c r="BO27" s="2">
        <v>71.150000000000006</v>
      </c>
      <c r="BP27" s="2">
        <v>9</v>
      </c>
      <c r="BQ27" s="2">
        <v>8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f t="shared" si="1"/>
        <v>0</v>
      </c>
      <c r="BZ27" s="2">
        <v>0</v>
      </c>
      <c r="CA27" s="2">
        <v>0</v>
      </c>
      <c r="CB27" s="3" t="b">
        <v>0</v>
      </c>
      <c r="CC27" s="3" t="b">
        <v>1</v>
      </c>
      <c r="CD27" s="2">
        <v>153.15</v>
      </c>
      <c r="CE27" s="2">
        <v>9</v>
      </c>
      <c r="CF27" s="2">
        <v>8</v>
      </c>
      <c r="CG27" s="2">
        <v>0</v>
      </c>
      <c r="CH27" s="2">
        <v>0</v>
      </c>
      <c r="CI27" s="2">
        <v>0</v>
      </c>
      <c r="CJ27" s="2">
        <f t="shared" si="2"/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3" t="b">
        <v>0</v>
      </c>
      <c r="CR27" s="3" t="b">
        <v>1</v>
      </c>
      <c r="CS27" s="2">
        <v>56.39</v>
      </c>
      <c r="CT27" s="2">
        <v>9</v>
      </c>
      <c r="CU27" s="2">
        <v>8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3" t="b">
        <v>0</v>
      </c>
      <c r="DF27" s="3" t="b">
        <v>1</v>
      </c>
      <c r="DG27" s="2">
        <v>109.78</v>
      </c>
      <c r="DH27" s="2">
        <v>9</v>
      </c>
      <c r="DI27" s="2">
        <v>8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3" t="b">
        <v>0</v>
      </c>
      <c r="DT27" s="3" t="b">
        <v>1</v>
      </c>
      <c r="DU27" s="2">
        <v>126.09</v>
      </c>
      <c r="DV27" s="2">
        <v>9</v>
      </c>
      <c r="DW27" s="2">
        <v>8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3" t="b">
        <v>0</v>
      </c>
      <c r="EH27" s="3" t="b">
        <v>1</v>
      </c>
      <c r="EI27" s="2">
        <v>81.13</v>
      </c>
      <c r="EJ27" s="2">
        <v>9</v>
      </c>
      <c r="EK27" s="2">
        <v>8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3" t="b">
        <v>1</v>
      </c>
      <c r="EV27" s="3" t="b">
        <v>1</v>
      </c>
      <c r="EW27" s="2">
        <v>144.21</v>
      </c>
      <c r="EX27" s="2">
        <v>9</v>
      </c>
      <c r="EY27" s="2">
        <v>8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3" t="b">
        <v>1</v>
      </c>
      <c r="FJ27" s="3" t="b">
        <v>1</v>
      </c>
      <c r="FK27" s="2">
        <v>96.75</v>
      </c>
      <c r="FL27" s="2">
        <v>9</v>
      </c>
      <c r="FM27" s="2">
        <v>8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3" t="b">
        <v>1</v>
      </c>
      <c r="FX27" s="3" t="b">
        <v>1</v>
      </c>
      <c r="FY27" s="2">
        <v>95.85</v>
      </c>
      <c r="FZ27" s="2">
        <v>9</v>
      </c>
      <c r="GA27" s="2">
        <v>8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3" t="b">
        <v>1</v>
      </c>
      <c r="GL27" s="2">
        <v>10</v>
      </c>
      <c r="GM27" s="2">
        <v>1855</v>
      </c>
      <c r="GN27" s="2">
        <v>101.491</v>
      </c>
      <c r="GO27" s="2">
        <v>4</v>
      </c>
      <c r="GP27" s="2">
        <v>4</v>
      </c>
      <c r="GQ27" s="2">
        <v>0</v>
      </c>
      <c r="GR27" s="2">
        <v>0</v>
      </c>
      <c r="GS27" s="2">
        <v>6</v>
      </c>
      <c r="GT27" s="2">
        <v>0</v>
      </c>
      <c r="GU27" s="2">
        <v>13.6</v>
      </c>
      <c r="GV27" s="2">
        <v>2</v>
      </c>
      <c r="GW27" s="2">
        <v>2.375</v>
      </c>
      <c r="GX27" s="14">
        <f t="shared" si="3"/>
        <v>1.1200000000000001</v>
      </c>
      <c r="GY27" t="s">
        <v>622</v>
      </c>
    </row>
    <row r="28" spans="1:207" ht="14.5" x14ac:dyDescent="0.35">
      <c r="A28" s="1" t="s">
        <v>302</v>
      </c>
      <c r="B28" s="2">
        <v>3</v>
      </c>
      <c r="C28" s="1" t="s">
        <v>203</v>
      </c>
      <c r="D28" s="1" t="s">
        <v>208</v>
      </c>
      <c r="E28" s="2">
        <v>25</v>
      </c>
      <c r="F28" s="3" t="b">
        <v>0</v>
      </c>
      <c r="G28" s="2">
        <v>154.69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Q28" s="3" t="b">
        <v>0</v>
      </c>
      <c r="R28" s="2">
        <v>69.13</v>
      </c>
      <c r="S28" s="2">
        <v>0</v>
      </c>
      <c r="T28" s="2">
        <v>1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3</v>
      </c>
      <c r="AB28" s="3" t="b">
        <v>0</v>
      </c>
      <c r="AC28" s="2">
        <v>110.9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2</v>
      </c>
      <c r="AM28" s="3" t="b">
        <v>1</v>
      </c>
      <c r="AN28" s="2">
        <v>117.33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3" t="b">
        <v>0</v>
      </c>
      <c r="AZ28" s="2">
        <v>54.71</v>
      </c>
      <c r="BA28" s="2">
        <v>8</v>
      </c>
      <c r="BB28" s="2">
        <v>7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1</v>
      </c>
      <c r="BK28" s="2">
        <f t="shared" si="0"/>
        <v>1</v>
      </c>
      <c r="BL28" s="2">
        <v>1</v>
      </c>
      <c r="BM28" s="3" t="b">
        <v>0</v>
      </c>
      <c r="BN28" s="3" t="b">
        <v>1</v>
      </c>
      <c r="BO28" s="2">
        <v>78.7</v>
      </c>
      <c r="BP28" s="2">
        <v>9</v>
      </c>
      <c r="BQ28" s="2">
        <v>8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f t="shared" si="1"/>
        <v>0</v>
      </c>
      <c r="BZ28" s="2">
        <v>0</v>
      </c>
      <c r="CA28" s="2">
        <v>0</v>
      </c>
      <c r="CB28" s="3" t="b">
        <v>0</v>
      </c>
      <c r="CC28" s="3" t="b">
        <v>0</v>
      </c>
      <c r="CD28" s="2">
        <v>82.62</v>
      </c>
      <c r="CE28" s="2">
        <v>9</v>
      </c>
      <c r="CF28" s="2">
        <v>4</v>
      </c>
      <c r="CG28" s="2">
        <v>1</v>
      </c>
      <c r="CH28" s="2">
        <v>1</v>
      </c>
      <c r="CI28" s="2">
        <v>1</v>
      </c>
      <c r="CJ28" s="2">
        <f t="shared" si="2"/>
        <v>2</v>
      </c>
      <c r="CK28" s="2">
        <v>0</v>
      </c>
      <c r="CL28" s="2">
        <v>0</v>
      </c>
      <c r="CM28" s="2">
        <v>0</v>
      </c>
      <c r="CN28" s="2">
        <v>1</v>
      </c>
      <c r="CO28" s="2">
        <v>0</v>
      </c>
      <c r="CP28" s="2">
        <v>4</v>
      </c>
      <c r="CQ28" s="3" t="b">
        <v>1</v>
      </c>
      <c r="CR28" s="3" t="b">
        <v>0</v>
      </c>
      <c r="CS28" s="2">
        <v>104</v>
      </c>
      <c r="CT28" s="2">
        <v>9</v>
      </c>
      <c r="CU28" s="2">
        <v>6</v>
      </c>
      <c r="CV28" s="2">
        <v>0</v>
      </c>
      <c r="CW28" s="2">
        <v>0</v>
      </c>
      <c r="CX28" s="2">
        <v>0</v>
      </c>
      <c r="CY28" s="2">
        <v>1</v>
      </c>
      <c r="CZ28" s="2">
        <v>0</v>
      </c>
      <c r="DA28" s="2">
        <v>0</v>
      </c>
      <c r="DB28" s="2">
        <v>0</v>
      </c>
      <c r="DC28" s="2">
        <v>1</v>
      </c>
      <c r="DD28" s="2">
        <v>2</v>
      </c>
      <c r="DE28" s="3" t="b">
        <v>1</v>
      </c>
      <c r="DF28" s="3" t="b">
        <v>0</v>
      </c>
      <c r="DG28" s="2">
        <v>124.44</v>
      </c>
      <c r="DH28" s="2">
        <v>10</v>
      </c>
      <c r="DI28" s="2">
        <v>7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2">
        <v>1</v>
      </c>
      <c r="DS28" s="3" t="b">
        <v>1</v>
      </c>
      <c r="DT28" s="3" t="b">
        <v>0</v>
      </c>
      <c r="DU28" s="2">
        <v>101.4</v>
      </c>
      <c r="DV28" s="2">
        <v>10</v>
      </c>
      <c r="DW28" s="2">
        <v>7</v>
      </c>
      <c r="DX28" s="2">
        <v>1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1</v>
      </c>
      <c r="EG28" s="3" t="b">
        <v>1</v>
      </c>
      <c r="EH28" s="3" t="b">
        <v>0</v>
      </c>
      <c r="EI28" s="2">
        <v>113.76</v>
      </c>
      <c r="EJ28" s="2">
        <v>9</v>
      </c>
      <c r="EK28" s="2">
        <v>6</v>
      </c>
      <c r="EL28" s="2">
        <v>1</v>
      </c>
      <c r="EM28" s="2">
        <v>1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2</v>
      </c>
      <c r="EU28" s="3" t="b">
        <v>0</v>
      </c>
      <c r="EV28" s="3" t="b">
        <v>0</v>
      </c>
      <c r="EW28" s="2">
        <v>87.6</v>
      </c>
      <c r="EX28" s="2">
        <v>8</v>
      </c>
      <c r="EY28" s="2">
        <v>7</v>
      </c>
      <c r="EZ28" s="2">
        <v>1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1</v>
      </c>
      <c r="FI28" s="3" t="b">
        <v>0</v>
      </c>
      <c r="FJ28" s="3" t="b">
        <v>0</v>
      </c>
      <c r="FK28" s="2">
        <v>79.23</v>
      </c>
      <c r="FL28" s="2">
        <v>8</v>
      </c>
      <c r="FM28" s="2">
        <v>7</v>
      </c>
      <c r="FN28" s="2">
        <v>0</v>
      </c>
      <c r="FO28" s="2">
        <v>0</v>
      </c>
      <c r="FP28" s="2">
        <v>0</v>
      </c>
      <c r="FQ28" s="2">
        <v>1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3" t="b">
        <v>0</v>
      </c>
      <c r="FX28" s="3" t="b">
        <v>0</v>
      </c>
      <c r="FY28" s="2">
        <v>94.56</v>
      </c>
      <c r="FZ28" s="2">
        <v>8</v>
      </c>
      <c r="GA28" s="2">
        <v>7</v>
      </c>
      <c r="GB28" s="2">
        <v>0</v>
      </c>
      <c r="GC28" s="2">
        <v>0</v>
      </c>
      <c r="GD28" s="2">
        <v>0</v>
      </c>
      <c r="GE28" s="2">
        <v>1</v>
      </c>
      <c r="GF28" s="2">
        <v>0</v>
      </c>
      <c r="GG28" s="2">
        <v>0</v>
      </c>
      <c r="GH28" s="2">
        <v>0</v>
      </c>
      <c r="GI28" s="2">
        <v>0</v>
      </c>
      <c r="GJ28" s="2">
        <v>1</v>
      </c>
      <c r="GK28" s="3" t="b">
        <v>0</v>
      </c>
      <c r="GL28" s="2">
        <v>1</v>
      </c>
      <c r="GM28" s="2">
        <v>2062</v>
      </c>
      <c r="GN28" s="2">
        <v>92.102000000000004</v>
      </c>
      <c r="GO28" s="2">
        <v>4</v>
      </c>
      <c r="GP28" s="2">
        <v>0</v>
      </c>
      <c r="GQ28" s="2">
        <v>4</v>
      </c>
      <c r="GR28" s="2">
        <v>4</v>
      </c>
      <c r="GS28" s="2">
        <v>1</v>
      </c>
      <c r="GT28" s="2">
        <v>1</v>
      </c>
      <c r="GU28" s="2">
        <v>9</v>
      </c>
      <c r="GV28" s="2">
        <v>2.25</v>
      </c>
      <c r="GW28" s="2">
        <v>3.875</v>
      </c>
      <c r="GX28" s="14">
        <f t="shared" si="3"/>
        <v>0.11</v>
      </c>
      <c r="GY28" t="s">
        <v>622</v>
      </c>
    </row>
    <row r="29" spans="1:207" ht="14.5" x14ac:dyDescent="0.35">
      <c r="A29" s="1" t="s">
        <v>303</v>
      </c>
      <c r="B29" s="2">
        <v>3</v>
      </c>
      <c r="C29" s="1" t="s">
        <v>203</v>
      </c>
      <c r="D29" s="1" t="s">
        <v>208</v>
      </c>
      <c r="E29" s="2">
        <v>18</v>
      </c>
      <c r="F29" s="3" t="b">
        <v>1</v>
      </c>
      <c r="G29" s="2">
        <v>141.04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59.22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39.119999999999997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79.44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1</v>
      </c>
      <c r="AZ29" s="2">
        <v>128.66999999999999</v>
      </c>
      <c r="BA29" s="2">
        <v>9</v>
      </c>
      <c r="BB29" s="2">
        <v>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f t="shared" si="0"/>
        <v>0</v>
      </c>
      <c r="BL29" s="2">
        <v>0</v>
      </c>
      <c r="BM29" s="3" t="b">
        <v>0</v>
      </c>
      <c r="BN29" s="3" t="b">
        <v>1</v>
      </c>
      <c r="BO29" s="2">
        <v>89.72</v>
      </c>
      <c r="BP29" s="2">
        <v>9</v>
      </c>
      <c r="BQ29" s="2">
        <v>8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f t="shared" si="1"/>
        <v>0</v>
      </c>
      <c r="BZ29" s="2">
        <v>0</v>
      </c>
      <c r="CA29" s="2">
        <v>0</v>
      </c>
      <c r="CB29" s="3" t="b">
        <v>0</v>
      </c>
      <c r="CC29" s="3" t="b">
        <v>1</v>
      </c>
      <c r="CD29" s="2">
        <v>156.41999999999999</v>
      </c>
      <c r="CE29" s="2">
        <v>9</v>
      </c>
      <c r="CF29" s="2">
        <v>8</v>
      </c>
      <c r="CG29" s="2">
        <v>0</v>
      </c>
      <c r="CH29" s="2">
        <v>0</v>
      </c>
      <c r="CI29" s="2">
        <v>0</v>
      </c>
      <c r="CJ29" s="2">
        <f t="shared" si="2"/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3" t="b">
        <v>0</v>
      </c>
      <c r="CR29" s="3" t="b">
        <v>1</v>
      </c>
      <c r="CS29" s="2">
        <v>91.17</v>
      </c>
      <c r="CT29" s="2">
        <v>9</v>
      </c>
      <c r="CU29" s="2">
        <v>8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3" t="b">
        <v>0</v>
      </c>
      <c r="DF29" s="3" t="b">
        <v>1</v>
      </c>
      <c r="DG29" s="2">
        <v>151.35</v>
      </c>
      <c r="DH29" s="2">
        <v>9</v>
      </c>
      <c r="DI29" s="2">
        <v>8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3" t="b">
        <v>0</v>
      </c>
      <c r="DT29" s="3" t="b">
        <v>1</v>
      </c>
      <c r="DU29" s="2">
        <v>108.46</v>
      </c>
      <c r="DV29" s="2">
        <v>9</v>
      </c>
      <c r="DW29" s="2">
        <v>8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3" t="b">
        <v>0</v>
      </c>
      <c r="EH29" s="3" t="b">
        <v>1</v>
      </c>
      <c r="EI29" s="2">
        <v>115.55</v>
      </c>
      <c r="EJ29" s="2">
        <v>9</v>
      </c>
      <c r="EK29" s="2">
        <v>8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3" t="b">
        <v>1</v>
      </c>
      <c r="EV29" s="3" t="b">
        <v>1</v>
      </c>
      <c r="EW29" s="2">
        <v>91.7</v>
      </c>
      <c r="EX29" s="2">
        <v>9</v>
      </c>
      <c r="EY29" s="2">
        <v>8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3" t="b">
        <v>1</v>
      </c>
      <c r="FJ29" s="3" t="b">
        <v>1</v>
      </c>
      <c r="FK29" s="2">
        <v>141.57</v>
      </c>
      <c r="FL29" s="2">
        <v>9</v>
      </c>
      <c r="FM29" s="2">
        <v>8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3" t="b">
        <v>1</v>
      </c>
      <c r="FX29" s="3" t="b">
        <v>1</v>
      </c>
      <c r="FY29" s="2">
        <v>103.69</v>
      </c>
      <c r="FZ29" s="2">
        <v>9</v>
      </c>
      <c r="GA29" s="2">
        <v>8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3" t="b">
        <v>1</v>
      </c>
      <c r="GL29" s="2">
        <v>10</v>
      </c>
      <c r="GM29" s="2">
        <v>1996</v>
      </c>
      <c r="GN29" s="2">
        <v>117.83</v>
      </c>
      <c r="GO29" s="2">
        <v>4</v>
      </c>
      <c r="GP29" s="2">
        <v>4</v>
      </c>
      <c r="GQ29" s="2">
        <v>0</v>
      </c>
      <c r="GR29" s="2">
        <v>0</v>
      </c>
      <c r="GS29" s="2">
        <v>6</v>
      </c>
      <c r="GT29" s="2">
        <v>0</v>
      </c>
      <c r="GU29" s="2">
        <v>11</v>
      </c>
      <c r="GV29" s="2">
        <v>2.875</v>
      </c>
      <c r="GW29" s="2">
        <v>3.375</v>
      </c>
      <c r="GX29" s="14">
        <f t="shared" si="3"/>
        <v>1.1200000000000001</v>
      </c>
      <c r="GY29" t="s">
        <v>622</v>
      </c>
    </row>
    <row r="30" spans="1:207" ht="14.5" x14ac:dyDescent="0.35">
      <c r="A30" s="1" t="s">
        <v>304</v>
      </c>
      <c r="B30" s="2">
        <v>3</v>
      </c>
      <c r="C30" s="1" t="s">
        <v>203</v>
      </c>
      <c r="D30" s="1" t="s">
        <v>204</v>
      </c>
      <c r="E30" s="2">
        <v>33</v>
      </c>
      <c r="F30" s="3" t="b">
        <v>1</v>
      </c>
      <c r="G30" s="2">
        <v>85.89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1</v>
      </c>
      <c r="R30" s="2">
        <v>124.01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3" t="b">
        <v>1</v>
      </c>
      <c r="AC30" s="2">
        <v>45.83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61.1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4</v>
      </c>
      <c r="AY30" s="3" t="b">
        <v>1</v>
      </c>
      <c r="AZ30" s="2">
        <v>76.760000000000005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f t="shared" si="0"/>
        <v>0</v>
      </c>
      <c r="BL30" s="2">
        <v>0</v>
      </c>
      <c r="BM30" s="3" t="b">
        <v>0</v>
      </c>
      <c r="BN30" s="3" t="b">
        <v>1</v>
      </c>
      <c r="BO30" s="2">
        <v>66.27</v>
      </c>
      <c r="BP30" s="2">
        <v>9</v>
      </c>
      <c r="BQ30" s="2">
        <v>8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f t="shared" si="1"/>
        <v>0</v>
      </c>
      <c r="BZ30" s="2">
        <v>0</v>
      </c>
      <c r="CA30" s="2">
        <v>0</v>
      </c>
      <c r="CB30" s="3" t="b">
        <v>0</v>
      </c>
      <c r="CC30" s="3" t="b">
        <v>1</v>
      </c>
      <c r="CD30" s="2">
        <v>95.57</v>
      </c>
      <c r="CE30" s="2">
        <v>9</v>
      </c>
      <c r="CF30" s="2">
        <v>8</v>
      </c>
      <c r="CG30" s="2">
        <v>0</v>
      </c>
      <c r="CH30" s="2">
        <v>0</v>
      </c>
      <c r="CI30" s="2">
        <v>0</v>
      </c>
      <c r="CJ30" s="2">
        <f t="shared" si="2"/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3" t="b">
        <v>0</v>
      </c>
      <c r="CR30" s="3" t="b">
        <v>1</v>
      </c>
      <c r="CS30" s="2">
        <v>92.88</v>
      </c>
      <c r="CT30" s="2">
        <v>9</v>
      </c>
      <c r="CU30" s="2">
        <v>8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3" t="b">
        <v>0</v>
      </c>
      <c r="DF30" s="3" t="b">
        <v>1</v>
      </c>
      <c r="DG30" s="2">
        <v>93.57</v>
      </c>
      <c r="DH30" s="2">
        <v>9</v>
      </c>
      <c r="DI30" s="2">
        <v>8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3" t="b">
        <v>0</v>
      </c>
      <c r="DT30" s="3" t="b">
        <v>1</v>
      </c>
      <c r="DU30" s="2">
        <v>118.9</v>
      </c>
      <c r="DV30" s="2">
        <v>9</v>
      </c>
      <c r="DW30" s="2">
        <v>8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3" t="b">
        <v>0</v>
      </c>
      <c r="EH30" s="3" t="b">
        <v>1</v>
      </c>
      <c r="EI30" s="2">
        <v>94.93</v>
      </c>
      <c r="EJ30" s="2">
        <v>9</v>
      </c>
      <c r="EK30" s="2">
        <v>8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3" t="b">
        <v>1</v>
      </c>
      <c r="EV30" s="3" t="b">
        <v>1</v>
      </c>
      <c r="EW30" s="2">
        <v>83.32</v>
      </c>
      <c r="EX30" s="2">
        <v>9</v>
      </c>
      <c r="EY30" s="2">
        <v>8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3" t="b">
        <v>1</v>
      </c>
      <c r="FJ30" s="3" t="b">
        <v>0</v>
      </c>
      <c r="FK30" s="2">
        <v>117.37</v>
      </c>
      <c r="FL30" s="2">
        <v>8</v>
      </c>
      <c r="FM30" s="2">
        <v>7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1</v>
      </c>
      <c r="FV30" s="2">
        <v>1</v>
      </c>
      <c r="FW30" s="3" t="b">
        <v>0</v>
      </c>
      <c r="FX30" s="3" t="b">
        <v>1</v>
      </c>
      <c r="FY30" s="2">
        <v>104.16</v>
      </c>
      <c r="FZ30" s="2">
        <v>9</v>
      </c>
      <c r="GA30" s="2">
        <v>8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3" t="b">
        <v>1</v>
      </c>
      <c r="GL30" s="2">
        <v>9</v>
      </c>
      <c r="GM30" s="2">
        <v>2241</v>
      </c>
      <c r="GN30" s="2">
        <v>94.373000000000005</v>
      </c>
      <c r="GO30" s="2">
        <v>3</v>
      </c>
      <c r="GP30" s="2">
        <v>3</v>
      </c>
      <c r="GQ30" s="2">
        <v>0</v>
      </c>
      <c r="GR30" s="2">
        <v>1</v>
      </c>
      <c r="GS30" s="2">
        <v>6</v>
      </c>
      <c r="GT30" s="2">
        <v>0</v>
      </c>
      <c r="GU30" s="2">
        <v>11.2</v>
      </c>
      <c r="GV30" s="2">
        <v>1.75</v>
      </c>
      <c r="GW30" s="2">
        <v>3.625</v>
      </c>
      <c r="GX30" s="14">
        <f t="shared" si="3"/>
        <v>1.01</v>
      </c>
      <c r="GY30" t="s">
        <v>622</v>
      </c>
    </row>
    <row r="31" spans="1:207" ht="14.5" x14ac:dyDescent="0.35">
      <c r="A31" s="1" t="s">
        <v>305</v>
      </c>
      <c r="B31" s="2">
        <v>3</v>
      </c>
      <c r="C31" s="1" t="s">
        <v>203</v>
      </c>
      <c r="D31" s="1" t="s">
        <v>204</v>
      </c>
      <c r="E31" s="2">
        <v>41</v>
      </c>
      <c r="F31" s="3" t="b">
        <v>1</v>
      </c>
      <c r="G31" s="2">
        <v>37.619999999999997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53.14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30.53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82.68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1</v>
      </c>
      <c r="AZ31" s="2">
        <v>84.74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f t="shared" si="0"/>
        <v>0</v>
      </c>
      <c r="BL31" s="2">
        <v>0</v>
      </c>
      <c r="BM31" s="3" t="b">
        <v>0</v>
      </c>
      <c r="BN31" s="3" t="b">
        <v>1</v>
      </c>
      <c r="BO31" s="2">
        <v>70.569999999999993</v>
      </c>
      <c r="BP31" s="2">
        <v>9</v>
      </c>
      <c r="BQ31" s="2">
        <v>8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f t="shared" si="1"/>
        <v>0</v>
      </c>
      <c r="BZ31" s="2">
        <v>0</v>
      </c>
      <c r="CA31" s="2">
        <v>0</v>
      </c>
      <c r="CB31" s="3" t="b">
        <v>0</v>
      </c>
      <c r="CC31" s="3" t="b">
        <v>1</v>
      </c>
      <c r="CD31" s="2">
        <v>93.95</v>
      </c>
      <c r="CE31" s="2">
        <v>9</v>
      </c>
      <c r="CF31" s="2">
        <v>8</v>
      </c>
      <c r="CG31" s="2">
        <v>0</v>
      </c>
      <c r="CH31" s="2">
        <v>0</v>
      </c>
      <c r="CI31" s="2">
        <v>0</v>
      </c>
      <c r="CJ31" s="2">
        <f t="shared" si="2"/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3" t="b">
        <v>0</v>
      </c>
      <c r="CR31" s="3" t="b">
        <v>1</v>
      </c>
      <c r="CS31" s="2">
        <v>76.64</v>
      </c>
      <c r="CT31" s="2">
        <v>9</v>
      </c>
      <c r="CU31" s="2">
        <v>8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3" t="b">
        <v>0</v>
      </c>
      <c r="DF31" s="3" t="b">
        <v>1</v>
      </c>
      <c r="DG31" s="2">
        <v>119.24</v>
      </c>
      <c r="DH31" s="2">
        <v>9</v>
      </c>
      <c r="DI31" s="2">
        <v>8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3" t="b">
        <v>0</v>
      </c>
      <c r="DT31" s="3" t="b">
        <v>1</v>
      </c>
      <c r="DU31" s="2">
        <v>84.74</v>
      </c>
      <c r="DV31" s="2">
        <v>9</v>
      </c>
      <c r="DW31" s="2">
        <v>8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3" t="b">
        <v>0</v>
      </c>
      <c r="EH31" s="3" t="b">
        <v>1</v>
      </c>
      <c r="EI31" s="2">
        <v>148.38</v>
      </c>
      <c r="EJ31" s="2">
        <v>9</v>
      </c>
      <c r="EK31" s="2">
        <v>8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3" t="b">
        <v>1</v>
      </c>
      <c r="EV31" s="3" t="b">
        <v>1</v>
      </c>
      <c r="EW31" s="2">
        <v>88.97</v>
      </c>
      <c r="EX31" s="2">
        <v>9</v>
      </c>
      <c r="EY31" s="2">
        <v>8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3" t="b">
        <v>1</v>
      </c>
      <c r="FJ31" s="3" t="b">
        <v>1</v>
      </c>
      <c r="FK31" s="2">
        <v>99.67</v>
      </c>
      <c r="FL31" s="2">
        <v>9</v>
      </c>
      <c r="FM31" s="2">
        <v>8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3" t="b">
        <v>1</v>
      </c>
      <c r="FX31" s="3" t="b">
        <v>1</v>
      </c>
      <c r="FY31" s="2">
        <v>98.8</v>
      </c>
      <c r="FZ31" s="2">
        <v>9</v>
      </c>
      <c r="GA31" s="2">
        <v>8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3" t="b">
        <v>1</v>
      </c>
      <c r="GL31" s="2">
        <v>10</v>
      </c>
      <c r="GM31" s="2">
        <v>2508</v>
      </c>
      <c r="GN31" s="2">
        <v>96.57</v>
      </c>
      <c r="GO31" s="2">
        <v>4</v>
      </c>
      <c r="GP31" s="2">
        <v>4</v>
      </c>
      <c r="GQ31" s="2">
        <v>0</v>
      </c>
      <c r="GR31" s="2">
        <v>0</v>
      </c>
      <c r="GS31" s="2">
        <v>6</v>
      </c>
      <c r="GT31" s="2">
        <v>0</v>
      </c>
      <c r="GU31" s="2">
        <v>12.2</v>
      </c>
      <c r="GV31" s="2">
        <v>3</v>
      </c>
      <c r="GW31" s="2">
        <v>4</v>
      </c>
      <c r="GX31" s="14">
        <f t="shared" si="3"/>
        <v>1.1200000000000001</v>
      </c>
      <c r="GY31" t="s">
        <v>622</v>
      </c>
    </row>
    <row r="32" spans="1:207" ht="14.5" x14ac:dyDescent="0.35">
      <c r="A32" s="1" t="s">
        <v>306</v>
      </c>
      <c r="B32" s="2">
        <v>3</v>
      </c>
      <c r="C32" s="1" t="s">
        <v>203</v>
      </c>
      <c r="D32" s="1" t="s">
        <v>208</v>
      </c>
      <c r="E32" s="2">
        <v>41</v>
      </c>
      <c r="F32" s="3" t="b">
        <v>0</v>
      </c>
      <c r="G32" s="2">
        <v>38.92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3" t="b">
        <v>1</v>
      </c>
      <c r="R32" s="2">
        <v>48.78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 t="b">
        <v>1</v>
      </c>
      <c r="AC32" s="2">
        <v>45.89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62.87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3</v>
      </c>
      <c r="AY32" s="3" t="b">
        <v>0</v>
      </c>
      <c r="AZ32" s="2">
        <v>47.38</v>
      </c>
      <c r="BA32" s="2">
        <v>7</v>
      </c>
      <c r="BB32" s="2">
        <v>6</v>
      </c>
      <c r="BC32" s="2">
        <v>0</v>
      </c>
      <c r="BD32" s="2">
        <v>0</v>
      </c>
      <c r="BE32" s="2">
        <v>0</v>
      </c>
      <c r="BF32" s="2">
        <v>1</v>
      </c>
      <c r="BG32" s="2">
        <v>0</v>
      </c>
      <c r="BH32" s="2">
        <v>0</v>
      </c>
      <c r="BI32" s="2">
        <v>0</v>
      </c>
      <c r="BJ32" s="2">
        <v>1</v>
      </c>
      <c r="BK32" s="2">
        <f t="shared" si="0"/>
        <v>2</v>
      </c>
      <c r="BL32" s="2">
        <v>2</v>
      </c>
      <c r="BM32" s="3" t="b">
        <v>1</v>
      </c>
      <c r="BN32" s="3" t="b">
        <v>0</v>
      </c>
      <c r="BO32" s="2">
        <v>33.61</v>
      </c>
      <c r="BP32" s="2">
        <v>7</v>
      </c>
      <c r="BQ32" s="2">
        <v>6</v>
      </c>
      <c r="BR32" s="2">
        <v>1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1</v>
      </c>
      <c r="BY32" s="2">
        <f t="shared" si="1"/>
        <v>2</v>
      </c>
      <c r="BZ32" s="2">
        <v>0</v>
      </c>
      <c r="CA32" s="2">
        <v>2</v>
      </c>
      <c r="CB32" s="3" t="b">
        <v>1</v>
      </c>
      <c r="CC32" s="3" t="b">
        <v>1</v>
      </c>
      <c r="CD32" s="2">
        <v>103.9</v>
      </c>
      <c r="CE32" s="2">
        <v>9</v>
      </c>
      <c r="CF32" s="2">
        <v>8</v>
      </c>
      <c r="CG32" s="2">
        <v>0</v>
      </c>
      <c r="CH32" s="2">
        <v>0</v>
      </c>
      <c r="CI32" s="2">
        <v>0</v>
      </c>
      <c r="CJ32" s="2">
        <f t="shared" si="2"/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3" t="b">
        <v>0</v>
      </c>
      <c r="CR32" s="3" t="b">
        <v>1</v>
      </c>
      <c r="CS32" s="2">
        <v>31.7</v>
      </c>
      <c r="CT32" s="2">
        <v>9</v>
      </c>
      <c r="CU32" s="2">
        <v>8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3" t="b">
        <v>0</v>
      </c>
      <c r="DF32" s="3" t="b">
        <v>1</v>
      </c>
      <c r="DG32" s="2">
        <v>133.63</v>
      </c>
      <c r="DH32" s="2">
        <v>9</v>
      </c>
      <c r="DI32" s="2">
        <v>8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3" t="b">
        <v>0</v>
      </c>
      <c r="DT32" s="3" t="b">
        <v>1</v>
      </c>
      <c r="DU32" s="2">
        <v>73.33</v>
      </c>
      <c r="DV32" s="2">
        <v>9</v>
      </c>
      <c r="DW32" s="2">
        <v>8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3" t="b">
        <v>0</v>
      </c>
      <c r="EH32" s="3" t="b">
        <v>1</v>
      </c>
      <c r="EI32" s="2">
        <v>116.28</v>
      </c>
      <c r="EJ32" s="2">
        <v>9</v>
      </c>
      <c r="EK32" s="2">
        <v>8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3" t="b">
        <v>1</v>
      </c>
      <c r="EV32" s="3" t="b">
        <v>1</v>
      </c>
      <c r="EW32" s="2">
        <v>85.12</v>
      </c>
      <c r="EX32" s="2">
        <v>9</v>
      </c>
      <c r="EY32" s="2">
        <v>8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3" t="b">
        <v>1</v>
      </c>
      <c r="FJ32" s="3" t="b">
        <v>1</v>
      </c>
      <c r="FK32" s="2">
        <v>70.400000000000006</v>
      </c>
      <c r="FL32" s="2">
        <v>9</v>
      </c>
      <c r="FM32" s="2">
        <v>8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3" t="b">
        <v>1</v>
      </c>
      <c r="FX32" s="3" t="b">
        <v>1</v>
      </c>
      <c r="FY32" s="2">
        <v>58.08</v>
      </c>
      <c r="FZ32" s="2">
        <v>9</v>
      </c>
      <c r="GA32" s="2">
        <v>8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3" t="b">
        <v>1</v>
      </c>
      <c r="GL32" s="2">
        <v>8</v>
      </c>
      <c r="GM32" s="2">
        <v>1950</v>
      </c>
      <c r="GN32" s="2">
        <v>75.343000000000004</v>
      </c>
      <c r="GO32" s="2">
        <v>6</v>
      </c>
      <c r="GP32" s="2">
        <v>4</v>
      </c>
      <c r="GQ32" s="2">
        <v>2</v>
      </c>
      <c r="GR32" s="2">
        <v>0</v>
      </c>
      <c r="GS32" s="2">
        <v>4</v>
      </c>
      <c r="GT32" s="2">
        <v>0</v>
      </c>
      <c r="GU32" s="2">
        <v>7</v>
      </c>
      <c r="GV32" s="2">
        <v>2.25</v>
      </c>
      <c r="GW32" s="2">
        <v>3.75</v>
      </c>
      <c r="GX32" s="14">
        <f t="shared" si="3"/>
        <v>0.9</v>
      </c>
      <c r="GY32" t="s">
        <v>622</v>
      </c>
    </row>
    <row r="33" spans="1:207" ht="14.5" x14ac:dyDescent="0.35">
      <c r="A33" s="1" t="s">
        <v>307</v>
      </c>
      <c r="B33" s="2">
        <v>3</v>
      </c>
      <c r="C33" s="1" t="s">
        <v>203</v>
      </c>
      <c r="D33" s="1" t="s">
        <v>208</v>
      </c>
      <c r="E33" s="2">
        <v>18</v>
      </c>
      <c r="F33" s="3" t="b">
        <v>1</v>
      </c>
      <c r="G33" s="2">
        <v>33.47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3" t="b">
        <v>0</v>
      </c>
      <c r="R33" s="2">
        <v>70.430000000000007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2</v>
      </c>
      <c r="AB33" s="3" t="b">
        <v>1</v>
      </c>
      <c r="AC33" s="2">
        <v>26.36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75.27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3</v>
      </c>
      <c r="AY33" s="3" t="b">
        <v>1</v>
      </c>
      <c r="AZ33" s="2">
        <v>111.69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f t="shared" si="0"/>
        <v>0</v>
      </c>
      <c r="BL33" s="2">
        <v>0</v>
      </c>
      <c r="BM33" s="3" t="b">
        <v>0</v>
      </c>
      <c r="BN33" s="3" t="b">
        <v>1</v>
      </c>
      <c r="BO33" s="2">
        <v>104.59</v>
      </c>
      <c r="BP33" s="2">
        <v>9</v>
      </c>
      <c r="BQ33" s="2">
        <v>8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f t="shared" si="1"/>
        <v>0</v>
      </c>
      <c r="BZ33" s="2">
        <v>0</v>
      </c>
      <c r="CA33" s="2">
        <v>0</v>
      </c>
      <c r="CB33" s="3" t="b">
        <v>0</v>
      </c>
      <c r="CC33" s="3" t="b">
        <v>1</v>
      </c>
      <c r="CD33" s="2">
        <v>54.55</v>
      </c>
      <c r="CE33" s="2">
        <v>9</v>
      </c>
      <c r="CF33" s="2">
        <v>8</v>
      </c>
      <c r="CG33" s="2">
        <v>0</v>
      </c>
      <c r="CH33" s="2">
        <v>0</v>
      </c>
      <c r="CI33" s="2">
        <v>0</v>
      </c>
      <c r="CJ33" s="2">
        <f t="shared" si="2"/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3" t="b">
        <v>0</v>
      </c>
      <c r="CR33" s="3" t="b">
        <v>1</v>
      </c>
      <c r="CS33" s="2">
        <v>58.98</v>
      </c>
      <c r="CT33" s="2">
        <v>9</v>
      </c>
      <c r="CU33" s="2">
        <v>8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3" t="b">
        <v>0</v>
      </c>
      <c r="DF33" s="3" t="b">
        <v>1</v>
      </c>
      <c r="DG33" s="2">
        <v>134.66999999999999</v>
      </c>
      <c r="DH33" s="2">
        <v>9</v>
      </c>
      <c r="DI33" s="2">
        <v>8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3" t="b">
        <v>0</v>
      </c>
      <c r="DT33" s="3" t="b">
        <v>1</v>
      </c>
      <c r="DU33" s="2">
        <v>101.65</v>
      </c>
      <c r="DV33" s="2">
        <v>9</v>
      </c>
      <c r="DW33" s="2">
        <v>8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3" t="b">
        <v>0</v>
      </c>
      <c r="EH33" s="3" t="b">
        <v>1</v>
      </c>
      <c r="EI33" s="2">
        <v>92.08</v>
      </c>
      <c r="EJ33" s="2">
        <v>9</v>
      </c>
      <c r="EK33" s="2">
        <v>8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3" t="b">
        <v>1</v>
      </c>
      <c r="EV33" s="3" t="b">
        <v>1</v>
      </c>
      <c r="EW33" s="2">
        <v>70.599999999999994</v>
      </c>
      <c r="EX33" s="2">
        <v>9</v>
      </c>
      <c r="EY33" s="2">
        <v>8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3" t="b">
        <v>1</v>
      </c>
      <c r="FJ33" s="3" t="b">
        <v>1</v>
      </c>
      <c r="FK33" s="2">
        <v>98.67</v>
      </c>
      <c r="FL33" s="2">
        <v>9</v>
      </c>
      <c r="FM33" s="2">
        <v>8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3" t="b">
        <v>1</v>
      </c>
      <c r="FX33" s="3" t="b">
        <v>1</v>
      </c>
      <c r="FY33" s="2">
        <v>88.46</v>
      </c>
      <c r="FZ33" s="2">
        <v>9</v>
      </c>
      <c r="GA33" s="2">
        <v>8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3" t="b">
        <v>1</v>
      </c>
      <c r="GL33" s="2">
        <v>10</v>
      </c>
      <c r="GM33" s="2">
        <v>1573</v>
      </c>
      <c r="GN33" s="2">
        <v>91.593999999999994</v>
      </c>
      <c r="GO33" s="2">
        <v>4</v>
      </c>
      <c r="GP33" s="2">
        <v>4</v>
      </c>
      <c r="GQ33" s="2">
        <v>0</v>
      </c>
      <c r="GR33" s="2">
        <v>0</v>
      </c>
      <c r="GS33" s="2">
        <v>6</v>
      </c>
      <c r="GT33" s="2">
        <v>0</v>
      </c>
      <c r="GU33" s="2">
        <v>11</v>
      </c>
      <c r="GV33" s="2">
        <v>2.5</v>
      </c>
      <c r="GW33" s="2">
        <v>3.375</v>
      </c>
      <c r="GX33" s="14">
        <f t="shared" si="3"/>
        <v>1.1200000000000001</v>
      </c>
      <c r="GY33" t="s">
        <v>622</v>
      </c>
    </row>
    <row r="34" spans="1:207" ht="14.5" x14ac:dyDescent="0.35">
      <c r="A34" s="58" t="s">
        <v>308</v>
      </c>
      <c r="B34" s="2">
        <v>3</v>
      </c>
      <c r="C34" s="1" t="s">
        <v>203</v>
      </c>
      <c r="D34" s="1" t="s">
        <v>204</v>
      </c>
      <c r="E34" s="2">
        <v>22</v>
      </c>
      <c r="F34" s="3" t="b">
        <v>0</v>
      </c>
      <c r="G34" s="2">
        <v>52.47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3" t="b">
        <v>1</v>
      </c>
      <c r="R34" s="2">
        <v>110.95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85.27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132.76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3</v>
      </c>
      <c r="AY34" s="3" t="b">
        <v>0</v>
      </c>
      <c r="AZ34" s="2">
        <v>62.55</v>
      </c>
      <c r="BA34" s="2">
        <v>7</v>
      </c>
      <c r="BB34" s="2">
        <v>4</v>
      </c>
      <c r="BC34" s="2">
        <v>1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  <c r="BI34" s="2">
        <v>1</v>
      </c>
      <c r="BJ34" s="2">
        <v>1</v>
      </c>
      <c r="BK34" s="2">
        <f t="shared" si="0"/>
        <v>2</v>
      </c>
      <c r="BL34" s="2">
        <v>4</v>
      </c>
      <c r="BM34" s="3" t="b">
        <v>0</v>
      </c>
      <c r="BN34" s="3" t="b">
        <v>0</v>
      </c>
      <c r="BO34" s="2">
        <v>79.64</v>
      </c>
      <c r="BP34" s="2">
        <v>7</v>
      </c>
      <c r="BQ34" s="2">
        <v>6</v>
      </c>
      <c r="BR34" s="2">
        <v>1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1</v>
      </c>
      <c r="BY34" s="2">
        <f t="shared" si="1"/>
        <v>2</v>
      </c>
      <c r="BZ34" s="2">
        <v>0</v>
      </c>
      <c r="CA34" s="2">
        <v>2</v>
      </c>
      <c r="CB34" s="3" t="b">
        <v>1</v>
      </c>
      <c r="CC34" s="3" t="b">
        <v>1</v>
      </c>
      <c r="CD34" s="2">
        <v>160.54</v>
      </c>
      <c r="CE34" s="2">
        <v>9</v>
      </c>
      <c r="CF34" s="2">
        <v>8</v>
      </c>
      <c r="CG34" s="2">
        <v>0</v>
      </c>
      <c r="CH34" s="2">
        <v>0</v>
      </c>
      <c r="CI34" s="2">
        <v>0</v>
      </c>
      <c r="CJ34" s="2">
        <f t="shared" si="2"/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3" t="b">
        <v>0</v>
      </c>
      <c r="CR34" s="3" t="b">
        <v>1</v>
      </c>
      <c r="CS34" s="2">
        <v>80.540000000000006</v>
      </c>
      <c r="CT34" s="2">
        <v>9</v>
      </c>
      <c r="CU34" s="2">
        <v>8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3" t="b">
        <v>0</v>
      </c>
      <c r="DF34" s="3" t="b">
        <v>0</v>
      </c>
      <c r="DG34" s="2">
        <v>79.84</v>
      </c>
      <c r="DH34" s="2">
        <v>8</v>
      </c>
      <c r="DI34" s="2">
        <v>7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</v>
      </c>
      <c r="DQ34" s="2">
        <v>0</v>
      </c>
      <c r="DR34" s="2">
        <v>1</v>
      </c>
      <c r="DS34" s="3" t="b">
        <v>0</v>
      </c>
      <c r="DT34" s="3" t="b">
        <v>0</v>
      </c>
      <c r="DU34" s="2">
        <v>120.98</v>
      </c>
      <c r="DV34" s="2">
        <v>8</v>
      </c>
      <c r="DW34" s="2">
        <v>7</v>
      </c>
      <c r="DX34" s="2">
        <v>0</v>
      </c>
      <c r="DY34" s="2">
        <v>0</v>
      </c>
      <c r="DZ34" s="2">
        <v>1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1</v>
      </c>
      <c r="EG34" s="3" t="b">
        <v>0</v>
      </c>
      <c r="EH34" s="3" t="b">
        <v>0</v>
      </c>
      <c r="EI34" s="2">
        <v>118.15</v>
      </c>
      <c r="EJ34" s="2">
        <v>9</v>
      </c>
      <c r="EK34" s="2">
        <v>6</v>
      </c>
      <c r="EL34" s="2">
        <v>0</v>
      </c>
      <c r="EM34" s="2">
        <v>1</v>
      </c>
      <c r="EN34" s="2">
        <v>1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2</v>
      </c>
      <c r="EU34" s="3" t="b">
        <v>0</v>
      </c>
      <c r="EV34" s="3" t="b">
        <v>0</v>
      </c>
      <c r="EW34" s="2">
        <v>58.08</v>
      </c>
      <c r="EX34" s="2">
        <v>8</v>
      </c>
      <c r="EY34" s="2">
        <v>7</v>
      </c>
      <c r="EZ34" s="2">
        <v>0</v>
      </c>
      <c r="FA34" s="2">
        <v>0</v>
      </c>
      <c r="FB34" s="2">
        <v>1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1</v>
      </c>
      <c r="FI34" s="3" t="b">
        <v>0</v>
      </c>
      <c r="FJ34" s="3" t="b">
        <v>0</v>
      </c>
      <c r="FK34" s="2">
        <v>169.4</v>
      </c>
      <c r="FL34" s="2">
        <v>9</v>
      </c>
      <c r="FM34" s="2">
        <v>6</v>
      </c>
      <c r="FN34" s="2">
        <v>1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1</v>
      </c>
      <c r="FU34" s="2">
        <v>0</v>
      </c>
      <c r="FV34" s="2">
        <v>2</v>
      </c>
      <c r="FW34" s="3" t="b">
        <v>0</v>
      </c>
      <c r="FX34" s="3" t="b">
        <v>1</v>
      </c>
      <c r="FY34" s="2">
        <v>91.98</v>
      </c>
      <c r="FZ34" s="2">
        <v>9</v>
      </c>
      <c r="GA34" s="2">
        <v>8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3" t="b">
        <v>1</v>
      </c>
      <c r="GL34" s="2">
        <v>3</v>
      </c>
      <c r="GM34" s="2">
        <v>2959</v>
      </c>
      <c r="GN34" s="2">
        <v>102.17</v>
      </c>
      <c r="GO34" s="2">
        <v>2</v>
      </c>
      <c r="GP34" s="2">
        <v>1</v>
      </c>
      <c r="GQ34" s="2">
        <v>1</v>
      </c>
      <c r="GR34" s="2">
        <v>3</v>
      </c>
      <c r="GS34" s="2">
        <v>2</v>
      </c>
      <c r="GT34" s="2">
        <v>3</v>
      </c>
      <c r="GU34" s="2">
        <v>7.2</v>
      </c>
      <c r="GV34" s="2">
        <v>2</v>
      </c>
      <c r="GW34" s="2">
        <v>3.75</v>
      </c>
      <c r="GX34" s="14">
        <f t="shared" si="3"/>
        <v>0.34</v>
      </c>
      <c r="GY34" t="s">
        <v>622</v>
      </c>
    </row>
    <row r="35" spans="1:207" ht="15.75" customHeight="1" x14ac:dyDescent="0.25">
      <c r="GX35" s="14"/>
    </row>
    <row r="36" spans="1:207" ht="12.5" x14ac:dyDescent="0.25">
      <c r="AY36" s="4">
        <f>COUNTIF(AY2:AY34,"=TRUE")</f>
        <v>15</v>
      </c>
      <c r="AZ36" s="5">
        <f>AVERAGE(AZ2:AZ34)</f>
        <v>68.566363636363647</v>
      </c>
      <c r="BB36" s="6">
        <f>AVERAGE(BB2:BB34)/8*100</f>
        <v>87.5</v>
      </c>
      <c r="BM36" s="7">
        <f>COUNTIF(BM2:BM34,"=TRUE")</f>
        <v>8</v>
      </c>
      <c r="BN36" s="4">
        <f>COUNTIF(BN2:BN34,"=TRUE")</f>
        <v>20</v>
      </c>
      <c r="BO36" s="5">
        <f>AVERAGE(BO2:BO34)</f>
        <v>62.292424242424232</v>
      </c>
      <c r="BQ36" s="6">
        <f>AVERAGE(BQ2:BQ34)/8*100</f>
        <v>92.045454545454547</v>
      </c>
      <c r="CB36" s="7">
        <f>COUNTIF(CB2:CB34,"=TRUE")</f>
        <v>7</v>
      </c>
      <c r="CC36" s="4">
        <f>COUNTIF(CC2:CC34,"=TRUE")</f>
        <v>24</v>
      </c>
      <c r="CD36" s="5">
        <f>AVERAGE(CD2:CD34)</f>
        <v>86.037878787878782</v>
      </c>
      <c r="CF36" s="6">
        <f>AVERAGE(CF2:CF34)/8*100</f>
        <v>94.318181818181827</v>
      </c>
      <c r="CQ36" s="7">
        <f>COUNTIF(CQ2:CQ34,"=TRUE")</f>
        <v>2</v>
      </c>
      <c r="CR36" s="4">
        <f>COUNTIF(CR2:CR34,"=TRUE")</f>
        <v>26</v>
      </c>
      <c r="CS36" s="5">
        <f>AVERAGE(CS2:CS34)</f>
        <v>63.013333333333335</v>
      </c>
      <c r="CU36" s="6">
        <f>AVERAGE(CU2:CU34)/8*100</f>
        <v>95.454545454545453</v>
      </c>
      <c r="DE36" s="7">
        <f>COUNTIF(DE2:DE34,"=TRUE")</f>
        <v>5</v>
      </c>
      <c r="DF36" s="4">
        <f>COUNTIF(DF2:DF34,"=TRUE")</f>
        <v>20</v>
      </c>
      <c r="DG36" s="5">
        <f>AVERAGE(DG2:DG34)</f>
        <v>101.20909090909093</v>
      </c>
      <c r="DI36" s="6">
        <f>AVERAGE(DI2:DI34)/8*100</f>
        <v>92.045454545454547</v>
      </c>
      <c r="DS36" s="7">
        <f>COUNTIF(DS2:DS34,"=TRUE")</f>
        <v>3</v>
      </c>
      <c r="DT36" s="4">
        <f>COUNTIF(DT2:DT34,"=TRUE")</f>
        <v>25</v>
      </c>
      <c r="DU36" s="5">
        <f>AVERAGE(DU2:DU34)</f>
        <v>83.862727272727284</v>
      </c>
      <c r="DW36" s="6">
        <f>AVERAGE(DW2:DW34)/8*100</f>
        <v>96.212121212121218</v>
      </c>
      <c r="EG36" s="7">
        <f>COUNTIF(EG2:EG34,"=TRUE")</f>
        <v>3</v>
      </c>
      <c r="EH36" s="4">
        <f>COUNTIF(EH2:EH34,"=TRUE")</f>
        <v>22</v>
      </c>
      <c r="EI36" s="5">
        <f>AVERAGE(EI2:EI34)</f>
        <v>89.40303030303032</v>
      </c>
      <c r="EK36" s="6">
        <f>AVERAGE(EK2:EK34)/8*100</f>
        <v>93.560606060606062</v>
      </c>
      <c r="EU36" s="7">
        <f>COUNTIF(EU2:EU34,"=TRUE")</f>
        <v>22</v>
      </c>
      <c r="EV36" s="4">
        <f>COUNTIF(EV2:EV34,"=TRUE")</f>
        <v>26</v>
      </c>
      <c r="EW36" s="5">
        <f>AVERAGE(EW2:EW34)</f>
        <v>70.926666666666648</v>
      </c>
      <c r="EY36" s="6">
        <f>AVERAGE(EY2:EY34)/8*100</f>
        <v>96.590909090909093</v>
      </c>
      <c r="FI36" s="7">
        <f>COUNTIF(FI2:FI34,"=TRUE")</f>
        <v>26</v>
      </c>
      <c r="FJ36" s="4">
        <f>COUNTIF(FJ2:FJ34,"=TRUE")</f>
        <v>25</v>
      </c>
      <c r="FK36" s="5">
        <f>AVERAGE(FK2:FK34)</f>
        <v>92.993333333333339</v>
      </c>
      <c r="FM36" s="6">
        <f>AVERAGE(FM2:FM34)/8*100</f>
        <v>94.696969696969703</v>
      </c>
      <c r="FW36" s="7">
        <f>COUNTIF(FW2:FW34,"=TRUE")</f>
        <v>25</v>
      </c>
      <c r="FX36" s="4">
        <f>COUNTIF(FX2:FX34,"=TRUE")</f>
        <v>21</v>
      </c>
      <c r="FY36" s="5">
        <f>AVERAGE(FY2:FY34)</f>
        <v>79.084242424242419</v>
      </c>
      <c r="GA36" s="6">
        <f>AVERAGE(GA2:GA34)/8*100</f>
        <v>95.454545454545453</v>
      </c>
      <c r="GK36" s="7">
        <f>COUNTIF(GK2:GK34,"=TRUE")</f>
        <v>21</v>
      </c>
      <c r="GU36" s="5">
        <f>AVERAGE(GU2:GU34)</f>
        <v>9.8787878787878771</v>
      </c>
      <c r="GV36" s="5">
        <f>AVERAGE(GV2:GV34)</f>
        <v>2.6325757575757578</v>
      </c>
      <c r="GW36" s="5">
        <f>AVERAGE(GW2:GW34)</f>
        <v>3.643939393939394</v>
      </c>
      <c r="GX36" s="14"/>
    </row>
    <row r="37" spans="1:207" ht="12.5" x14ac:dyDescent="0.25">
      <c r="AY37" s="4">
        <f>AY36/33*100</f>
        <v>45.454545454545453</v>
      </c>
      <c r="BN37" s="4">
        <f>BN36/33*100</f>
        <v>60.606060606060609</v>
      </c>
      <c r="CC37" s="4">
        <f>CC36/33*100</f>
        <v>72.727272727272734</v>
      </c>
      <c r="CR37" s="4">
        <f>CR36/33*100</f>
        <v>78.787878787878782</v>
      </c>
      <c r="DF37" s="4">
        <f>DF36/33*100</f>
        <v>60.606060606060609</v>
      </c>
      <c r="DT37" s="4">
        <f>DT36/33*100</f>
        <v>75.757575757575751</v>
      </c>
      <c r="EH37" s="4">
        <f>EH36/33*100</f>
        <v>66.666666666666657</v>
      </c>
      <c r="EV37" s="4">
        <f>EV36/33*100</f>
        <v>78.787878787878782</v>
      </c>
      <c r="FJ37" s="4">
        <f>FJ36/33*100</f>
        <v>75.757575757575751</v>
      </c>
      <c r="FX37" s="4">
        <f>FX36/33*100</f>
        <v>63.636363636363633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X38"/>
  <sheetViews>
    <sheetView topLeftCell="A22" workbookViewId="0">
      <pane xSplit="1" topLeftCell="GW1" activePane="topRight" state="frozen"/>
      <selection pane="topRight" activeCell="GX35" sqref="GX35"/>
    </sheetView>
  </sheetViews>
  <sheetFormatPr defaultColWidth="14.453125" defaultRowHeight="15.75" customHeight="1" x14ac:dyDescent="0.25"/>
  <cols>
    <col min="1" max="1" width="25.54296875" bestFit="1" customWidth="1"/>
    <col min="63" max="63" width="14.453125" style="14"/>
    <col min="77" max="77" width="14.453125" style="14"/>
  </cols>
  <sheetData>
    <row r="1" spans="1:20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578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580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593</v>
      </c>
    </row>
    <row r="2" spans="1:206" ht="15.75" customHeight="1" x14ac:dyDescent="0.35">
      <c r="A2" s="1" t="s">
        <v>309</v>
      </c>
      <c r="B2" s="2">
        <v>4</v>
      </c>
      <c r="C2" s="1" t="s">
        <v>203</v>
      </c>
      <c r="D2" s="1" t="s">
        <v>204</v>
      </c>
      <c r="E2" s="2">
        <v>41</v>
      </c>
      <c r="F2" s="3" t="b">
        <v>1</v>
      </c>
      <c r="G2" s="2">
        <v>41.03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 t="b">
        <v>0</v>
      </c>
      <c r="R2" s="2">
        <v>142.61000000000001</v>
      </c>
      <c r="S2" s="2">
        <v>2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3</v>
      </c>
      <c r="AB2" s="3" t="b">
        <v>1</v>
      </c>
      <c r="AC2" s="2">
        <v>24.84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3" t="b">
        <v>0</v>
      </c>
      <c r="AN2" s="2">
        <v>50.4</v>
      </c>
      <c r="AO2" s="2">
        <v>0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1</v>
      </c>
      <c r="AX2" s="2">
        <v>2</v>
      </c>
      <c r="AY2" s="3" t="b">
        <v>0</v>
      </c>
      <c r="AZ2" s="2">
        <v>53.24</v>
      </c>
      <c r="BA2" s="2">
        <v>6</v>
      </c>
      <c r="BB2" s="2">
        <v>5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1</v>
      </c>
      <c r="BI2" s="2">
        <v>0</v>
      </c>
      <c r="BJ2" s="2">
        <v>1</v>
      </c>
      <c r="BK2" s="2">
        <f>BF2+BJ2</f>
        <v>1</v>
      </c>
      <c r="BL2" s="2">
        <v>3</v>
      </c>
      <c r="BM2" s="3" t="b">
        <v>0</v>
      </c>
      <c r="BN2" s="3" t="b">
        <v>0</v>
      </c>
      <c r="BO2" s="2">
        <v>48.01</v>
      </c>
      <c r="BP2" s="2">
        <v>4</v>
      </c>
      <c r="BQ2" s="2">
        <v>5</v>
      </c>
      <c r="BR2" s="2">
        <v>1</v>
      </c>
      <c r="BS2" s="2">
        <v>2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f>BR2+BX2</f>
        <v>1</v>
      </c>
      <c r="BZ2" s="2">
        <v>2</v>
      </c>
      <c r="CA2" s="2">
        <v>5</v>
      </c>
      <c r="CB2" s="3" t="b">
        <v>0</v>
      </c>
      <c r="CC2" s="3" t="b">
        <v>0</v>
      </c>
      <c r="CD2" s="2">
        <v>64.56</v>
      </c>
      <c r="CE2" s="2">
        <v>8</v>
      </c>
      <c r="CF2" s="2">
        <v>7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1</v>
      </c>
      <c r="CO2" s="2">
        <v>1</v>
      </c>
      <c r="CP2" s="3" t="b">
        <v>0</v>
      </c>
      <c r="CQ2" s="3" t="b">
        <v>0</v>
      </c>
      <c r="CR2" s="2">
        <v>49.4</v>
      </c>
      <c r="CS2" s="2">
        <v>8</v>
      </c>
      <c r="CT2" s="2">
        <v>5</v>
      </c>
      <c r="CU2" s="2">
        <v>0</v>
      </c>
      <c r="CV2" s="2">
        <v>2</v>
      </c>
      <c r="CW2" s="2">
        <v>0</v>
      </c>
      <c r="CX2" s="2">
        <v>1</v>
      </c>
      <c r="CY2" s="2">
        <v>0</v>
      </c>
      <c r="CZ2" s="2">
        <v>0</v>
      </c>
      <c r="DA2" s="2">
        <v>2</v>
      </c>
      <c r="DB2" s="2">
        <v>0</v>
      </c>
      <c r="DC2" s="2">
        <v>5</v>
      </c>
      <c r="DD2" s="3" t="b">
        <v>0</v>
      </c>
      <c r="DE2" s="3" t="b">
        <v>0</v>
      </c>
      <c r="DF2" s="2">
        <v>52.34</v>
      </c>
      <c r="DG2" s="2">
        <v>7</v>
      </c>
      <c r="DH2" s="2">
        <v>6</v>
      </c>
      <c r="DI2" s="2">
        <v>0</v>
      </c>
      <c r="DJ2" s="2">
        <v>0</v>
      </c>
      <c r="DK2" s="2">
        <v>1</v>
      </c>
      <c r="DL2" s="2">
        <v>0</v>
      </c>
      <c r="DM2" s="2">
        <v>0</v>
      </c>
      <c r="DN2" s="2">
        <v>0</v>
      </c>
      <c r="DO2" s="2">
        <v>1</v>
      </c>
      <c r="DP2" s="2">
        <v>0</v>
      </c>
      <c r="DQ2" s="2">
        <v>2</v>
      </c>
      <c r="DR2" s="3" t="b">
        <v>0</v>
      </c>
      <c r="DS2" s="3" t="b">
        <v>0</v>
      </c>
      <c r="DT2" s="2">
        <v>33.06</v>
      </c>
      <c r="DU2" s="2">
        <v>0</v>
      </c>
      <c r="DV2" s="2">
        <v>2</v>
      </c>
      <c r="DW2" s="2">
        <v>0</v>
      </c>
      <c r="DX2" s="2">
        <v>2</v>
      </c>
      <c r="DY2" s="2">
        <v>1</v>
      </c>
      <c r="DZ2" s="2">
        <v>1</v>
      </c>
      <c r="EA2" s="2">
        <v>0</v>
      </c>
      <c r="EB2" s="2">
        <v>3</v>
      </c>
      <c r="EC2" s="2">
        <v>1</v>
      </c>
      <c r="ED2" s="2">
        <v>1</v>
      </c>
      <c r="EE2" s="2">
        <v>9</v>
      </c>
      <c r="EF2" s="3" t="b">
        <v>0</v>
      </c>
      <c r="EG2" s="3" t="b">
        <v>0</v>
      </c>
      <c r="EH2" s="2">
        <v>48.55</v>
      </c>
      <c r="EI2" s="2">
        <v>6</v>
      </c>
      <c r="EJ2" s="2">
        <v>3</v>
      </c>
      <c r="EK2" s="2">
        <v>1</v>
      </c>
      <c r="EL2" s="2">
        <v>1</v>
      </c>
      <c r="EM2" s="2">
        <v>1</v>
      </c>
      <c r="EN2" s="2">
        <v>0</v>
      </c>
      <c r="EO2" s="2">
        <v>1</v>
      </c>
      <c r="EP2" s="2">
        <v>0</v>
      </c>
      <c r="EQ2" s="2">
        <v>1</v>
      </c>
      <c r="ER2" s="2">
        <v>0</v>
      </c>
      <c r="ES2" s="2">
        <v>5</v>
      </c>
      <c r="ET2" s="3" t="b">
        <v>0</v>
      </c>
      <c r="EU2" s="3" t="b">
        <v>0</v>
      </c>
      <c r="EV2" s="2">
        <v>43.47</v>
      </c>
      <c r="EW2" s="2">
        <v>5</v>
      </c>
      <c r="EX2" s="2">
        <v>5</v>
      </c>
      <c r="EY2" s="2">
        <v>1</v>
      </c>
      <c r="EZ2" s="2">
        <v>1</v>
      </c>
      <c r="FA2" s="2">
        <v>2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4</v>
      </c>
      <c r="FH2" s="3" t="b">
        <v>0</v>
      </c>
      <c r="FI2" s="3" t="b">
        <v>0</v>
      </c>
      <c r="FJ2" s="2">
        <v>59.3</v>
      </c>
      <c r="FK2" s="2">
        <v>5</v>
      </c>
      <c r="FL2" s="2">
        <v>2</v>
      </c>
      <c r="FM2" s="2">
        <v>1</v>
      </c>
      <c r="FN2" s="2">
        <v>1</v>
      </c>
      <c r="FO2" s="2">
        <v>1</v>
      </c>
      <c r="FP2" s="2">
        <v>0</v>
      </c>
      <c r="FQ2" s="2">
        <v>1</v>
      </c>
      <c r="FR2" s="2">
        <v>0</v>
      </c>
      <c r="FS2" s="2">
        <v>1</v>
      </c>
      <c r="FT2" s="2">
        <v>1</v>
      </c>
      <c r="FU2" s="2">
        <v>6</v>
      </c>
      <c r="FV2" s="3" t="b">
        <v>0</v>
      </c>
      <c r="FW2" s="3" t="b">
        <v>0</v>
      </c>
      <c r="FX2" s="2">
        <v>39.200000000000003</v>
      </c>
      <c r="FY2" s="2">
        <v>2</v>
      </c>
      <c r="FZ2" s="2">
        <v>4</v>
      </c>
      <c r="GA2" s="2">
        <v>0</v>
      </c>
      <c r="GB2" s="2">
        <v>0</v>
      </c>
      <c r="GC2" s="2">
        <v>0</v>
      </c>
      <c r="GD2" s="2">
        <v>2</v>
      </c>
      <c r="GE2" s="2">
        <v>2</v>
      </c>
      <c r="GF2" s="2">
        <v>2</v>
      </c>
      <c r="GG2" s="2">
        <v>0</v>
      </c>
      <c r="GH2" s="2">
        <v>1</v>
      </c>
      <c r="GI2" s="2">
        <v>7</v>
      </c>
      <c r="GJ2" s="3" t="b">
        <v>0</v>
      </c>
      <c r="GK2" s="2">
        <v>0</v>
      </c>
      <c r="GL2" s="2">
        <v>1122</v>
      </c>
      <c r="GM2" s="2">
        <v>49.113</v>
      </c>
      <c r="GN2" s="2">
        <v>0</v>
      </c>
      <c r="GO2" s="2">
        <v>0</v>
      </c>
      <c r="GP2" s="2">
        <v>0</v>
      </c>
      <c r="GQ2" s="2">
        <v>4</v>
      </c>
      <c r="GR2" s="2">
        <v>0</v>
      </c>
      <c r="GS2" s="2">
        <v>6</v>
      </c>
      <c r="GT2" s="2">
        <v>14.4</v>
      </c>
      <c r="GU2" s="2">
        <v>1.875</v>
      </c>
      <c r="GV2" s="2">
        <v>3</v>
      </c>
      <c r="GW2" s="14">
        <f>ROUND(GK2*0.2*0.56, 2)</f>
        <v>0</v>
      </c>
      <c r="GX2" t="s">
        <v>622</v>
      </c>
    </row>
    <row r="3" spans="1:206" ht="15.75" customHeight="1" x14ac:dyDescent="0.35">
      <c r="A3" s="1" t="s">
        <v>310</v>
      </c>
      <c r="B3" s="2">
        <v>4</v>
      </c>
      <c r="C3" s="1" t="s">
        <v>203</v>
      </c>
      <c r="D3" s="1" t="s">
        <v>204</v>
      </c>
      <c r="E3" s="2">
        <v>20</v>
      </c>
      <c r="F3" s="3" t="b">
        <v>1</v>
      </c>
      <c r="G3" s="2">
        <v>80.38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 t="b">
        <v>1</v>
      </c>
      <c r="R3" s="2">
        <v>24.82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 t="b">
        <v>1</v>
      </c>
      <c r="AC3" s="2">
        <v>19.23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3" t="b">
        <v>1</v>
      </c>
      <c r="AN3" s="2">
        <v>20.57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4</v>
      </c>
      <c r="AY3" s="3" t="b">
        <v>0</v>
      </c>
      <c r="AZ3" s="2">
        <v>40.700000000000003</v>
      </c>
      <c r="BA3" s="2">
        <v>7</v>
      </c>
      <c r="BB3" s="2">
        <v>4</v>
      </c>
      <c r="BC3" s="2">
        <v>1</v>
      </c>
      <c r="BD3" s="2">
        <v>0</v>
      </c>
      <c r="BE3" s="2">
        <v>0</v>
      </c>
      <c r="BF3" s="2">
        <v>1</v>
      </c>
      <c r="BG3" s="2">
        <v>0</v>
      </c>
      <c r="BH3" s="2">
        <v>1</v>
      </c>
      <c r="BI3" s="2">
        <v>1</v>
      </c>
      <c r="BJ3" s="2">
        <v>0</v>
      </c>
      <c r="BK3" s="2">
        <f t="shared" ref="BK3:BK35" si="0">BF3+BJ3</f>
        <v>1</v>
      </c>
      <c r="BL3" s="2">
        <v>4</v>
      </c>
      <c r="BM3" s="3" t="b">
        <v>0</v>
      </c>
      <c r="BN3" s="3" t="b">
        <v>0</v>
      </c>
      <c r="BO3" s="2">
        <v>72.849999999999994</v>
      </c>
      <c r="BP3" s="2">
        <v>8</v>
      </c>
      <c r="BQ3" s="2">
        <v>7</v>
      </c>
      <c r="BR3" s="2">
        <v>0</v>
      </c>
      <c r="BS3" s="2">
        <v>1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f t="shared" ref="BY3:BY35" si="1">BR3+BX3</f>
        <v>0</v>
      </c>
      <c r="BZ3" s="2">
        <v>0</v>
      </c>
      <c r="CA3" s="2">
        <v>1</v>
      </c>
      <c r="CB3" s="3" t="b">
        <v>0</v>
      </c>
      <c r="CC3" s="3" t="b">
        <v>0</v>
      </c>
      <c r="CD3" s="2">
        <v>56.19</v>
      </c>
      <c r="CE3" s="2">
        <v>6</v>
      </c>
      <c r="CF3" s="2">
        <v>5</v>
      </c>
      <c r="CG3" s="2">
        <v>0</v>
      </c>
      <c r="CH3" s="2">
        <v>0</v>
      </c>
      <c r="CI3" s="2">
        <v>0</v>
      </c>
      <c r="CJ3" s="2">
        <v>0</v>
      </c>
      <c r="CK3" s="2">
        <v>1</v>
      </c>
      <c r="CL3" s="2">
        <v>0</v>
      </c>
      <c r="CM3" s="2">
        <v>1</v>
      </c>
      <c r="CN3" s="2">
        <v>1</v>
      </c>
      <c r="CO3" s="2">
        <v>3</v>
      </c>
      <c r="CP3" s="3" t="b">
        <v>0</v>
      </c>
      <c r="CQ3" s="3" t="b">
        <v>1</v>
      </c>
      <c r="CR3" s="2">
        <v>39.28</v>
      </c>
      <c r="CS3" s="2">
        <v>9</v>
      </c>
      <c r="CT3" s="2">
        <v>8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3" t="b">
        <v>0</v>
      </c>
      <c r="DE3" s="3" t="b">
        <v>0</v>
      </c>
      <c r="DF3" s="2">
        <v>75.95</v>
      </c>
      <c r="DG3" s="2">
        <v>6</v>
      </c>
      <c r="DH3" s="2">
        <v>5</v>
      </c>
      <c r="DI3" s="2">
        <v>1</v>
      </c>
      <c r="DJ3" s="2">
        <v>0</v>
      </c>
      <c r="DK3" s="2">
        <v>0</v>
      </c>
      <c r="DL3" s="2">
        <v>1</v>
      </c>
      <c r="DM3" s="2">
        <v>0</v>
      </c>
      <c r="DN3" s="2">
        <v>0</v>
      </c>
      <c r="DO3" s="2">
        <v>1</v>
      </c>
      <c r="DP3" s="2">
        <v>0</v>
      </c>
      <c r="DQ3" s="2">
        <v>3</v>
      </c>
      <c r="DR3" s="3" t="b">
        <v>0</v>
      </c>
      <c r="DS3" s="3" t="b">
        <v>0</v>
      </c>
      <c r="DT3" s="2">
        <v>95.16</v>
      </c>
      <c r="DU3" s="2">
        <v>7</v>
      </c>
      <c r="DV3" s="2">
        <v>5</v>
      </c>
      <c r="DW3" s="2">
        <v>1</v>
      </c>
      <c r="DX3" s="2">
        <v>1</v>
      </c>
      <c r="DY3" s="2">
        <v>0</v>
      </c>
      <c r="DZ3" s="2">
        <v>0</v>
      </c>
      <c r="EA3" s="2">
        <v>0</v>
      </c>
      <c r="EB3" s="2">
        <v>2</v>
      </c>
      <c r="EC3" s="2">
        <v>0</v>
      </c>
      <c r="ED3" s="2">
        <v>0</v>
      </c>
      <c r="EE3" s="2">
        <v>4</v>
      </c>
      <c r="EF3" s="3" t="b">
        <v>0</v>
      </c>
      <c r="EG3" s="3" t="b">
        <v>1</v>
      </c>
      <c r="EH3" s="2">
        <v>97.39</v>
      </c>
      <c r="EI3" s="2">
        <v>9</v>
      </c>
      <c r="EJ3" s="2">
        <v>8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3" t="b">
        <v>1</v>
      </c>
      <c r="EU3" s="3" t="b">
        <v>0</v>
      </c>
      <c r="EV3" s="2">
        <v>80.819999999999993</v>
      </c>
      <c r="EW3" s="2">
        <v>7</v>
      </c>
      <c r="EX3" s="2">
        <v>6</v>
      </c>
      <c r="EY3" s="2">
        <v>1</v>
      </c>
      <c r="EZ3" s="2">
        <v>1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2</v>
      </c>
      <c r="FH3" s="3" t="b">
        <v>0</v>
      </c>
      <c r="FI3" s="3" t="b">
        <v>0</v>
      </c>
      <c r="FJ3" s="2">
        <v>71.010000000000005</v>
      </c>
      <c r="FK3" s="2">
        <v>6</v>
      </c>
      <c r="FL3" s="2">
        <v>5</v>
      </c>
      <c r="FM3" s="2">
        <v>0</v>
      </c>
      <c r="FN3" s="2">
        <v>0</v>
      </c>
      <c r="FO3" s="2">
        <v>0</v>
      </c>
      <c r="FP3" s="2">
        <v>1</v>
      </c>
      <c r="FQ3" s="2">
        <v>0</v>
      </c>
      <c r="FR3" s="2">
        <v>0</v>
      </c>
      <c r="FS3" s="2">
        <v>1</v>
      </c>
      <c r="FT3" s="2">
        <v>1</v>
      </c>
      <c r="FU3" s="2">
        <v>3</v>
      </c>
      <c r="FV3" s="3" t="b">
        <v>0</v>
      </c>
      <c r="FW3" s="3" t="b">
        <v>0</v>
      </c>
      <c r="FX3" s="2">
        <v>63.43</v>
      </c>
      <c r="FY3" s="2">
        <v>6</v>
      </c>
      <c r="FZ3" s="2">
        <v>5</v>
      </c>
      <c r="GA3" s="2">
        <v>0</v>
      </c>
      <c r="GB3" s="2">
        <v>0</v>
      </c>
      <c r="GC3" s="2">
        <v>0</v>
      </c>
      <c r="GD3" s="2">
        <v>1</v>
      </c>
      <c r="GE3" s="2">
        <v>1</v>
      </c>
      <c r="GF3" s="2">
        <v>1</v>
      </c>
      <c r="GG3" s="2">
        <v>0</v>
      </c>
      <c r="GH3" s="2">
        <v>0</v>
      </c>
      <c r="GI3" s="2">
        <v>3</v>
      </c>
      <c r="GJ3" s="3" t="b">
        <v>0</v>
      </c>
      <c r="GK3" s="2">
        <v>2</v>
      </c>
      <c r="GL3" s="2">
        <v>1082</v>
      </c>
      <c r="GM3" s="2">
        <v>69.278000000000006</v>
      </c>
      <c r="GN3" s="2">
        <v>1</v>
      </c>
      <c r="GO3" s="2">
        <v>1</v>
      </c>
      <c r="GP3" s="2">
        <v>0</v>
      </c>
      <c r="GQ3" s="2">
        <v>3</v>
      </c>
      <c r="GR3" s="2">
        <v>1</v>
      </c>
      <c r="GS3" s="2">
        <v>5</v>
      </c>
      <c r="GT3" s="2">
        <v>13</v>
      </c>
      <c r="GU3" s="2">
        <v>3.25</v>
      </c>
      <c r="GV3" s="2">
        <v>3.125</v>
      </c>
      <c r="GW3" s="14">
        <f t="shared" ref="GW3:GW34" si="2">ROUND(GK3*0.2*0.56, 2)</f>
        <v>0.22</v>
      </c>
      <c r="GX3" t="s">
        <v>622</v>
      </c>
    </row>
    <row r="4" spans="1:206" ht="15.75" customHeight="1" x14ac:dyDescent="0.35">
      <c r="A4" s="1" t="s">
        <v>311</v>
      </c>
      <c r="B4" s="2">
        <v>4</v>
      </c>
      <c r="C4" s="1" t="s">
        <v>203</v>
      </c>
      <c r="D4" s="1" t="s">
        <v>204</v>
      </c>
      <c r="E4" s="2">
        <v>34</v>
      </c>
      <c r="F4" s="3" t="b">
        <v>1</v>
      </c>
      <c r="G4" s="2">
        <v>46.4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" t="b">
        <v>1</v>
      </c>
      <c r="R4" s="2">
        <v>41.92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b">
        <v>1</v>
      </c>
      <c r="AC4" s="2">
        <v>48.61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3" t="b">
        <v>1</v>
      </c>
      <c r="AN4" s="2">
        <v>27.77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4</v>
      </c>
      <c r="AY4" s="3" t="b">
        <v>0</v>
      </c>
      <c r="AZ4" s="2">
        <v>70</v>
      </c>
      <c r="BA4" s="2">
        <v>6</v>
      </c>
      <c r="BB4" s="2">
        <v>5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0</v>
      </c>
      <c r="BJ4" s="2">
        <v>1</v>
      </c>
      <c r="BK4" s="2">
        <f t="shared" si="0"/>
        <v>1</v>
      </c>
      <c r="BL4" s="2">
        <v>3</v>
      </c>
      <c r="BM4" s="3" t="b">
        <v>0</v>
      </c>
      <c r="BN4" s="3" t="b">
        <v>0</v>
      </c>
      <c r="BO4" s="2">
        <v>74.150000000000006</v>
      </c>
      <c r="BP4" s="2">
        <v>8</v>
      </c>
      <c r="BQ4" s="2">
        <v>6</v>
      </c>
      <c r="BR4" s="2">
        <v>0</v>
      </c>
      <c r="BS4" s="2">
        <v>2</v>
      </c>
      <c r="BT4" s="2">
        <v>0</v>
      </c>
      <c r="BU4" s="2">
        <v>1</v>
      </c>
      <c r="BV4" s="2">
        <v>0</v>
      </c>
      <c r="BW4" s="2">
        <v>0</v>
      </c>
      <c r="BX4" s="2">
        <v>0</v>
      </c>
      <c r="BY4" s="2">
        <f t="shared" si="1"/>
        <v>0</v>
      </c>
      <c r="BZ4" s="2">
        <v>0</v>
      </c>
      <c r="CA4" s="2">
        <v>3</v>
      </c>
      <c r="CB4" s="3" t="b">
        <v>0</v>
      </c>
      <c r="CC4" s="3" t="b">
        <v>0</v>
      </c>
      <c r="CD4" s="2">
        <v>57.21</v>
      </c>
      <c r="CE4" s="2">
        <v>7</v>
      </c>
      <c r="CF4" s="2">
        <v>6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1</v>
      </c>
      <c r="CN4" s="2">
        <v>1</v>
      </c>
      <c r="CO4" s="2">
        <v>2</v>
      </c>
      <c r="CP4" s="3" t="b">
        <v>0</v>
      </c>
      <c r="CQ4" s="3" t="b">
        <v>0</v>
      </c>
      <c r="CR4" s="2">
        <v>54.13</v>
      </c>
      <c r="CS4" s="2">
        <v>8</v>
      </c>
      <c r="CT4" s="2">
        <v>7</v>
      </c>
      <c r="CU4" s="2">
        <v>0</v>
      </c>
      <c r="CV4" s="2">
        <v>0</v>
      </c>
      <c r="CW4" s="2">
        <v>0</v>
      </c>
      <c r="CX4" s="2">
        <v>1</v>
      </c>
      <c r="CY4" s="2">
        <v>0</v>
      </c>
      <c r="CZ4" s="2">
        <v>0</v>
      </c>
      <c r="DA4" s="2">
        <v>0</v>
      </c>
      <c r="DB4" s="2">
        <v>0</v>
      </c>
      <c r="DC4" s="2">
        <v>1</v>
      </c>
      <c r="DD4" s="3" t="b">
        <v>0</v>
      </c>
      <c r="DE4" s="3" t="b">
        <v>0</v>
      </c>
      <c r="DF4" s="2">
        <v>90.55</v>
      </c>
      <c r="DG4" s="2">
        <v>8</v>
      </c>
      <c r="DH4" s="2">
        <v>7</v>
      </c>
      <c r="DI4" s="2">
        <v>0</v>
      </c>
      <c r="DJ4" s="2">
        <v>0</v>
      </c>
      <c r="DK4" s="2">
        <v>1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1</v>
      </c>
      <c r="DR4" s="3" t="b">
        <v>0</v>
      </c>
      <c r="DS4" s="3" t="b">
        <v>0</v>
      </c>
      <c r="DT4" s="2">
        <v>57.51</v>
      </c>
      <c r="DU4" s="2">
        <v>7</v>
      </c>
      <c r="DV4" s="2">
        <v>6</v>
      </c>
      <c r="DW4" s="2">
        <v>1</v>
      </c>
      <c r="DX4" s="2">
        <v>0</v>
      </c>
      <c r="DY4" s="2">
        <v>0</v>
      </c>
      <c r="DZ4" s="2">
        <v>0</v>
      </c>
      <c r="EA4" s="2">
        <v>0</v>
      </c>
      <c r="EB4" s="2">
        <v>3</v>
      </c>
      <c r="EC4" s="2">
        <v>0</v>
      </c>
      <c r="ED4" s="2">
        <v>0</v>
      </c>
      <c r="EE4" s="2">
        <v>4</v>
      </c>
      <c r="EF4" s="3" t="b">
        <v>0</v>
      </c>
      <c r="EG4" s="3" t="b">
        <v>1</v>
      </c>
      <c r="EH4" s="2">
        <v>166.48</v>
      </c>
      <c r="EI4" s="2">
        <v>9</v>
      </c>
      <c r="EJ4" s="2">
        <v>8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3" t="b">
        <v>1</v>
      </c>
      <c r="EU4" s="3" t="b">
        <v>0</v>
      </c>
      <c r="EV4" s="2">
        <v>76.540000000000006</v>
      </c>
      <c r="EW4" s="2">
        <v>7</v>
      </c>
      <c r="EX4" s="2">
        <v>6</v>
      </c>
      <c r="EY4" s="2">
        <v>0</v>
      </c>
      <c r="EZ4" s="2">
        <v>1</v>
      </c>
      <c r="FA4" s="2">
        <v>1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2</v>
      </c>
      <c r="FH4" s="3" t="b">
        <v>0</v>
      </c>
      <c r="FI4" s="3" t="b">
        <v>0</v>
      </c>
      <c r="FJ4" s="2">
        <v>91.68</v>
      </c>
      <c r="FK4" s="2">
        <v>8</v>
      </c>
      <c r="FL4" s="2">
        <v>7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1</v>
      </c>
      <c r="FS4" s="2">
        <v>0</v>
      </c>
      <c r="FT4" s="2">
        <v>0</v>
      </c>
      <c r="FU4" s="2">
        <v>1</v>
      </c>
      <c r="FV4" s="3" t="b">
        <v>0</v>
      </c>
      <c r="FW4" s="3" t="b">
        <v>0</v>
      </c>
      <c r="FX4" s="2">
        <v>63.09</v>
      </c>
      <c r="FY4" s="2">
        <v>7</v>
      </c>
      <c r="FZ4" s="2">
        <v>6</v>
      </c>
      <c r="GA4" s="2">
        <v>0</v>
      </c>
      <c r="GB4" s="2">
        <v>0</v>
      </c>
      <c r="GC4" s="2">
        <v>0</v>
      </c>
      <c r="GD4" s="2">
        <v>1</v>
      </c>
      <c r="GE4" s="2">
        <v>1</v>
      </c>
      <c r="GF4" s="2">
        <v>0</v>
      </c>
      <c r="GG4" s="2">
        <v>0</v>
      </c>
      <c r="GH4" s="2">
        <v>0</v>
      </c>
      <c r="GI4" s="2">
        <v>2</v>
      </c>
      <c r="GJ4" s="3" t="b">
        <v>0</v>
      </c>
      <c r="GK4" s="2">
        <v>1</v>
      </c>
      <c r="GL4" s="2">
        <v>1419</v>
      </c>
      <c r="GM4" s="2">
        <v>80.134</v>
      </c>
      <c r="GN4" s="2">
        <v>1</v>
      </c>
      <c r="GO4" s="2">
        <v>1</v>
      </c>
      <c r="GP4" s="2">
        <v>0</v>
      </c>
      <c r="GQ4" s="2">
        <v>3</v>
      </c>
      <c r="GR4" s="2">
        <v>0</v>
      </c>
      <c r="GS4" s="2">
        <v>6</v>
      </c>
      <c r="GT4" s="2">
        <v>13.2</v>
      </c>
      <c r="GU4" s="2">
        <v>2</v>
      </c>
      <c r="GV4" s="2">
        <v>2.375</v>
      </c>
      <c r="GW4" s="14">
        <f t="shared" si="2"/>
        <v>0.11</v>
      </c>
      <c r="GX4" t="s">
        <v>622</v>
      </c>
    </row>
    <row r="5" spans="1:206" ht="15.75" customHeight="1" x14ac:dyDescent="0.35">
      <c r="A5" s="1" t="s">
        <v>312</v>
      </c>
      <c r="B5" s="2">
        <v>4</v>
      </c>
      <c r="C5" s="1" t="s">
        <v>203</v>
      </c>
      <c r="D5" s="1" t="s">
        <v>204</v>
      </c>
      <c r="E5" s="2">
        <v>27</v>
      </c>
      <c r="F5" s="3" t="b">
        <v>1</v>
      </c>
      <c r="G5" s="2">
        <v>39.03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" t="b">
        <v>1</v>
      </c>
      <c r="R5" s="2">
        <v>21.79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 t="b">
        <v>1</v>
      </c>
      <c r="AC5" s="2">
        <v>48.12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3" t="b">
        <v>1</v>
      </c>
      <c r="AN5" s="2">
        <v>22.34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4</v>
      </c>
      <c r="AY5" s="3" t="b">
        <v>0</v>
      </c>
      <c r="AZ5" s="2">
        <v>50.34</v>
      </c>
      <c r="BA5" s="2">
        <v>8</v>
      </c>
      <c r="BB5" s="2">
        <v>7</v>
      </c>
      <c r="BC5" s="2">
        <v>0</v>
      </c>
      <c r="BD5" s="2">
        <v>0</v>
      </c>
      <c r="BE5" s="2">
        <v>0</v>
      </c>
      <c r="BF5" s="2">
        <v>0</v>
      </c>
      <c r="BG5" s="2">
        <v>1</v>
      </c>
      <c r="BH5" s="2">
        <v>0</v>
      </c>
      <c r="BI5" s="2">
        <v>0</v>
      </c>
      <c r="BJ5" s="2">
        <v>0</v>
      </c>
      <c r="BK5" s="2">
        <f t="shared" si="0"/>
        <v>0</v>
      </c>
      <c r="BL5" s="2">
        <v>1</v>
      </c>
      <c r="BM5" s="3" t="b">
        <v>0</v>
      </c>
      <c r="BN5" s="3" t="b">
        <v>0</v>
      </c>
      <c r="BO5" s="2">
        <v>51.2</v>
      </c>
      <c r="BP5" s="2">
        <v>7</v>
      </c>
      <c r="BQ5" s="2">
        <v>6</v>
      </c>
      <c r="BR5" s="2">
        <v>0</v>
      </c>
      <c r="BS5" s="2">
        <v>1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 s="2">
        <f t="shared" si="1"/>
        <v>0</v>
      </c>
      <c r="BZ5" s="2">
        <v>0</v>
      </c>
      <c r="CA5" s="2">
        <v>2</v>
      </c>
      <c r="CB5" s="3" t="b">
        <v>0</v>
      </c>
      <c r="CC5" s="3" t="b">
        <v>0</v>
      </c>
      <c r="CD5" s="2">
        <v>38.21</v>
      </c>
      <c r="CE5" s="2">
        <v>7</v>
      </c>
      <c r="CF5" s="2">
        <v>6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1</v>
      </c>
      <c r="CO5" s="2">
        <v>2</v>
      </c>
      <c r="CP5" s="3" t="b">
        <v>0</v>
      </c>
      <c r="CQ5" s="3" t="b">
        <v>0</v>
      </c>
      <c r="CR5" s="2">
        <v>40.94</v>
      </c>
      <c r="CS5" s="2">
        <v>8</v>
      </c>
      <c r="CT5" s="2">
        <v>7</v>
      </c>
      <c r="CU5" s="2">
        <v>0</v>
      </c>
      <c r="CV5" s="2">
        <v>0</v>
      </c>
      <c r="CW5" s="2">
        <v>0</v>
      </c>
      <c r="CX5" s="2">
        <v>1</v>
      </c>
      <c r="CY5" s="2">
        <v>0</v>
      </c>
      <c r="CZ5" s="2">
        <v>0</v>
      </c>
      <c r="DA5" s="2">
        <v>0</v>
      </c>
      <c r="DB5" s="2">
        <v>0</v>
      </c>
      <c r="DC5" s="2">
        <v>1</v>
      </c>
      <c r="DD5" s="3" t="b">
        <v>0</v>
      </c>
      <c r="DE5" s="3" t="b">
        <v>1</v>
      </c>
      <c r="DF5" s="2">
        <v>58.67</v>
      </c>
      <c r="DG5" s="2">
        <v>9</v>
      </c>
      <c r="DH5" s="2">
        <v>8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3" t="b">
        <v>0</v>
      </c>
      <c r="DS5" s="3" t="b">
        <v>0</v>
      </c>
      <c r="DT5" s="2">
        <v>54.75</v>
      </c>
      <c r="DU5" s="2">
        <v>6</v>
      </c>
      <c r="DV5" s="2">
        <v>6</v>
      </c>
      <c r="DW5" s="2">
        <v>0</v>
      </c>
      <c r="DX5" s="2">
        <v>0</v>
      </c>
      <c r="DY5" s="2">
        <v>1</v>
      </c>
      <c r="DZ5" s="2">
        <v>0</v>
      </c>
      <c r="EA5" s="2">
        <v>0</v>
      </c>
      <c r="EB5" s="2">
        <v>2</v>
      </c>
      <c r="EC5" s="2">
        <v>0</v>
      </c>
      <c r="ED5" s="2">
        <v>0</v>
      </c>
      <c r="EE5" s="2">
        <v>3</v>
      </c>
      <c r="EF5" s="3" t="b">
        <v>0</v>
      </c>
      <c r="EG5" s="3" t="b">
        <v>0</v>
      </c>
      <c r="EH5" s="2">
        <v>71.3</v>
      </c>
      <c r="EI5" s="2">
        <v>6</v>
      </c>
      <c r="EJ5" s="2">
        <v>5</v>
      </c>
      <c r="EK5" s="2">
        <v>0</v>
      </c>
      <c r="EL5" s="2">
        <v>0</v>
      </c>
      <c r="EM5" s="2">
        <v>1</v>
      </c>
      <c r="EN5" s="2">
        <v>1</v>
      </c>
      <c r="EO5" s="2">
        <v>1</v>
      </c>
      <c r="EP5" s="2">
        <v>0</v>
      </c>
      <c r="EQ5" s="2">
        <v>0</v>
      </c>
      <c r="ER5" s="2">
        <v>0</v>
      </c>
      <c r="ES5" s="2">
        <v>3</v>
      </c>
      <c r="ET5" s="3" t="b">
        <v>0</v>
      </c>
      <c r="EU5" s="3" t="b">
        <v>0</v>
      </c>
      <c r="EV5" s="2">
        <v>53.22</v>
      </c>
      <c r="EW5" s="2">
        <v>8</v>
      </c>
      <c r="EX5" s="2">
        <v>7</v>
      </c>
      <c r="EY5" s="2">
        <v>0</v>
      </c>
      <c r="EZ5" s="2">
        <v>1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1</v>
      </c>
      <c r="FH5" s="3" t="b">
        <v>0</v>
      </c>
      <c r="FI5" s="3" t="b">
        <v>0</v>
      </c>
      <c r="FJ5" s="2">
        <v>58.18</v>
      </c>
      <c r="FK5" s="2">
        <v>8</v>
      </c>
      <c r="FL5" s="2">
        <v>7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1</v>
      </c>
      <c r="FU5" s="2">
        <v>1</v>
      </c>
      <c r="FV5" s="3" t="b">
        <v>0</v>
      </c>
      <c r="FW5" s="3" t="b">
        <v>0</v>
      </c>
      <c r="FX5" s="2">
        <v>48.04</v>
      </c>
      <c r="FY5" s="2">
        <v>6</v>
      </c>
      <c r="FZ5" s="2">
        <v>5</v>
      </c>
      <c r="GA5" s="2">
        <v>0</v>
      </c>
      <c r="GB5" s="2">
        <v>0</v>
      </c>
      <c r="GC5" s="2">
        <v>0</v>
      </c>
      <c r="GD5" s="2">
        <v>1</v>
      </c>
      <c r="GE5" s="2">
        <v>1</v>
      </c>
      <c r="GF5" s="2">
        <v>0</v>
      </c>
      <c r="GG5" s="2">
        <v>0</v>
      </c>
      <c r="GH5" s="2">
        <v>1</v>
      </c>
      <c r="GI5" s="2">
        <v>3</v>
      </c>
      <c r="GJ5" s="3" t="b">
        <v>0</v>
      </c>
      <c r="GK5" s="2">
        <v>1</v>
      </c>
      <c r="GL5" s="2">
        <v>1122</v>
      </c>
      <c r="GM5" s="2">
        <v>52.484999999999999</v>
      </c>
      <c r="GN5" s="2">
        <v>0</v>
      </c>
      <c r="GO5" s="2">
        <v>0</v>
      </c>
      <c r="GP5" s="2">
        <v>0</v>
      </c>
      <c r="GQ5" s="2">
        <v>4</v>
      </c>
      <c r="GR5" s="2">
        <v>1</v>
      </c>
      <c r="GS5" s="2">
        <v>5</v>
      </c>
      <c r="GT5" s="2">
        <v>11.4</v>
      </c>
      <c r="GU5" s="2">
        <v>2.625</v>
      </c>
      <c r="GV5" s="2">
        <v>3.625</v>
      </c>
      <c r="GW5" s="14">
        <f t="shared" si="2"/>
        <v>0.11</v>
      </c>
      <c r="GX5" t="s">
        <v>622</v>
      </c>
    </row>
    <row r="6" spans="1:206" ht="15.75" customHeight="1" x14ac:dyDescent="0.35">
      <c r="A6" s="1" t="s">
        <v>313</v>
      </c>
      <c r="B6" s="2">
        <v>4</v>
      </c>
      <c r="C6" s="1" t="s">
        <v>203</v>
      </c>
      <c r="D6" s="1" t="s">
        <v>204</v>
      </c>
      <c r="E6" s="2">
        <v>42</v>
      </c>
      <c r="F6" s="3" t="b">
        <v>1</v>
      </c>
      <c r="G6" s="2">
        <v>80.650000000000006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" t="b">
        <v>0</v>
      </c>
      <c r="R6" s="2">
        <v>36.08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2</v>
      </c>
      <c r="AB6" s="3" t="b">
        <v>0</v>
      </c>
      <c r="AC6" s="2">
        <v>79.23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2</v>
      </c>
      <c r="AM6" s="3" t="b">
        <v>1</v>
      </c>
      <c r="AN6" s="2">
        <v>66.599999999999994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2</v>
      </c>
      <c r="AY6" s="3" t="b">
        <v>0</v>
      </c>
      <c r="AZ6" s="2">
        <v>58.58</v>
      </c>
      <c r="BA6" s="2">
        <v>8</v>
      </c>
      <c r="BB6" s="2">
        <v>7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f t="shared" si="0"/>
        <v>1</v>
      </c>
      <c r="BL6" s="2">
        <v>1</v>
      </c>
      <c r="BM6" s="3" t="b">
        <v>0</v>
      </c>
      <c r="BN6" s="3" t="b">
        <v>1</v>
      </c>
      <c r="BO6" s="2">
        <v>60.67</v>
      </c>
      <c r="BP6" s="2">
        <v>9</v>
      </c>
      <c r="BQ6" s="2">
        <v>8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f t="shared" si="1"/>
        <v>0</v>
      </c>
      <c r="BZ6" s="2">
        <v>0</v>
      </c>
      <c r="CA6" s="2">
        <v>0</v>
      </c>
      <c r="CB6" s="3" t="b">
        <v>0</v>
      </c>
      <c r="CC6" s="3" t="b">
        <v>0</v>
      </c>
      <c r="CD6" s="2">
        <v>86.54</v>
      </c>
      <c r="CE6" s="2">
        <v>8</v>
      </c>
      <c r="CF6" s="2">
        <v>7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1</v>
      </c>
      <c r="CO6" s="2">
        <v>1</v>
      </c>
      <c r="CP6" s="3" t="b">
        <v>0</v>
      </c>
      <c r="CQ6" s="3" t="b">
        <v>0</v>
      </c>
      <c r="CR6" s="2">
        <v>48.28</v>
      </c>
      <c r="CS6" s="2">
        <v>9</v>
      </c>
      <c r="CT6" s="2">
        <v>6</v>
      </c>
      <c r="CU6" s="2">
        <v>0</v>
      </c>
      <c r="CV6" s="2">
        <v>0</v>
      </c>
      <c r="CW6" s="2">
        <v>0</v>
      </c>
      <c r="CX6" s="2">
        <v>1</v>
      </c>
      <c r="CY6" s="2">
        <v>0</v>
      </c>
      <c r="CZ6" s="2">
        <v>0</v>
      </c>
      <c r="DA6" s="2">
        <v>0</v>
      </c>
      <c r="DB6" s="2">
        <v>1</v>
      </c>
      <c r="DC6" s="2">
        <v>2</v>
      </c>
      <c r="DD6" s="3" t="b">
        <v>1</v>
      </c>
      <c r="DE6" s="3" t="b">
        <v>1</v>
      </c>
      <c r="DF6" s="2">
        <v>73.3</v>
      </c>
      <c r="DG6" s="2">
        <v>9</v>
      </c>
      <c r="DH6" s="2">
        <v>8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3" t="b">
        <v>0</v>
      </c>
      <c r="DS6" s="3" t="b">
        <v>0</v>
      </c>
      <c r="DT6" s="2">
        <v>69.81</v>
      </c>
      <c r="DU6" s="2">
        <v>5</v>
      </c>
      <c r="DV6" s="2">
        <v>4</v>
      </c>
      <c r="DW6" s="2">
        <v>0</v>
      </c>
      <c r="DX6" s="2">
        <v>1</v>
      </c>
      <c r="DY6" s="2">
        <v>1</v>
      </c>
      <c r="DZ6" s="2">
        <v>0</v>
      </c>
      <c r="EA6" s="2">
        <v>0</v>
      </c>
      <c r="EB6" s="2">
        <v>3</v>
      </c>
      <c r="EC6" s="2">
        <v>0</v>
      </c>
      <c r="ED6" s="2">
        <v>1</v>
      </c>
      <c r="EE6" s="2">
        <v>6</v>
      </c>
      <c r="EF6" s="3" t="b">
        <v>0</v>
      </c>
      <c r="EG6" s="3" t="b">
        <v>0</v>
      </c>
      <c r="EH6" s="2">
        <v>62.9</v>
      </c>
      <c r="EI6" s="2">
        <v>6</v>
      </c>
      <c r="EJ6" s="2">
        <v>3</v>
      </c>
      <c r="EK6" s="2">
        <v>0</v>
      </c>
      <c r="EL6" s="2">
        <v>1</v>
      </c>
      <c r="EM6" s="2">
        <v>1</v>
      </c>
      <c r="EN6" s="2">
        <v>1</v>
      </c>
      <c r="EO6" s="2">
        <v>0</v>
      </c>
      <c r="EP6" s="2">
        <v>1</v>
      </c>
      <c r="EQ6" s="2">
        <v>0</v>
      </c>
      <c r="ER6" s="2">
        <v>1</v>
      </c>
      <c r="ES6" s="2">
        <v>5</v>
      </c>
      <c r="ET6" s="3" t="b">
        <v>0</v>
      </c>
      <c r="EU6" s="3" t="b">
        <v>1</v>
      </c>
      <c r="EV6" s="2">
        <v>111.51</v>
      </c>
      <c r="EW6" s="2">
        <v>9</v>
      </c>
      <c r="EX6" s="2">
        <v>8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3" t="b">
        <v>1</v>
      </c>
      <c r="FI6" s="3" t="b">
        <v>0</v>
      </c>
      <c r="FJ6" s="2">
        <v>51.95</v>
      </c>
      <c r="FK6" s="2">
        <v>6</v>
      </c>
      <c r="FL6" s="2">
        <v>5</v>
      </c>
      <c r="FM6" s="2">
        <v>0</v>
      </c>
      <c r="FN6" s="2">
        <v>1</v>
      </c>
      <c r="FO6" s="2">
        <v>0</v>
      </c>
      <c r="FP6" s="2">
        <v>1</v>
      </c>
      <c r="FQ6" s="2">
        <v>0</v>
      </c>
      <c r="FR6" s="2">
        <v>0</v>
      </c>
      <c r="FS6" s="2">
        <v>0</v>
      </c>
      <c r="FT6" s="2">
        <v>1</v>
      </c>
      <c r="FU6" s="2">
        <v>3</v>
      </c>
      <c r="FV6" s="3" t="b">
        <v>0</v>
      </c>
      <c r="FW6" s="3" t="b">
        <v>0</v>
      </c>
      <c r="FX6" s="2">
        <v>47.08</v>
      </c>
      <c r="FY6" s="2">
        <v>6</v>
      </c>
      <c r="FZ6" s="2">
        <v>5</v>
      </c>
      <c r="GA6" s="2">
        <v>0</v>
      </c>
      <c r="GB6" s="2">
        <v>0</v>
      </c>
      <c r="GC6" s="2">
        <v>0</v>
      </c>
      <c r="GD6" s="2">
        <v>1</v>
      </c>
      <c r="GE6" s="2">
        <v>0</v>
      </c>
      <c r="GF6" s="2">
        <v>1</v>
      </c>
      <c r="GG6" s="2">
        <v>0</v>
      </c>
      <c r="GH6" s="2">
        <v>1</v>
      </c>
      <c r="GI6" s="2">
        <v>3</v>
      </c>
      <c r="GJ6" s="3" t="b">
        <v>0</v>
      </c>
      <c r="GK6" s="2">
        <v>3</v>
      </c>
      <c r="GL6" s="2">
        <v>1341</v>
      </c>
      <c r="GM6" s="2">
        <v>67.061999999999998</v>
      </c>
      <c r="GN6" s="2">
        <v>2</v>
      </c>
      <c r="GO6" s="2">
        <v>1</v>
      </c>
      <c r="GP6" s="2">
        <v>1</v>
      </c>
      <c r="GQ6" s="2">
        <v>3</v>
      </c>
      <c r="GR6" s="2">
        <v>2</v>
      </c>
      <c r="GS6" s="2">
        <v>3</v>
      </c>
      <c r="GT6" s="2">
        <v>12.6</v>
      </c>
      <c r="GU6" s="2">
        <v>2.625</v>
      </c>
      <c r="GV6" s="2">
        <v>3.5</v>
      </c>
      <c r="GW6" s="14">
        <f t="shared" si="2"/>
        <v>0.34</v>
      </c>
      <c r="GX6" t="s">
        <v>622</v>
      </c>
    </row>
    <row r="7" spans="1:206" ht="15.75" customHeight="1" x14ac:dyDescent="0.35">
      <c r="A7" s="1" t="s">
        <v>314</v>
      </c>
      <c r="B7" s="2">
        <v>4</v>
      </c>
      <c r="C7" s="1" t="s">
        <v>203</v>
      </c>
      <c r="D7" s="1" t="s">
        <v>204</v>
      </c>
      <c r="E7" s="2">
        <v>25</v>
      </c>
      <c r="F7" s="3" t="b">
        <v>1</v>
      </c>
      <c r="G7" s="2">
        <v>47.58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 t="b">
        <v>1</v>
      </c>
      <c r="R7" s="2">
        <v>39.75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 t="b">
        <v>1</v>
      </c>
      <c r="AC7" s="2">
        <v>22.83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3" t="b">
        <v>1</v>
      </c>
      <c r="AN7" s="2">
        <v>36.159999999999997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4</v>
      </c>
      <c r="AY7" s="3" t="b">
        <v>0</v>
      </c>
      <c r="AZ7" s="2">
        <v>64.02</v>
      </c>
      <c r="BA7" s="2">
        <v>5</v>
      </c>
      <c r="BB7" s="2">
        <v>5</v>
      </c>
      <c r="BC7" s="2">
        <v>0</v>
      </c>
      <c r="BD7" s="2">
        <v>0</v>
      </c>
      <c r="BE7" s="2">
        <v>0</v>
      </c>
      <c r="BF7" s="2">
        <v>0</v>
      </c>
      <c r="BG7" s="2">
        <v>1</v>
      </c>
      <c r="BH7" s="2">
        <v>2</v>
      </c>
      <c r="BI7" s="2">
        <v>0</v>
      </c>
      <c r="BJ7" s="2">
        <v>1</v>
      </c>
      <c r="BK7" s="2">
        <f t="shared" si="0"/>
        <v>1</v>
      </c>
      <c r="BL7" s="2">
        <v>4</v>
      </c>
      <c r="BM7" s="3" t="b">
        <v>0</v>
      </c>
      <c r="BN7" s="3" t="b">
        <v>0</v>
      </c>
      <c r="BO7" s="2">
        <v>81.8</v>
      </c>
      <c r="BP7" s="2">
        <v>8</v>
      </c>
      <c r="BQ7" s="2">
        <v>5</v>
      </c>
      <c r="BR7" s="2">
        <v>0</v>
      </c>
      <c r="BS7" s="2">
        <v>1</v>
      </c>
      <c r="BT7" s="2">
        <v>0</v>
      </c>
      <c r="BU7" s="2">
        <v>1</v>
      </c>
      <c r="BV7" s="2">
        <v>0</v>
      </c>
      <c r="BW7" s="2">
        <v>0</v>
      </c>
      <c r="BX7" s="2">
        <v>0</v>
      </c>
      <c r="BY7" s="2">
        <f t="shared" si="1"/>
        <v>0</v>
      </c>
      <c r="BZ7" s="2">
        <v>1</v>
      </c>
      <c r="CA7" s="2">
        <v>3</v>
      </c>
      <c r="CB7" s="3" t="b">
        <v>0</v>
      </c>
      <c r="CC7" s="3" t="b">
        <v>0</v>
      </c>
      <c r="CD7" s="2">
        <v>62.56</v>
      </c>
      <c r="CE7" s="2">
        <v>8</v>
      </c>
      <c r="CF7" s="2">
        <v>7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1</v>
      </c>
      <c r="CO7" s="2">
        <v>1</v>
      </c>
      <c r="CP7" s="3" t="b">
        <v>0</v>
      </c>
      <c r="CQ7" s="3" t="b">
        <v>1</v>
      </c>
      <c r="CR7" s="2">
        <v>64.66</v>
      </c>
      <c r="CS7" s="2">
        <v>9</v>
      </c>
      <c r="CT7" s="2">
        <v>8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3" t="b">
        <v>0</v>
      </c>
      <c r="DE7" s="3" t="b">
        <v>0</v>
      </c>
      <c r="DF7" s="2">
        <v>57.84</v>
      </c>
      <c r="DG7" s="2">
        <v>7</v>
      </c>
      <c r="DH7" s="2">
        <v>6</v>
      </c>
      <c r="DI7" s="2">
        <v>0</v>
      </c>
      <c r="DJ7" s="2">
        <v>1</v>
      </c>
      <c r="DK7" s="2">
        <v>0</v>
      </c>
      <c r="DL7" s="2">
        <v>0</v>
      </c>
      <c r="DM7" s="2">
        <v>0</v>
      </c>
      <c r="DN7" s="2">
        <v>1</v>
      </c>
      <c r="DO7" s="2">
        <v>0</v>
      </c>
      <c r="DP7" s="2">
        <v>0</v>
      </c>
      <c r="DQ7" s="2">
        <v>2</v>
      </c>
      <c r="DR7" s="3" t="b">
        <v>0</v>
      </c>
      <c r="DS7" s="3" t="b">
        <v>0</v>
      </c>
      <c r="DT7" s="2">
        <v>57.52</v>
      </c>
      <c r="DU7" s="2">
        <v>5</v>
      </c>
      <c r="DV7" s="2">
        <v>5</v>
      </c>
      <c r="DW7" s="2">
        <v>0</v>
      </c>
      <c r="DX7" s="2">
        <v>1</v>
      </c>
      <c r="DY7" s="2">
        <v>1</v>
      </c>
      <c r="DZ7" s="2">
        <v>0</v>
      </c>
      <c r="EA7" s="2">
        <v>0</v>
      </c>
      <c r="EB7" s="2">
        <v>2</v>
      </c>
      <c r="EC7" s="2">
        <v>0</v>
      </c>
      <c r="ED7" s="2">
        <v>0</v>
      </c>
      <c r="EE7" s="2">
        <v>4</v>
      </c>
      <c r="EF7" s="3" t="b">
        <v>0</v>
      </c>
      <c r="EG7" s="3" t="b">
        <v>0</v>
      </c>
      <c r="EH7" s="2">
        <v>66.41</v>
      </c>
      <c r="EI7" s="2">
        <v>9</v>
      </c>
      <c r="EJ7" s="2">
        <v>6</v>
      </c>
      <c r="EK7" s="2">
        <v>0</v>
      </c>
      <c r="EL7" s="2">
        <v>1</v>
      </c>
      <c r="EM7" s="2">
        <v>1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2</v>
      </c>
      <c r="ET7" s="3" t="b">
        <v>0</v>
      </c>
      <c r="EU7" s="3" t="b">
        <v>0</v>
      </c>
      <c r="EV7" s="2">
        <v>67.22</v>
      </c>
      <c r="EW7" s="2">
        <v>8</v>
      </c>
      <c r="EX7" s="2">
        <v>7</v>
      </c>
      <c r="EY7" s="2">
        <v>0</v>
      </c>
      <c r="EZ7" s="2">
        <v>1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1</v>
      </c>
      <c r="FH7" s="3" t="b">
        <v>0</v>
      </c>
      <c r="FI7" s="3" t="b">
        <v>0</v>
      </c>
      <c r="FJ7" s="2">
        <v>70.5</v>
      </c>
      <c r="FK7" s="2">
        <v>7</v>
      </c>
      <c r="FL7" s="2">
        <v>6</v>
      </c>
      <c r="FM7" s="2">
        <v>0</v>
      </c>
      <c r="FN7" s="2">
        <v>1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1</v>
      </c>
      <c r="FU7" s="2">
        <v>2</v>
      </c>
      <c r="FV7" s="3" t="b">
        <v>0</v>
      </c>
      <c r="FW7" s="3" t="b">
        <v>0</v>
      </c>
      <c r="FX7" s="2">
        <v>82.48</v>
      </c>
      <c r="FY7" s="2">
        <v>8</v>
      </c>
      <c r="FZ7" s="2">
        <v>7</v>
      </c>
      <c r="GA7" s="2">
        <v>0</v>
      </c>
      <c r="GB7" s="2">
        <v>0</v>
      </c>
      <c r="GC7" s="2">
        <v>0</v>
      </c>
      <c r="GD7" s="2">
        <v>1</v>
      </c>
      <c r="GE7" s="2">
        <v>0</v>
      </c>
      <c r="GF7" s="2">
        <v>0</v>
      </c>
      <c r="GG7" s="2">
        <v>0</v>
      </c>
      <c r="GH7" s="2">
        <v>0</v>
      </c>
      <c r="GI7" s="2">
        <v>1</v>
      </c>
      <c r="GJ7" s="3" t="b">
        <v>0</v>
      </c>
      <c r="GK7" s="2">
        <v>1</v>
      </c>
      <c r="GL7" s="2">
        <v>1139</v>
      </c>
      <c r="GM7" s="2">
        <v>67.501000000000005</v>
      </c>
      <c r="GN7" s="2">
        <v>0</v>
      </c>
      <c r="GO7" s="2">
        <v>0</v>
      </c>
      <c r="GP7" s="2">
        <v>0</v>
      </c>
      <c r="GQ7" s="2">
        <v>4</v>
      </c>
      <c r="GR7" s="2">
        <v>1</v>
      </c>
      <c r="GS7" s="2">
        <v>5</v>
      </c>
      <c r="GT7" s="2">
        <v>9.1999999999999993</v>
      </c>
      <c r="GU7" s="2">
        <v>1.5</v>
      </c>
      <c r="GV7" s="2">
        <v>2</v>
      </c>
      <c r="GW7" s="14">
        <f t="shared" si="2"/>
        <v>0.11</v>
      </c>
      <c r="GX7" t="s">
        <v>622</v>
      </c>
    </row>
    <row r="8" spans="1:206" ht="15.75" customHeight="1" x14ac:dyDescent="0.35">
      <c r="A8" s="1" t="s">
        <v>315</v>
      </c>
      <c r="B8" s="2">
        <v>4</v>
      </c>
      <c r="C8" s="1" t="s">
        <v>203</v>
      </c>
      <c r="D8" s="1" t="s">
        <v>204</v>
      </c>
      <c r="E8" s="2">
        <v>21</v>
      </c>
      <c r="F8" s="3" t="b">
        <v>1</v>
      </c>
      <c r="G8" s="2">
        <v>57.98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" t="b">
        <v>1</v>
      </c>
      <c r="R8" s="2">
        <v>29.32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 t="b">
        <v>1</v>
      </c>
      <c r="AC8" s="2">
        <v>28.66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3" t="b">
        <v>1</v>
      </c>
      <c r="AN8" s="2">
        <v>42.94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4</v>
      </c>
      <c r="AY8" s="3" t="b">
        <v>1</v>
      </c>
      <c r="AZ8" s="2">
        <v>81.23</v>
      </c>
      <c r="BA8" s="2">
        <v>9</v>
      </c>
      <c r="BB8" s="2">
        <v>8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f t="shared" si="0"/>
        <v>0</v>
      </c>
      <c r="BL8" s="2">
        <v>0</v>
      </c>
      <c r="BM8" s="3" t="b">
        <v>0</v>
      </c>
      <c r="BN8" s="3" t="b">
        <v>1</v>
      </c>
      <c r="BO8" s="2">
        <v>63.49</v>
      </c>
      <c r="BP8" s="2">
        <v>9</v>
      </c>
      <c r="BQ8" s="2">
        <v>8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f t="shared" si="1"/>
        <v>0</v>
      </c>
      <c r="BZ8" s="2">
        <v>0</v>
      </c>
      <c r="CA8" s="2">
        <v>0</v>
      </c>
      <c r="CB8" s="3" t="b">
        <v>0</v>
      </c>
      <c r="CC8" s="3" t="b">
        <v>1</v>
      </c>
      <c r="CD8" s="2">
        <v>93.36</v>
      </c>
      <c r="CE8" s="2">
        <v>9</v>
      </c>
      <c r="CF8" s="2">
        <v>8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3" t="b">
        <v>0</v>
      </c>
      <c r="CQ8" s="3" t="b">
        <v>1</v>
      </c>
      <c r="CR8" s="2">
        <v>91.23</v>
      </c>
      <c r="CS8" s="2">
        <v>9</v>
      </c>
      <c r="CT8" s="2">
        <v>8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3" t="b">
        <v>0</v>
      </c>
      <c r="DE8" s="3" t="b">
        <v>1</v>
      </c>
      <c r="DF8" s="2">
        <v>114.54</v>
      </c>
      <c r="DG8" s="2">
        <v>9</v>
      </c>
      <c r="DH8" s="2">
        <v>8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3" t="b">
        <v>0</v>
      </c>
      <c r="DS8" s="3" t="b">
        <v>1</v>
      </c>
      <c r="DT8" s="2">
        <v>108.24</v>
      </c>
      <c r="DU8" s="2">
        <v>9</v>
      </c>
      <c r="DV8" s="2">
        <v>8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3" t="b">
        <v>0</v>
      </c>
      <c r="EG8" s="3" t="b">
        <v>1</v>
      </c>
      <c r="EH8" s="2">
        <v>65.55</v>
      </c>
      <c r="EI8" s="2">
        <v>9</v>
      </c>
      <c r="EJ8" s="2">
        <v>8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3" t="b">
        <v>1</v>
      </c>
      <c r="EU8" s="3" t="b">
        <v>0</v>
      </c>
      <c r="EV8" s="2">
        <v>87.2</v>
      </c>
      <c r="EW8" s="2">
        <v>8</v>
      </c>
      <c r="EX8" s="2">
        <v>7</v>
      </c>
      <c r="EY8" s="2">
        <v>0</v>
      </c>
      <c r="EZ8" s="2">
        <v>1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1</v>
      </c>
      <c r="FH8" s="3" t="b">
        <v>0</v>
      </c>
      <c r="FI8" s="3" t="b">
        <v>0</v>
      </c>
      <c r="FJ8" s="2">
        <v>124.91</v>
      </c>
      <c r="FK8" s="2">
        <v>7</v>
      </c>
      <c r="FL8" s="2">
        <v>6</v>
      </c>
      <c r="FM8" s="2">
        <v>0</v>
      </c>
      <c r="FN8" s="2">
        <v>1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1</v>
      </c>
      <c r="FU8" s="2">
        <v>2</v>
      </c>
      <c r="FV8" s="3" t="b">
        <v>0</v>
      </c>
      <c r="FW8" s="3" t="b">
        <v>1</v>
      </c>
      <c r="FX8" s="2">
        <v>70.58</v>
      </c>
      <c r="FY8" s="2">
        <v>9</v>
      </c>
      <c r="FZ8" s="2">
        <v>8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3" t="b">
        <v>1</v>
      </c>
      <c r="GK8" s="2">
        <v>8</v>
      </c>
      <c r="GL8" s="2">
        <v>1472</v>
      </c>
      <c r="GM8" s="2">
        <v>90.033000000000001</v>
      </c>
      <c r="GN8" s="2">
        <v>2</v>
      </c>
      <c r="GO8" s="2">
        <v>2</v>
      </c>
      <c r="GP8" s="2">
        <v>0</v>
      </c>
      <c r="GQ8" s="2">
        <v>2</v>
      </c>
      <c r="GR8" s="2">
        <v>6</v>
      </c>
      <c r="GS8" s="2">
        <v>0</v>
      </c>
      <c r="GT8" s="2">
        <v>11</v>
      </c>
      <c r="GU8" s="2">
        <v>1.875</v>
      </c>
      <c r="GV8" s="2">
        <v>3.75</v>
      </c>
      <c r="GW8" s="14">
        <f t="shared" si="2"/>
        <v>0.9</v>
      </c>
      <c r="GX8" t="s">
        <v>622</v>
      </c>
    </row>
    <row r="9" spans="1:206" ht="15.75" customHeight="1" x14ac:dyDescent="0.35">
      <c r="A9" s="1" t="s">
        <v>316</v>
      </c>
      <c r="B9" s="2">
        <v>4</v>
      </c>
      <c r="C9" s="1" t="s">
        <v>203</v>
      </c>
      <c r="D9" s="1" t="s">
        <v>204</v>
      </c>
      <c r="E9" s="2">
        <v>47</v>
      </c>
      <c r="F9" s="3" t="b">
        <v>1</v>
      </c>
      <c r="G9" s="2">
        <v>58.2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" t="b">
        <v>1</v>
      </c>
      <c r="R9" s="2">
        <v>67.89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b">
        <v>1</v>
      </c>
      <c r="AC9" s="2">
        <v>76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3" t="b">
        <v>1</v>
      </c>
      <c r="AN9" s="2">
        <v>54.12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4</v>
      </c>
      <c r="AY9" s="3" t="b">
        <v>0</v>
      </c>
      <c r="AZ9" s="2">
        <v>111.54</v>
      </c>
      <c r="BA9" s="2">
        <v>5</v>
      </c>
      <c r="BB9" s="2">
        <v>5</v>
      </c>
      <c r="BC9" s="2">
        <v>0</v>
      </c>
      <c r="BD9" s="2">
        <v>0</v>
      </c>
      <c r="BE9" s="2">
        <v>0</v>
      </c>
      <c r="BF9" s="2">
        <v>0</v>
      </c>
      <c r="BG9" s="2">
        <v>2</v>
      </c>
      <c r="BH9" s="2">
        <v>1</v>
      </c>
      <c r="BI9" s="2">
        <v>0</v>
      </c>
      <c r="BJ9" s="2">
        <v>1</v>
      </c>
      <c r="BK9" s="2">
        <f t="shared" si="0"/>
        <v>1</v>
      </c>
      <c r="BL9" s="2">
        <v>4</v>
      </c>
      <c r="BM9" s="3" t="b">
        <v>0</v>
      </c>
      <c r="BN9" s="3" t="b">
        <v>0</v>
      </c>
      <c r="BO9" s="2">
        <v>87.06</v>
      </c>
      <c r="BP9" s="2">
        <v>8</v>
      </c>
      <c r="BQ9" s="2">
        <v>7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f t="shared" si="1"/>
        <v>0</v>
      </c>
      <c r="BZ9" s="2">
        <v>1</v>
      </c>
      <c r="CA9" s="2">
        <v>1</v>
      </c>
      <c r="CB9" s="3" t="b">
        <v>0</v>
      </c>
      <c r="CC9" s="3" t="b">
        <v>0</v>
      </c>
      <c r="CD9" s="2">
        <v>128</v>
      </c>
      <c r="CE9" s="2">
        <v>8</v>
      </c>
      <c r="CF9" s="2">
        <v>7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1</v>
      </c>
      <c r="CO9" s="2">
        <v>1</v>
      </c>
      <c r="CP9" s="3" t="b">
        <v>0</v>
      </c>
      <c r="CQ9" s="3" t="b">
        <v>1</v>
      </c>
      <c r="CR9" s="2">
        <v>82.94</v>
      </c>
      <c r="CS9" s="2">
        <v>9</v>
      </c>
      <c r="CT9" s="2">
        <v>8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3" t="b">
        <v>0</v>
      </c>
      <c r="DE9" s="3" t="b">
        <v>0</v>
      </c>
      <c r="DF9" s="2">
        <v>144.30000000000001</v>
      </c>
      <c r="DG9" s="2">
        <v>8</v>
      </c>
      <c r="DH9" s="2">
        <v>7</v>
      </c>
      <c r="DI9" s="2">
        <v>0</v>
      </c>
      <c r="DJ9" s="2">
        <v>0</v>
      </c>
      <c r="DK9" s="2">
        <v>1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1</v>
      </c>
      <c r="DR9" s="3" t="b">
        <v>0</v>
      </c>
      <c r="DS9" s="3" t="b">
        <v>0</v>
      </c>
      <c r="DT9" s="2">
        <v>130.1</v>
      </c>
      <c r="DU9" s="2">
        <v>2</v>
      </c>
      <c r="DV9" s="2">
        <v>3</v>
      </c>
      <c r="DW9" s="2">
        <v>0</v>
      </c>
      <c r="DX9" s="2">
        <v>1</v>
      </c>
      <c r="DY9" s="2">
        <v>1</v>
      </c>
      <c r="DZ9" s="2">
        <v>1</v>
      </c>
      <c r="EA9" s="2">
        <v>0</v>
      </c>
      <c r="EB9" s="2">
        <v>3</v>
      </c>
      <c r="EC9" s="2">
        <v>0</v>
      </c>
      <c r="ED9" s="2">
        <v>1</v>
      </c>
      <c r="EE9" s="2">
        <v>7</v>
      </c>
      <c r="EF9" s="3" t="b">
        <v>0</v>
      </c>
      <c r="EG9" s="3" t="b">
        <v>0</v>
      </c>
      <c r="EH9" s="2">
        <v>133.63999999999999</v>
      </c>
      <c r="EI9" s="2">
        <v>7</v>
      </c>
      <c r="EJ9" s="2">
        <v>4</v>
      </c>
      <c r="EK9" s="2">
        <v>0</v>
      </c>
      <c r="EL9" s="2">
        <v>1</v>
      </c>
      <c r="EM9" s="2">
        <v>1</v>
      </c>
      <c r="EN9" s="2">
        <v>1</v>
      </c>
      <c r="EO9" s="2">
        <v>0</v>
      </c>
      <c r="EP9" s="2">
        <v>0</v>
      </c>
      <c r="EQ9" s="2">
        <v>0</v>
      </c>
      <c r="ER9" s="2">
        <v>1</v>
      </c>
      <c r="ES9" s="2">
        <v>4</v>
      </c>
      <c r="ET9" s="3" t="b">
        <v>0</v>
      </c>
      <c r="EU9" s="3" t="b">
        <v>0</v>
      </c>
      <c r="EV9" s="2">
        <v>153.58000000000001</v>
      </c>
      <c r="EW9" s="2">
        <v>7</v>
      </c>
      <c r="EX9" s="2">
        <v>6</v>
      </c>
      <c r="EY9" s="2">
        <v>1</v>
      </c>
      <c r="EZ9" s="2">
        <v>0</v>
      </c>
      <c r="FA9" s="2">
        <v>1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2</v>
      </c>
      <c r="FH9" s="3" t="b">
        <v>0</v>
      </c>
      <c r="FI9" s="3" t="b">
        <v>0</v>
      </c>
      <c r="FJ9" s="2">
        <v>105.58</v>
      </c>
      <c r="FK9" s="2">
        <v>4</v>
      </c>
      <c r="FL9" s="2">
        <v>1</v>
      </c>
      <c r="FM9" s="2">
        <v>1</v>
      </c>
      <c r="FN9" s="2">
        <v>1</v>
      </c>
      <c r="FO9" s="2">
        <v>1</v>
      </c>
      <c r="FP9" s="2">
        <v>1</v>
      </c>
      <c r="FQ9" s="2">
        <v>1</v>
      </c>
      <c r="FR9" s="2">
        <v>0</v>
      </c>
      <c r="FS9" s="2">
        <v>1</v>
      </c>
      <c r="FT9" s="2">
        <v>1</v>
      </c>
      <c r="FU9" s="2">
        <v>7</v>
      </c>
      <c r="FV9" s="3" t="b">
        <v>0</v>
      </c>
      <c r="FW9" s="3" t="b">
        <v>0</v>
      </c>
      <c r="FX9" s="2">
        <v>119.96</v>
      </c>
      <c r="FY9" s="2">
        <v>3</v>
      </c>
      <c r="FZ9" s="2">
        <v>3</v>
      </c>
      <c r="GA9" s="2">
        <v>1</v>
      </c>
      <c r="GB9" s="2">
        <v>0</v>
      </c>
      <c r="GC9" s="2">
        <v>0</v>
      </c>
      <c r="GD9" s="2">
        <v>1</v>
      </c>
      <c r="GE9" s="2">
        <v>2</v>
      </c>
      <c r="GF9" s="2">
        <v>3</v>
      </c>
      <c r="GG9" s="2">
        <v>0</v>
      </c>
      <c r="GH9" s="2">
        <v>1</v>
      </c>
      <c r="GI9" s="2">
        <v>8</v>
      </c>
      <c r="GJ9" s="3" t="b">
        <v>0</v>
      </c>
      <c r="GK9" s="2">
        <v>1</v>
      </c>
      <c r="GL9" s="2">
        <v>1937</v>
      </c>
      <c r="GM9" s="2">
        <v>119.67</v>
      </c>
      <c r="GN9" s="2">
        <v>0</v>
      </c>
      <c r="GO9" s="2">
        <v>0</v>
      </c>
      <c r="GP9" s="2">
        <v>0</v>
      </c>
      <c r="GQ9" s="2">
        <v>4</v>
      </c>
      <c r="GR9" s="2">
        <v>1</v>
      </c>
      <c r="GS9" s="2">
        <v>5</v>
      </c>
      <c r="GT9" s="2">
        <v>12.2</v>
      </c>
      <c r="GU9" s="2">
        <v>2.125</v>
      </c>
      <c r="GV9" s="2">
        <v>3.5</v>
      </c>
      <c r="GW9" s="14">
        <f t="shared" si="2"/>
        <v>0.11</v>
      </c>
      <c r="GX9" t="s">
        <v>622</v>
      </c>
    </row>
    <row r="10" spans="1:206" ht="15.75" customHeight="1" x14ac:dyDescent="0.35">
      <c r="A10" s="1" t="s">
        <v>317</v>
      </c>
      <c r="B10" s="2">
        <v>4</v>
      </c>
      <c r="C10" s="1" t="s">
        <v>203</v>
      </c>
      <c r="D10" s="1" t="s">
        <v>204</v>
      </c>
      <c r="E10" s="2">
        <v>26</v>
      </c>
      <c r="F10" s="3" t="b">
        <v>0</v>
      </c>
      <c r="G10" s="2">
        <v>59.78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3" t="b">
        <v>1</v>
      </c>
      <c r="R10" s="2">
        <v>74.59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b">
        <v>1</v>
      </c>
      <c r="AC10" s="2">
        <v>21.73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3" t="b">
        <v>1</v>
      </c>
      <c r="AN10" s="2">
        <v>18.649999999999999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3" t="b">
        <v>0</v>
      </c>
      <c r="AZ10" s="2">
        <v>106.08</v>
      </c>
      <c r="BA10" s="2">
        <v>8</v>
      </c>
      <c r="BB10" s="2">
        <v>7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</v>
      </c>
      <c r="BI10" s="2">
        <v>0</v>
      </c>
      <c r="BJ10" s="2">
        <v>0</v>
      </c>
      <c r="BK10" s="2">
        <f t="shared" si="0"/>
        <v>0</v>
      </c>
      <c r="BL10" s="2">
        <v>1</v>
      </c>
      <c r="BM10" s="3" t="b">
        <v>0</v>
      </c>
      <c r="BN10" s="3" t="b">
        <v>1</v>
      </c>
      <c r="BO10" s="2">
        <v>79.47</v>
      </c>
      <c r="BP10" s="2">
        <v>9</v>
      </c>
      <c r="BQ10" s="2">
        <v>8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f t="shared" si="1"/>
        <v>0</v>
      </c>
      <c r="BZ10" s="2">
        <v>0</v>
      </c>
      <c r="CA10" s="2">
        <v>0</v>
      </c>
      <c r="CB10" s="3" t="b">
        <v>0</v>
      </c>
      <c r="CC10" s="3" t="b">
        <v>0</v>
      </c>
      <c r="CD10" s="2">
        <v>113.34</v>
      </c>
      <c r="CE10" s="2">
        <v>8</v>
      </c>
      <c r="CF10" s="2">
        <v>7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1</v>
      </c>
      <c r="CO10" s="2">
        <v>1</v>
      </c>
      <c r="CP10" s="3" t="b">
        <v>0</v>
      </c>
      <c r="CQ10" s="3" t="b">
        <v>1</v>
      </c>
      <c r="CR10" s="2">
        <v>99.95</v>
      </c>
      <c r="CS10" s="2">
        <v>9</v>
      </c>
      <c r="CT10" s="2">
        <v>8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3" t="b">
        <v>0</v>
      </c>
      <c r="DE10" s="3" t="b">
        <v>0</v>
      </c>
      <c r="DF10" s="2">
        <v>115.51</v>
      </c>
      <c r="DG10" s="2">
        <v>7</v>
      </c>
      <c r="DH10" s="2">
        <v>6</v>
      </c>
      <c r="DI10" s="2">
        <v>0</v>
      </c>
      <c r="DJ10" s="2">
        <v>0</v>
      </c>
      <c r="DK10" s="2">
        <v>1</v>
      </c>
      <c r="DL10" s="2">
        <v>1</v>
      </c>
      <c r="DM10" s="2">
        <v>0</v>
      </c>
      <c r="DN10" s="2">
        <v>0</v>
      </c>
      <c r="DO10" s="2">
        <v>0</v>
      </c>
      <c r="DP10" s="2">
        <v>0</v>
      </c>
      <c r="DQ10" s="2">
        <v>2</v>
      </c>
      <c r="DR10" s="3" t="b">
        <v>0</v>
      </c>
      <c r="DS10" s="3" t="b">
        <v>1</v>
      </c>
      <c r="DT10" s="2">
        <v>236.1</v>
      </c>
      <c r="DU10" s="2">
        <v>9</v>
      </c>
      <c r="DV10" s="2">
        <v>8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3" t="b">
        <v>0</v>
      </c>
      <c r="EG10" s="3" t="b">
        <v>1</v>
      </c>
      <c r="EH10" s="2">
        <v>104.53</v>
      </c>
      <c r="EI10" s="2">
        <v>9</v>
      </c>
      <c r="EJ10" s="2">
        <v>8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3" t="b">
        <v>1</v>
      </c>
      <c r="EU10" s="3" t="b">
        <v>0</v>
      </c>
      <c r="EV10" s="2">
        <v>60.04</v>
      </c>
      <c r="EW10" s="2">
        <v>8</v>
      </c>
      <c r="EX10" s="2">
        <v>7</v>
      </c>
      <c r="EY10" s="2">
        <v>0</v>
      </c>
      <c r="EZ10" s="2">
        <v>1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1</v>
      </c>
      <c r="FH10" s="3" t="b">
        <v>0</v>
      </c>
      <c r="FI10" s="3" t="b">
        <v>0</v>
      </c>
      <c r="FJ10" s="2">
        <v>113.44</v>
      </c>
      <c r="FK10" s="2">
        <v>7</v>
      </c>
      <c r="FL10" s="2">
        <v>6</v>
      </c>
      <c r="FM10" s="2">
        <v>0</v>
      </c>
      <c r="FN10" s="2">
        <v>0</v>
      </c>
      <c r="FO10" s="2">
        <v>0</v>
      </c>
      <c r="FP10" s="2">
        <v>1</v>
      </c>
      <c r="FQ10" s="2">
        <v>0</v>
      </c>
      <c r="FR10" s="2">
        <v>0</v>
      </c>
      <c r="FS10" s="2">
        <v>0</v>
      </c>
      <c r="FT10" s="2">
        <v>1</v>
      </c>
      <c r="FU10" s="2">
        <v>2</v>
      </c>
      <c r="FV10" s="3" t="b">
        <v>0</v>
      </c>
      <c r="FW10" s="3" t="b">
        <v>0</v>
      </c>
      <c r="FX10" s="2">
        <v>101.94</v>
      </c>
      <c r="FY10" s="2">
        <v>7</v>
      </c>
      <c r="FZ10" s="2">
        <v>6</v>
      </c>
      <c r="GA10" s="2">
        <v>0</v>
      </c>
      <c r="GB10" s="2">
        <v>0</v>
      </c>
      <c r="GC10" s="2">
        <v>0</v>
      </c>
      <c r="GD10" s="2">
        <v>1</v>
      </c>
      <c r="GE10" s="2">
        <v>1</v>
      </c>
      <c r="GF10" s="2">
        <v>0</v>
      </c>
      <c r="GG10" s="2">
        <v>0</v>
      </c>
      <c r="GH10" s="2">
        <v>0</v>
      </c>
      <c r="GI10" s="2">
        <v>2</v>
      </c>
      <c r="GJ10" s="3" t="b">
        <v>0</v>
      </c>
      <c r="GK10" s="2">
        <v>4</v>
      </c>
      <c r="GL10" s="2">
        <v>1728</v>
      </c>
      <c r="GM10" s="2">
        <v>113.04</v>
      </c>
      <c r="GN10" s="2">
        <v>1</v>
      </c>
      <c r="GO10" s="2">
        <v>1</v>
      </c>
      <c r="GP10" s="2">
        <v>0</v>
      </c>
      <c r="GQ10" s="2">
        <v>3</v>
      </c>
      <c r="GR10" s="2">
        <v>3</v>
      </c>
      <c r="GS10" s="2">
        <v>3</v>
      </c>
      <c r="GT10" s="2">
        <v>7.8</v>
      </c>
      <c r="GU10" s="2">
        <v>2</v>
      </c>
      <c r="GV10" s="2">
        <v>3.875</v>
      </c>
      <c r="GW10" s="14">
        <f t="shared" si="2"/>
        <v>0.45</v>
      </c>
      <c r="GX10" t="s">
        <v>622</v>
      </c>
    </row>
    <row r="11" spans="1:206" ht="15.75" customHeight="1" x14ac:dyDescent="0.35">
      <c r="A11" s="1" t="s">
        <v>318</v>
      </c>
      <c r="B11" s="2">
        <v>4</v>
      </c>
      <c r="C11" s="1" t="s">
        <v>203</v>
      </c>
      <c r="D11" s="1" t="s">
        <v>208</v>
      </c>
      <c r="E11" s="2">
        <v>20</v>
      </c>
      <c r="F11" s="3" t="b">
        <v>1</v>
      </c>
      <c r="G11" s="2">
        <v>59.21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" t="b">
        <v>1</v>
      </c>
      <c r="R11" s="2">
        <v>60.43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 t="b">
        <v>1</v>
      </c>
      <c r="AC11" s="2">
        <v>66.650000000000006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3" t="b">
        <v>1</v>
      </c>
      <c r="AN11" s="2">
        <v>84.59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4</v>
      </c>
      <c r="AY11" s="3" t="b">
        <v>0</v>
      </c>
      <c r="AZ11" s="2">
        <v>56.67</v>
      </c>
      <c r="BA11" s="2">
        <v>8</v>
      </c>
      <c r="BB11" s="2">
        <v>5</v>
      </c>
      <c r="BC11" s="2">
        <v>0</v>
      </c>
      <c r="BD11" s="2">
        <v>0</v>
      </c>
      <c r="BE11" s="2">
        <v>0</v>
      </c>
      <c r="BF11" s="2">
        <v>1</v>
      </c>
      <c r="BG11" s="2">
        <v>1</v>
      </c>
      <c r="BH11" s="2">
        <v>1</v>
      </c>
      <c r="BI11" s="2">
        <v>0</v>
      </c>
      <c r="BJ11" s="2">
        <v>0</v>
      </c>
      <c r="BK11" s="2">
        <f t="shared" si="0"/>
        <v>1</v>
      </c>
      <c r="BL11" s="2">
        <v>3</v>
      </c>
      <c r="BM11" s="3" t="b">
        <v>0</v>
      </c>
      <c r="BN11" s="3" t="b">
        <v>0</v>
      </c>
      <c r="BO11" s="2">
        <v>51.45</v>
      </c>
      <c r="BP11" s="2">
        <v>6</v>
      </c>
      <c r="BQ11" s="2">
        <v>6</v>
      </c>
      <c r="BR11" s="2">
        <v>0</v>
      </c>
      <c r="BS11" s="2">
        <v>0</v>
      </c>
      <c r="BT11" s="2">
        <v>1</v>
      </c>
      <c r="BU11" s="2">
        <v>0</v>
      </c>
      <c r="BV11" s="2">
        <v>0</v>
      </c>
      <c r="BW11" s="2">
        <v>0</v>
      </c>
      <c r="BX11" s="2">
        <v>0</v>
      </c>
      <c r="BY11" s="2">
        <f t="shared" si="1"/>
        <v>0</v>
      </c>
      <c r="BZ11" s="2">
        <v>2</v>
      </c>
      <c r="CA11" s="2">
        <v>3</v>
      </c>
      <c r="CB11" s="3" t="b">
        <v>0</v>
      </c>
      <c r="CC11" s="3" t="b">
        <v>0</v>
      </c>
      <c r="CD11" s="2">
        <v>41.22</v>
      </c>
      <c r="CE11" s="2">
        <v>8</v>
      </c>
      <c r="CF11" s="2">
        <v>5</v>
      </c>
      <c r="CG11" s="2">
        <v>0</v>
      </c>
      <c r="CH11" s="2">
        <v>0</v>
      </c>
      <c r="CI11" s="2">
        <v>0</v>
      </c>
      <c r="CJ11" s="2">
        <v>0</v>
      </c>
      <c r="CK11" s="2">
        <v>1</v>
      </c>
      <c r="CL11" s="2">
        <v>1</v>
      </c>
      <c r="CM11" s="2">
        <v>0</v>
      </c>
      <c r="CN11" s="2">
        <v>1</v>
      </c>
      <c r="CO11" s="2">
        <v>3</v>
      </c>
      <c r="CP11" s="3" t="b">
        <v>0</v>
      </c>
      <c r="CQ11" s="3" t="b">
        <v>0</v>
      </c>
      <c r="CR11" s="2">
        <v>78.650000000000006</v>
      </c>
      <c r="CS11" s="2">
        <v>8</v>
      </c>
      <c r="CT11" s="2">
        <v>7</v>
      </c>
      <c r="CU11" s="2">
        <v>0</v>
      </c>
      <c r="CV11" s="2">
        <v>0</v>
      </c>
      <c r="CW11" s="2">
        <v>0</v>
      </c>
      <c r="CX11" s="2">
        <v>1</v>
      </c>
      <c r="CY11" s="2">
        <v>0</v>
      </c>
      <c r="CZ11" s="2">
        <v>0</v>
      </c>
      <c r="DA11" s="2">
        <v>0</v>
      </c>
      <c r="DB11" s="2">
        <v>0</v>
      </c>
      <c r="DC11" s="2">
        <v>1</v>
      </c>
      <c r="DD11" s="3" t="b">
        <v>0</v>
      </c>
      <c r="DE11" s="3" t="b">
        <v>0</v>
      </c>
      <c r="DF11" s="2">
        <v>75.849999999999994</v>
      </c>
      <c r="DG11" s="2">
        <v>8</v>
      </c>
      <c r="DH11" s="2">
        <v>7</v>
      </c>
      <c r="DI11" s="2">
        <v>0</v>
      </c>
      <c r="DJ11" s="2">
        <v>0</v>
      </c>
      <c r="DK11" s="2">
        <v>1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1</v>
      </c>
      <c r="DR11" s="3" t="b">
        <v>0</v>
      </c>
      <c r="DS11" s="3" t="b">
        <v>0</v>
      </c>
      <c r="DT11" s="2">
        <v>48.64</v>
      </c>
      <c r="DU11" s="2">
        <v>10</v>
      </c>
      <c r="DV11" s="2">
        <v>7</v>
      </c>
      <c r="DW11" s="2">
        <v>1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1</v>
      </c>
      <c r="EF11" s="3" t="b">
        <v>1</v>
      </c>
      <c r="EG11" s="3" t="b">
        <v>0</v>
      </c>
      <c r="EH11" s="2">
        <v>57.91</v>
      </c>
      <c r="EI11" s="2">
        <v>7</v>
      </c>
      <c r="EJ11" s="2">
        <v>6</v>
      </c>
      <c r="EK11" s="2">
        <v>0</v>
      </c>
      <c r="EL11" s="2">
        <v>0</v>
      </c>
      <c r="EM11" s="2">
        <v>0</v>
      </c>
      <c r="EN11" s="2">
        <v>0</v>
      </c>
      <c r="EO11" s="2">
        <v>1</v>
      </c>
      <c r="EP11" s="2">
        <v>0</v>
      </c>
      <c r="EQ11" s="2">
        <v>0</v>
      </c>
      <c r="ER11" s="2">
        <v>1</v>
      </c>
      <c r="ES11" s="2">
        <v>2</v>
      </c>
      <c r="ET11" s="3" t="b">
        <v>0</v>
      </c>
      <c r="EU11" s="3" t="b">
        <v>0</v>
      </c>
      <c r="EV11" s="2">
        <v>74.02</v>
      </c>
      <c r="EW11" s="2">
        <v>6</v>
      </c>
      <c r="EX11" s="2">
        <v>6</v>
      </c>
      <c r="EY11" s="2">
        <v>2</v>
      </c>
      <c r="EZ11" s="2">
        <v>1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3</v>
      </c>
      <c r="FH11" s="3" t="b">
        <v>0</v>
      </c>
      <c r="FI11" s="3" t="b">
        <v>1</v>
      </c>
      <c r="FJ11" s="2">
        <v>88.75</v>
      </c>
      <c r="FK11" s="2">
        <v>9</v>
      </c>
      <c r="FL11" s="2">
        <v>8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3" t="b">
        <v>1</v>
      </c>
      <c r="FW11" s="3" t="b">
        <v>0</v>
      </c>
      <c r="FX11" s="2">
        <v>83.2</v>
      </c>
      <c r="FY11" s="2">
        <v>8</v>
      </c>
      <c r="FZ11" s="2">
        <v>7</v>
      </c>
      <c r="GA11" s="2">
        <v>0</v>
      </c>
      <c r="GB11" s="2">
        <v>0</v>
      </c>
      <c r="GC11" s="2">
        <v>0</v>
      </c>
      <c r="GD11" s="2">
        <v>1</v>
      </c>
      <c r="GE11" s="2">
        <v>0</v>
      </c>
      <c r="GF11" s="2">
        <v>0</v>
      </c>
      <c r="GG11" s="2">
        <v>0</v>
      </c>
      <c r="GH11" s="2">
        <v>0</v>
      </c>
      <c r="GI11" s="2">
        <v>1</v>
      </c>
      <c r="GJ11" s="3" t="b">
        <v>0</v>
      </c>
      <c r="GK11" s="2">
        <v>1</v>
      </c>
      <c r="GL11" s="2">
        <v>1442</v>
      </c>
      <c r="GM11" s="2">
        <v>65.635999999999996</v>
      </c>
      <c r="GN11" s="2">
        <v>2</v>
      </c>
      <c r="GO11" s="2">
        <v>1</v>
      </c>
      <c r="GP11" s="2">
        <v>1</v>
      </c>
      <c r="GQ11" s="2">
        <v>3</v>
      </c>
      <c r="GR11" s="2">
        <v>0</v>
      </c>
      <c r="GS11" s="2">
        <v>5</v>
      </c>
      <c r="GT11" s="2">
        <v>10.6</v>
      </c>
      <c r="GU11" s="2">
        <v>2.875</v>
      </c>
      <c r="GV11" s="2">
        <v>3.375</v>
      </c>
      <c r="GW11" s="14">
        <f t="shared" si="2"/>
        <v>0.11</v>
      </c>
      <c r="GX11" t="s">
        <v>622</v>
      </c>
    </row>
    <row r="12" spans="1:206" ht="15.75" customHeight="1" x14ac:dyDescent="0.35">
      <c r="A12" s="1" t="s">
        <v>319</v>
      </c>
      <c r="B12" s="2">
        <v>4</v>
      </c>
      <c r="C12" s="1" t="s">
        <v>203</v>
      </c>
      <c r="D12" s="1" t="s">
        <v>208</v>
      </c>
      <c r="E12" s="2">
        <v>19</v>
      </c>
      <c r="F12" s="3" t="b">
        <v>0</v>
      </c>
      <c r="G12" s="2">
        <v>44.31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3" t="b">
        <v>0</v>
      </c>
      <c r="R12" s="2">
        <v>37.22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2</v>
      </c>
      <c r="AB12" s="3" t="b">
        <v>1</v>
      </c>
      <c r="AC12" s="2">
        <v>30.36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3" t="b">
        <v>1</v>
      </c>
      <c r="AN12" s="2">
        <v>38.130000000000003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2</v>
      </c>
      <c r="AY12" s="3" t="b">
        <v>1</v>
      </c>
      <c r="AZ12" s="2">
        <v>77.78</v>
      </c>
      <c r="BA12" s="2">
        <v>9</v>
      </c>
      <c r="BB12" s="2">
        <v>8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f t="shared" si="0"/>
        <v>0</v>
      </c>
      <c r="BL12" s="2">
        <v>0</v>
      </c>
      <c r="BM12" s="3" t="b">
        <v>0</v>
      </c>
      <c r="BN12" s="3" t="b">
        <v>1</v>
      </c>
      <c r="BO12" s="2">
        <v>81.88</v>
      </c>
      <c r="BP12" s="2">
        <v>9</v>
      </c>
      <c r="BQ12" s="2">
        <v>8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f t="shared" si="1"/>
        <v>0</v>
      </c>
      <c r="BZ12" s="2">
        <v>0</v>
      </c>
      <c r="CA12" s="2">
        <v>0</v>
      </c>
      <c r="CB12" s="3" t="b">
        <v>0</v>
      </c>
      <c r="CC12" s="3" t="b">
        <v>1</v>
      </c>
      <c r="CD12" s="2">
        <v>87.31</v>
      </c>
      <c r="CE12" s="2">
        <v>9</v>
      </c>
      <c r="CF12" s="2">
        <v>8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3" t="b">
        <v>0</v>
      </c>
      <c r="CQ12" s="3" t="b">
        <v>1</v>
      </c>
      <c r="CR12" s="2">
        <v>110.22</v>
      </c>
      <c r="CS12" s="2">
        <v>9</v>
      </c>
      <c r="CT12" s="2">
        <v>8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3" t="b">
        <v>0</v>
      </c>
      <c r="DE12" s="3" t="b">
        <v>1</v>
      </c>
      <c r="DF12" s="2">
        <v>81.14</v>
      </c>
      <c r="DG12" s="2">
        <v>9</v>
      </c>
      <c r="DH12" s="2">
        <v>8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3" t="b">
        <v>0</v>
      </c>
      <c r="DS12" s="3" t="b">
        <v>1</v>
      </c>
      <c r="DT12" s="2">
        <v>82.35</v>
      </c>
      <c r="DU12" s="2">
        <v>9</v>
      </c>
      <c r="DV12" s="2">
        <v>8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3" t="b">
        <v>0</v>
      </c>
      <c r="EG12" s="3" t="b">
        <v>1</v>
      </c>
      <c r="EH12" s="2">
        <v>78.88</v>
      </c>
      <c r="EI12" s="2">
        <v>9</v>
      </c>
      <c r="EJ12" s="2">
        <v>8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3" t="b">
        <v>1</v>
      </c>
      <c r="EU12" s="3" t="b">
        <v>0</v>
      </c>
      <c r="EV12" s="2">
        <v>70.39</v>
      </c>
      <c r="EW12" s="2">
        <v>8</v>
      </c>
      <c r="EX12" s="2">
        <v>7</v>
      </c>
      <c r="EY12" s="2">
        <v>0</v>
      </c>
      <c r="EZ12" s="2">
        <v>1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1</v>
      </c>
      <c r="FH12" s="3" t="b">
        <v>0</v>
      </c>
      <c r="FI12" s="3" t="b">
        <v>0</v>
      </c>
      <c r="FJ12" s="2">
        <v>87.28</v>
      </c>
      <c r="FK12" s="2">
        <v>8</v>
      </c>
      <c r="FL12" s="2">
        <v>7</v>
      </c>
      <c r="FM12" s="2">
        <v>0</v>
      </c>
      <c r="FN12" s="2">
        <v>1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1</v>
      </c>
      <c r="FV12" s="3" t="b">
        <v>0</v>
      </c>
      <c r="FW12" s="3" t="b">
        <v>0</v>
      </c>
      <c r="FX12" s="2">
        <v>97.69</v>
      </c>
      <c r="FY12" s="2">
        <v>8</v>
      </c>
      <c r="FZ12" s="2">
        <v>7</v>
      </c>
      <c r="GA12" s="2">
        <v>0</v>
      </c>
      <c r="GB12" s="2">
        <v>0</v>
      </c>
      <c r="GC12" s="2">
        <v>0</v>
      </c>
      <c r="GD12" s="2">
        <v>1</v>
      </c>
      <c r="GE12" s="2">
        <v>0</v>
      </c>
      <c r="GF12" s="2">
        <v>0</v>
      </c>
      <c r="GG12" s="2">
        <v>0</v>
      </c>
      <c r="GH12" s="2">
        <v>0</v>
      </c>
      <c r="GI12" s="2">
        <v>1</v>
      </c>
      <c r="GJ12" s="3" t="b">
        <v>0</v>
      </c>
      <c r="GK12" s="2">
        <v>7</v>
      </c>
      <c r="GL12" s="2">
        <v>1448</v>
      </c>
      <c r="GM12" s="2">
        <v>85.492000000000004</v>
      </c>
      <c r="GN12" s="2">
        <v>1</v>
      </c>
      <c r="GO12" s="2">
        <v>1</v>
      </c>
      <c r="GP12" s="2">
        <v>0</v>
      </c>
      <c r="GQ12" s="2">
        <v>3</v>
      </c>
      <c r="GR12" s="2">
        <v>6</v>
      </c>
      <c r="GS12" s="2">
        <v>0</v>
      </c>
      <c r="GT12" s="2">
        <v>9.1999999999999993</v>
      </c>
      <c r="GU12" s="2">
        <v>2.25</v>
      </c>
      <c r="GV12" s="2">
        <v>4.125</v>
      </c>
      <c r="GW12" s="14">
        <f t="shared" si="2"/>
        <v>0.78</v>
      </c>
      <c r="GX12" t="s">
        <v>622</v>
      </c>
    </row>
    <row r="13" spans="1:206" ht="15.75" customHeight="1" x14ac:dyDescent="0.35">
      <c r="A13" s="1" t="s">
        <v>320</v>
      </c>
      <c r="B13" s="2">
        <v>4</v>
      </c>
      <c r="C13" s="1" t="s">
        <v>203</v>
      </c>
      <c r="D13" s="1" t="s">
        <v>204</v>
      </c>
      <c r="E13" s="2">
        <v>25</v>
      </c>
      <c r="F13" s="3" t="b">
        <v>1</v>
      </c>
      <c r="G13" s="2">
        <v>41.28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" t="b">
        <v>1</v>
      </c>
      <c r="R13" s="2">
        <v>28.13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 t="b">
        <v>1</v>
      </c>
      <c r="AC13" s="2">
        <v>43.51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3" t="b">
        <v>1</v>
      </c>
      <c r="AN13" s="2">
        <v>48.1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4</v>
      </c>
      <c r="AY13" s="3" t="b">
        <v>0</v>
      </c>
      <c r="AZ13" s="2">
        <v>103.87</v>
      </c>
      <c r="BA13" s="2">
        <v>8</v>
      </c>
      <c r="BB13" s="2">
        <v>7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1</v>
      </c>
      <c r="BI13" s="2">
        <v>0</v>
      </c>
      <c r="BJ13" s="2">
        <v>0</v>
      </c>
      <c r="BK13" s="2">
        <f t="shared" si="0"/>
        <v>0</v>
      </c>
      <c r="BL13" s="2">
        <v>1</v>
      </c>
      <c r="BM13" s="3" t="b">
        <v>0</v>
      </c>
      <c r="BN13" s="3" t="b">
        <v>1</v>
      </c>
      <c r="BO13" s="2">
        <v>97.28</v>
      </c>
      <c r="BP13" s="2">
        <v>9</v>
      </c>
      <c r="BQ13" s="2">
        <v>8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f t="shared" si="1"/>
        <v>0</v>
      </c>
      <c r="BZ13" s="2">
        <v>0</v>
      </c>
      <c r="CA13" s="2">
        <v>0</v>
      </c>
      <c r="CB13" s="3" t="b">
        <v>0</v>
      </c>
      <c r="CC13" s="3" t="b">
        <v>1</v>
      </c>
      <c r="CD13" s="2">
        <v>115.88</v>
      </c>
      <c r="CE13" s="2">
        <v>9</v>
      </c>
      <c r="CF13" s="2">
        <v>8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3" t="b">
        <v>0</v>
      </c>
      <c r="CQ13" s="3" t="b">
        <v>1</v>
      </c>
      <c r="CR13" s="2">
        <v>71.87</v>
      </c>
      <c r="CS13" s="2">
        <v>9</v>
      </c>
      <c r="CT13" s="2">
        <v>8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3" t="b">
        <v>0</v>
      </c>
      <c r="DE13" s="3" t="b">
        <v>0</v>
      </c>
      <c r="DF13" s="2">
        <v>117.87</v>
      </c>
      <c r="DG13" s="2">
        <v>9</v>
      </c>
      <c r="DH13" s="2">
        <v>6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1</v>
      </c>
      <c r="DP13" s="2">
        <v>0</v>
      </c>
      <c r="DQ13" s="2">
        <v>2</v>
      </c>
      <c r="DR13" s="3" t="b">
        <v>0</v>
      </c>
      <c r="DS13" s="3" t="b">
        <v>1</v>
      </c>
      <c r="DT13" s="2">
        <v>117.92</v>
      </c>
      <c r="DU13" s="2">
        <v>9</v>
      </c>
      <c r="DV13" s="2">
        <v>8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3" t="b">
        <v>0</v>
      </c>
      <c r="EG13" s="3" t="b">
        <v>1</v>
      </c>
      <c r="EH13" s="2">
        <v>118.24</v>
      </c>
      <c r="EI13" s="2">
        <v>9</v>
      </c>
      <c r="EJ13" s="2">
        <v>8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3" t="b">
        <v>1</v>
      </c>
      <c r="EU13" s="3" t="b">
        <v>0</v>
      </c>
      <c r="EV13" s="2">
        <v>99</v>
      </c>
      <c r="EW13" s="2">
        <v>7</v>
      </c>
      <c r="EX13" s="2">
        <v>6</v>
      </c>
      <c r="EY13" s="2">
        <v>0</v>
      </c>
      <c r="EZ13" s="2">
        <v>1</v>
      </c>
      <c r="FA13" s="2">
        <v>1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2</v>
      </c>
      <c r="FH13" s="3" t="b">
        <v>0</v>
      </c>
      <c r="FI13" s="3" t="b">
        <v>0</v>
      </c>
      <c r="FJ13" s="2">
        <v>206.3</v>
      </c>
      <c r="FK13" s="2">
        <v>10</v>
      </c>
      <c r="FL13" s="2">
        <v>5</v>
      </c>
      <c r="FM13" s="2">
        <v>1</v>
      </c>
      <c r="FN13" s="2">
        <v>0</v>
      </c>
      <c r="FO13" s="2">
        <v>0</v>
      </c>
      <c r="FP13" s="2">
        <v>0</v>
      </c>
      <c r="FQ13" s="2">
        <v>1</v>
      </c>
      <c r="FR13" s="2">
        <v>0</v>
      </c>
      <c r="FS13" s="2">
        <v>1</v>
      </c>
      <c r="FT13" s="2">
        <v>0</v>
      </c>
      <c r="FU13" s="2">
        <v>3</v>
      </c>
      <c r="FV13" s="3" t="b">
        <v>0</v>
      </c>
      <c r="FW13" s="3" t="b">
        <v>0</v>
      </c>
      <c r="FX13" s="2">
        <v>96.78</v>
      </c>
      <c r="FY13" s="2">
        <v>8</v>
      </c>
      <c r="FZ13" s="2">
        <v>7</v>
      </c>
      <c r="GA13" s="2">
        <v>0</v>
      </c>
      <c r="GB13" s="2">
        <v>0</v>
      </c>
      <c r="GC13" s="2">
        <v>0</v>
      </c>
      <c r="GD13" s="2">
        <v>1</v>
      </c>
      <c r="GE13" s="2">
        <v>0</v>
      </c>
      <c r="GF13" s="2">
        <v>0</v>
      </c>
      <c r="GG13" s="2">
        <v>0</v>
      </c>
      <c r="GH13" s="2">
        <v>0</v>
      </c>
      <c r="GI13" s="2">
        <v>1</v>
      </c>
      <c r="GJ13" s="3" t="b">
        <v>0</v>
      </c>
      <c r="GK13" s="2">
        <v>5</v>
      </c>
      <c r="GL13" s="2">
        <v>1957</v>
      </c>
      <c r="GM13" s="2">
        <v>114.501</v>
      </c>
      <c r="GN13" s="2">
        <v>1</v>
      </c>
      <c r="GO13" s="2">
        <v>1</v>
      </c>
      <c r="GP13" s="2">
        <v>0</v>
      </c>
      <c r="GQ13" s="2">
        <v>3</v>
      </c>
      <c r="GR13" s="2">
        <v>4</v>
      </c>
      <c r="GS13" s="2">
        <v>2</v>
      </c>
      <c r="GT13" s="2">
        <v>9.8000000000000007</v>
      </c>
      <c r="GU13" s="2">
        <v>2.375</v>
      </c>
      <c r="GV13" s="2">
        <v>4.125</v>
      </c>
      <c r="GW13" s="14">
        <f t="shared" si="2"/>
        <v>0.56000000000000005</v>
      </c>
      <c r="GX13" t="s">
        <v>622</v>
      </c>
    </row>
    <row r="14" spans="1:206" ht="15.75" customHeight="1" x14ac:dyDescent="0.35">
      <c r="A14" s="1" t="s">
        <v>321</v>
      </c>
      <c r="B14" s="2">
        <v>4</v>
      </c>
      <c r="C14" s="1" t="s">
        <v>203</v>
      </c>
      <c r="D14" s="1" t="s">
        <v>204</v>
      </c>
      <c r="E14" s="2">
        <v>24</v>
      </c>
      <c r="F14" s="3" t="b">
        <v>1</v>
      </c>
      <c r="G14" s="2">
        <v>46.86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 t="b">
        <v>1</v>
      </c>
      <c r="R14" s="2">
        <v>81.95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b">
        <v>1</v>
      </c>
      <c r="AC14" s="2">
        <v>60.36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3" t="b">
        <v>1</v>
      </c>
      <c r="AN14" s="2">
        <v>62.63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4</v>
      </c>
      <c r="AY14" s="3" t="b">
        <v>0</v>
      </c>
      <c r="AZ14" s="2">
        <v>109.74</v>
      </c>
      <c r="BA14" s="2">
        <v>10</v>
      </c>
      <c r="BB14" s="2">
        <v>7</v>
      </c>
      <c r="BC14" s="2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f t="shared" si="0"/>
        <v>0</v>
      </c>
      <c r="BL14" s="2">
        <v>1</v>
      </c>
      <c r="BM14" s="3" t="b">
        <v>0</v>
      </c>
      <c r="BN14" s="3" t="b">
        <v>0</v>
      </c>
      <c r="BO14" s="2">
        <v>130.19</v>
      </c>
      <c r="BP14" s="2">
        <v>8</v>
      </c>
      <c r="BQ14" s="2">
        <v>7</v>
      </c>
      <c r="BR14" s="2">
        <v>0</v>
      </c>
      <c r="BS14" s="2">
        <v>1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f t="shared" si="1"/>
        <v>0</v>
      </c>
      <c r="BZ14" s="2">
        <v>0</v>
      </c>
      <c r="CA14" s="2">
        <v>1</v>
      </c>
      <c r="CB14" s="3" t="b">
        <v>0</v>
      </c>
      <c r="CC14" s="3" t="b">
        <v>0</v>
      </c>
      <c r="CD14" s="2">
        <v>232.92</v>
      </c>
      <c r="CE14" s="2">
        <v>8</v>
      </c>
      <c r="CF14" s="2">
        <v>7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1</v>
      </c>
      <c r="CO14" s="2">
        <v>1</v>
      </c>
      <c r="CP14" s="3" t="b">
        <v>0</v>
      </c>
      <c r="CQ14" s="3" t="b">
        <v>0</v>
      </c>
      <c r="CR14" s="2">
        <v>134.58000000000001</v>
      </c>
      <c r="CS14" s="2">
        <v>8</v>
      </c>
      <c r="CT14" s="2">
        <v>7</v>
      </c>
      <c r="CU14" s="2">
        <v>0</v>
      </c>
      <c r="CV14" s="2">
        <v>0</v>
      </c>
      <c r="CW14" s="2">
        <v>0</v>
      </c>
      <c r="CX14" s="2">
        <v>1</v>
      </c>
      <c r="CY14" s="2">
        <v>0</v>
      </c>
      <c r="CZ14" s="2">
        <v>0</v>
      </c>
      <c r="DA14" s="2">
        <v>0</v>
      </c>
      <c r="DB14" s="2">
        <v>0</v>
      </c>
      <c r="DC14" s="2">
        <v>1</v>
      </c>
      <c r="DD14" s="3" t="b">
        <v>0</v>
      </c>
      <c r="DE14" s="3" t="b">
        <v>1</v>
      </c>
      <c r="DF14" s="2">
        <v>125.38</v>
      </c>
      <c r="DG14" s="2">
        <v>9</v>
      </c>
      <c r="DH14" s="2">
        <v>8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3" t="b">
        <v>0</v>
      </c>
      <c r="DS14" s="3" t="b">
        <v>0</v>
      </c>
      <c r="DT14" s="2">
        <v>204.32</v>
      </c>
      <c r="DU14" s="2">
        <v>9</v>
      </c>
      <c r="DV14" s="2">
        <v>6</v>
      </c>
      <c r="DW14" s="2">
        <v>1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1</v>
      </c>
      <c r="ED14" s="2">
        <v>0</v>
      </c>
      <c r="EE14" s="2">
        <v>2</v>
      </c>
      <c r="EF14" s="3" t="b">
        <v>0</v>
      </c>
      <c r="EG14" s="3" t="b">
        <v>0</v>
      </c>
      <c r="EH14" s="2">
        <v>121.45</v>
      </c>
      <c r="EI14" s="2">
        <v>10</v>
      </c>
      <c r="EJ14" s="2">
        <v>7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1</v>
      </c>
      <c r="ES14" s="2">
        <v>1</v>
      </c>
      <c r="ET14" s="3" t="b">
        <v>0</v>
      </c>
      <c r="EU14" s="3" t="b">
        <v>1</v>
      </c>
      <c r="EV14" s="2">
        <v>108.29</v>
      </c>
      <c r="EW14" s="2">
        <v>9</v>
      </c>
      <c r="EX14" s="2">
        <v>8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3" t="b">
        <v>1</v>
      </c>
      <c r="FI14" s="3" t="b">
        <v>0</v>
      </c>
      <c r="FJ14" s="2">
        <v>204.86</v>
      </c>
      <c r="FK14" s="2">
        <v>8</v>
      </c>
      <c r="FL14" s="2">
        <v>5</v>
      </c>
      <c r="FM14" s="2">
        <v>1</v>
      </c>
      <c r="FN14" s="2">
        <v>0</v>
      </c>
      <c r="FO14" s="2">
        <v>0</v>
      </c>
      <c r="FP14" s="2">
        <v>1</v>
      </c>
      <c r="FQ14" s="2">
        <v>0</v>
      </c>
      <c r="FR14" s="2">
        <v>0</v>
      </c>
      <c r="FS14" s="2">
        <v>1</v>
      </c>
      <c r="FT14" s="2">
        <v>0</v>
      </c>
      <c r="FU14" s="2">
        <v>3</v>
      </c>
      <c r="FV14" s="3" t="b">
        <v>0</v>
      </c>
      <c r="FW14" s="3" t="b">
        <v>1</v>
      </c>
      <c r="FX14" s="2">
        <v>91.25</v>
      </c>
      <c r="FY14" s="2">
        <v>9</v>
      </c>
      <c r="FZ14" s="2">
        <v>8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3" t="b">
        <v>1</v>
      </c>
      <c r="GK14" s="2">
        <v>3</v>
      </c>
      <c r="GL14" s="2">
        <v>2214</v>
      </c>
      <c r="GM14" s="2">
        <v>146.298</v>
      </c>
      <c r="GN14" s="2">
        <v>2</v>
      </c>
      <c r="GO14" s="2">
        <v>2</v>
      </c>
      <c r="GP14" s="2">
        <v>0</v>
      </c>
      <c r="GQ14" s="2">
        <v>2</v>
      </c>
      <c r="GR14" s="2">
        <v>1</v>
      </c>
      <c r="GS14" s="2">
        <v>5</v>
      </c>
      <c r="GT14" s="2">
        <v>11.2</v>
      </c>
      <c r="GU14" s="2">
        <v>1.875</v>
      </c>
      <c r="GV14" s="2">
        <v>3</v>
      </c>
      <c r="GW14" s="14">
        <f t="shared" si="2"/>
        <v>0.34</v>
      </c>
      <c r="GX14" t="s">
        <v>622</v>
      </c>
    </row>
    <row r="15" spans="1:206" ht="15.75" customHeight="1" x14ac:dyDescent="0.35">
      <c r="A15" s="1" t="s">
        <v>322</v>
      </c>
      <c r="B15" s="2">
        <v>4</v>
      </c>
      <c r="C15" s="1" t="s">
        <v>203</v>
      </c>
      <c r="D15" s="1" t="s">
        <v>208</v>
      </c>
      <c r="E15" s="2">
        <v>19</v>
      </c>
      <c r="F15" s="3" t="b">
        <v>1</v>
      </c>
      <c r="G15" s="2">
        <v>62.18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" t="b">
        <v>1</v>
      </c>
      <c r="R15" s="2">
        <v>59.78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3" t="b">
        <v>1</v>
      </c>
      <c r="AC15" s="2">
        <v>51.14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3" t="b">
        <v>1</v>
      </c>
      <c r="AN15" s="2">
        <v>36.53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4</v>
      </c>
      <c r="AY15" s="3" t="b">
        <v>0</v>
      </c>
      <c r="AZ15" s="2">
        <v>122.31</v>
      </c>
      <c r="BA15" s="2">
        <v>8</v>
      </c>
      <c r="BB15" s="2">
        <v>7</v>
      </c>
      <c r="BC15" s="2">
        <v>0</v>
      </c>
      <c r="BD15" s="2">
        <v>0</v>
      </c>
      <c r="BE15" s="2">
        <v>0</v>
      </c>
      <c r="BF15" s="2">
        <v>0</v>
      </c>
      <c r="BG15" s="2">
        <v>1</v>
      </c>
      <c r="BH15" s="2">
        <v>0</v>
      </c>
      <c r="BI15" s="2">
        <v>0</v>
      </c>
      <c r="BJ15" s="2">
        <v>0</v>
      </c>
      <c r="BK15" s="2">
        <f t="shared" si="0"/>
        <v>0</v>
      </c>
      <c r="BL15" s="2">
        <v>1</v>
      </c>
      <c r="BM15" s="3" t="b">
        <v>0</v>
      </c>
      <c r="BN15" s="3" t="b">
        <v>1</v>
      </c>
      <c r="BO15" s="2">
        <v>115.94</v>
      </c>
      <c r="BP15" s="2">
        <v>9</v>
      </c>
      <c r="BQ15" s="2">
        <v>8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f t="shared" si="1"/>
        <v>0</v>
      </c>
      <c r="BZ15" s="2">
        <v>0</v>
      </c>
      <c r="CA15" s="2">
        <v>0</v>
      </c>
      <c r="CB15" s="3" t="b">
        <v>0</v>
      </c>
      <c r="CC15" s="3" t="b">
        <v>0</v>
      </c>
      <c r="CD15" s="2">
        <v>113.25</v>
      </c>
      <c r="CE15" s="2">
        <v>8</v>
      </c>
      <c r="CF15" s="2">
        <v>7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1</v>
      </c>
      <c r="CO15" s="2">
        <v>1</v>
      </c>
      <c r="CP15" s="3" t="b">
        <v>0</v>
      </c>
      <c r="CQ15" s="3" t="b">
        <v>1</v>
      </c>
      <c r="CR15" s="2">
        <v>110.65</v>
      </c>
      <c r="CS15" s="2">
        <v>9</v>
      </c>
      <c r="CT15" s="2">
        <v>8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3" t="b">
        <v>0</v>
      </c>
      <c r="DE15" s="3" t="b">
        <v>0</v>
      </c>
      <c r="DF15" s="2">
        <v>128.27000000000001</v>
      </c>
      <c r="DG15" s="2">
        <v>8</v>
      </c>
      <c r="DH15" s="2">
        <v>7</v>
      </c>
      <c r="DI15" s="2">
        <v>0</v>
      </c>
      <c r="DJ15" s="2">
        <v>0</v>
      </c>
      <c r="DK15" s="2">
        <v>1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1</v>
      </c>
      <c r="DR15" s="3" t="b">
        <v>0</v>
      </c>
      <c r="DS15" s="3" t="b">
        <v>1</v>
      </c>
      <c r="DT15" s="2">
        <v>152.35</v>
      </c>
      <c r="DU15" s="2">
        <v>9</v>
      </c>
      <c r="DV15" s="2">
        <v>8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3" t="b">
        <v>0</v>
      </c>
      <c r="EG15" s="3" t="b">
        <v>1</v>
      </c>
      <c r="EH15" s="2">
        <v>109.14</v>
      </c>
      <c r="EI15" s="2">
        <v>9</v>
      </c>
      <c r="EJ15" s="2">
        <v>8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3" t="b">
        <v>1</v>
      </c>
      <c r="EU15" s="3" t="b">
        <v>1</v>
      </c>
      <c r="EV15" s="2">
        <v>108.15</v>
      </c>
      <c r="EW15" s="2">
        <v>9</v>
      </c>
      <c r="EX15" s="2">
        <v>8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3" t="b">
        <v>1</v>
      </c>
      <c r="FI15" s="3" t="b">
        <v>1</v>
      </c>
      <c r="FJ15" s="2">
        <v>143.38999999999999</v>
      </c>
      <c r="FK15" s="2">
        <v>9</v>
      </c>
      <c r="FL15" s="2">
        <v>8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3" t="b">
        <v>1</v>
      </c>
      <c r="FW15" s="3" t="b">
        <v>1</v>
      </c>
      <c r="FX15" s="2">
        <v>109.63</v>
      </c>
      <c r="FY15" s="2">
        <v>9</v>
      </c>
      <c r="FZ15" s="2">
        <v>8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3" t="b">
        <v>1</v>
      </c>
      <c r="GK15" s="2">
        <v>7</v>
      </c>
      <c r="GL15" s="2">
        <v>1884</v>
      </c>
      <c r="GM15" s="2">
        <v>121.30800000000001</v>
      </c>
      <c r="GN15" s="2">
        <v>4</v>
      </c>
      <c r="GO15" s="2">
        <v>4</v>
      </c>
      <c r="GP15" s="2">
        <v>0</v>
      </c>
      <c r="GQ15" s="2">
        <v>0</v>
      </c>
      <c r="GR15" s="2">
        <v>3</v>
      </c>
      <c r="GS15" s="2">
        <v>3</v>
      </c>
      <c r="GT15" s="2">
        <v>10.199999999999999</v>
      </c>
      <c r="GU15" s="2">
        <v>3</v>
      </c>
      <c r="GV15" s="2">
        <v>3.75</v>
      </c>
      <c r="GW15" s="14">
        <f t="shared" si="2"/>
        <v>0.78</v>
      </c>
      <c r="GX15" t="s">
        <v>622</v>
      </c>
    </row>
    <row r="16" spans="1:206" ht="15.75" customHeight="1" x14ac:dyDescent="0.35">
      <c r="A16" s="1" t="s">
        <v>323</v>
      </c>
      <c r="B16" s="2">
        <v>4</v>
      </c>
      <c r="C16" s="1" t="s">
        <v>203</v>
      </c>
      <c r="D16" s="1" t="s">
        <v>204</v>
      </c>
      <c r="E16" s="2">
        <v>26</v>
      </c>
      <c r="F16" s="3" t="b">
        <v>1</v>
      </c>
      <c r="G16" s="2">
        <v>34.01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" t="b">
        <v>1</v>
      </c>
      <c r="R16" s="2">
        <v>18.2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 t="b">
        <v>1</v>
      </c>
      <c r="AC16" s="2">
        <v>49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3" t="b">
        <v>0</v>
      </c>
      <c r="AN16" s="2">
        <v>56.1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2</v>
      </c>
      <c r="AX16" s="2">
        <v>3</v>
      </c>
      <c r="AY16" s="3" t="b">
        <v>0</v>
      </c>
      <c r="AZ16" s="2">
        <v>103.16</v>
      </c>
      <c r="BA16" s="2">
        <v>10</v>
      </c>
      <c r="BB16" s="2">
        <v>7</v>
      </c>
      <c r="BC16" s="2">
        <v>1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f t="shared" si="0"/>
        <v>0</v>
      </c>
      <c r="BL16" s="2">
        <v>1</v>
      </c>
      <c r="BM16" s="3" t="b">
        <v>0</v>
      </c>
      <c r="BN16" s="3" t="b">
        <v>0</v>
      </c>
      <c r="BO16" s="2">
        <v>97.5</v>
      </c>
      <c r="BP16" s="2">
        <v>7</v>
      </c>
      <c r="BQ16" s="2">
        <v>6</v>
      </c>
      <c r="BR16" s="2">
        <v>0</v>
      </c>
      <c r="BS16" s="2">
        <v>1</v>
      </c>
      <c r="BT16" s="2">
        <v>0</v>
      </c>
      <c r="BU16" s="2">
        <v>0</v>
      </c>
      <c r="BV16" s="2">
        <v>0</v>
      </c>
      <c r="BW16" s="2">
        <v>0</v>
      </c>
      <c r="BX16" s="2">
        <v>1</v>
      </c>
      <c r="BY16" s="2">
        <f t="shared" si="1"/>
        <v>1</v>
      </c>
      <c r="BZ16" s="2">
        <v>0</v>
      </c>
      <c r="CA16" s="2">
        <v>2</v>
      </c>
      <c r="CB16" s="3" t="b">
        <v>0</v>
      </c>
      <c r="CC16" s="3" t="b">
        <v>1</v>
      </c>
      <c r="CD16" s="2">
        <v>89.25</v>
      </c>
      <c r="CE16" s="2">
        <v>9</v>
      </c>
      <c r="CF16" s="2">
        <v>8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3" t="b">
        <v>0</v>
      </c>
      <c r="CQ16" s="3" t="b">
        <v>1</v>
      </c>
      <c r="CR16" s="2">
        <v>72.52</v>
      </c>
      <c r="CS16" s="2">
        <v>9</v>
      </c>
      <c r="CT16" s="2">
        <v>8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3" t="b">
        <v>0</v>
      </c>
      <c r="DE16" s="3" t="b">
        <v>0</v>
      </c>
      <c r="DF16" s="2">
        <v>103.04</v>
      </c>
      <c r="DG16" s="2">
        <v>8</v>
      </c>
      <c r="DH16" s="2">
        <v>7</v>
      </c>
      <c r="DI16" s="2">
        <v>0</v>
      </c>
      <c r="DJ16" s="2">
        <v>0</v>
      </c>
      <c r="DK16" s="2">
        <v>1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1</v>
      </c>
      <c r="DR16" s="3" t="b">
        <v>0</v>
      </c>
      <c r="DS16" s="3" t="b">
        <v>1</v>
      </c>
      <c r="DT16" s="2">
        <v>131.03</v>
      </c>
      <c r="DU16" s="2">
        <v>9</v>
      </c>
      <c r="DV16" s="2">
        <v>8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3" t="b">
        <v>0</v>
      </c>
      <c r="EG16" s="3" t="b">
        <v>0</v>
      </c>
      <c r="EH16" s="2">
        <v>68.959999999999994</v>
      </c>
      <c r="EI16" s="2">
        <v>9</v>
      </c>
      <c r="EJ16" s="2">
        <v>6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2</v>
      </c>
      <c r="EQ16" s="2">
        <v>2</v>
      </c>
      <c r="ER16" s="2">
        <v>0</v>
      </c>
      <c r="ES16" s="2">
        <v>4</v>
      </c>
      <c r="ET16" s="3" t="b">
        <v>0</v>
      </c>
      <c r="EU16" s="3" t="b">
        <v>0</v>
      </c>
      <c r="EV16" s="2">
        <v>107.36</v>
      </c>
      <c r="EW16" s="2">
        <v>8</v>
      </c>
      <c r="EX16" s="2">
        <v>7</v>
      </c>
      <c r="EY16" s="2">
        <v>0</v>
      </c>
      <c r="EZ16" s="2">
        <v>1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1</v>
      </c>
      <c r="FH16" s="3" t="b">
        <v>0</v>
      </c>
      <c r="FI16" s="3" t="b">
        <v>1</v>
      </c>
      <c r="FJ16" s="2">
        <v>92.13</v>
      </c>
      <c r="FK16" s="2">
        <v>9</v>
      </c>
      <c r="FL16" s="2">
        <v>8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3" t="b">
        <v>1</v>
      </c>
      <c r="FW16" s="3" t="b">
        <v>1</v>
      </c>
      <c r="FX16" s="2">
        <v>87.03</v>
      </c>
      <c r="FY16" s="2">
        <v>9</v>
      </c>
      <c r="FZ16" s="2">
        <v>8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3" t="b">
        <v>1</v>
      </c>
      <c r="GK16" s="2">
        <v>5</v>
      </c>
      <c r="GL16" s="2">
        <v>2420</v>
      </c>
      <c r="GM16" s="2">
        <v>95.197999999999993</v>
      </c>
      <c r="GN16" s="2">
        <v>2</v>
      </c>
      <c r="GO16" s="2">
        <v>2</v>
      </c>
      <c r="GP16" s="2">
        <v>0</v>
      </c>
      <c r="GQ16" s="2">
        <v>2</v>
      </c>
      <c r="GR16" s="2">
        <v>3</v>
      </c>
      <c r="GS16" s="2">
        <v>3</v>
      </c>
      <c r="GT16" s="2">
        <v>11</v>
      </c>
      <c r="GU16" s="2">
        <v>2.75</v>
      </c>
      <c r="GV16" s="2">
        <v>4.875</v>
      </c>
      <c r="GW16" s="14">
        <f t="shared" si="2"/>
        <v>0.56000000000000005</v>
      </c>
      <c r="GX16" t="s">
        <v>622</v>
      </c>
    </row>
    <row r="17" spans="1:206" ht="15.75" customHeight="1" x14ac:dyDescent="0.35">
      <c r="A17" s="1" t="s">
        <v>324</v>
      </c>
      <c r="B17" s="2">
        <v>4</v>
      </c>
      <c r="C17" s="1" t="s">
        <v>203</v>
      </c>
      <c r="D17" s="1" t="s">
        <v>208</v>
      </c>
      <c r="E17" s="2">
        <v>30</v>
      </c>
      <c r="F17" s="3" t="b">
        <v>1</v>
      </c>
      <c r="G17" s="2">
        <v>50.91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" t="b">
        <v>1</v>
      </c>
      <c r="R17" s="2">
        <v>54.39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 t="b">
        <v>1</v>
      </c>
      <c r="AC17" s="2">
        <v>46.37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3" t="b">
        <v>1</v>
      </c>
      <c r="AN17" s="2">
        <v>78.599999999999994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</v>
      </c>
      <c r="AY17" s="3" t="b">
        <v>0</v>
      </c>
      <c r="AZ17" s="2">
        <v>99.81</v>
      </c>
      <c r="BA17" s="2">
        <v>8</v>
      </c>
      <c r="BB17" s="2">
        <v>7</v>
      </c>
      <c r="BC17" s="2">
        <v>0</v>
      </c>
      <c r="BD17" s="2">
        <v>0</v>
      </c>
      <c r="BE17" s="2">
        <v>0</v>
      </c>
      <c r="BF17" s="2">
        <v>0</v>
      </c>
      <c r="BG17" s="2">
        <v>1</v>
      </c>
      <c r="BH17" s="2">
        <v>0</v>
      </c>
      <c r="BI17" s="2">
        <v>0</v>
      </c>
      <c r="BJ17" s="2">
        <v>0</v>
      </c>
      <c r="BK17" s="2">
        <f t="shared" si="0"/>
        <v>0</v>
      </c>
      <c r="BL17" s="2">
        <v>1</v>
      </c>
      <c r="BM17" s="3" t="b">
        <v>0</v>
      </c>
      <c r="BN17" s="3" t="b">
        <v>0</v>
      </c>
      <c r="BO17" s="2">
        <v>100.06</v>
      </c>
      <c r="BP17" s="2">
        <v>7</v>
      </c>
      <c r="BQ17" s="2">
        <v>6</v>
      </c>
      <c r="BR17" s="2">
        <v>0</v>
      </c>
      <c r="BS17" s="2">
        <v>0</v>
      </c>
      <c r="BT17" s="2">
        <v>1</v>
      </c>
      <c r="BU17" s="2">
        <v>0</v>
      </c>
      <c r="BV17" s="2">
        <v>0</v>
      </c>
      <c r="BW17" s="2">
        <v>0</v>
      </c>
      <c r="BX17" s="2">
        <v>0</v>
      </c>
      <c r="BY17" s="2">
        <f t="shared" si="1"/>
        <v>0</v>
      </c>
      <c r="BZ17" s="2">
        <v>1</v>
      </c>
      <c r="CA17" s="2">
        <v>2</v>
      </c>
      <c r="CB17" s="3" t="b">
        <v>0</v>
      </c>
      <c r="CC17" s="3" t="b">
        <v>0</v>
      </c>
      <c r="CD17" s="2">
        <v>114.49</v>
      </c>
      <c r="CE17" s="2">
        <v>8</v>
      </c>
      <c r="CF17" s="2">
        <v>7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1</v>
      </c>
      <c r="CO17" s="2">
        <v>1</v>
      </c>
      <c r="CP17" s="3" t="b">
        <v>0</v>
      </c>
      <c r="CQ17" s="3" t="b">
        <v>0</v>
      </c>
      <c r="CR17" s="2">
        <v>86.88</v>
      </c>
      <c r="CS17" s="2">
        <v>8</v>
      </c>
      <c r="CT17" s="2">
        <v>7</v>
      </c>
      <c r="CU17" s="2">
        <v>0</v>
      </c>
      <c r="CV17" s="2">
        <v>0</v>
      </c>
      <c r="CW17" s="2">
        <v>0</v>
      </c>
      <c r="CX17" s="2">
        <v>1</v>
      </c>
      <c r="CY17" s="2">
        <v>0</v>
      </c>
      <c r="CZ17" s="2">
        <v>0</v>
      </c>
      <c r="DA17" s="2">
        <v>0</v>
      </c>
      <c r="DB17" s="2">
        <v>0</v>
      </c>
      <c r="DC17" s="2">
        <v>1</v>
      </c>
      <c r="DD17" s="3" t="b">
        <v>0</v>
      </c>
      <c r="DE17" s="3" t="b">
        <v>1</v>
      </c>
      <c r="DF17" s="2">
        <v>113.97</v>
      </c>
      <c r="DG17" s="2">
        <v>9</v>
      </c>
      <c r="DH17" s="2">
        <v>8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3" t="b">
        <v>0</v>
      </c>
      <c r="DS17" s="3" t="b">
        <v>0</v>
      </c>
      <c r="DT17" s="2">
        <v>155.09</v>
      </c>
      <c r="DU17" s="2">
        <v>9</v>
      </c>
      <c r="DV17" s="2">
        <v>6</v>
      </c>
      <c r="DW17" s="2">
        <v>1</v>
      </c>
      <c r="DX17" s="2">
        <v>0</v>
      </c>
      <c r="DY17" s="2">
        <v>0</v>
      </c>
      <c r="DZ17" s="2">
        <v>0</v>
      </c>
      <c r="EA17" s="2">
        <v>0</v>
      </c>
      <c r="EB17" s="2">
        <v>1</v>
      </c>
      <c r="EC17" s="2">
        <v>0</v>
      </c>
      <c r="ED17" s="2">
        <v>0</v>
      </c>
      <c r="EE17" s="2">
        <v>2</v>
      </c>
      <c r="EF17" s="3" t="b">
        <v>0</v>
      </c>
      <c r="EG17" s="3" t="b">
        <v>0</v>
      </c>
      <c r="EH17" s="2">
        <v>98.12</v>
      </c>
      <c r="EI17" s="2">
        <v>8</v>
      </c>
      <c r="EJ17" s="2">
        <v>7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1</v>
      </c>
      <c r="EQ17" s="2">
        <v>0</v>
      </c>
      <c r="ER17" s="2">
        <v>0</v>
      </c>
      <c r="ES17" s="2">
        <v>1</v>
      </c>
      <c r="ET17" s="3" t="b">
        <v>0</v>
      </c>
      <c r="EU17" s="3" t="b">
        <v>0</v>
      </c>
      <c r="EV17" s="2">
        <v>121.54</v>
      </c>
      <c r="EW17" s="2">
        <v>7</v>
      </c>
      <c r="EX17" s="2">
        <v>6</v>
      </c>
      <c r="EY17" s="2">
        <v>0</v>
      </c>
      <c r="EZ17" s="2">
        <v>1</v>
      </c>
      <c r="FA17" s="2">
        <v>1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2</v>
      </c>
      <c r="FH17" s="3" t="b">
        <v>0</v>
      </c>
      <c r="FI17" s="3" t="b">
        <v>0</v>
      </c>
      <c r="FJ17" s="2">
        <v>130.02000000000001</v>
      </c>
      <c r="FK17" s="2">
        <v>6</v>
      </c>
      <c r="FL17" s="2">
        <v>5</v>
      </c>
      <c r="FM17" s="2">
        <v>0</v>
      </c>
      <c r="FN17" s="2">
        <v>1</v>
      </c>
      <c r="FO17" s="2">
        <v>0</v>
      </c>
      <c r="FP17" s="2">
        <v>0</v>
      </c>
      <c r="FQ17" s="2">
        <v>0</v>
      </c>
      <c r="FR17" s="2">
        <v>0</v>
      </c>
      <c r="FS17" s="2">
        <v>1</v>
      </c>
      <c r="FT17" s="2">
        <v>1</v>
      </c>
      <c r="FU17" s="2">
        <v>3</v>
      </c>
      <c r="FV17" s="3" t="b">
        <v>0</v>
      </c>
      <c r="FW17" s="3" t="b">
        <v>0</v>
      </c>
      <c r="FX17" s="2">
        <v>121.54</v>
      </c>
      <c r="FY17" s="2">
        <v>8</v>
      </c>
      <c r="FZ17" s="2">
        <v>7</v>
      </c>
      <c r="GA17" s="2">
        <v>0</v>
      </c>
      <c r="GB17" s="2">
        <v>0</v>
      </c>
      <c r="GC17" s="2">
        <v>0</v>
      </c>
      <c r="GD17" s="2">
        <v>1</v>
      </c>
      <c r="GE17" s="2">
        <v>0</v>
      </c>
      <c r="GF17" s="2">
        <v>0</v>
      </c>
      <c r="GG17" s="2">
        <v>0</v>
      </c>
      <c r="GH17" s="2">
        <v>0</v>
      </c>
      <c r="GI17" s="2">
        <v>1</v>
      </c>
      <c r="GJ17" s="3" t="b">
        <v>0</v>
      </c>
      <c r="GK17" s="2">
        <v>1</v>
      </c>
      <c r="GL17" s="2">
        <v>1806</v>
      </c>
      <c r="GM17" s="2">
        <v>114.152</v>
      </c>
      <c r="GN17" s="2">
        <v>0</v>
      </c>
      <c r="GO17" s="2">
        <v>0</v>
      </c>
      <c r="GP17" s="2">
        <v>0</v>
      </c>
      <c r="GQ17" s="2">
        <v>4</v>
      </c>
      <c r="GR17" s="2">
        <v>1</v>
      </c>
      <c r="GS17" s="2">
        <v>5</v>
      </c>
      <c r="GT17" s="2">
        <v>11.8</v>
      </c>
      <c r="GU17" s="2">
        <v>1.625</v>
      </c>
      <c r="GV17" s="2">
        <v>3.375</v>
      </c>
      <c r="GW17" s="14">
        <f t="shared" si="2"/>
        <v>0.11</v>
      </c>
      <c r="GX17" t="s">
        <v>622</v>
      </c>
    </row>
    <row r="18" spans="1:206" ht="15.75" customHeight="1" x14ac:dyDescent="0.35">
      <c r="A18" s="1" t="s">
        <v>325</v>
      </c>
      <c r="B18" s="2">
        <v>4</v>
      </c>
      <c r="C18" s="1" t="s">
        <v>203</v>
      </c>
      <c r="D18" s="1" t="s">
        <v>204</v>
      </c>
      <c r="E18" s="2">
        <v>31</v>
      </c>
      <c r="F18" s="3" t="b">
        <v>1</v>
      </c>
      <c r="G18" s="2">
        <v>32.69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 t="b">
        <v>0</v>
      </c>
      <c r="R18" s="2">
        <v>25.9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1</v>
      </c>
      <c r="AA18" s="2">
        <v>2</v>
      </c>
      <c r="AB18" s="3" t="b">
        <v>1</v>
      </c>
      <c r="AC18" s="2">
        <v>27.3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3" t="b">
        <v>1</v>
      </c>
      <c r="AN18" s="2">
        <v>25.4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3</v>
      </c>
      <c r="AY18" s="3" t="b">
        <v>0</v>
      </c>
      <c r="AZ18" s="2">
        <v>46.47</v>
      </c>
      <c r="BA18" s="2">
        <v>6</v>
      </c>
      <c r="BB18" s="2">
        <v>6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2</v>
      </c>
      <c r="BI18" s="2">
        <v>0</v>
      </c>
      <c r="BJ18" s="2">
        <v>1</v>
      </c>
      <c r="BK18" s="2">
        <f t="shared" si="0"/>
        <v>1</v>
      </c>
      <c r="BL18" s="2">
        <v>3</v>
      </c>
      <c r="BM18" s="3" t="b">
        <v>0</v>
      </c>
      <c r="BN18" s="3" t="b">
        <v>0</v>
      </c>
      <c r="BO18" s="2">
        <v>29.22</v>
      </c>
      <c r="BP18" s="2">
        <v>4</v>
      </c>
      <c r="BQ18" s="2">
        <v>5</v>
      </c>
      <c r="BR18" s="2">
        <v>1</v>
      </c>
      <c r="BS18" s="2">
        <v>2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f t="shared" si="1"/>
        <v>1</v>
      </c>
      <c r="BZ18" s="2">
        <v>2</v>
      </c>
      <c r="CA18" s="2">
        <v>5</v>
      </c>
      <c r="CB18" s="3" t="b">
        <v>0</v>
      </c>
      <c r="CC18" s="3" t="b">
        <v>0</v>
      </c>
      <c r="CD18" s="2">
        <v>48.1</v>
      </c>
      <c r="CE18" s="2">
        <v>7</v>
      </c>
      <c r="CF18" s="2">
        <v>6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</v>
      </c>
      <c r="CM18" s="2">
        <v>0</v>
      </c>
      <c r="CN18" s="2">
        <v>1</v>
      </c>
      <c r="CO18" s="2">
        <v>2</v>
      </c>
      <c r="CP18" s="3" t="b">
        <v>0</v>
      </c>
      <c r="CQ18" s="3" t="b">
        <v>0</v>
      </c>
      <c r="CR18" s="2">
        <v>45.62</v>
      </c>
      <c r="CS18" s="2">
        <v>8</v>
      </c>
      <c r="CT18" s="2">
        <v>7</v>
      </c>
      <c r="CU18" s="2">
        <v>0</v>
      </c>
      <c r="CV18" s="2">
        <v>0</v>
      </c>
      <c r="CW18" s="2">
        <v>0</v>
      </c>
      <c r="CX18" s="2">
        <v>1</v>
      </c>
      <c r="CY18" s="2">
        <v>0</v>
      </c>
      <c r="CZ18" s="2">
        <v>0</v>
      </c>
      <c r="DA18" s="2">
        <v>0</v>
      </c>
      <c r="DB18" s="2">
        <v>0</v>
      </c>
      <c r="DC18" s="2">
        <v>1</v>
      </c>
      <c r="DD18" s="3" t="b">
        <v>0</v>
      </c>
      <c r="DE18" s="3" t="b">
        <v>0</v>
      </c>
      <c r="DF18" s="2">
        <v>66.489999999999995</v>
      </c>
      <c r="DG18" s="2">
        <v>7</v>
      </c>
      <c r="DH18" s="2">
        <v>4</v>
      </c>
      <c r="DI18" s="2">
        <v>0</v>
      </c>
      <c r="DJ18" s="2">
        <v>0</v>
      </c>
      <c r="DK18" s="2">
        <v>1</v>
      </c>
      <c r="DL18" s="2">
        <v>1</v>
      </c>
      <c r="DM18" s="2">
        <v>0</v>
      </c>
      <c r="DN18" s="2">
        <v>0</v>
      </c>
      <c r="DO18" s="2">
        <v>1</v>
      </c>
      <c r="DP18" s="2">
        <v>1</v>
      </c>
      <c r="DQ18" s="2">
        <v>4</v>
      </c>
      <c r="DR18" s="3" t="b">
        <v>0</v>
      </c>
      <c r="DS18" s="3" t="b">
        <v>0</v>
      </c>
      <c r="DT18" s="2">
        <v>75.16</v>
      </c>
      <c r="DU18" s="2">
        <v>4</v>
      </c>
      <c r="DV18" s="2">
        <v>4</v>
      </c>
      <c r="DW18" s="2">
        <v>0</v>
      </c>
      <c r="DX18" s="2">
        <v>1</v>
      </c>
      <c r="DY18" s="2">
        <v>0</v>
      </c>
      <c r="DZ18" s="2">
        <v>1</v>
      </c>
      <c r="EA18" s="2">
        <v>0</v>
      </c>
      <c r="EB18" s="2">
        <v>2</v>
      </c>
      <c r="EC18" s="2">
        <v>0</v>
      </c>
      <c r="ED18" s="2">
        <v>1</v>
      </c>
      <c r="EE18" s="2">
        <v>5</v>
      </c>
      <c r="EF18" s="3" t="b">
        <v>0</v>
      </c>
      <c r="EG18" s="3" t="b">
        <v>0</v>
      </c>
      <c r="EH18" s="2">
        <v>81.34</v>
      </c>
      <c r="EI18" s="2">
        <v>5</v>
      </c>
      <c r="EJ18" s="2">
        <v>4</v>
      </c>
      <c r="EK18" s="2">
        <v>0</v>
      </c>
      <c r="EL18" s="2">
        <v>0</v>
      </c>
      <c r="EM18" s="2">
        <v>1</v>
      </c>
      <c r="EN18" s="2">
        <v>1</v>
      </c>
      <c r="EO18" s="2">
        <v>0</v>
      </c>
      <c r="EP18" s="2">
        <v>1</v>
      </c>
      <c r="EQ18" s="2">
        <v>0</v>
      </c>
      <c r="ER18" s="2">
        <v>1</v>
      </c>
      <c r="ES18" s="2">
        <v>4</v>
      </c>
      <c r="ET18" s="3" t="b">
        <v>0</v>
      </c>
      <c r="EU18" s="3" t="b">
        <v>0</v>
      </c>
      <c r="EV18" s="2">
        <v>48.73</v>
      </c>
      <c r="EW18" s="2">
        <v>5</v>
      </c>
      <c r="EX18" s="2">
        <v>5</v>
      </c>
      <c r="EY18" s="2">
        <v>1</v>
      </c>
      <c r="EZ18" s="2">
        <v>1</v>
      </c>
      <c r="FA18" s="2">
        <v>2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4</v>
      </c>
      <c r="FH18" s="3" t="b">
        <v>0</v>
      </c>
      <c r="FI18" s="3" t="b">
        <v>0</v>
      </c>
      <c r="FJ18" s="2">
        <v>55.15</v>
      </c>
      <c r="FK18" s="2">
        <v>4</v>
      </c>
      <c r="FL18" s="2">
        <v>3</v>
      </c>
      <c r="FM18" s="2">
        <v>0</v>
      </c>
      <c r="FN18" s="2">
        <v>1</v>
      </c>
      <c r="FO18" s="2">
        <v>0</v>
      </c>
      <c r="FP18" s="2">
        <v>1</v>
      </c>
      <c r="FQ18" s="2">
        <v>1</v>
      </c>
      <c r="FR18" s="2">
        <v>0</v>
      </c>
      <c r="FS18" s="2">
        <v>1</v>
      </c>
      <c r="FT18" s="2">
        <v>1</v>
      </c>
      <c r="FU18" s="2">
        <v>5</v>
      </c>
      <c r="FV18" s="3" t="b">
        <v>0</v>
      </c>
      <c r="FW18" s="3" t="b">
        <v>0</v>
      </c>
      <c r="FX18" s="2">
        <v>52.56</v>
      </c>
      <c r="FY18" s="2">
        <v>7</v>
      </c>
      <c r="FZ18" s="2">
        <v>6</v>
      </c>
      <c r="GA18" s="2">
        <v>0</v>
      </c>
      <c r="GB18" s="2">
        <v>0</v>
      </c>
      <c r="GC18" s="2">
        <v>0</v>
      </c>
      <c r="GD18" s="2">
        <v>1</v>
      </c>
      <c r="GE18" s="2">
        <v>1</v>
      </c>
      <c r="GF18" s="2">
        <v>0</v>
      </c>
      <c r="GG18" s="2">
        <v>0</v>
      </c>
      <c r="GH18" s="2">
        <v>0</v>
      </c>
      <c r="GI18" s="2">
        <v>2</v>
      </c>
      <c r="GJ18" s="3" t="b">
        <v>0</v>
      </c>
      <c r="GK18" s="2">
        <v>0</v>
      </c>
      <c r="GL18" s="2">
        <v>1033</v>
      </c>
      <c r="GM18" s="2">
        <v>54.884</v>
      </c>
      <c r="GN18" s="2">
        <v>0</v>
      </c>
      <c r="GO18" s="2">
        <v>0</v>
      </c>
      <c r="GP18" s="2">
        <v>0</v>
      </c>
      <c r="GQ18" s="2">
        <v>4</v>
      </c>
      <c r="GR18" s="2">
        <v>0</v>
      </c>
      <c r="GS18" s="2">
        <v>6</v>
      </c>
      <c r="GT18" s="2">
        <v>11</v>
      </c>
      <c r="GU18" s="2">
        <v>2.625</v>
      </c>
      <c r="GV18" s="2">
        <v>4.25</v>
      </c>
      <c r="GW18" s="14">
        <f t="shared" si="2"/>
        <v>0</v>
      </c>
      <c r="GX18" t="s">
        <v>622</v>
      </c>
    </row>
    <row r="19" spans="1:206" ht="15.75" customHeight="1" x14ac:dyDescent="0.35">
      <c r="A19" s="1" t="s">
        <v>326</v>
      </c>
      <c r="B19" s="2">
        <v>4</v>
      </c>
      <c r="C19" s="1" t="s">
        <v>203</v>
      </c>
      <c r="D19" s="1" t="s">
        <v>208</v>
      </c>
      <c r="E19" s="2">
        <v>30</v>
      </c>
      <c r="F19" s="3" t="b">
        <v>1</v>
      </c>
      <c r="G19" s="2">
        <v>41.53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 t="b">
        <v>1</v>
      </c>
      <c r="R19" s="2">
        <v>96.83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b">
        <v>1</v>
      </c>
      <c r="AC19" s="2">
        <v>28.34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3" t="b">
        <v>1</v>
      </c>
      <c r="AN19" s="2">
        <v>40.42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4</v>
      </c>
      <c r="AY19" s="3" t="b">
        <v>0</v>
      </c>
      <c r="AZ19" s="2">
        <v>231.47</v>
      </c>
      <c r="BA19" s="2">
        <v>8</v>
      </c>
      <c r="BB19" s="2">
        <v>7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0</v>
      </c>
      <c r="BI19" s="2">
        <v>0</v>
      </c>
      <c r="BJ19" s="2">
        <v>0</v>
      </c>
      <c r="BK19" s="2">
        <f t="shared" si="0"/>
        <v>0</v>
      </c>
      <c r="BL19" s="2">
        <v>1</v>
      </c>
      <c r="BM19" s="3" t="b">
        <v>0</v>
      </c>
      <c r="BN19" s="3" t="b">
        <v>0</v>
      </c>
      <c r="BO19" s="2">
        <v>98.94</v>
      </c>
      <c r="BP19" s="2">
        <v>8</v>
      </c>
      <c r="BQ19" s="2">
        <v>7</v>
      </c>
      <c r="BR19" s="2">
        <v>0</v>
      </c>
      <c r="BS19" s="2">
        <v>1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f t="shared" si="1"/>
        <v>0</v>
      </c>
      <c r="BZ19" s="2">
        <v>0</v>
      </c>
      <c r="CA19" s="2">
        <v>1</v>
      </c>
      <c r="CB19" s="3" t="b">
        <v>0</v>
      </c>
      <c r="CC19" s="3" t="b">
        <v>1</v>
      </c>
      <c r="CD19" s="2">
        <v>148.57</v>
      </c>
      <c r="CE19" s="2">
        <v>9</v>
      </c>
      <c r="CF19" s="2">
        <v>8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3" t="b">
        <v>0</v>
      </c>
      <c r="CQ19" s="3" t="b">
        <v>1</v>
      </c>
      <c r="CR19" s="2">
        <v>82.05</v>
      </c>
      <c r="CS19" s="2">
        <v>9</v>
      </c>
      <c r="CT19" s="2">
        <v>8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3" t="b">
        <v>0</v>
      </c>
      <c r="DE19" s="3" t="b">
        <v>1</v>
      </c>
      <c r="DF19" s="2">
        <v>114.56</v>
      </c>
      <c r="DG19" s="2">
        <v>9</v>
      </c>
      <c r="DH19" s="2">
        <v>8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3" t="b">
        <v>0</v>
      </c>
      <c r="DS19" s="3" t="b">
        <v>0</v>
      </c>
      <c r="DT19" s="2">
        <v>197.23</v>
      </c>
      <c r="DU19" s="2">
        <v>6</v>
      </c>
      <c r="DV19" s="2">
        <v>6</v>
      </c>
      <c r="DW19" s="2">
        <v>0</v>
      </c>
      <c r="DX19" s="2">
        <v>0</v>
      </c>
      <c r="DY19" s="2">
        <v>1</v>
      </c>
      <c r="DZ19" s="2">
        <v>0</v>
      </c>
      <c r="EA19" s="2">
        <v>0</v>
      </c>
      <c r="EB19" s="2">
        <v>2</v>
      </c>
      <c r="EC19" s="2">
        <v>0</v>
      </c>
      <c r="ED19" s="2">
        <v>0</v>
      </c>
      <c r="EE19" s="2">
        <v>3</v>
      </c>
      <c r="EF19" s="3" t="b">
        <v>0</v>
      </c>
      <c r="EG19" s="3" t="b">
        <v>1</v>
      </c>
      <c r="EH19" s="2">
        <v>188.26</v>
      </c>
      <c r="EI19" s="2">
        <v>9</v>
      </c>
      <c r="EJ19" s="2">
        <v>8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3" t="b">
        <v>1</v>
      </c>
      <c r="EU19" s="3" t="b">
        <v>0</v>
      </c>
      <c r="EV19" s="2">
        <v>172.82</v>
      </c>
      <c r="EW19" s="2">
        <v>8</v>
      </c>
      <c r="EX19" s="2">
        <v>7</v>
      </c>
      <c r="EY19" s="2">
        <v>0</v>
      </c>
      <c r="EZ19" s="2">
        <v>1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1</v>
      </c>
      <c r="FH19" s="3" t="b">
        <v>0</v>
      </c>
      <c r="FI19" s="3" t="b">
        <v>1</v>
      </c>
      <c r="FJ19" s="2">
        <v>134.44999999999999</v>
      </c>
      <c r="FK19" s="2">
        <v>9</v>
      </c>
      <c r="FL19" s="2">
        <v>8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3" t="b">
        <v>1</v>
      </c>
      <c r="FW19" s="3" t="b">
        <v>0</v>
      </c>
      <c r="FX19" s="2">
        <v>112.39</v>
      </c>
      <c r="FY19" s="2">
        <v>7</v>
      </c>
      <c r="FZ19" s="2">
        <v>6</v>
      </c>
      <c r="GA19" s="2">
        <v>0</v>
      </c>
      <c r="GB19" s="2">
        <v>0</v>
      </c>
      <c r="GC19" s="2">
        <v>0</v>
      </c>
      <c r="GD19" s="2">
        <v>1</v>
      </c>
      <c r="GE19" s="2">
        <v>1</v>
      </c>
      <c r="GF19" s="2">
        <v>0</v>
      </c>
      <c r="GG19" s="2">
        <v>0</v>
      </c>
      <c r="GH19" s="2">
        <v>0</v>
      </c>
      <c r="GI19" s="2">
        <v>2</v>
      </c>
      <c r="GJ19" s="3" t="b">
        <v>0</v>
      </c>
      <c r="GK19" s="2">
        <v>5</v>
      </c>
      <c r="GL19" s="2">
        <v>2458</v>
      </c>
      <c r="GM19" s="2">
        <v>148.07400000000001</v>
      </c>
      <c r="GN19" s="2">
        <v>2</v>
      </c>
      <c r="GO19" s="2">
        <v>2</v>
      </c>
      <c r="GP19" s="2">
        <v>0</v>
      </c>
      <c r="GQ19" s="2">
        <v>2</v>
      </c>
      <c r="GR19" s="2">
        <v>3</v>
      </c>
      <c r="GS19" s="2">
        <v>3</v>
      </c>
      <c r="GT19" s="2">
        <v>15</v>
      </c>
      <c r="GU19" s="2">
        <v>2.375</v>
      </c>
      <c r="GV19" s="2">
        <v>3.5</v>
      </c>
      <c r="GW19" s="14">
        <f t="shared" si="2"/>
        <v>0.56000000000000005</v>
      </c>
      <c r="GX19" t="s">
        <v>622</v>
      </c>
    </row>
    <row r="20" spans="1:206" ht="15.75" customHeight="1" x14ac:dyDescent="0.35">
      <c r="A20" s="1" t="s">
        <v>327</v>
      </c>
      <c r="B20" s="2">
        <v>4</v>
      </c>
      <c r="C20" s="1" t="s">
        <v>203</v>
      </c>
      <c r="D20" s="1" t="s">
        <v>204</v>
      </c>
      <c r="E20" s="2">
        <v>31</v>
      </c>
      <c r="F20" s="3" t="b">
        <v>1</v>
      </c>
      <c r="G20" s="2">
        <v>89.5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" t="b">
        <v>1</v>
      </c>
      <c r="R20" s="2">
        <v>51.59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 t="b">
        <v>1</v>
      </c>
      <c r="AC20" s="2">
        <v>55.66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3" t="b">
        <v>0</v>
      </c>
      <c r="AN20" s="2">
        <v>32.44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1</v>
      </c>
      <c r="AX20" s="2">
        <v>3</v>
      </c>
      <c r="AY20" s="3" t="b">
        <v>0</v>
      </c>
      <c r="AZ20" s="2">
        <v>166.94</v>
      </c>
      <c r="BA20" s="2">
        <v>8</v>
      </c>
      <c r="BB20" s="2">
        <v>7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1</v>
      </c>
      <c r="BI20" s="2">
        <v>0</v>
      </c>
      <c r="BJ20" s="2">
        <v>0</v>
      </c>
      <c r="BK20" s="2">
        <f t="shared" si="0"/>
        <v>0</v>
      </c>
      <c r="BL20" s="2">
        <v>1</v>
      </c>
      <c r="BM20" s="3" t="b">
        <v>0</v>
      </c>
      <c r="BN20" s="3" t="b">
        <v>0</v>
      </c>
      <c r="BO20" s="2">
        <v>178.82</v>
      </c>
      <c r="BP20" s="2">
        <v>10</v>
      </c>
      <c r="BQ20" s="2">
        <v>7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f t="shared" si="1"/>
        <v>0</v>
      </c>
      <c r="BZ20" s="2">
        <v>1</v>
      </c>
      <c r="CA20" s="2">
        <v>1</v>
      </c>
      <c r="CB20" s="3" t="b">
        <v>0</v>
      </c>
      <c r="CC20" s="3" t="b">
        <v>0</v>
      </c>
      <c r="CD20" s="2">
        <v>78.510000000000005</v>
      </c>
      <c r="CE20" s="2">
        <v>8</v>
      </c>
      <c r="CF20" s="2">
        <v>7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1</v>
      </c>
      <c r="CO20" s="2">
        <v>1</v>
      </c>
      <c r="CP20" s="3" t="b">
        <v>0</v>
      </c>
      <c r="CQ20" s="3" t="b">
        <v>0</v>
      </c>
      <c r="CR20" s="2">
        <v>47.69</v>
      </c>
      <c r="CS20" s="2">
        <v>8</v>
      </c>
      <c r="CT20" s="2">
        <v>7</v>
      </c>
      <c r="CU20" s="2">
        <v>0</v>
      </c>
      <c r="CV20" s="2">
        <v>0</v>
      </c>
      <c r="CW20" s="2">
        <v>0</v>
      </c>
      <c r="CX20" s="2">
        <v>1</v>
      </c>
      <c r="CY20" s="2">
        <v>0</v>
      </c>
      <c r="CZ20" s="2">
        <v>0</v>
      </c>
      <c r="DA20" s="2">
        <v>0</v>
      </c>
      <c r="DB20" s="2">
        <v>0</v>
      </c>
      <c r="DC20" s="2">
        <v>1</v>
      </c>
      <c r="DD20" s="3" t="b">
        <v>0</v>
      </c>
      <c r="DE20" s="3" t="b">
        <v>0</v>
      </c>
      <c r="DF20" s="2">
        <v>109.34</v>
      </c>
      <c r="DG20" s="2">
        <v>8</v>
      </c>
      <c r="DH20" s="2">
        <v>7</v>
      </c>
      <c r="DI20" s="2">
        <v>0</v>
      </c>
      <c r="DJ20" s="2">
        <v>0</v>
      </c>
      <c r="DK20" s="2">
        <v>1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1</v>
      </c>
      <c r="DR20" s="3" t="b">
        <v>0</v>
      </c>
      <c r="DS20" s="3" t="b">
        <v>0</v>
      </c>
      <c r="DT20" s="2">
        <v>125.35</v>
      </c>
      <c r="DU20" s="2">
        <v>5</v>
      </c>
      <c r="DV20" s="2">
        <v>6</v>
      </c>
      <c r="DW20" s="2">
        <v>0</v>
      </c>
      <c r="DX20" s="2">
        <v>0</v>
      </c>
      <c r="DY20" s="2">
        <v>0</v>
      </c>
      <c r="DZ20" s="2">
        <v>1</v>
      </c>
      <c r="EA20" s="2">
        <v>0</v>
      </c>
      <c r="EB20" s="2">
        <v>3</v>
      </c>
      <c r="EC20" s="2">
        <v>0</v>
      </c>
      <c r="ED20" s="2">
        <v>0</v>
      </c>
      <c r="EE20" s="2">
        <v>4</v>
      </c>
      <c r="EF20" s="3" t="b">
        <v>0</v>
      </c>
      <c r="EG20" s="3" t="b">
        <v>0</v>
      </c>
      <c r="EH20" s="2">
        <v>90.17</v>
      </c>
      <c r="EI20" s="2">
        <v>8</v>
      </c>
      <c r="EJ20" s="2">
        <v>5</v>
      </c>
      <c r="EK20" s="2">
        <v>0</v>
      </c>
      <c r="EL20" s="2">
        <v>0</v>
      </c>
      <c r="EM20" s="2">
        <v>1</v>
      </c>
      <c r="EN20" s="2">
        <v>1</v>
      </c>
      <c r="EO20" s="2">
        <v>0</v>
      </c>
      <c r="EP20" s="2">
        <v>0</v>
      </c>
      <c r="EQ20" s="2">
        <v>0</v>
      </c>
      <c r="ER20" s="2">
        <v>1</v>
      </c>
      <c r="ES20" s="2">
        <v>3</v>
      </c>
      <c r="ET20" s="3" t="b">
        <v>0</v>
      </c>
      <c r="EU20" s="3" t="b">
        <v>0</v>
      </c>
      <c r="EV20" s="2">
        <v>95.62</v>
      </c>
      <c r="EW20" s="2">
        <v>7</v>
      </c>
      <c r="EX20" s="2">
        <v>6</v>
      </c>
      <c r="EY20" s="2">
        <v>0</v>
      </c>
      <c r="EZ20" s="2">
        <v>1</v>
      </c>
      <c r="FA20" s="2">
        <v>1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2</v>
      </c>
      <c r="FH20" s="3" t="b">
        <v>0</v>
      </c>
      <c r="FI20" s="3" t="b">
        <v>0</v>
      </c>
      <c r="FJ20" s="2">
        <v>83.3</v>
      </c>
      <c r="FK20" s="2">
        <v>5</v>
      </c>
      <c r="FL20" s="2">
        <v>4</v>
      </c>
      <c r="FM20" s="2">
        <v>0</v>
      </c>
      <c r="FN20" s="2">
        <v>1</v>
      </c>
      <c r="FO20" s="2">
        <v>0</v>
      </c>
      <c r="FP20" s="2">
        <v>1</v>
      </c>
      <c r="FQ20" s="2">
        <v>0</v>
      </c>
      <c r="FR20" s="2">
        <v>0</v>
      </c>
      <c r="FS20" s="2">
        <v>1</v>
      </c>
      <c r="FT20" s="2">
        <v>1</v>
      </c>
      <c r="FU20" s="2">
        <v>4</v>
      </c>
      <c r="FV20" s="3" t="b">
        <v>0</v>
      </c>
      <c r="FW20" s="3" t="b">
        <v>0</v>
      </c>
      <c r="FX20" s="2">
        <v>121.94</v>
      </c>
      <c r="FY20" s="2">
        <v>8</v>
      </c>
      <c r="FZ20" s="2">
        <v>7</v>
      </c>
      <c r="GA20" s="2">
        <v>0</v>
      </c>
      <c r="GB20" s="2">
        <v>0</v>
      </c>
      <c r="GC20" s="2">
        <v>0</v>
      </c>
      <c r="GD20" s="2">
        <v>0</v>
      </c>
      <c r="GE20" s="2">
        <v>1</v>
      </c>
      <c r="GF20" s="2">
        <v>0</v>
      </c>
      <c r="GG20" s="2">
        <v>0</v>
      </c>
      <c r="GH20" s="2">
        <v>0</v>
      </c>
      <c r="GI20" s="2">
        <v>1</v>
      </c>
      <c r="GJ20" s="3" t="b">
        <v>0</v>
      </c>
      <c r="GK20" s="2">
        <v>0</v>
      </c>
      <c r="GL20" s="2">
        <v>2033</v>
      </c>
      <c r="GM20" s="2">
        <v>109.768</v>
      </c>
      <c r="GN20" s="2">
        <v>0</v>
      </c>
      <c r="GO20" s="2">
        <v>0</v>
      </c>
      <c r="GP20" s="2">
        <v>0</v>
      </c>
      <c r="GQ20" s="2">
        <v>4</v>
      </c>
      <c r="GR20" s="2">
        <v>0</v>
      </c>
      <c r="GS20" s="2">
        <v>6</v>
      </c>
      <c r="GT20" s="2">
        <v>13</v>
      </c>
      <c r="GU20" s="2">
        <v>2.5</v>
      </c>
      <c r="GV20" s="2">
        <v>4.125</v>
      </c>
      <c r="GW20" s="14">
        <f t="shared" si="2"/>
        <v>0</v>
      </c>
      <c r="GX20" t="s">
        <v>622</v>
      </c>
    </row>
    <row r="21" spans="1:206" ht="15.75" customHeight="1" x14ac:dyDescent="0.35">
      <c r="A21" s="1" t="s">
        <v>328</v>
      </c>
      <c r="B21" s="2">
        <v>4</v>
      </c>
      <c r="C21" s="1" t="s">
        <v>203</v>
      </c>
      <c r="D21" s="1" t="s">
        <v>204</v>
      </c>
      <c r="E21" s="2">
        <v>23</v>
      </c>
      <c r="F21" s="3" t="b">
        <v>1</v>
      </c>
      <c r="G21" s="2">
        <v>54.49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 t="b">
        <v>1</v>
      </c>
      <c r="R21" s="2">
        <v>36.99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 t="b">
        <v>1</v>
      </c>
      <c r="AC21" s="2">
        <v>32.96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3" t="b">
        <v>1</v>
      </c>
      <c r="AN21" s="2">
        <v>31.71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4</v>
      </c>
      <c r="AY21" s="3" t="b">
        <v>0</v>
      </c>
      <c r="AZ21" s="2">
        <v>112.43</v>
      </c>
      <c r="BA21" s="2">
        <v>7</v>
      </c>
      <c r="BB21" s="2">
        <v>6</v>
      </c>
      <c r="BC21" s="2">
        <v>0</v>
      </c>
      <c r="BD21" s="2">
        <v>0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0</v>
      </c>
      <c r="BK21" s="2">
        <f t="shared" si="0"/>
        <v>0</v>
      </c>
      <c r="BL21" s="2">
        <v>2</v>
      </c>
      <c r="BM21" s="3" t="b">
        <v>0</v>
      </c>
      <c r="BN21" s="3" t="b">
        <v>1</v>
      </c>
      <c r="BO21" s="2">
        <v>128.1</v>
      </c>
      <c r="BP21" s="2">
        <v>9</v>
      </c>
      <c r="BQ21" s="2">
        <v>8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f t="shared" si="1"/>
        <v>0</v>
      </c>
      <c r="BZ21" s="2">
        <v>0</v>
      </c>
      <c r="CA21" s="2">
        <v>0</v>
      </c>
      <c r="CB21" s="3" t="b">
        <v>0</v>
      </c>
      <c r="CC21" s="3" t="b">
        <v>0</v>
      </c>
      <c r="CD21" s="2">
        <v>133.19999999999999</v>
      </c>
      <c r="CE21" s="2">
        <v>8</v>
      </c>
      <c r="CF21" s="2">
        <v>7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1</v>
      </c>
      <c r="CO21" s="2">
        <v>1</v>
      </c>
      <c r="CP21" s="3" t="b">
        <v>0</v>
      </c>
      <c r="CQ21" s="3" t="b">
        <v>1</v>
      </c>
      <c r="CR21" s="2">
        <v>135.13999999999999</v>
      </c>
      <c r="CS21" s="2">
        <v>9</v>
      </c>
      <c r="CT21" s="2">
        <v>8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3" t="b">
        <v>0</v>
      </c>
      <c r="DE21" s="3" t="b">
        <v>0</v>
      </c>
      <c r="DF21" s="2">
        <v>140.88999999999999</v>
      </c>
      <c r="DG21" s="2">
        <v>8</v>
      </c>
      <c r="DH21" s="2">
        <v>7</v>
      </c>
      <c r="DI21" s="2">
        <v>0</v>
      </c>
      <c r="DJ21" s="2">
        <v>0</v>
      </c>
      <c r="DK21" s="2">
        <v>1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1</v>
      </c>
      <c r="DR21" s="3" t="b">
        <v>0</v>
      </c>
      <c r="DS21" s="3" t="b">
        <v>1</v>
      </c>
      <c r="DT21" s="2">
        <v>193.29</v>
      </c>
      <c r="DU21" s="2">
        <v>9</v>
      </c>
      <c r="DV21" s="2">
        <v>8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3" t="b">
        <v>0</v>
      </c>
      <c r="EG21" s="3" t="b">
        <v>1</v>
      </c>
      <c r="EH21" s="2">
        <v>176.52</v>
      </c>
      <c r="EI21" s="2">
        <v>9</v>
      </c>
      <c r="EJ21" s="2">
        <v>8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3" t="b">
        <v>1</v>
      </c>
      <c r="EU21" s="3" t="b">
        <v>0</v>
      </c>
      <c r="EV21" s="2">
        <v>168.6</v>
      </c>
      <c r="EW21" s="2">
        <v>8</v>
      </c>
      <c r="EX21" s="2">
        <v>7</v>
      </c>
      <c r="EY21" s="2">
        <v>0</v>
      </c>
      <c r="EZ21" s="2">
        <v>1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1</v>
      </c>
      <c r="FH21" s="3" t="b">
        <v>0</v>
      </c>
      <c r="FI21" s="3" t="b">
        <v>1</v>
      </c>
      <c r="FJ21" s="2">
        <v>197</v>
      </c>
      <c r="FK21" s="2">
        <v>9</v>
      </c>
      <c r="FL21" s="2">
        <v>8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3" t="b">
        <v>1</v>
      </c>
      <c r="FW21" s="3" t="b">
        <v>1</v>
      </c>
      <c r="FX21" s="2">
        <v>174.41</v>
      </c>
      <c r="FY21" s="2">
        <v>9</v>
      </c>
      <c r="FZ21" s="2">
        <v>8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3" t="b">
        <v>1</v>
      </c>
      <c r="GK21" s="2">
        <v>6</v>
      </c>
      <c r="GL21" s="2">
        <v>2366</v>
      </c>
      <c r="GM21" s="2">
        <v>155.958</v>
      </c>
      <c r="GN21" s="2">
        <v>3</v>
      </c>
      <c r="GO21" s="2">
        <v>3</v>
      </c>
      <c r="GP21" s="2">
        <v>0</v>
      </c>
      <c r="GQ21" s="2">
        <v>1</v>
      </c>
      <c r="GR21" s="2">
        <v>3</v>
      </c>
      <c r="GS21" s="2">
        <v>3</v>
      </c>
      <c r="GT21" s="2">
        <v>10.199999999999999</v>
      </c>
      <c r="GU21" s="2">
        <v>2</v>
      </c>
      <c r="GV21" s="2">
        <v>4.125</v>
      </c>
      <c r="GW21" s="14">
        <f t="shared" si="2"/>
        <v>0.67</v>
      </c>
      <c r="GX21" t="s">
        <v>622</v>
      </c>
    </row>
    <row r="22" spans="1:206" ht="14.5" x14ac:dyDescent="0.35">
      <c r="A22" s="1" t="s">
        <v>329</v>
      </c>
      <c r="B22" s="2">
        <v>4</v>
      </c>
      <c r="C22" s="1" t="s">
        <v>203</v>
      </c>
      <c r="D22" s="1" t="s">
        <v>204</v>
      </c>
      <c r="E22" s="2">
        <v>29</v>
      </c>
      <c r="F22" s="3" t="b">
        <v>1</v>
      </c>
      <c r="G22" s="2">
        <v>42.67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 t="b">
        <v>1</v>
      </c>
      <c r="R22" s="2">
        <v>52.11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 t="b">
        <v>1</v>
      </c>
      <c r="AC22" s="2">
        <v>89.45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3" t="b">
        <v>1</v>
      </c>
      <c r="AN22" s="2">
        <v>47.72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4</v>
      </c>
      <c r="AY22" s="3" t="b">
        <v>1</v>
      </c>
      <c r="AZ22" s="2">
        <v>103.7</v>
      </c>
      <c r="BA22" s="2">
        <v>9</v>
      </c>
      <c r="BB22" s="2">
        <v>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f t="shared" si="0"/>
        <v>0</v>
      </c>
      <c r="BL22" s="2">
        <v>0</v>
      </c>
      <c r="BM22" s="3" t="b">
        <v>0</v>
      </c>
      <c r="BN22" s="3" t="b">
        <v>1</v>
      </c>
      <c r="BO22" s="2">
        <v>175.26</v>
      </c>
      <c r="BP22" s="2">
        <v>9</v>
      </c>
      <c r="BQ22" s="2">
        <v>8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f t="shared" si="1"/>
        <v>0</v>
      </c>
      <c r="BZ22" s="2">
        <v>0</v>
      </c>
      <c r="CA22" s="2">
        <v>0</v>
      </c>
      <c r="CB22" s="3" t="b">
        <v>0</v>
      </c>
      <c r="CC22" s="3" t="b">
        <v>0</v>
      </c>
      <c r="CD22" s="2">
        <v>129.13</v>
      </c>
      <c r="CE22" s="2">
        <v>8</v>
      </c>
      <c r="CF22" s="2">
        <v>7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1</v>
      </c>
      <c r="CO22" s="2">
        <v>1</v>
      </c>
      <c r="CP22" s="3" t="b">
        <v>0</v>
      </c>
      <c r="CQ22" s="3" t="b">
        <v>1</v>
      </c>
      <c r="CR22" s="2">
        <v>110.77</v>
      </c>
      <c r="CS22" s="2">
        <v>9</v>
      </c>
      <c r="CT22" s="2">
        <v>8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3" t="b">
        <v>0</v>
      </c>
      <c r="DE22" s="3" t="b">
        <v>1</v>
      </c>
      <c r="DF22" s="2">
        <v>232.83</v>
      </c>
      <c r="DG22" s="2">
        <v>9</v>
      </c>
      <c r="DH22" s="2">
        <v>8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3" t="b">
        <v>0</v>
      </c>
      <c r="DS22" s="3" t="b">
        <v>0</v>
      </c>
      <c r="DT22" s="2">
        <v>224.83</v>
      </c>
      <c r="DU22" s="2">
        <v>8</v>
      </c>
      <c r="DV22" s="2">
        <v>7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1</v>
      </c>
      <c r="EE22" s="2">
        <v>1</v>
      </c>
      <c r="EF22" s="3" t="b">
        <v>0</v>
      </c>
      <c r="EG22" s="3" t="b">
        <v>0</v>
      </c>
      <c r="EH22" s="2">
        <v>180.42</v>
      </c>
      <c r="EI22" s="2">
        <v>9</v>
      </c>
      <c r="EJ22" s="2">
        <v>6</v>
      </c>
      <c r="EK22" s="2">
        <v>0</v>
      </c>
      <c r="EL22" s="2">
        <v>1</v>
      </c>
      <c r="EM22" s="2">
        <v>1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2</v>
      </c>
      <c r="ET22" s="3" t="b">
        <v>0</v>
      </c>
      <c r="EU22" s="3" t="b">
        <v>0</v>
      </c>
      <c r="EV22" s="2">
        <v>170.87</v>
      </c>
      <c r="EW22" s="2">
        <v>8</v>
      </c>
      <c r="EX22" s="2">
        <v>7</v>
      </c>
      <c r="EY22" s="2">
        <v>0</v>
      </c>
      <c r="EZ22" s="2">
        <v>1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1</v>
      </c>
      <c r="FH22" s="3" t="b">
        <v>0</v>
      </c>
      <c r="FI22" s="3" t="b">
        <v>0</v>
      </c>
      <c r="FJ22" s="2">
        <v>161.59</v>
      </c>
      <c r="FK22" s="2">
        <v>8</v>
      </c>
      <c r="FL22" s="2">
        <v>7</v>
      </c>
      <c r="FM22" s="2">
        <v>0</v>
      </c>
      <c r="FN22" s="2">
        <v>1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1</v>
      </c>
      <c r="FV22" s="3" t="b">
        <v>0</v>
      </c>
      <c r="FW22" s="3" t="b">
        <v>1</v>
      </c>
      <c r="FX22" s="2">
        <v>138.69999999999999</v>
      </c>
      <c r="FY22" s="2">
        <v>9</v>
      </c>
      <c r="FZ22" s="2">
        <v>8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3" t="b">
        <v>1</v>
      </c>
      <c r="GK22" s="2">
        <v>5</v>
      </c>
      <c r="GL22" s="2">
        <v>2490</v>
      </c>
      <c r="GM22" s="2">
        <v>162.81</v>
      </c>
      <c r="GN22" s="2">
        <v>1</v>
      </c>
      <c r="GO22" s="2">
        <v>1</v>
      </c>
      <c r="GP22" s="2">
        <v>0</v>
      </c>
      <c r="GQ22" s="2">
        <v>3</v>
      </c>
      <c r="GR22" s="2">
        <v>4</v>
      </c>
      <c r="GS22" s="2">
        <v>2</v>
      </c>
      <c r="GT22" s="2">
        <v>13.4</v>
      </c>
      <c r="GU22" s="2">
        <v>1.875</v>
      </c>
      <c r="GV22" s="2">
        <v>3</v>
      </c>
      <c r="GW22" s="14">
        <f t="shared" si="2"/>
        <v>0.56000000000000005</v>
      </c>
      <c r="GX22" t="s">
        <v>622</v>
      </c>
    </row>
    <row r="23" spans="1:206" ht="14.5" x14ac:dyDescent="0.35">
      <c r="A23" s="1" t="s">
        <v>330</v>
      </c>
      <c r="B23" s="2">
        <v>4</v>
      </c>
      <c r="C23" s="1" t="s">
        <v>203</v>
      </c>
      <c r="D23" s="1" t="s">
        <v>208</v>
      </c>
      <c r="E23" s="2">
        <v>28</v>
      </c>
      <c r="F23" s="3" t="b">
        <v>1</v>
      </c>
      <c r="G23" s="2">
        <v>94.87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3" t="b">
        <v>1</v>
      </c>
      <c r="R23" s="2">
        <v>55.71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 t="b">
        <v>1</v>
      </c>
      <c r="AC23" s="2">
        <v>40.61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3" t="b">
        <v>1</v>
      </c>
      <c r="AN23" s="2">
        <v>36.22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4</v>
      </c>
      <c r="AY23" s="3" t="b">
        <v>0</v>
      </c>
      <c r="AZ23" s="2">
        <v>156.16</v>
      </c>
      <c r="BA23" s="2">
        <v>8</v>
      </c>
      <c r="BB23" s="2">
        <v>7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1</v>
      </c>
      <c r="BI23" s="2">
        <v>0</v>
      </c>
      <c r="BJ23" s="2">
        <v>0</v>
      </c>
      <c r="BK23" s="2">
        <f t="shared" si="0"/>
        <v>0</v>
      </c>
      <c r="BL23" s="2">
        <v>1</v>
      </c>
      <c r="BM23" s="3" t="b">
        <v>0</v>
      </c>
      <c r="BN23" s="3" t="b">
        <v>1</v>
      </c>
      <c r="BO23" s="2">
        <v>183.13</v>
      </c>
      <c r="BP23" s="2">
        <v>9</v>
      </c>
      <c r="BQ23" s="2">
        <v>8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f t="shared" si="1"/>
        <v>0</v>
      </c>
      <c r="BZ23" s="2">
        <v>0</v>
      </c>
      <c r="CA23" s="2">
        <v>0</v>
      </c>
      <c r="CB23" s="3" t="b">
        <v>0</v>
      </c>
      <c r="CC23" s="3" t="b">
        <v>1</v>
      </c>
      <c r="CD23" s="2">
        <v>129.87</v>
      </c>
      <c r="CE23" s="2">
        <v>9</v>
      </c>
      <c r="CF23" s="2">
        <v>8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3" t="b">
        <v>0</v>
      </c>
      <c r="CQ23" s="3" t="b">
        <v>1</v>
      </c>
      <c r="CR23" s="2">
        <v>90.86</v>
      </c>
      <c r="CS23" s="2">
        <v>9</v>
      </c>
      <c r="CT23" s="2">
        <v>8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3" t="b">
        <v>0</v>
      </c>
      <c r="DE23" s="3" t="b">
        <v>1</v>
      </c>
      <c r="DF23" s="2">
        <v>232.11</v>
      </c>
      <c r="DG23" s="2">
        <v>9</v>
      </c>
      <c r="DH23" s="2">
        <v>8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3" t="b">
        <v>0</v>
      </c>
      <c r="DS23" s="3" t="b">
        <v>1</v>
      </c>
      <c r="DT23" s="2">
        <v>208.61</v>
      </c>
      <c r="DU23" s="2">
        <v>9</v>
      </c>
      <c r="DV23" s="2">
        <v>8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3" t="b">
        <v>0</v>
      </c>
      <c r="EG23" s="3" t="b">
        <v>1</v>
      </c>
      <c r="EH23" s="2">
        <v>132.28</v>
      </c>
      <c r="EI23" s="2">
        <v>9</v>
      </c>
      <c r="EJ23" s="2">
        <v>8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3" t="b">
        <v>1</v>
      </c>
      <c r="EU23" s="3" t="b">
        <v>1</v>
      </c>
      <c r="EV23" s="2">
        <v>232.85</v>
      </c>
      <c r="EW23" s="2">
        <v>9</v>
      </c>
      <c r="EX23" s="2">
        <v>8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3" t="b">
        <v>1</v>
      </c>
      <c r="FI23" s="3" t="b">
        <v>0</v>
      </c>
      <c r="FJ23" s="2">
        <v>194.25</v>
      </c>
      <c r="FK23" s="2">
        <v>8</v>
      </c>
      <c r="FL23" s="2">
        <v>7</v>
      </c>
      <c r="FM23" s="2">
        <v>0</v>
      </c>
      <c r="FN23" s="2">
        <v>1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1</v>
      </c>
      <c r="FV23" s="3" t="b">
        <v>0</v>
      </c>
      <c r="FW23" s="3" t="b">
        <v>0</v>
      </c>
      <c r="FX23" s="2">
        <v>215.56</v>
      </c>
      <c r="FY23" s="2">
        <v>8</v>
      </c>
      <c r="FZ23" s="2">
        <v>7</v>
      </c>
      <c r="GA23" s="2">
        <v>0</v>
      </c>
      <c r="GB23" s="2">
        <v>0</v>
      </c>
      <c r="GC23" s="2">
        <v>0</v>
      </c>
      <c r="GD23" s="2">
        <v>0</v>
      </c>
      <c r="GE23" s="2">
        <v>1</v>
      </c>
      <c r="GF23" s="2">
        <v>0</v>
      </c>
      <c r="GG23" s="2">
        <v>0</v>
      </c>
      <c r="GH23" s="2">
        <v>0</v>
      </c>
      <c r="GI23" s="2">
        <v>1</v>
      </c>
      <c r="GJ23" s="3" t="b">
        <v>0</v>
      </c>
      <c r="GK23" s="2">
        <v>7</v>
      </c>
      <c r="GL23" s="2">
        <v>2482</v>
      </c>
      <c r="GM23" s="2">
        <v>177.56800000000001</v>
      </c>
      <c r="GN23" s="2">
        <v>2</v>
      </c>
      <c r="GO23" s="2">
        <v>2</v>
      </c>
      <c r="GP23" s="2">
        <v>0</v>
      </c>
      <c r="GQ23" s="2">
        <v>2</v>
      </c>
      <c r="GR23" s="2">
        <v>5</v>
      </c>
      <c r="GS23" s="2">
        <v>1</v>
      </c>
      <c r="GT23" s="2">
        <v>5.4</v>
      </c>
      <c r="GU23" s="2">
        <v>1.75</v>
      </c>
      <c r="GV23" s="2">
        <v>3.25</v>
      </c>
      <c r="GW23" s="14">
        <f t="shared" si="2"/>
        <v>0.78</v>
      </c>
      <c r="GX23" t="s">
        <v>622</v>
      </c>
    </row>
    <row r="24" spans="1:206" ht="14.5" x14ac:dyDescent="0.35">
      <c r="A24" s="1" t="s">
        <v>331</v>
      </c>
      <c r="B24" s="2">
        <v>4</v>
      </c>
      <c r="C24" s="1" t="s">
        <v>203</v>
      </c>
      <c r="D24" s="1" t="s">
        <v>204</v>
      </c>
      <c r="E24" s="2">
        <v>59</v>
      </c>
      <c r="F24" s="3" t="b">
        <v>1</v>
      </c>
      <c r="G24" s="2">
        <v>44.52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 t="b">
        <v>1</v>
      </c>
      <c r="R24" s="2">
        <v>82.57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 t="b">
        <v>1</v>
      </c>
      <c r="AC24" s="2">
        <v>39.5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3" t="b">
        <v>1</v>
      </c>
      <c r="AN24" s="2">
        <v>53.37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4</v>
      </c>
      <c r="AY24" s="3" t="b">
        <v>0</v>
      </c>
      <c r="AZ24" s="2">
        <v>139.04</v>
      </c>
      <c r="BA24" s="2">
        <v>8</v>
      </c>
      <c r="BB24" s="2">
        <v>7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1</v>
      </c>
      <c r="BK24" s="2">
        <f t="shared" si="0"/>
        <v>1</v>
      </c>
      <c r="BL24" s="2">
        <v>1</v>
      </c>
      <c r="BM24" s="3" t="b">
        <v>0</v>
      </c>
      <c r="BN24" s="3" t="b">
        <v>0</v>
      </c>
      <c r="BO24" s="2">
        <v>139.26</v>
      </c>
      <c r="BP24" s="2">
        <v>10</v>
      </c>
      <c r="BQ24" s="2">
        <v>7</v>
      </c>
      <c r="BR24" s="2">
        <v>0</v>
      </c>
      <c r="BS24" s="2">
        <v>0</v>
      </c>
      <c r="BT24" s="2">
        <v>1</v>
      </c>
      <c r="BU24" s="2">
        <v>0</v>
      </c>
      <c r="BV24" s="2">
        <v>0</v>
      </c>
      <c r="BW24" s="2">
        <v>0</v>
      </c>
      <c r="BX24" s="2">
        <v>0</v>
      </c>
      <c r="BY24" s="2">
        <f t="shared" si="1"/>
        <v>0</v>
      </c>
      <c r="BZ24" s="2">
        <v>0</v>
      </c>
      <c r="CA24" s="2">
        <v>1</v>
      </c>
      <c r="CB24" s="3" t="b">
        <v>0</v>
      </c>
      <c r="CC24" s="3" t="b">
        <v>0</v>
      </c>
      <c r="CD24" s="2">
        <v>94.11</v>
      </c>
      <c r="CE24" s="2">
        <v>7</v>
      </c>
      <c r="CF24" s="2">
        <v>6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1</v>
      </c>
      <c r="CM24" s="2">
        <v>0</v>
      </c>
      <c r="CN24" s="2">
        <v>1</v>
      </c>
      <c r="CO24" s="2">
        <v>2</v>
      </c>
      <c r="CP24" s="3" t="b">
        <v>0</v>
      </c>
      <c r="CQ24" s="3" t="b">
        <v>1</v>
      </c>
      <c r="CR24" s="2">
        <v>93.66</v>
      </c>
      <c r="CS24" s="2">
        <v>9</v>
      </c>
      <c r="CT24" s="2">
        <v>8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3" t="b">
        <v>0</v>
      </c>
      <c r="DE24" s="3" t="b">
        <v>0</v>
      </c>
      <c r="DF24" s="2">
        <v>148.84</v>
      </c>
      <c r="DG24" s="2">
        <v>10</v>
      </c>
      <c r="DH24" s="2">
        <v>5</v>
      </c>
      <c r="DI24" s="2">
        <v>0</v>
      </c>
      <c r="DJ24" s="2">
        <v>1</v>
      </c>
      <c r="DK24" s="2">
        <v>1</v>
      </c>
      <c r="DL24" s="2">
        <v>0</v>
      </c>
      <c r="DM24" s="2">
        <v>0</v>
      </c>
      <c r="DN24" s="2">
        <v>0</v>
      </c>
      <c r="DO24" s="2">
        <v>0</v>
      </c>
      <c r="DP24" s="2">
        <v>1</v>
      </c>
      <c r="DQ24" s="2">
        <v>3</v>
      </c>
      <c r="DR24" s="3" t="b">
        <v>0</v>
      </c>
      <c r="DS24" s="3" t="b">
        <v>0</v>
      </c>
      <c r="DT24" s="2">
        <v>200.4</v>
      </c>
      <c r="DU24" s="2">
        <v>7</v>
      </c>
      <c r="DV24" s="2">
        <v>6</v>
      </c>
      <c r="DW24" s="2">
        <v>0</v>
      </c>
      <c r="DX24" s="2">
        <v>0</v>
      </c>
      <c r="DY24" s="2">
        <v>1</v>
      </c>
      <c r="DZ24" s="2">
        <v>0</v>
      </c>
      <c r="EA24" s="2">
        <v>0</v>
      </c>
      <c r="EB24" s="2">
        <v>0</v>
      </c>
      <c r="EC24" s="2">
        <v>0</v>
      </c>
      <c r="ED24" s="2">
        <v>1</v>
      </c>
      <c r="EE24" s="2">
        <v>2</v>
      </c>
      <c r="EF24" s="3" t="b">
        <v>0</v>
      </c>
      <c r="EG24" s="3" t="b">
        <v>0</v>
      </c>
      <c r="EH24" s="2">
        <v>109.18</v>
      </c>
      <c r="EI24" s="2">
        <v>8</v>
      </c>
      <c r="EJ24" s="2">
        <v>7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1</v>
      </c>
      <c r="ES24" s="2">
        <v>1</v>
      </c>
      <c r="ET24" s="3" t="b">
        <v>0</v>
      </c>
      <c r="EU24" s="3" t="b">
        <v>0</v>
      </c>
      <c r="EV24" s="2">
        <v>81.48</v>
      </c>
      <c r="EW24" s="2">
        <v>6</v>
      </c>
      <c r="EX24" s="2">
        <v>5</v>
      </c>
      <c r="EY24" s="2">
        <v>1</v>
      </c>
      <c r="EZ24" s="2">
        <v>1</v>
      </c>
      <c r="FA24" s="2">
        <v>1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3</v>
      </c>
      <c r="FH24" s="3" t="b">
        <v>0</v>
      </c>
      <c r="FI24" s="3" t="b">
        <v>0</v>
      </c>
      <c r="FJ24" s="2">
        <v>178.24</v>
      </c>
      <c r="FK24" s="2">
        <v>8</v>
      </c>
      <c r="FL24" s="2">
        <v>5</v>
      </c>
      <c r="FM24" s="2">
        <v>0</v>
      </c>
      <c r="FN24" s="2">
        <v>1</v>
      </c>
      <c r="FO24" s="2">
        <v>1</v>
      </c>
      <c r="FP24" s="2">
        <v>0</v>
      </c>
      <c r="FQ24" s="2">
        <v>0</v>
      </c>
      <c r="FR24" s="2">
        <v>0</v>
      </c>
      <c r="FS24" s="2">
        <v>0</v>
      </c>
      <c r="FT24" s="2">
        <v>1</v>
      </c>
      <c r="FU24" s="2">
        <v>3</v>
      </c>
      <c r="FV24" s="3" t="b">
        <v>0</v>
      </c>
      <c r="FW24" s="3" t="b">
        <v>0</v>
      </c>
      <c r="FX24" s="2">
        <v>149.86000000000001</v>
      </c>
      <c r="FY24" s="2">
        <v>8</v>
      </c>
      <c r="FZ24" s="2">
        <v>7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1</v>
      </c>
      <c r="GI24" s="2">
        <v>1</v>
      </c>
      <c r="GJ24" s="3" t="b">
        <v>0</v>
      </c>
      <c r="GK24" s="2">
        <v>1</v>
      </c>
      <c r="GL24" s="2">
        <v>2487</v>
      </c>
      <c r="GM24" s="2">
        <v>133.40700000000001</v>
      </c>
      <c r="GN24" s="2">
        <v>0</v>
      </c>
      <c r="GO24" s="2">
        <v>0</v>
      </c>
      <c r="GP24" s="2">
        <v>0</v>
      </c>
      <c r="GQ24" s="2">
        <v>4</v>
      </c>
      <c r="GR24" s="2">
        <v>1</v>
      </c>
      <c r="GS24" s="2">
        <v>5</v>
      </c>
      <c r="GT24" s="2">
        <v>10.6</v>
      </c>
      <c r="GU24" s="2">
        <v>2.125</v>
      </c>
      <c r="GV24" s="2">
        <v>3.625</v>
      </c>
      <c r="GW24" s="14">
        <f t="shared" si="2"/>
        <v>0.11</v>
      </c>
      <c r="GX24" t="s">
        <v>622</v>
      </c>
    </row>
    <row r="25" spans="1:206" ht="14.5" x14ac:dyDescent="0.35">
      <c r="A25" s="1" t="s">
        <v>332</v>
      </c>
      <c r="B25" s="2">
        <v>4</v>
      </c>
      <c r="C25" s="1" t="s">
        <v>203</v>
      </c>
      <c r="D25" s="1" t="s">
        <v>204</v>
      </c>
      <c r="E25" s="2">
        <v>43</v>
      </c>
      <c r="F25" s="3" t="b">
        <v>1</v>
      </c>
      <c r="G25" s="2">
        <v>67.56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3" t="b">
        <v>1</v>
      </c>
      <c r="R25" s="2">
        <v>63.41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3" t="b">
        <v>1</v>
      </c>
      <c r="AC25" s="2">
        <v>82.74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3" t="b">
        <v>1</v>
      </c>
      <c r="AN25" s="2">
        <v>84.6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4</v>
      </c>
      <c r="AY25" s="3" t="b">
        <v>1</v>
      </c>
      <c r="AZ25" s="2">
        <v>127.46</v>
      </c>
      <c r="BA25" s="2">
        <v>9</v>
      </c>
      <c r="BB25" s="2">
        <v>8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f t="shared" si="0"/>
        <v>0</v>
      </c>
      <c r="BL25" s="2">
        <v>0</v>
      </c>
      <c r="BM25" s="3" t="b">
        <v>0</v>
      </c>
      <c r="BN25" s="3" t="b">
        <v>0</v>
      </c>
      <c r="BO25" s="2">
        <v>153.34</v>
      </c>
      <c r="BP25" s="2">
        <v>10</v>
      </c>
      <c r="BQ25" s="2">
        <v>5</v>
      </c>
      <c r="BR25" s="2">
        <v>1</v>
      </c>
      <c r="BS25" s="2">
        <v>1</v>
      </c>
      <c r="BT25" s="2">
        <v>0</v>
      </c>
      <c r="BU25" s="2">
        <v>0</v>
      </c>
      <c r="BV25" s="2">
        <v>0</v>
      </c>
      <c r="BW25" s="2">
        <v>0</v>
      </c>
      <c r="BX25" s="2">
        <v>1</v>
      </c>
      <c r="BY25" s="2">
        <f t="shared" si="1"/>
        <v>2</v>
      </c>
      <c r="BZ25" s="2">
        <v>0</v>
      </c>
      <c r="CA25" s="2">
        <v>3</v>
      </c>
      <c r="CB25" s="3" t="b">
        <v>0</v>
      </c>
      <c r="CC25" s="3" t="b">
        <v>0</v>
      </c>
      <c r="CD25" s="2">
        <v>96.16</v>
      </c>
      <c r="CE25" s="2">
        <v>8</v>
      </c>
      <c r="CF25" s="2">
        <v>7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1</v>
      </c>
      <c r="CO25" s="2">
        <v>1</v>
      </c>
      <c r="CP25" s="3" t="b">
        <v>0</v>
      </c>
      <c r="CQ25" s="3" t="b">
        <v>1</v>
      </c>
      <c r="CR25" s="2">
        <v>115.91</v>
      </c>
      <c r="CS25" s="2">
        <v>9</v>
      </c>
      <c r="CT25" s="2">
        <v>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3" t="b">
        <v>0</v>
      </c>
      <c r="DE25" s="3" t="b">
        <v>1</v>
      </c>
      <c r="DF25" s="2">
        <v>101.57</v>
      </c>
      <c r="DG25" s="2">
        <v>9</v>
      </c>
      <c r="DH25" s="2">
        <v>8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3" t="b">
        <v>0</v>
      </c>
      <c r="DS25" s="3" t="b">
        <v>0</v>
      </c>
      <c r="DT25" s="2">
        <v>175.12</v>
      </c>
      <c r="DU25" s="2">
        <v>5</v>
      </c>
      <c r="DV25" s="2">
        <v>5</v>
      </c>
      <c r="DW25" s="2">
        <v>0</v>
      </c>
      <c r="DX25" s="2">
        <v>0</v>
      </c>
      <c r="DY25" s="2">
        <v>1</v>
      </c>
      <c r="DZ25" s="2">
        <v>1</v>
      </c>
      <c r="EA25" s="2">
        <v>0</v>
      </c>
      <c r="EB25" s="2">
        <v>2</v>
      </c>
      <c r="EC25" s="2">
        <v>0</v>
      </c>
      <c r="ED25" s="2">
        <v>0</v>
      </c>
      <c r="EE25" s="2">
        <v>4</v>
      </c>
      <c r="EF25" s="3" t="b">
        <v>0</v>
      </c>
      <c r="EG25" s="3" t="b">
        <v>0</v>
      </c>
      <c r="EH25" s="2">
        <v>112.98</v>
      </c>
      <c r="EI25" s="2">
        <v>9</v>
      </c>
      <c r="EJ25" s="2">
        <v>4</v>
      </c>
      <c r="EK25" s="2">
        <v>0</v>
      </c>
      <c r="EL25" s="2">
        <v>1</v>
      </c>
      <c r="EM25" s="2">
        <v>1</v>
      </c>
      <c r="EN25" s="2">
        <v>1</v>
      </c>
      <c r="EO25" s="2">
        <v>0</v>
      </c>
      <c r="EP25" s="2">
        <v>0</v>
      </c>
      <c r="EQ25" s="2">
        <v>0</v>
      </c>
      <c r="ER25" s="2">
        <v>1</v>
      </c>
      <c r="ES25" s="2">
        <v>4</v>
      </c>
      <c r="ET25" s="3" t="b">
        <v>0</v>
      </c>
      <c r="EU25" s="3" t="b">
        <v>0</v>
      </c>
      <c r="EV25" s="2">
        <v>88.69</v>
      </c>
      <c r="EW25" s="2">
        <v>6</v>
      </c>
      <c r="EX25" s="2">
        <v>5</v>
      </c>
      <c r="EY25" s="2">
        <v>1</v>
      </c>
      <c r="EZ25" s="2">
        <v>1</v>
      </c>
      <c r="FA25" s="2">
        <v>0</v>
      </c>
      <c r="FB25" s="2">
        <v>1</v>
      </c>
      <c r="FC25" s="2">
        <v>0</v>
      </c>
      <c r="FD25" s="2">
        <v>0</v>
      </c>
      <c r="FE25" s="2">
        <v>0</v>
      </c>
      <c r="FF25" s="2">
        <v>0</v>
      </c>
      <c r="FG25" s="2">
        <v>3</v>
      </c>
      <c r="FH25" s="3" t="b">
        <v>0</v>
      </c>
      <c r="FI25" s="3" t="b">
        <v>0</v>
      </c>
      <c r="FJ25" s="2">
        <v>118.58</v>
      </c>
      <c r="FK25" s="2">
        <v>7</v>
      </c>
      <c r="FL25" s="2">
        <v>6</v>
      </c>
      <c r="FM25" s="2">
        <v>0</v>
      </c>
      <c r="FN25" s="2">
        <v>1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1</v>
      </c>
      <c r="FU25" s="2">
        <v>2</v>
      </c>
      <c r="FV25" s="3" t="b">
        <v>0</v>
      </c>
      <c r="FW25" s="3" t="b">
        <v>1</v>
      </c>
      <c r="FX25" s="2">
        <v>115.52</v>
      </c>
      <c r="FY25" s="2">
        <v>9</v>
      </c>
      <c r="FZ25" s="2">
        <v>8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3" t="b">
        <v>1</v>
      </c>
      <c r="GK25" s="2">
        <v>4</v>
      </c>
      <c r="GL25" s="2">
        <v>1936</v>
      </c>
      <c r="GM25" s="2">
        <v>120.533</v>
      </c>
      <c r="GN25" s="2">
        <v>1</v>
      </c>
      <c r="GO25" s="2">
        <v>1</v>
      </c>
      <c r="GP25" s="2">
        <v>0</v>
      </c>
      <c r="GQ25" s="2">
        <v>3</v>
      </c>
      <c r="GR25" s="2">
        <v>3</v>
      </c>
      <c r="GS25" s="2">
        <v>3</v>
      </c>
      <c r="GT25" s="2">
        <v>12.6</v>
      </c>
      <c r="GU25" s="2">
        <v>2.5</v>
      </c>
      <c r="GV25" s="2">
        <v>3.25</v>
      </c>
      <c r="GW25" s="14">
        <f t="shared" si="2"/>
        <v>0.45</v>
      </c>
      <c r="GX25" t="s">
        <v>622</v>
      </c>
    </row>
    <row r="26" spans="1:206" ht="14.5" x14ac:dyDescent="0.35">
      <c r="A26" s="1" t="s">
        <v>333</v>
      </c>
      <c r="B26" s="2">
        <v>4</v>
      </c>
      <c r="C26" s="1" t="s">
        <v>203</v>
      </c>
      <c r="D26" s="1" t="s">
        <v>208</v>
      </c>
      <c r="E26" s="2">
        <v>33</v>
      </c>
      <c r="F26" s="3" t="b">
        <v>1</v>
      </c>
      <c r="G26" s="2">
        <v>66.33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 t="b">
        <v>1</v>
      </c>
      <c r="R26" s="2">
        <v>47.18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3" t="b">
        <v>1</v>
      </c>
      <c r="AC26" s="2">
        <v>30.24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3" t="b">
        <v>1</v>
      </c>
      <c r="AN26" s="2">
        <v>70.7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4</v>
      </c>
      <c r="AY26" s="3" t="b">
        <v>1</v>
      </c>
      <c r="AZ26" s="2">
        <v>120.11</v>
      </c>
      <c r="BA26" s="2">
        <v>9</v>
      </c>
      <c r="BB26" s="2">
        <v>8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f t="shared" si="0"/>
        <v>0</v>
      </c>
      <c r="BL26" s="2">
        <v>0</v>
      </c>
      <c r="BM26" s="3" t="b">
        <v>0</v>
      </c>
      <c r="BN26" s="3" t="b">
        <v>1</v>
      </c>
      <c r="BO26" s="2">
        <v>125.03</v>
      </c>
      <c r="BP26" s="2">
        <v>9</v>
      </c>
      <c r="BQ26" s="2">
        <v>8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f t="shared" si="1"/>
        <v>0</v>
      </c>
      <c r="BZ26" s="2">
        <v>0</v>
      </c>
      <c r="CA26" s="2">
        <v>0</v>
      </c>
      <c r="CB26" s="3" t="b">
        <v>0</v>
      </c>
      <c r="CC26" s="3" t="b">
        <v>1</v>
      </c>
      <c r="CD26" s="2">
        <v>149.29</v>
      </c>
      <c r="CE26" s="2">
        <v>9</v>
      </c>
      <c r="CF26" s="2">
        <v>8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3" t="b">
        <v>0</v>
      </c>
      <c r="CQ26" s="3" t="b">
        <v>1</v>
      </c>
      <c r="CR26" s="2">
        <v>113.05</v>
      </c>
      <c r="CS26" s="2">
        <v>9</v>
      </c>
      <c r="CT26" s="2">
        <v>8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3" t="b">
        <v>0</v>
      </c>
      <c r="DE26" s="3" t="b">
        <v>1</v>
      </c>
      <c r="DF26" s="2">
        <v>141.86000000000001</v>
      </c>
      <c r="DG26" s="2">
        <v>9</v>
      </c>
      <c r="DH26" s="2">
        <v>8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3" t="b">
        <v>0</v>
      </c>
      <c r="DS26" s="3" t="b">
        <v>1</v>
      </c>
      <c r="DT26" s="2">
        <v>167.6</v>
      </c>
      <c r="DU26" s="2">
        <v>9</v>
      </c>
      <c r="DV26" s="2">
        <v>8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3" t="b">
        <v>0</v>
      </c>
      <c r="EG26" s="3" t="b">
        <v>1</v>
      </c>
      <c r="EH26" s="2">
        <v>153.65</v>
      </c>
      <c r="EI26" s="2">
        <v>9</v>
      </c>
      <c r="EJ26" s="2">
        <v>8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3" t="b">
        <v>1</v>
      </c>
      <c r="EU26" s="3" t="b">
        <v>1</v>
      </c>
      <c r="EV26" s="2">
        <v>151.58000000000001</v>
      </c>
      <c r="EW26" s="2">
        <v>9</v>
      </c>
      <c r="EX26" s="2">
        <v>8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3" t="b">
        <v>1</v>
      </c>
      <c r="FI26" s="3" t="b">
        <v>1</v>
      </c>
      <c r="FJ26" s="2">
        <v>220.57</v>
      </c>
      <c r="FK26" s="2">
        <v>9</v>
      </c>
      <c r="FL26" s="2">
        <v>8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3" t="b">
        <v>1</v>
      </c>
      <c r="FW26" s="3" t="b">
        <v>1</v>
      </c>
      <c r="FX26" s="2">
        <v>123.7</v>
      </c>
      <c r="FY26" s="2">
        <v>9</v>
      </c>
      <c r="FZ26" s="2">
        <v>8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3" t="b">
        <v>1</v>
      </c>
      <c r="GK26" s="2">
        <v>10</v>
      </c>
      <c r="GL26" s="2">
        <v>2479</v>
      </c>
      <c r="GM26" s="2">
        <v>146.64400000000001</v>
      </c>
      <c r="GN26" s="2">
        <v>4</v>
      </c>
      <c r="GO26" s="2">
        <v>4</v>
      </c>
      <c r="GP26" s="2">
        <v>0</v>
      </c>
      <c r="GQ26" s="2">
        <v>0</v>
      </c>
      <c r="GR26" s="2">
        <v>6</v>
      </c>
      <c r="GS26" s="2">
        <v>0</v>
      </c>
      <c r="GT26" s="2">
        <v>8.1999999999999993</v>
      </c>
      <c r="GU26" s="2">
        <v>1.75</v>
      </c>
      <c r="GV26" s="2">
        <v>3.125</v>
      </c>
      <c r="GW26" s="14">
        <f t="shared" si="2"/>
        <v>1.1200000000000001</v>
      </c>
      <c r="GX26" t="s">
        <v>622</v>
      </c>
    </row>
    <row r="27" spans="1:206" ht="14.5" x14ac:dyDescent="0.35">
      <c r="A27" s="1" t="s">
        <v>334</v>
      </c>
      <c r="B27" s="2">
        <v>4</v>
      </c>
      <c r="C27" s="1" t="s">
        <v>203</v>
      </c>
      <c r="D27" s="1" t="s">
        <v>208</v>
      </c>
      <c r="E27" s="2">
        <v>43</v>
      </c>
      <c r="F27" s="3" t="b">
        <v>1</v>
      </c>
      <c r="G27" s="2">
        <v>23.5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 t="b">
        <v>1</v>
      </c>
      <c r="R27" s="2">
        <v>29.13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3" t="b">
        <v>1</v>
      </c>
      <c r="AC27" s="2">
        <v>60.07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3" t="b">
        <v>1</v>
      </c>
      <c r="AN27" s="2">
        <v>27.8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4</v>
      </c>
      <c r="AY27" s="3" t="b">
        <v>1</v>
      </c>
      <c r="AZ27" s="2">
        <v>189.81</v>
      </c>
      <c r="BA27" s="2">
        <v>9</v>
      </c>
      <c r="BB27" s="2">
        <v>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f t="shared" si="0"/>
        <v>0</v>
      </c>
      <c r="BL27" s="2">
        <v>0</v>
      </c>
      <c r="BM27" s="3" t="b">
        <v>0</v>
      </c>
      <c r="BN27" s="3" t="b">
        <v>1</v>
      </c>
      <c r="BO27" s="2">
        <v>177.14</v>
      </c>
      <c r="BP27" s="2">
        <v>9</v>
      </c>
      <c r="BQ27" s="2">
        <v>8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f t="shared" si="1"/>
        <v>0</v>
      </c>
      <c r="BZ27" s="2">
        <v>0</v>
      </c>
      <c r="CA27" s="2">
        <v>0</v>
      </c>
      <c r="CB27" s="3" t="b">
        <v>0</v>
      </c>
      <c r="CC27" s="3" t="b">
        <v>1</v>
      </c>
      <c r="CD27" s="2">
        <v>173.7</v>
      </c>
      <c r="CE27" s="2">
        <v>9</v>
      </c>
      <c r="CF27" s="2">
        <v>8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3" t="b">
        <v>0</v>
      </c>
      <c r="CQ27" s="3" t="b">
        <v>1</v>
      </c>
      <c r="CR27" s="2">
        <v>166.4</v>
      </c>
      <c r="CS27" s="2">
        <v>9</v>
      </c>
      <c r="CT27" s="2">
        <v>8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3" t="b">
        <v>0</v>
      </c>
      <c r="DE27" s="3" t="b">
        <v>1</v>
      </c>
      <c r="DF27" s="2">
        <v>170.29</v>
      </c>
      <c r="DG27" s="2">
        <v>9</v>
      </c>
      <c r="DH27" s="2">
        <v>8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3" t="b">
        <v>0</v>
      </c>
      <c r="DS27" s="3" t="b">
        <v>0</v>
      </c>
      <c r="DT27" s="2">
        <v>231.65</v>
      </c>
      <c r="DU27" s="2">
        <v>8</v>
      </c>
      <c r="DV27" s="2">
        <v>7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1</v>
      </c>
      <c r="EC27" s="2">
        <v>0</v>
      </c>
      <c r="ED27" s="2">
        <v>0</v>
      </c>
      <c r="EE27" s="2">
        <v>1</v>
      </c>
      <c r="EF27" s="3" t="b">
        <v>0</v>
      </c>
      <c r="EG27" s="3" t="b">
        <v>0</v>
      </c>
      <c r="EH27" s="2">
        <v>226.44</v>
      </c>
      <c r="EI27" s="2">
        <v>8</v>
      </c>
      <c r="EJ27" s="2">
        <v>5</v>
      </c>
      <c r="EK27" s="2">
        <v>0</v>
      </c>
      <c r="EL27" s="2">
        <v>1</v>
      </c>
      <c r="EM27" s="2">
        <v>1</v>
      </c>
      <c r="EN27" s="2">
        <v>0</v>
      </c>
      <c r="EO27" s="2">
        <v>0</v>
      </c>
      <c r="EP27" s="2">
        <v>0</v>
      </c>
      <c r="EQ27" s="2">
        <v>0</v>
      </c>
      <c r="ER27" s="2">
        <v>1</v>
      </c>
      <c r="ES27" s="2">
        <v>3</v>
      </c>
      <c r="ET27" s="3" t="b">
        <v>0</v>
      </c>
      <c r="EU27" s="3" t="b">
        <v>0</v>
      </c>
      <c r="EV27" s="2">
        <v>204.33</v>
      </c>
      <c r="EW27" s="2">
        <v>8</v>
      </c>
      <c r="EX27" s="2">
        <v>7</v>
      </c>
      <c r="EY27" s="2">
        <v>0</v>
      </c>
      <c r="EZ27" s="2">
        <v>1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1</v>
      </c>
      <c r="FH27" s="3" t="b">
        <v>0</v>
      </c>
      <c r="FI27" s="3" t="b">
        <v>1</v>
      </c>
      <c r="FJ27" s="2">
        <v>217.01</v>
      </c>
      <c r="FK27" s="2">
        <v>9</v>
      </c>
      <c r="FL27" s="2">
        <v>8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3" t="b">
        <v>1</v>
      </c>
      <c r="FW27" s="3" t="b">
        <v>1</v>
      </c>
      <c r="FX27" s="2">
        <v>127.71</v>
      </c>
      <c r="FY27" s="2">
        <v>9</v>
      </c>
      <c r="FZ27" s="2">
        <v>8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3" t="b">
        <v>1</v>
      </c>
      <c r="GK27" s="2">
        <v>7</v>
      </c>
      <c r="GL27" s="2">
        <v>2625</v>
      </c>
      <c r="GM27" s="2">
        <v>188.44800000000001</v>
      </c>
      <c r="GN27" s="2">
        <v>2</v>
      </c>
      <c r="GO27" s="2">
        <v>2</v>
      </c>
      <c r="GP27" s="2">
        <v>0</v>
      </c>
      <c r="GQ27" s="2">
        <v>2</v>
      </c>
      <c r="GR27" s="2">
        <v>5</v>
      </c>
      <c r="GS27" s="2">
        <v>1</v>
      </c>
      <c r="GT27" s="2">
        <v>8</v>
      </c>
      <c r="GU27" s="2">
        <v>2</v>
      </c>
      <c r="GV27" s="2">
        <v>3.125</v>
      </c>
      <c r="GW27" s="14">
        <f t="shared" si="2"/>
        <v>0.78</v>
      </c>
      <c r="GX27" t="s">
        <v>622</v>
      </c>
    </row>
    <row r="28" spans="1:206" ht="14.5" x14ac:dyDescent="0.35">
      <c r="A28" s="1" t="s">
        <v>335</v>
      </c>
      <c r="B28" s="2">
        <v>4</v>
      </c>
      <c r="C28" s="1" t="s">
        <v>203</v>
      </c>
      <c r="D28" s="1" t="s">
        <v>204</v>
      </c>
      <c r="E28" s="2">
        <v>54</v>
      </c>
      <c r="F28" s="3" t="b">
        <v>1</v>
      </c>
      <c r="G28" s="2">
        <v>74.930000000000007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 t="b">
        <v>1</v>
      </c>
      <c r="R28" s="2">
        <v>63.15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3" t="b">
        <v>1</v>
      </c>
      <c r="AC28" s="2">
        <v>108.26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3" t="b">
        <v>1</v>
      </c>
      <c r="AN28" s="2">
        <v>84.5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4</v>
      </c>
      <c r="AY28" s="3" t="b">
        <v>0</v>
      </c>
      <c r="AZ28" s="2">
        <v>121.02</v>
      </c>
      <c r="BA28" s="2">
        <v>7</v>
      </c>
      <c r="BB28" s="2">
        <v>7</v>
      </c>
      <c r="BC28" s="2">
        <v>0</v>
      </c>
      <c r="BD28" s="2">
        <v>0</v>
      </c>
      <c r="BE28" s="2">
        <v>0</v>
      </c>
      <c r="BF28" s="2">
        <v>0</v>
      </c>
      <c r="BG28" s="2">
        <v>2</v>
      </c>
      <c r="BH28" s="2">
        <v>0</v>
      </c>
      <c r="BI28" s="2">
        <v>0</v>
      </c>
      <c r="BJ28" s="2">
        <v>0</v>
      </c>
      <c r="BK28" s="2">
        <f t="shared" si="0"/>
        <v>0</v>
      </c>
      <c r="BL28" s="2">
        <v>2</v>
      </c>
      <c r="BM28" s="3" t="b">
        <v>0</v>
      </c>
      <c r="BN28" s="3" t="b">
        <v>1</v>
      </c>
      <c r="BO28" s="2">
        <v>144.1</v>
      </c>
      <c r="BP28" s="2">
        <v>9</v>
      </c>
      <c r="BQ28" s="2">
        <v>8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f t="shared" si="1"/>
        <v>0</v>
      </c>
      <c r="BZ28" s="2">
        <v>0</v>
      </c>
      <c r="CA28" s="2">
        <v>0</v>
      </c>
      <c r="CB28" s="3" t="b">
        <v>0</v>
      </c>
      <c r="CC28" s="3" t="b">
        <v>0</v>
      </c>
      <c r="CD28" s="2">
        <v>159.75</v>
      </c>
      <c r="CE28" s="2">
        <v>8</v>
      </c>
      <c r="CF28" s="2">
        <v>7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1</v>
      </c>
      <c r="CO28" s="2">
        <v>1</v>
      </c>
      <c r="CP28" s="3" t="b">
        <v>0</v>
      </c>
      <c r="CQ28" s="3" t="b">
        <v>0</v>
      </c>
      <c r="CR28" s="2">
        <v>89.94</v>
      </c>
      <c r="CS28" s="2">
        <v>8</v>
      </c>
      <c r="CT28" s="2">
        <v>7</v>
      </c>
      <c r="CU28" s="2">
        <v>0</v>
      </c>
      <c r="CV28" s="2">
        <v>0</v>
      </c>
      <c r="CW28" s="2">
        <v>0</v>
      </c>
      <c r="CX28" s="2">
        <v>1</v>
      </c>
      <c r="CY28" s="2">
        <v>0</v>
      </c>
      <c r="CZ28" s="2">
        <v>0</v>
      </c>
      <c r="DA28" s="2">
        <v>0</v>
      </c>
      <c r="DB28" s="2">
        <v>0</v>
      </c>
      <c r="DC28" s="2">
        <v>1</v>
      </c>
      <c r="DD28" s="3" t="b">
        <v>0</v>
      </c>
      <c r="DE28" s="3" t="b">
        <v>0</v>
      </c>
      <c r="DF28" s="2">
        <v>205.19</v>
      </c>
      <c r="DG28" s="2">
        <v>8</v>
      </c>
      <c r="DH28" s="2">
        <v>7</v>
      </c>
      <c r="DI28" s="2">
        <v>0</v>
      </c>
      <c r="DJ28" s="2">
        <v>0</v>
      </c>
      <c r="DK28" s="2">
        <v>1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3" t="b">
        <v>0</v>
      </c>
      <c r="DS28" s="3" t="b">
        <v>0</v>
      </c>
      <c r="DT28" s="2">
        <v>153.25</v>
      </c>
      <c r="DU28" s="2">
        <v>4</v>
      </c>
      <c r="DV28" s="2">
        <v>4</v>
      </c>
      <c r="DW28" s="2">
        <v>0</v>
      </c>
      <c r="DX28" s="2">
        <v>1</v>
      </c>
      <c r="DY28" s="2">
        <v>1</v>
      </c>
      <c r="DZ28" s="2">
        <v>0</v>
      </c>
      <c r="EA28" s="2">
        <v>0</v>
      </c>
      <c r="EB28" s="2">
        <v>2</v>
      </c>
      <c r="EC28" s="2">
        <v>0</v>
      </c>
      <c r="ED28" s="2">
        <v>1</v>
      </c>
      <c r="EE28" s="2">
        <v>5</v>
      </c>
      <c r="EF28" s="3" t="b">
        <v>0</v>
      </c>
      <c r="EG28" s="3" t="b">
        <v>0</v>
      </c>
      <c r="EH28" s="2">
        <v>171.37</v>
      </c>
      <c r="EI28" s="2">
        <v>8</v>
      </c>
      <c r="EJ28" s="2">
        <v>7</v>
      </c>
      <c r="EK28" s="2">
        <v>0</v>
      </c>
      <c r="EL28" s="2">
        <v>0</v>
      </c>
      <c r="EM28" s="2">
        <v>0</v>
      </c>
      <c r="EN28" s="2">
        <v>0</v>
      </c>
      <c r="EO28" s="2">
        <v>1</v>
      </c>
      <c r="EP28" s="2">
        <v>0</v>
      </c>
      <c r="EQ28" s="2">
        <v>0</v>
      </c>
      <c r="ER28" s="2">
        <v>0</v>
      </c>
      <c r="ES28" s="2">
        <v>1</v>
      </c>
      <c r="ET28" s="3" t="b">
        <v>0</v>
      </c>
      <c r="EU28" s="3" t="b">
        <v>0</v>
      </c>
      <c r="EV28" s="2">
        <v>116.23</v>
      </c>
      <c r="EW28" s="2">
        <v>7</v>
      </c>
      <c r="EX28" s="2">
        <v>6</v>
      </c>
      <c r="EY28" s="2">
        <v>1</v>
      </c>
      <c r="EZ28" s="2">
        <v>1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2</v>
      </c>
      <c r="FH28" s="3" t="b">
        <v>0</v>
      </c>
      <c r="FI28" s="3" t="b">
        <v>0</v>
      </c>
      <c r="FJ28" s="2">
        <v>197.98</v>
      </c>
      <c r="FK28" s="2">
        <v>6</v>
      </c>
      <c r="FL28" s="2">
        <v>5</v>
      </c>
      <c r="FM28" s="2">
        <v>0</v>
      </c>
      <c r="FN28" s="2">
        <v>1</v>
      </c>
      <c r="FO28" s="2">
        <v>1</v>
      </c>
      <c r="FP28" s="2">
        <v>0</v>
      </c>
      <c r="FQ28" s="2">
        <v>1</v>
      </c>
      <c r="FR28" s="2">
        <v>0</v>
      </c>
      <c r="FS28" s="2">
        <v>0</v>
      </c>
      <c r="FT28" s="2">
        <v>0</v>
      </c>
      <c r="FU28" s="2">
        <v>3</v>
      </c>
      <c r="FV28" s="3" t="b">
        <v>0</v>
      </c>
      <c r="FW28" s="3" t="b">
        <v>0</v>
      </c>
      <c r="FX28" s="2">
        <v>115.56</v>
      </c>
      <c r="FY28" s="2">
        <v>7</v>
      </c>
      <c r="FZ28" s="2">
        <v>6</v>
      </c>
      <c r="GA28" s="2">
        <v>0</v>
      </c>
      <c r="GB28" s="2">
        <v>0</v>
      </c>
      <c r="GC28" s="2">
        <v>0</v>
      </c>
      <c r="GD28" s="2">
        <v>1</v>
      </c>
      <c r="GE28" s="2">
        <v>0</v>
      </c>
      <c r="GF28" s="2">
        <v>0</v>
      </c>
      <c r="GG28" s="2">
        <v>0</v>
      </c>
      <c r="GH28" s="2">
        <v>1</v>
      </c>
      <c r="GI28" s="2">
        <v>2</v>
      </c>
      <c r="GJ28" s="3" t="b">
        <v>0</v>
      </c>
      <c r="GK28" s="2">
        <v>1</v>
      </c>
      <c r="GL28" s="2">
        <v>2760</v>
      </c>
      <c r="GM28" s="2">
        <v>147.43899999999999</v>
      </c>
      <c r="GN28" s="2">
        <v>0</v>
      </c>
      <c r="GO28" s="2">
        <v>0</v>
      </c>
      <c r="GP28" s="2">
        <v>0</v>
      </c>
      <c r="GQ28" s="2">
        <v>4</v>
      </c>
      <c r="GR28" s="2">
        <v>1</v>
      </c>
      <c r="GS28" s="2">
        <v>5</v>
      </c>
      <c r="GT28" s="2">
        <v>10.4</v>
      </c>
      <c r="GU28" s="2">
        <v>2.375</v>
      </c>
      <c r="GV28" s="2">
        <v>4.625</v>
      </c>
      <c r="GW28" s="14">
        <f t="shared" si="2"/>
        <v>0.11</v>
      </c>
      <c r="GX28" t="s">
        <v>622</v>
      </c>
    </row>
    <row r="29" spans="1:206" ht="14.5" x14ac:dyDescent="0.35">
      <c r="A29" s="1" t="s">
        <v>336</v>
      </c>
      <c r="B29" s="2">
        <v>4</v>
      </c>
      <c r="C29" s="1" t="s">
        <v>203</v>
      </c>
      <c r="D29" s="1" t="s">
        <v>204</v>
      </c>
      <c r="E29" s="2">
        <v>32</v>
      </c>
      <c r="F29" s="3" t="b">
        <v>1</v>
      </c>
      <c r="G29" s="2">
        <v>61.88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3" t="b">
        <v>1</v>
      </c>
      <c r="R29" s="2">
        <v>53.75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b">
        <v>1</v>
      </c>
      <c r="AC29" s="2">
        <v>49.27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3" t="b">
        <v>1</v>
      </c>
      <c r="AN29" s="2">
        <v>95.74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4</v>
      </c>
      <c r="AY29" s="3" t="b">
        <v>0</v>
      </c>
      <c r="AZ29" s="2">
        <v>78.239999999999995</v>
      </c>
      <c r="BA29" s="2">
        <v>6</v>
      </c>
      <c r="BB29" s="2">
        <v>5</v>
      </c>
      <c r="BC29" s="2">
        <v>0</v>
      </c>
      <c r="BD29" s="2">
        <v>0</v>
      </c>
      <c r="BE29" s="2">
        <v>0</v>
      </c>
      <c r="BF29" s="2">
        <v>1</v>
      </c>
      <c r="BG29" s="2">
        <v>0</v>
      </c>
      <c r="BH29" s="2">
        <v>1</v>
      </c>
      <c r="BI29" s="2">
        <v>0</v>
      </c>
      <c r="BJ29" s="2">
        <v>1</v>
      </c>
      <c r="BK29" s="2">
        <f t="shared" si="0"/>
        <v>2</v>
      </c>
      <c r="BL29" s="2">
        <v>3</v>
      </c>
      <c r="BM29" s="3" t="b">
        <v>0</v>
      </c>
      <c r="BN29" s="3" t="b">
        <v>0</v>
      </c>
      <c r="BO29" s="2">
        <v>133.44</v>
      </c>
      <c r="BP29" s="2">
        <v>8</v>
      </c>
      <c r="BQ29" s="2">
        <v>7</v>
      </c>
      <c r="BR29" s="2">
        <v>1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f t="shared" si="1"/>
        <v>1</v>
      </c>
      <c r="BZ29" s="2">
        <v>0</v>
      </c>
      <c r="CA29" s="2">
        <v>1</v>
      </c>
      <c r="CB29" s="3" t="b">
        <v>0</v>
      </c>
      <c r="CC29" s="3" t="b">
        <v>0</v>
      </c>
      <c r="CD29" s="2">
        <v>74.83</v>
      </c>
      <c r="CE29" s="2">
        <v>8</v>
      </c>
      <c r="CF29" s="2">
        <v>5</v>
      </c>
      <c r="CG29" s="2">
        <v>0</v>
      </c>
      <c r="CH29" s="2">
        <v>0</v>
      </c>
      <c r="CI29" s="2">
        <v>0</v>
      </c>
      <c r="CJ29" s="2">
        <v>0</v>
      </c>
      <c r="CK29" s="2">
        <v>1</v>
      </c>
      <c r="CL29" s="2">
        <v>1</v>
      </c>
      <c r="CM29" s="2">
        <v>0</v>
      </c>
      <c r="CN29" s="2">
        <v>1</v>
      </c>
      <c r="CO29" s="2">
        <v>3</v>
      </c>
      <c r="CP29" s="3" t="b">
        <v>0</v>
      </c>
      <c r="CQ29" s="3" t="b">
        <v>0</v>
      </c>
      <c r="CR29" s="2">
        <v>101.92</v>
      </c>
      <c r="CS29" s="2">
        <v>8</v>
      </c>
      <c r="CT29" s="2">
        <v>5</v>
      </c>
      <c r="CU29" s="2">
        <v>0</v>
      </c>
      <c r="CV29" s="2">
        <v>1</v>
      </c>
      <c r="CW29" s="2">
        <v>0</v>
      </c>
      <c r="CX29" s="2">
        <v>1</v>
      </c>
      <c r="CY29" s="2">
        <v>1</v>
      </c>
      <c r="CZ29" s="2">
        <v>0</v>
      </c>
      <c r="DA29" s="2">
        <v>0</v>
      </c>
      <c r="DB29" s="2">
        <v>0</v>
      </c>
      <c r="DC29" s="2">
        <v>3</v>
      </c>
      <c r="DD29" s="3" t="b">
        <v>0</v>
      </c>
      <c r="DE29" s="3" t="b">
        <v>0</v>
      </c>
      <c r="DF29" s="2">
        <v>147.66</v>
      </c>
      <c r="DG29" s="2">
        <v>8</v>
      </c>
      <c r="DH29" s="2">
        <v>5</v>
      </c>
      <c r="DI29" s="2">
        <v>2</v>
      </c>
      <c r="DJ29" s="2">
        <v>0</v>
      </c>
      <c r="DK29" s="2">
        <v>1</v>
      </c>
      <c r="DL29" s="2">
        <v>0</v>
      </c>
      <c r="DM29" s="2">
        <v>0</v>
      </c>
      <c r="DN29" s="2">
        <v>0</v>
      </c>
      <c r="DO29" s="2">
        <v>2</v>
      </c>
      <c r="DP29" s="2">
        <v>0</v>
      </c>
      <c r="DQ29" s="2">
        <v>5</v>
      </c>
      <c r="DR29" s="3" t="b">
        <v>0</v>
      </c>
      <c r="DS29" s="3" t="b">
        <v>0</v>
      </c>
      <c r="DT29" s="2">
        <v>147.85</v>
      </c>
      <c r="DU29" s="2">
        <v>6</v>
      </c>
      <c r="DV29" s="2">
        <v>4</v>
      </c>
      <c r="DW29" s="2">
        <v>0</v>
      </c>
      <c r="DX29" s="2">
        <v>1</v>
      </c>
      <c r="DY29" s="2">
        <v>0</v>
      </c>
      <c r="DZ29" s="2">
        <v>1</v>
      </c>
      <c r="EA29" s="2">
        <v>0</v>
      </c>
      <c r="EB29" s="2">
        <v>2</v>
      </c>
      <c r="EC29" s="2">
        <v>0</v>
      </c>
      <c r="ED29" s="2">
        <v>1</v>
      </c>
      <c r="EE29" s="2">
        <v>5</v>
      </c>
      <c r="EF29" s="3" t="b">
        <v>0</v>
      </c>
      <c r="EG29" s="3" t="b">
        <v>0</v>
      </c>
      <c r="EH29" s="2">
        <v>171.62</v>
      </c>
      <c r="EI29" s="2">
        <v>6</v>
      </c>
      <c r="EJ29" s="2">
        <v>5</v>
      </c>
      <c r="EK29" s="2">
        <v>0</v>
      </c>
      <c r="EL29" s="2">
        <v>0</v>
      </c>
      <c r="EM29" s="2">
        <v>1</v>
      </c>
      <c r="EN29" s="2">
        <v>0</v>
      </c>
      <c r="EO29" s="2">
        <v>1</v>
      </c>
      <c r="EP29" s="2">
        <v>0</v>
      </c>
      <c r="EQ29" s="2">
        <v>0</v>
      </c>
      <c r="ER29" s="2">
        <v>1</v>
      </c>
      <c r="ES29" s="2">
        <v>3</v>
      </c>
      <c r="ET29" s="3" t="b">
        <v>0</v>
      </c>
      <c r="EU29" s="3" t="b">
        <v>0</v>
      </c>
      <c r="EV29" s="2">
        <v>145.24</v>
      </c>
      <c r="EW29" s="2">
        <v>8</v>
      </c>
      <c r="EX29" s="2">
        <v>7</v>
      </c>
      <c r="EY29" s="2">
        <v>0</v>
      </c>
      <c r="EZ29" s="2">
        <v>1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1</v>
      </c>
      <c r="FH29" s="3" t="b">
        <v>0</v>
      </c>
      <c r="FI29" s="3" t="b">
        <v>0</v>
      </c>
      <c r="FJ29" s="2">
        <v>113.26</v>
      </c>
      <c r="FK29" s="2">
        <v>6</v>
      </c>
      <c r="FL29" s="2">
        <v>3</v>
      </c>
      <c r="FM29" s="2">
        <v>1</v>
      </c>
      <c r="FN29" s="2">
        <v>0</v>
      </c>
      <c r="FO29" s="2">
        <v>0</v>
      </c>
      <c r="FP29" s="2">
        <v>1</v>
      </c>
      <c r="FQ29" s="2">
        <v>0</v>
      </c>
      <c r="FR29" s="2">
        <v>1</v>
      </c>
      <c r="FS29" s="2">
        <v>1</v>
      </c>
      <c r="FT29" s="2">
        <v>1</v>
      </c>
      <c r="FU29" s="2">
        <v>5</v>
      </c>
      <c r="FV29" s="3" t="b">
        <v>0</v>
      </c>
      <c r="FW29" s="3" t="b">
        <v>0</v>
      </c>
      <c r="FX29" s="2">
        <v>89.6</v>
      </c>
      <c r="FY29" s="2">
        <v>8</v>
      </c>
      <c r="FZ29" s="2">
        <v>5</v>
      </c>
      <c r="GA29" s="2">
        <v>0</v>
      </c>
      <c r="GB29" s="2">
        <v>1</v>
      </c>
      <c r="GC29" s="2">
        <v>0</v>
      </c>
      <c r="GD29" s="2">
        <v>1</v>
      </c>
      <c r="GE29" s="2">
        <v>0</v>
      </c>
      <c r="GF29" s="2">
        <v>0</v>
      </c>
      <c r="GG29" s="2">
        <v>0</v>
      </c>
      <c r="GH29" s="2">
        <v>1</v>
      </c>
      <c r="GI29" s="2">
        <v>3</v>
      </c>
      <c r="GJ29" s="3" t="b">
        <v>0</v>
      </c>
      <c r="GK29" s="2">
        <v>0</v>
      </c>
      <c r="GL29" s="2">
        <v>2561</v>
      </c>
      <c r="GM29" s="2">
        <v>120.366</v>
      </c>
      <c r="GN29" s="2">
        <v>0</v>
      </c>
      <c r="GO29" s="2">
        <v>0</v>
      </c>
      <c r="GP29" s="2">
        <v>0</v>
      </c>
      <c r="GQ29" s="2">
        <v>4</v>
      </c>
      <c r="GR29" s="2">
        <v>0</v>
      </c>
      <c r="GS29" s="2">
        <v>6</v>
      </c>
      <c r="GT29" s="2">
        <v>13.6</v>
      </c>
      <c r="GU29" s="2">
        <v>2.125</v>
      </c>
      <c r="GV29" s="2">
        <v>3</v>
      </c>
      <c r="GW29" s="14">
        <f t="shared" si="2"/>
        <v>0</v>
      </c>
      <c r="GX29" t="s">
        <v>622</v>
      </c>
    </row>
    <row r="30" spans="1:206" ht="14.5" x14ac:dyDescent="0.35">
      <c r="A30" s="1" t="s">
        <v>337</v>
      </c>
      <c r="B30" s="2">
        <v>4</v>
      </c>
      <c r="C30" s="1" t="s">
        <v>203</v>
      </c>
      <c r="D30" s="1" t="s">
        <v>204</v>
      </c>
      <c r="E30" s="2">
        <v>55</v>
      </c>
      <c r="F30" s="3" t="b">
        <v>1</v>
      </c>
      <c r="G30" s="2">
        <v>49.14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3" t="b">
        <v>0</v>
      </c>
      <c r="R30" s="2">
        <v>137.97999999999999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2</v>
      </c>
      <c r="AB30" s="3" t="b">
        <v>1</v>
      </c>
      <c r="AC30" s="2">
        <v>49.92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3" t="b">
        <v>1</v>
      </c>
      <c r="AN30" s="2">
        <v>54.96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3</v>
      </c>
      <c r="AY30" s="3" t="b">
        <v>1</v>
      </c>
      <c r="AZ30" s="2">
        <v>133.13999999999999</v>
      </c>
      <c r="BA30" s="2">
        <v>9</v>
      </c>
      <c r="BB30" s="2">
        <v>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f t="shared" si="0"/>
        <v>0</v>
      </c>
      <c r="BL30" s="2">
        <v>0</v>
      </c>
      <c r="BM30" s="3" t="b">
        <v>0</v>
      </c>
      <c r="BN30" s="3" t="b">
        <v>0</v>
      </c>
      <c r="BO30" s="2">
        <v>112.93</v>
      </c>
      <c r="BP30" s="2">
        <v>8</v>
      </c>
      <c r="BQ30" s="2">
        <v>7</v>
      </c>
      <c r="BR30" s="2">
        <v>0</v>
      </c>
      <c r="BS30" s="2">
        <v>1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f t="shared" si="1"/>
        <v>0</v>
      </c>
      <c r="BZ30" s="2">
        <v>0</v>
      </c>
      <c r="CA30" s="2">
        <v>1</v>
      </c>
      <c r="CB30" s="3" t="b">
        <v>0</v>
      </c>
      <c r="CC30" s="3" t="b">
        <v>0</v>
      </c>
      <c r="CD30" s="2">
        <v>181.03</v>
      </c>
      <c r="CE30" s="2">
        <v>8</v>
      </c>
      <c r="CF30" s="2">
        <v>5</v>
      </c>
      <c r="CG30" s="2">
        <v>0</v>
      </c>
      <c r="CH30" s="2">
        <v>1</v>
      </c>
      <c r="CI30" s="2">
        <v>1</v>
      </c>
      <c r="CJ30" s="2">
        <v>0</v>
      </c>
      <c r="CK30" s="2">
        <v>0</v>
      </c>
      <c r="CL30" s="2">
        <v>0</v>
      </c>
      <c r="CM30" s="2">
        <v>0</v>
      </c>
      <c r="CN30" s="2">
        <v>1</v>
      </c>
      <c r="CO30" s="2">
        <v>3</v>
      </c>
      <c r="CP30" s="3" t="b">
        <v>0</v>
      </c>
      <c r="CQ30" s="3" t="b">
        <v>0</v>
      </c>
      <c r="CR30" s="2">
        <v>117.05</v>
      </c>
      <c r="CS30" s="2">
        <v>8</v>
      </c>
      <c r="CT30" s="2">
        <v>7</v>
      </c>
      <c r="CU30" s="2">
        <v>0</v>
      </c>
      <c r="CV30" s="2">
        <v>0</v>
      </c>
      <c r="CW30" s="2">
        <v>0</v>
      </c>
      <c r="CX30" s="2">
        <v>1</v>
      </c>
      <c r="CY30" s="2">
        <v>0</v>
      </c>
      <c r="CZ30" s="2">
        <v>0</v>
      </c>
      <c r="DA30" s="2">
        <v>0</v>
      </c>
      <c r="DB30" s="2">
        <v>0</v>
      </c>
      <c r="DC30" s="2">
        <v>1</v>
      </c>
      <c r="DD30" s="3" t="b">
        <v>0</v>
      </c>
      <c r="DE30" s="3" t="b">
        <v>1</v>
      </c>
      <c r="DF30" s="2">
        <v>148.26</v>
      </c>
      <c r="DG30" s="2">
        <v>9</v>
      </c>
      <c r="DH30" s="2">
        <v>8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3" t="b">
        <v>0</v>
      </c>
      <c r="DS30" s="3" t="b">
        <v>0</v>
      </c>
      <c r="DT30" s="2">
        <v>160.05000000000001</v>
      </c>
      <c r="DU30" s="2">
        <v>2</v>
      </c>
      <c r="DV30" s="2">
        <v>3</v>
      </c>
      <c r="DW30" s="2">
        <v>0</v>
      </c>
      <c r="DX30" s="2">
        <v>1</v>
      </c>
      <c r="DY30" s="2">
        <v>1</v>
      </c>
      <c r="DZ30" s="2">
        <v>1</v>
      </c>
      <c r="EA30" s="2">
        <v>0</v>
      </c>
      <c r="EB30" s="2">
        <v>3</v>
      </c>
      <c r="EC30" s="2">
        <v>0</v>
      </c>
      <c r="ED30" s="2">
        <v>1</v>
      </c>
      <c r="EE30" s="2">
        <v>7</v>
      </c>
      <c r="EF30" s="3" t="b">
        <v>0</v>
      </c>
      <c r="EG30" s="3" t="b">
        <v>1</v>
      </c>
      <c r="EH30" s="2">
        <v>178.23</v>
      </c>
      <c r="EI30" s="2">
        <v>9</v>
      </c>
      <c r="EJ30" s="2">
        <v>8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3" t="b">
        <v>1</v>
      </c>
      <c r="EU30" s="3" t="b">
        <v>0</v>
      </c>
      <c r="EV30" s="2">
        <v>146.78</v>
      </c>
      <c r="EW30" s="2">
        <v>8</v>
      </c>
      <c r="EX30" s="2">
        <v>7</v>
      </c>
      <c r="EY30" s="2">
        <v>0</v>
      </c>
      <c r="EZ30" s="2">
        <v>1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1</v>
      </c>
      <c r="FH30" s="3" t="b">
        <v>0</v>
      </c>
      <c r="FI30" s="3" t="b">
        <v>0</v>
      </c>
      <c r="FJ30" s="2">
        <v>240.09</v>
      </c>
      <c r="FK30" s="2">
        <v>8</v>
      </c>
      <c r="FL30" s="2">
        <v>5</v>
      </c>
      <c r="FM30" s="2">
        <v>0</v>
      </c>
      <c r="FN30" s="2">
        <v>1</v>
      </c>
      <c r="FO30" s="2">
        <v>0</v>
      </c>
      <c r="FP30" s="2">
        <v>0</v>
      </c>
      <c r="FQ30" s="2">
        <v>0</v>
      </c>
      <c r="FR30" s="2">
        <v>0</v>
      </c>
      <c r="FS30" s="2">
        <v>1</v>
      </c>
      <c r="FT30" s="2">
        <v>1</v>
      </c>
      <c r="FU30" s="2">
        <v>3</v>
      </c>
      <c r="FV30" s="3" t="b">
        <v>0</v>
      </c>
      <c r="FW30" s="3" t="b">
        <v>0</v>
      </c>
      <c r="FX30" s="2">
        <v>224.2</v>
      </c>
      <c r="FY30" s="2">
        <v>7</v>
      </c>
      <c r="FZ30" s="2">
        <v>7</v>
      </c>
      <c r="GA30" s="2">
        <v>0</v>
      </c>
      <c r="GB30" s="2">
        <v>0</v>
      </c>
      <c r="GC30" s="2">
        <v>0</v>
      </c>
      <c r="GD30" s="2">
        <v>2</v>
      </c>
      <c r="GE30" s="2">
        <v>0</v>
      </c>
      <c r="GF30" s="2">
        <v>0</v>
      </c>
      <c r="GG30" s="2">
        <v>0</v>
      </c>
      <c r="GH30" s="2">
        <v>0</v>
      </c>
      <c r="GI30" s="2">
        <v>2</v>
      </c>
      <c r="GJ30" s="3" t="b">
        <v>0</v>
      </c>
      <c r="GK30" s="2">
        <v>3</v>
      </c>
      <c r="GL30" s="2">
        <v>3051</v>
      </c>
      <c r="GM30" s="2">
        <v>164.17599999999999</v>
      </c>
      <c r="GN30" s="2">
        <v>1</v>
      </c>
      <c r="GO30" s="2">
        <v>1</v>
      </c>
      <c r="GP30" s="2">
        <v>0</v>
      </c>
      <c r="GQ30" s="2">
        <v>3</v>
      </c>
      <c r="GR30" s="2">
        <v>2</v>
      </c>
      <c r="GS30" s="2">
        <v>4</v>
      </c>
      <c r="GT30" s="2">
        <v>10.8</v>
      </c>
      <c r="GU30" s="2">
        <v>2.5</v>
      </c>
      <c r="GV30" s="2">
        <v>3.875</v>
      </c>
      <c r="GW30" s="14">
        <f t="shared" si="2"/>
        <v>0.34</v>
      </c>
      <c r="GX30" t="s">
        <v>622</v>
      </c>
    </row>
    <row r="31" spans="1:206" ht="14.5" x14ac:dyDescent="0.35">
      <c r="A31" s="1" t="s">
        <v>338</v>
      </c>
      <c r="B31" s="2">
        <v>4</v>
      </c>
      <c r="C31" s="1" t="s">
        <v>203</v>
      </c>
      <c r="D31" s="1" t="s">
        <v>204</v>
      </c>
      <c r="E31" s="2">
        <v>31</v>
      </c>
      <c r="F31" s="3" t="b">
        <v>1</v>
      </c>
      <c r="G31" s="2">
        <v>76.989999999999995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3" t="b">
        <v>1</v>
      </c>
      <c r="R31" s="2">
        <v>89.08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 t="b">
        <v>1</v>
      </c>
      <c r="AC31" s="2">
        <v>103.53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3" t="b">
        <v>1</v>
      </c>
      <c r="AN31" s="2">
        <v>173.24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4</v>
      </c>
      <c r="AY31" s="3" t="b">
        <v>1</v>
      </c>
      <c r="AZ31" s="2">
        <v>176.48</v>
      </c>
      <c r="BA31" s="2">
        <v>9</v>
      </c>
      <c r="BB31" s="2">
        <v>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f t="shared" si="0"/>
        <v>0</v>
      </c>
      <c r="BL31" s="2">
        <v>0</v>
      </c>
      <c r="BM31" s="3" t="b">
        <v>0</v>
      </c>
      <c r="BN31" s="3" t="b">
        <v>1</v>
      </c>
      <c r="BO31" s="2">
        <v>173.53</v>
      </c>
      <c r="BP31" s="2">
        <v>9</v>
      </c>
      <c r="BQ31" s="2">
        <v>8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f t="shared" si="1"/>
        <v>0</v>
      </c>
      <c r="BZ31" s="2">
        <v>0</v>
      </c>
      <c r="CA31" s="2">
        <v>0</v>
      </c>
      <c r="CB31" s="3" t="b">
        <v>0</v>
      </c>
      <c r="CC31" s="3" t="b">
        <v>0</v>
      </c>
      <c r="CD31" s="2">
        <v>197.23</v>
      </c>
      <c r="CE31" s="2">
        <v>8</v>
      </c>
      <c r="CF31" s="2">
        <v>7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1</v>
      </c>
      <c r="CO31" s="2">
        <v>1</v>
      </c>
      <c r="CP31" s="3" t="b">
        <v>0</v>
      </c>
      <c r="CQ31" s="3" t="b">
        <v>1</v>
      </c>
      <c r="CR31" s="2">
        <v>178.9</v>
      </c>
      <c r="CS31" s="2">
        <v>9</v>
      </c>
      <c r="CT31" s="2">
        <v>8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3" t="b">
        <v>0</v>
      </c>
      <c r="DE31" s="3" t="b">
        <v>1</v>
      </c>
      <c r="DF31" s="2">
        <v>209.38</v>
      </c>
      <c r="DG31" s="2">
        <v>9</v>
      </c>
      <c r="DH31" s="2">
        <v>8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3" t="b">
        <v>0</v>
      </c>
      <c r="DS31" s="3" t="b">
        <v>1</v>
      </c>
      <c r="DT31" s="2">
        <v>222.4</v>
      </c>
      <c r="DU31" s="2">
        <v>9</v>
      </c>
      <c r="DV31" s="2">
        <v>8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3" t="b">
        <v>0</v>
      </c>
      <c r="EG31" s="3" t="b">
        <v>1</v>
      </c>
      <c r="EH31" s="2">
        <v>192.94</v>
      </c>
      <c r="EI31" s="2">
        <v>9</v>
      </c>
      <c r="EJ31" s="2">
        <v>8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3" t="b">
        <v>1</v>
      </c>
      <c r="EU31" s="3" t="b">
        <v>0</v>
      </c>
      <c r="EV31" s="2">
        <v>192.24</v>
      </c>
      <c r="EW31" s="2">
        <v>8</v>
      </c>
      <c r="EX31" s="2">
        <v>7</v>
      </c>
      <c r="EY31" s="2">
        <v>0</v>
      </c>
      <c r="EZ31" s="2">
        <v>1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1</v>
      </c>
      <c r="FH31" s="3" t="b">
        <v>0</v>
      </c>
      <c r="FI31" s="3" t="b">
        <v>0</v>
      </c>
      <c r="FJ31" s="2">
        <v>208.23</v>
      </c>
      <c r="FK31" s="2">
        <v>8</v>
      </c>
      <c r="FL31" s="2">
        <v>7</v>
      </c>
      <c r="FM31" s="2">
        <v>0</v>
      </c>
      <c r="FN31" s="2">
        <v>1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1</v>
      </c>
      <c r="FV31" s="3" t="b">
        <v>0</v>
      </c>
      <c r="FW31" s="3" t="b">
        <v>0</v>
      </c>
      <c r="FX31" s="2">
        <v>217.03</v>
      </c>
      <c r="FY31" s="2">
        <v>7</v>
      </c>
      <c r="FZ31" s="2">
        <v>6</v>
      </c>
      <c r="GA31" s="2">
        <v>0</v>
      </c>
      <c r="GB31" s="2">
        <v>0</v>
      </c>
      <c r="GC31" s="2">
        <v>0</v>
      </c>
      <c r="GD31" s="2">
        <v>1</v>
      </c>
      <c r="GE31" s="2">
        <v>0</v>
      </c>
      <c r="GF31" s="2">
        <v>1</v>
      </c>
      <c r="GG31" s="2">
        <v>0</v>
      </c>
      <c r="GH31" s="2">
        <v>0</v>
      </c>
      <c r="GI31" s="2">
        <v>2</v>
      </c>
      <c r="GJ31" s="3" t="b">
        <v>0</v>
      </c>
      <c r="GK31" s="2">
        <v>6</v>
      </c>
      <c r="GL31" s="2">
        <v>3480</v>
      </c>
      <c r="GM31" s="2">
        <v>196.83600000000001</v>
      </c>
      <c r="GN31" s="2">
        <v>1</v>
      </c>
      <c r="GO31" s="2">
        <v>1</v>
      </c>
      <c r="GP31" s="2">
        <v>0</v>
      </c>
      <c r="GQ31" s="2">
        <v>3</v>
      </c>
      <c r="GR31" s="2">
        <v>5</v>
      </c>
      <c r="GS31" s="2">
        <v>1</v>
      </c>
      <c r="GT31" s="2">
        <v>8.1999999999999993</v>
      </c>
      <c r="GU31" s="2">
        <v>2.125</v>
      </c>
      <c r="GV31" s="2">
        <v>4.25</v>
      </c>
      <c r="GW31" s="14">
        <f t="shared" si="2"/>
        <v>0.67</v>
      </c>
      <c r="GX31" t="s">
        <v>622</v>
      </c>
    </row>
    <row r="32" spans="1:206" ht="14.5" x14ac:dyDescent="0.35">
      <c r="A32" s="1" t="s">
        <v>339</v>
      </c>
      <c r="B32" s="2">
        <v>4</v>
      </c>
      <c r="C32" s="1" t="s">
        <v>203</v>
      </c>
      <c r="D32" s="1" t="s">
        <v>204</v>
      </c>
      <c r="E32" s="2">
        <v>38</v>
      </c>
      <c r="F32" s="3" t="b">
        <v>0</v>
      </c>
      <c r="G32" s="2">
        <v>156.65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3" t="b">
        <v>1</v>
      </c>
      <c r="R32" s="2">
        <v>167.57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 t="b">
        <v>1</v>
      </c>
      <c r="AC32" s="2">
        <v>80.53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3" t="b">
        <v>1</v>
      </c>
      <c r="AN32" s="2">
        <v>182.09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3</v>
      </c>
      <c r="AY32" s="3" t="b">
        <v>1</v>
      </c>
      <c r="AZ32" s="2">
        <v>109.58</v>
      </c>
      <c r="BA32" s="2">
        <v>9</v>
      </c>
      <c r="BB32" s="2">
        <v>8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f t="shared" si="0"/>
        <v>0</v>
      </c>
      <c r="BL32" s="2">
        <v>0</v>
      </c>
      <c r="BM32" s="3" t="b">
        <v>0</v>
      </c>
      <c r="BN32" s="3" t="b">
        <v>0</v>
      </c>
      <c r="BO32" s="2">
        <v>227.05</v>
      </c>
      <c r="BP32" s="2">
        <v>8</v>
      </c>
      <c r="BQ32" s="2">
        <v>7</v>
      </c>
      <c r="BR32" s="2">
        <v>0</v>
      </c>
      <c r="BS32" s="2">
        <v>1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f t="shared" si="1"/>
        <v>0</v>
      </c>
      <c r="BZ32" s="2">
        <v>0</v>
      </c>
      <c r="CA32" s="2">
        <v>1</v>
      </c>
      <c r="CB32" s="3" t="b">
        <v>0</v>
      </c>
      <c r="CC32" s="3" t="b">
        <v>0</v>
      </c>
      <c r="CD32" s="2">
        <v>184.97</v>
      </c>
      <c r="CE32" s="2">
        <v>8</v>
      </c>
      <c r="CF32" s="2">
        <v>7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1</v>
      </c>
      <c r="CO32" s="2">
        <v>1</v>
      </c>
      <c r="CP32" s="3" t="b">
        <v>0</v>
      </c>
      <c r="CQ32" s="3" t="b">
        <v>1</v>
      </c>
      <c r="CR32" s="2">
        <v>148.58000000000001</v>
      </c>
      <c r="CS32" s="2">
        <v>9</v>
      </c>
      <c r="CT32" s="2">
        <v>8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3" t="b">
        <v>0</v>
      </c>
      <c r="DE32" s="3" t="b">
        <v>1</v>
      </c>
      <c r="DF32" s="2">
        <v>184.9</v>
      </c>
      <c r="DG32" s="2">
        <v>9</v>
      </c>
      <c r="DH32" s="2">
        <v>8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3" t="b">
        <v>0</v>
      </c>
      <c r="DS32" s="3" t="b">
        <v>0</v>
      </c>
      <c r="DT32" s="2">
        <v>211.6</v>
      </c>
      <c r="DU32" s="2">
        <v>7</v>
      </c>
      <c r="DV32" s="2">
        <v>7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2</v>
      </c>
      <c r="EC32" s="2">
        <v>0</v>
      </c>
      <c r="ED32" s="2">
        <v>0</v>
      </c>
      <c r="EE32" s="2">
        <v>2</v>
      </c>
      <c r="EF32" s="3" t="b">
        <v>0</v>
      </c>
      <c r="EG32" s="3" t="b">
        <v>0</v>
      </c>
      <c r="EH32" s="2">
        <v>240.13</v>
      </c>
      <c r="EI32" s="2">
        <v>7</v>
      </c>
      <c r="EJ32" s="2">
        <v>6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1</v>
      </c>
      <c r="EQ32" s="2">
        <v>0</v>
      </c>
      <c r="ER32" s="2">
        <v>1</v>
      </c>
      <c r="ES32" s="2">
        <v>2</v>
      </c>
      <c r="ET32" s="3" t="b">
        <v>0</v>
      </c>
      <c r="EU32" s="3" t="b">
        <v>1</v>
      </c>
      <c r="EV32" s="2">
        <v>155.91</v>
      </c>
      <c r="EW32" s="2">
        <v>9</v>
      </c>
      <c r="EX32" s="2">
        <v>8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3" t="b">
        <v>1</v>
      </c>
      <c r="FI32" s="3" t="b">
        <v>1</v>
      </c>
      <c r="FJ32" s="2">
        <v>226.31</v>
      </c>
      <c r="FK32" s="2">
        <v>9</v>
      </c>
      <c r="FL32" s="2">
        <v>8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3" t="b">
        <v>1</v>
      </c>
      <c r="FW32" s="3" t="b">
        <v>1</v>
      </c>
      <c r="FX32" s="2">
        <v>181.54</v>
      </c>
      <c r="FY32" s="2">
        <v>9</v>
      </c>
      <c r="FZ32" s="2">
        <v>8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3" t="b">
        <v>1</v>
      </c>
      <c r="GK32" s="2">
        <v>6</v>
      </c>
      <c r="GL32" s="2">
        <v>3415</v>
      </c>
      <c r="GM32" s="2">
        <v>187.05699999999999</v>
      </c>
      <c r="GN32" s="2">
        <v>3</v>
      </c>
      <c r="GO32" s="2">
        <v>3</v>
      </c>
      <c r="GP32" s="2">
        <v>0</v>
      </c>
      <c r="GQ32" s="2">
        <v>1</v>
      </c>
      <c r="GR32" s="2">
        <v>3</v>
      </c>
      <c r="GS32" s="2">
        <v>3</v>
      </c>
      <c r="GT32" s="2">
        <v>15.2</v>
      </c>
      <c r="GU32" s="2">
        <v>2.375</v>
      </c>
      <c r="GV32" s="2">
        <v>3.75</v>
      </c>
      <c r="GW32" s="14">
        <f t="shared" si="2"/>
        <v>0.67</v>
      </c>
      <c r="GX32" t="s">
        <v>622</v>
      </c>
    </row>
    <row r="33" spans="1:206" ht="14.5" x14ac:dyDescent="0.35">
      <c r="A33" s="1" t="s">
        <v>340</v>
      </c>
      <c r="B33" s="2">
        <v>4</v>
      </c>
      <c r="C33" s="1" t="s">
        <v>203</v>
      </c>
      <c r="D33" s="1" t="s">
        <v>204</v>
      </c>
      <c r="E33" s="2">
        <v>30</v>
      </c>
      <c r="F33" s="3" t="b">
        <v>0</v>
      </c>
      <c r="G33" s="2">
        <v>61.48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1</v>
      </c>
      <c r="Q33" s="3" t="b">
        <v>1</v>
      </c>
      <c r="R33" s="2">
        <v>77.02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 t="b">
        <v>1</v>
      </c>
      <c r="AC33" s="2">
        <v>77.81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3" t="b">
        <v>1</v>
      </c>
      <c r="AN33" s="2">
        <v>64.989999999999995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3</v>
      </c>
      <c r="AY33" s="3" t="b">
        <v>1</v>
      </c>
      <c r="AZ33" s="2">
        <v>122.1</v>
      </c>
      <c r="BA33" s="2">
        <v>9</v>
      </c>
      <c r="BB33" s="2">
        <v>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f t="shared" si="0"/>
        <v>0</v>
      </c>
      <c r="BL33" s="2">
        <v>0</v>
      </c>
      <c r="BM33" s="3" t="b">
        <v>0</v>
      </c>
      <c r="BN33" s="3" t="b">
        <v>1</v>
      </c>
      <c r="BO33" s="2">
        <v>150.97999999999999</v>
      </c>
      <c r="BP33" s="2">
        <v>9</v>
      </c>
      <c r="BQ33" s="2">
        <v>8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f t="shared" si="1"/>
        <v>0</v>
      </c>
      <c r="BZ33" s="2">
        <v>0</v>
      </c>
      <c r="CA33" s="2">
        <v>0</v>
      </c>
      <c r="CB33" s="3" t="b">
        <v>0</v>
      </c>
      <c r="CC33" s="3" t="b">
        <v>0</v>
      </c>
      <c r="CD33" s="2">
        <v>188.45</v>
      </c>
      <c r="CE33" s="2">
        <v>8</v>
      </c>
      <c r="CF33" s="2">
        <v>7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1</v>
      </c>
      <c r="CO33" s="2">
        <v>1</v>
      </c>
      <c r="CP33" s="3" t="b">
        <v>0</v>
      </c>
      <c r="CQ33" s="3" t="b">
        <v>1</v>
      </c>
      <c r="CR33" s="2">
        <v>138.79</v>
      </c>
      <c r="CS33" s="2">
        <v>9</v>
      </c>
      <c r="CT33" s="2">
        <v>8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3" t="b">
        <v>0</v>
      </c>
      <c r="DE33" s="3" t="b">
        <v>1</v>
      </c>
      <c r="DF33" s="2">
        <v>127.7</v>
      </c>
      <c r="DG33" s="2">
        <v>9</v>
      </c>
      <c r="DH33" s="2">
        <v>8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3" t="b">
        <v>0</v>
      </c>
      <c r="DS33" s="3" t="b">
        <v>1</v>
      </c>
      <c r="DT33" s="2">
        <v>223.82</v>
      </c>
      <c r="DU33" s="2">
        <v>9</v>
      </c>
      <c r="DV33" s="2">
        <v>8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3" t="b">
        <v>0</v>
      </c>
      <c r="EG33" s="3" t="b">
        <v>1</v>
      </c>
      <c r="EH33" s="2">
        <v>160.09</v>
      </c>
      <c r="EI33" s="2">
        <v>9</v>
      </c>
      <c r="EJ33" s="2">
        <v>8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3" t="b">
        <v>1</v>
      </c>
      <c r="EU33" s="3" t="b">
        <v>1</v>
      </c>
      <c r="EV33" s="2">
        <v>190.5</v>
      </c>
      <c r="EW33" s="2">
        <v>9</v>
      </c>
      <c r="EX33" s="2">
        <v>8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3" t="b">
        <v>1</v>
      </c>
      <c r="FI33" s="3" t="b">
        <v>1</v>
      </c>
      <c r="FJ33" s="2">
        <v>172.45</v>
      </c>
      <c r="FK33" s="2">
        <v>9</v>
      </c>
      <c r="FL33" s="2">
        <v>8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3" t="b">
        <v>1</v>
      </c>
      <c r="FW33" s="3" t="b">
        <v>1</v>
      </c>
      <c r="FX33" s="2">
        <v>138.5</v>
      </c>
      <c r="FY33" s="2">
        <v>9</v>
      </c>
      <c r="FZ33" s="2">
        <v>8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3" t="b">
        <v>1</v>
      </c>
      <c r="GK33" s="2">
        <v>9</v>
      </c>
      <c r="GL33" s="2">
        <v>2666</v>
      </c>
      <c r="GM33" s="2">
        <v>161.33799999999999</v>
      </c>
      <c r="GN33" s="2">
        <v>4</v>
      </c>
      <c r="GO33" s="2">
        <v>4</v>
      </c>
      <c r="GP33" s="2">
        <v>0</v>
      </c>
      <c r="GQ33" s="2">
        <v>0</v>
      </c>
      <c r="GR33" s="2">
        <v>5</v>
      </c>
      <c r="GS33" s="2">
        <v>1</v>
      </c>
      <c r="GT33" s="2">
        <v>10.8</v>
      </c>
      <c r="GU33" s="2">
        <v>2.125</v>
      </c>
      <c r="GV33" s="2">
        <v>3.125</v>
      </c>
      <c r="GW33" s="14">
        <f t="shared" si="2"/>
        <v>1.01</v>
      </c>
      <c r="GX33" t="s">
        <v>622</v>
      </c>
    </row>
    <row r="34" spans="1:206" ht="14.5" x14ac:dyDescent="0.35">
      <c r="A34" s="1" t="s">
        <v>341</v>
      </c>
      <c r="B34" s="2">
        <v>4</v>
      </c>
      <c r="C34" s="1" t="s">
        <v>203</v>
      </c>
      <c r="D34" s="1" t="s">
        <v>204</v>
      </c>
      <c r="E34" s="2">
        <v>51</v>
      </c>
      <c r="F34" s="3" t="b">
        <v>1</v>
      </c>
      <c r="G34" s="2">
        <v>53.88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3" t="b">
        <v>1</v>
      </c>
      <c r="R34" s="2">
        <v>34.549999999999997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 t="b">
        <v>1</v>
      </c>
      <c r="AC34" s="2">
        <v>41.84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3" t="b">
        <v>1</v>
      </c>
      <c r="AN34" s="2">
        <v>40.119999999999997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4</v>
      </c>
      <c r="AY34" s="3" t="b">
        <v>0</v>
      </c>
      <c r="AZ34" s="2">
        <v>48.09</v>
      </c>
      <c r="BA34" s="2">
        <v>5</v>
      </c>
      <c r="BB34" s="2">
        <v>4</v>
      </c>
      <c r="BC34" s="2">
        <v>0</v>
      </c>
      <c r="BD34" s="2">
        <v>0</v>
      </c>
      <c r="BE34" s="2">
        <v>0</v>
      </c>
      <c r="BF34" s="2">
        <v>1</v>
      </c>
      <c r="BG34" s="2">
        <v>1</v>
      </c>
      <c r="BH34" s="2">
        <v>1</v>
      </c>
      <c r="BI34" s="2">
        <v>0</v>
      </c>
      <c r="BJ34" s="2">
        <v>1</v>
      </c>
      <c r="BK34" s="2">
        <f t="shared" si="0"/>
        <v>2</v>
      </c>
      <c r="BL34" s="2">
        <v>4</v>
      </c>
      <c r="BM34" s="3" t="b">
        <v>0</v>
      </c>
      <c r="BN34" s="3" t="b">
        <v>0</v>
      </c>
      <c r="BO34" s="2">
        <v>77.37</v>
      </c>
      <c r="BP34" s="2">
        <v>8</v>
      </c>
      <c r="BQ34" s="2">
        <v>7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f t="shared" si="1"/>
        <v>0</v>
      </c>
      <c r="BZ34" s="2">
        <v>1</v>
      </c>
      <c r="CA34" s="2">
        <v>1</v>
      </c>
      <c r="CB34" s="3" t="b">
        <v>0</v>
      </c>
      <c r="CC34" s="3" t="b">
        <v>0</v>
      </c>
      <c r="CD34" s="2">
        <v>52.35</v>
      </c>
      <c r="CE34" s="2">
        <v>7</v>
      </c>
      <c r="CF34" s="2">
        <v>6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1</v>
      </c>
      <c r="CM34" s="2">
        <v>0</v>
      </c>
      <c r="CN34" s="2">
        <v>1</v>
      </c>
      <c r="CO34" s="2">
        <v>2</v>
      </c>
      <c r="CP34" s="3" t="b">
        <v>0</v>
      </c>
      <c r="CQ34" s="3" t="b">
        <v>0</v>
      </c>
      <c r="CR34" s="2">
        <v>69.13</v>
      </c>
      <c r="CS34" s="2">
        <v>8</v>
      </c>
      <c r="CT34" s="2">
        <v>7</v>
      </c>
      <c r="CU34" s="2">
        <v>0</v>
      </c>
      <c r="CV34" s="2">
        <v>0</v>
      </c>
      <c r="CW34" s="2">
        <v>0</v>
      </c>
      <c r="CX34" s="2">
        <v>1</v>
      </c>
      <c r="CY34" s="2">
        <v>0</v>
      </c>
      <c r="CZ34" s="2">
        <v>0</v>
      </c>
      <c r="DA34" s="2">
        <v>0</v>
      </c>
      <c r="DB34" s="2">
        <v>0</v>
      </c>
      <c r="DC34" s="2">
        <v>1</v>
      </c>
      <c r="DD34" s="3" t="b">
        <v>0</v>
      </c>
      <c r="DE34" s="3" t="b">
        <v>0</v>
      </c>
      <c r="DF34" s="2">
        <v>87.44</v>
      </c>
      <c r="DG34" s="2">
        <v>8</v>
      </c>
      <c r="DH34" s="2">
        <v>7</v>
      </c>
      <c r="DI34" s="2">
        <v>0</v>
      </c>
      <c r="DJ34" s="2">
        <v>0</v>
      </c>
      <c r="DK34" s="2">
        <v>1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1</v>
      </c>
      <c r="DR34" s="3" t="b">
        <v>0</v>
      </c>
      <c r="DS34" s="3" t="b">
        <v>0</v>
      </c>
      <c r="DT34" s="2">
        <v>75.19</v>
      </c>
      <c r="DU34" s="2">
        <v>3</v>
      </c>
      <c r="DV34" s="2">
        <v>4</v>
      </c>
      <c r="DW34" s="2">
        <v>0</v>
      </c>
      <c r="DX34" s="2">
        <v>1</v>
      </c>
      <c r="DY34" s="2">
        <v>1</v>
      </c>
      <c r="DZ34" s="2">
        <v>0</v>
      </c>
      <c r="EA34" s="2">
        <v>0</v>
      </c>
      <c r="EB34" s="2">
        <v>3</v>
      </c>
      <c r="EC34" s="2">
        <v>0</v>
      </c>
      <c r="ED34" s="2">
        <v>1</v>
      </c>
      <c r="EE34" s="2">
        <v>6</v>
      </c>
      <c r="EF34" s="3" t="b">
        <v>0</v>
      </c>
      <c r="EG34" s="3" t="b">
        <v>0</v>
      </c>
      <c r="EH34" s="2">
        <v>84.67</v>
      </c>
      <c r="EI34" s="2">
        <v>6</v>
      </c>
      <c r="EJ34" s="2">
        <v>5</v>
      </c>
      <c r="EK34" s="2">
        <v>0</v>
      </c>
      <c r="EL34" s="2">
        <v>0</v>
      </c>
      <c r="EM34" s="2">
        <v>0</v>
      </c>
      <c r="EN34" s="2">
        <v>0</v>
      </c>
      <c r="EO34" s="2">
        <v>1</v>
      </c>
      <c r="EP34" s="2">
        <v>0</v>
      </c>
      <c r="EQ34" s="2">
        <v>1</v>
      </c>
      <c r="ER34" s="2">
        <v>1</v>
      </c>
      <c r="ES34" s="2">
        <v>3</v>
      </c>
      <c r="ET34" s="3" t="b">
        <v>0</v>
      </c>
      <c r="EU34" s="3" t="b">
        <v>0</v>
      </c>
      <c r="EV34" s="2">
        <v>75.53</v>
      </c>
      <c r="EW34" s="2">
        <v>6</v>
      </c>
      <c r="EX34" s="2">
        <v>5</v>
      </c>
      <c r="EY34" s="2">
        <v>1</v>
      </c>
      <c r="EZ34" s="2">
        <v>1</v>
      </c>
      <c r="FA34" s="2">
        <v>1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3</v>
      </c>
      <c r="FH34" s="3" t="b">
        <v>0</v>
      </c>
      <c r="FI34" s="3" t="b">
        <v>0</v>
      </c>
      <c r="FJ34" s="2">
        <v>105.21</v>
      </c>
      <c r="FK34" s="2">
        <v>7</v>
      </c>
      <c r="FL34" s="2">
        <v>4</v>
      </c>
      <c r="FM34" s="2">
        <v>1</v>
      </c>
      <c r="FN34" s="2">
        <v>1</v>
      </c>
      <c r="FO34" s="2">
        <v>0</v>
      </c>
      <c r="FP34" s="2">
        <v>0</v>
      </c>
      <c r="FQ34" s="2">
        <v>1</v>
      </c>
      <c r="FR34" s="2">
        <v>0</v>
      </c>
      <c r="FS34" s="2">
        <v>1</v>
      </c>
      <c r="FT34" s="2">
        <v>0</v>
      </c>
      <c r="FU34" s="2">
        <v>4</v>
      </c>
      <c r="FV34" s="3" t="b">
        <v>0</v>
      </c>
      <c r="FW34" s="3" t="b">
        <v>0</v>
      </c>
      <c r="FX34" s="2">
        <v>83.58</v>
      </c>
      <c r="FY34" s="2">
        <v>9</v>
      </c>
      <c r="FZ34" s="2">
        <v>6</v>
      </c>
      <c r="GA34" s="2">
        <v>0</v>
      </c>
      <c r="GB34" s="2">
        <v>1</v>
      </c>
      <c r="GC34" s="2">
        <v>1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2</v>
      </c>
      <c r="GJ34" s="3" t="b">
        <v>0</v>
      </c>
      <c r="GK34" s="2">
        <v>0</v>
      </c>
      <c r="GL34" s="2">
        <v>1794</v>
      </c>
      <c r="GM34" s="2">
        <v>75.855999999999995</v>
      </c>
      <c r="GN34" s="2">
        <v>0</v>
      </c>
      <c r="GO34" s="2">
        <v>0</v>
      </c>
      <c r="GP34" s="2">
        <v>0</v>
      </c>
      <c r="GQ34" s="2">
        <v>4</v>
      </c>
      <c r="GR34" s="2">
        <v>0</v>
      </c>
      <c r="GS34" s="2">
        <v>6</v>
      </c>
      <c r="GT34" s="2">
        <v>5.2</v>
      </c>
      <c r="GU34" s="2">
        <v>1.125</v>
      </c>
      <c r="GV34" s="2">
        <v>3.375</v>
      </c>
      <c r="GW34" s="14">
        <f t="shared" si="2"/>
        <v>0</v>
      </c>
      <c r="GX34" t="s">
        <v>622</v>
      </c>
    </row>
    <row r="35" spans="1:206" ht="14.5" x14ac:dyDescent="0.35">
      <c r="A35" s="58" t="s">
        <v>342</v>
      </c>
      <c r="B35" s="2">
        <v>4</v>
      </c>
      <c r="C35" s="1" t="s">
        <v>203</v>
      </c>
      <c r="D35" s="1" t="s">
        <v>204</v>
      </c>
      <c r="E35" s="2">
        <v>21</v>
      </c>
      <c r="F35" s="3" t="b">
        <v>0</v>
      </c>
      <c r="G35" s="2">
        <v>40.56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3" t="b">
        <v>0</v>
      </c>
      <c r="R35" s="2">
        <v>24.37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1</v>
      </c>
      <c r="AA35" s="2">
        <v>2</v>
      </c>
      <c r="AB35" s="3" t="b">
        <v>1</v>
      </c>
      <c r="AC35" s="2">
        <v>21.38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3" t="b">
        <v>0</v>
      </c>
      <c r="AN35" s="2">
        <v>41.01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1</v>
      </c>
      <c r="AV35" s="2">
        <v>0</v>
      </c>
      <c r="AW35" s="2">
        <v>1</v>
      </c>
      <c r="AX35" s="2">
        <v>1</v>
      </c>
      <c r="AY35" s="3" t="b">
        <v>0</v>
      </c>
      <c r="AZ35" s="2">
        <v>40.880000000000003</v>
      </c>
      <c r="BA35" s="2">
        <v>5</v>
      </c>
      <c r="BB35" s="2">
        <v>5</v>
      </c>
      <c r="BC35" s="2">
        <v>0</v>
      </c>
      <c r="BD35" s="2">
        <v>0</v>
      </c>
      <c r="BE35" s="2">
        <v>0</v>
      </c>
      <c r="BF35" s="2">
        <v>0</v>
      </c>
      <c r="BG35" s="2">
        <v>1</v>
      </c>
      <c r="BH35" s="2">
        <v>2</v>
      </c>
      <c r="BI35" s="2">
        <v>0</v>
      </c>
      <c r="BJ35" s="2">
        <v>1</v>
      </c>
      <c r="BK35" s="2">
        <f t="shared" si="0"/>
        <v>1</v>
      </c>
      <c r="BL35" s="2">
        <v>4</v>
      </c>
      <c r="BM35" s="3" t="b">
        <v>0</v>
      </c>
      <c r="BN35" s="3" t="b">
        <v>0</v>
      </c>
      <c r="BO35" s="2">
        <v>39.26</v>
      </c>
      <c r="BP35" s="2">
        <v>7</v>
      </c>
      <c r="BQ35" s="2">
        <v>7</v>
      </c>
      <c r="BR35" s="2">
        <v>0</v>
      </c>
      <c r="BS35" s="2">
        <v>2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f t="shared" si="1"/>
        <v>0</v>
      </c>
      <c r="BZ35" s="2">
        <v>0</v>
      </c>
      <c r="CA35" s="2">
        <v>2</v>
      </c>
      <c r="CB35" s="3" t="b">
        <v>0</v>
      </c>
      <c r="CC35" s="3" t="b">
        <v>0</v>
      </c>
      <c r="CD35" s="2">
        <v>55.14</v>
      </c>
      <c r="CE35" s="2">
        <v>8</v>
      </c>
      <c r="CF35" s="2">
        <v>7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1</v>
      </c>
      <c r="CO35" s="2">
        <v>1</v>
      </c>
      <c r="CP35" s="3" t="b">
        <v>0</v>
      </c>
      <c r="CQ35" s="3" t="b">
        <v>0</v>
      </c>
      <c r="CR35" s="2">
        <v>49.78</v>
      </c>
      <c r="CS35" s="2">
        <v>8</v>
      </c>
      <c r="CT35" s="2">
        <v>7</v>
      </c>
      <c r="CU35" s="2">
        <v>0</v>
      </c>
      <c r="CV35" s="2">
        <v>0</v>
      </c>
      <c r="CW35" s="2">
        <v>0</v>
      </c>
      <c r="CX35" s="2">
        <v>1</v>
      </c>
      <c r="CY35" s="2">
        <v>0</v>
      </c>
      <c r="CZ35" s="2">
        <v>0</v>
      </c>
      <c r="DA35" s="2">
        <v>0</v>
      </c>
      <c r="DB35" s="2">
        <v>0</v>
      </c>
      <c r="DC35" s="2">
        <v>1</v>
      </c>
      <c r="DD35" s="3" t="b">
        <v>0</v>
      </c>
      <c r="DE35" s="3" t="b">
        <v>1</v>
      </c>
      <c r="DF35" s="2">
        <v>55.83</v>
      </c>
      <c r="DG35" s="2">
        <v>9</v>
      </c>
      <c r="DH35" s="2">
        <v>8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3" t="b">
        <v>0</v>
      </c>
      <c r="DS35" s="3" t="b">
        <v>0</v>
      </c>
      <c r="DT35" s="2">
        <v>50.76</v>
      </c>
      <c r="DU35" s="2">
        <v>8</v>
      </c>
      <c r="DV35" s="2">
        <v>7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1</v>
      </c>
      <c r="EC35" s="2">
        <v>0</v>
      </c>
      <c r="ED35" s="2">
        <v>0</v>
      </c>
      <c r="EE35" s="2">
        <v>1</v>
      </c>
      <c r="EF35" s="3" t="b">
        <v>0</v>
      </c>
      <c r="EG35" s="3" t="b">
        <v>1</v>
      </c>
      <c r="EH35" s="2">
        <v>64.66</v>
      </c>
      <c r="EI35" s="2">
        <v>9</v>
      </c>
      <c r="EJ35" s="2">
        <v>8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3" t="b">
        <v>1</v>
      </c>
      <c r="EU35" s="3" t="b">
        <v>0</v>
      </c>
      <c r="EV35" s="2">
        <v>51.23</v>
      </c>
      <c r="EW35" s="2">
        <v>8</v>
      </c>
      <c r="EX35" s="2">
        <v>7</v>
      </c>
      <c r="EY35" s="2">
        <v>0</v>
      </c>
      <c r="EZ35" s="2">
        <v>1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1</v>
      </c>
      <c r="FH35" s="3" t="b">
        <v>0</v>
      </c>
      <c r="FI35" s="3" t="b">
        <v>1</v>
      </c>
      <c r="FJ35" s="2">
        <v>65.44</v>
      </c>
      <c r="FK35" s="2">
        <v>9</v>
      </c>
      <c r="FL35" s="2">
        <v>8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3" t="b">
        <v>1</v>
      </c>
      <c r="FW35" s="3" t="b">
        <v>1</v>
      </c>
      <c r="FX35" s="2">
        <v>70.22</v>
      </c>
      <c r="FY35" s="2">
        <v>9</v>
      </c>
      <c r="FZ35" s="2">
        <v>8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3" t="b">
        <v>1</v>
      </c>
      <c r="GK35" s="2">
        <v>4</v>
      </c>
      <c r="GL35" s="2">
        <v>3889</v>
      </c>
      <c r="GM35" s="2">
        <v>54.32</v>
      </c>
      <c r="GN35" s="2">
        <v>3</v>
      </c>
      <c r="GO35" s="2">
        <v>3</v>
      </c>
      <c r="GP35" s="2">
        <v>0</v>
      </c>
      <c r="GQ35" s="2">
        <v>1</v>
      </c>
      <c r="GR35" s="2">
        <v>1</v>
      </c>
      <c r="GS35" s="2">
        <v>5</v>
      </c>
      <c r="GT35" s="2">
        <v>5.2</v>
      </c>
      <c r="GU35" s="2">
        <v>2.375</v>
      </c>
      <c r="GV35" s="2">
        <v>2.25</v>
      </c>
      <c r="GW35" s="14">
        <f>ROUND(GK35*0.2*0.56, 2)</f>
        <v>0.45</v>
      </c>
      <c r="GX35" t="s">
        <v>622</v>
      </c>
    </row>
    <row r="37" spans="1:206" ht="12.5" x14ac:dyDescent="0.25">
      <c r="AY37" s="4">
        <f>COUNTIF(AY2:AY35,"=TRUE")</f>
        <v>10</v>
      </c>
      <c r="AZ37" s="5">
        <f>AVERAGE(AZ3:AZ35)</f>
        <v>105.42272727272727</v>
      </c>
      <c r="BB37" s="6">
        <f>AVERAGE(BB2:BB35)/8*100</f>
        <v>83.088235294117652</v>
      </c>
      <c r="BM37" s="7">
        <f>COUNTIF(BM2:BM35,"=TRUE")</f>
        <v>0</v>
      </c>
      <c r="BN37" s="4">
        <f>COUNTIF(BN2:BN35,"=TRUE")</f>
        <v>14</v>
      </c>
      <c r="BO37" s="5">
        <f>AVERAGE(BO3:BO35)</f>
        <v>111.87545454545457</v>
      </c>
      <c r="BQ37" s="6">
        <f>AVERAGE(BQ2:BQ35)/8*100</f>
        <v>87.867647058823522</v>
      </c>
      <c r="CB37" s="7">
        <f>COUNTIF(CB2:CB35,"=TRUE")</f>
        <v>0</v>
      </c>
      <c r="CC37" s="4">
        <f>COUNTIF(CC2:CC35,"=TRUE")</f>
        <v>8</v>
      </c>
      <c r="CD37" s="5">
        <f>AVERAGE(CD3:CD35)</f>
        <v>112.24606060606058</v>
      </c>
      <c r="CF37" s="6">
        <f>AVERAGE(CF2:CF35)/8*100</f>
        <v>85.661764705882348</v>
      </c>
      <c r="CP37" s="7">
        <f>COUNTIF(CP2:CP35,"=TRUE")</f>
        <v>0</v>
      </c>
      <c r="CQ37" s="4">
        <f>COUNTIF(CQ2:CQ35,"=TRUE")</f>
        <v>20</v>
      </c>
      <c r="CR37" s="5">
        <f>AVERAGE(CR3:CR35)</f>
        <v>93.394545454545479</v>
      </c>
      <c r="CT37" s="6">
        <f>AVERAGE(CT2:CT35)/8*100</f>
        <v>93.014705882352942</v>
      </c>
      <c r="DD37" s="7">
        <f>COUNTIF(DD2:DD35,"=TRUE")</f>
        <v>1</v>
      </c>
      <c r="DE37" s="4">
        <f>COUNTIF(DE2:DE35,"=TRUE")</f>
        <v>17</v>
      </c>
      <c r="DF37" s="5">
        <f>AVERAGE(DF3:DF35)</f>
        <v>124.28242424242426</v>
      </c>
      <c r="DH37" s="6">
        <f>AVERAGE(DH2:DH35)/8*100</f>
        <v>88.970588235294116</v>
      </c>
      <c r="DR37" s="7">
        <f>COUNTIF(DR2:DR35,"=TRUE")</f>
        <v>0</v>
      </c>
      <c r="DS37" s="4">
        <f>COUNTIF(DS2:DS35,"=TRUE")</f>
        <v>11</v>
      </c>
      <c r="DT37" s="5">
        <f>AVERAGE(DT3:DT35)</f>
        <v>143.78939393939393</v>
      </c>
      <c r="DV37" s="6">
        <f>AVERAGE(DV2:DV35)/8*100</f>
        <v>76.470588235294116</v>
      </c>
      <c r="EF37" s="7">
        <f>COUNTIF(EF2:EF35,"=TRUE")</f>
        <v>1</v>
      </c>
      <c r="EG37" s="4">
        <f>COUNTIF(EG2:EG35,"=TRUE")</f>
        <v>15</v>
      </c>
      <c r="EH37" s="5">
        <f>AVERAGE(EH3:EH35)</f>
        <v>125.32878787878789</v>
      </c>
      <c r="EJ37" s="6">
        <f>AVERAGE(EJ2:EJ35)/8*100</f>
        <v>81.25</v>
      </c>
      <c r="ET37" s="7">
        <f>COUNTIF(ET2:ET35,"=TRUE")</f>
        <v>15</v>
      </c>
      <c r="EU37" s="4">
        <f>COUNTIF(EU2:EU35,"=TRUE")</f>
        <v>7</v>
      </c>
      <c r="EV37" s="5">
        <f>AVERAGE(EV3:EV35)</f>
        <v>117.21545454545453</v>
      </c>
      <c r="EX37" s="6">
        <f>AVERAGE(EX2:EX35)/8*100</f>
        <v>83.455882352941174</v>
      </c>
      <c r="FH37" s="7">
        <f>COUNTIF(FH2:FH35,"=TRUE")</f>
        <v>7</v>
      </c>
      <c r="FI37" s="4">
        <f>COUNTIF(FI2:FI35,"=TRUE")</f>
        <v>10</v>
      </c>
      <c r="FJ37" s="5">
        <f>AVERAGE(FJ3:FJ35)</f>
        <v>137.24515151515152</v>
      </c>
      <c r="FL37" s="6">
        <f>AVERAGE(FL2:FL35)/8*100</f>
        <v>74.632352941176478</v>
      </c>
      <c r="FV37" s="7">
        <f>COUNTIF(FV2:FV35,"=TRUE")</f>
        <v>10</v>
      </c>
      <c r="FW37" s="4">
        <f>COUNTIF(FW2:FW35,"=TRUE")</f>
        <v>12</v>
      </c>
      <c r="FX37" s="5">
        <f>AVERAGE(FX3:FX35)</f>
        <v>113.22121212121212</v>
      </c>
      <c r="FZ37" s="6">
        <f>AVERAGE(FZ2:FZ35)/8*100</f>
        <v>83.82352941176471</v>
      </c>
      <c r="GJ37" s="7">
        <f>COUNTIF(GJ2:GJ35,"=TRUE")</f>
        <v>12</v>
      </c>
      <c r="GT37" s="5">
        <f>AVERAGE(GT3:GT35)</f>
        <v>10.636363636363635</v>
      </c>
      <c r="GU37" s="5">
        <f>AVERAGE(GU3:GU35)</f>
        <v>2.2234848484848486</v>
      </c>
      <c r="GV37" s="5">
        <f>AVERAGE(GV3:GV35)</f>
        <v>3.5151515151515151</v>
      </c>
    </row>
    <row r="38" spans="1:206" ht="12.5" x14ac:dyDescent="0.25">
      <c r="AY38" s="4">
        <f>AY37/34*100</f>
        <v>29.411764705882355</v>
      </c>
      <c r="BN38" s="4">
        <f>BN37/34*100</f>
        <v>41.17647058823529</v>
      </c>
      <c r="CC38" s="4">
        <f>CC37/34*100</f>
        <v>23.52941176470588</v>
      </c>
      <c r="CQ38" s="4">
        <f>CQ37/34*100</f>
        <v>58.82352941176471</v>
      </c>
      <c r="DE38" s="4">
        <f>DE37/34*100</f>
        <v>50</v>
      </c>
      <c r="DS38" s="4">
        <f>DS37/34*100</f>
        <v>32.352941176470587</v>
      </c>
      <c r="EG38" s="4">
        <f>EG37/34*100</f>
        <v>44.117647058823529</v>
      </c>
      <c r="EU38" s="4">
        <f>EU37/34*100</f>
        <v>20.588235294117645</v>
      </c>
      <c r="FI38" s="4">
        <f>FI37/34*100</f>
        <v>29.411764705882355</v>
      </c>
      <c r="FW38" s="4">
        <f>FW37/34*100</f>
        <v>35.294117647058826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(2)</vt:lpstr>
      <vt:lpstr>Hyphothesis</vt:lpstr>
      <vt:lpstr>Statistics1</vt:lpstr>
      <vt:lpstr>Statistics2</vt:lpstr>
      <vt:lpstr>Question analysis</vt:lpstr>
      <vt:lpstr>ProcessedData_c1</vt:lpstr>
      <vt:lpstr>ProcessedData_c2</vt:lpstr>
      <vt:lpstr>ProcessedData_c3</vt:lpstr>
      <vt:lpstr>ProcessedData_c4</vt:lpstr>
      <vt:lpstr>ProcessedData_c5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dcterms:created xsi:type="dcterms:W3CDTF">2020-11-17T17:03:55Z</dcterms:created>
  <dcterms:modified xsi:type="dcterms:W3CDTF">2021-01-17T11:55:00Z</dcterms:modified>
</cp:coreProperties>
</file>