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talil\OneDrive\Documents\GitHub\Ts-and-Ls\"/>
    </mc:Choice>
  </mc:AlternateContent>
  <xr:revisionPtr revIDLastSave="0" documentId="13_ncr:1_{7429C13F-E3DB-4872-B491-F114C6E033DD}" xr6:coauthVersionLast="45" xr6:coauthVersionMax="45" xr10:uidLastSave="{00000000-0000-0000-0000-000000000000}"/>
  <bookViews>
    <workbookView xWindow="-110" yWindow="-110" windowWidth="19420" windowHeight="10420" tabRatio="575" firstSheet="2" activeTab="5" xr2:uid="{00000000-000D-0000-FFFF-FFFF00000000}"/>
  </bookViews>
  <sheets>
    <sheet name="ProcessedData_c1" sheetId="1" r:id="rId1"/>
    <sheet name="ProcessedData_c2" sheetId="2" r:id="rId2"/>
    <sheet name="ProcessedData_c3" sheetId="3" r:id="rId3"/>
    <sheet name="ProcessedData_c4" sheetId="4" r:id="rId4"/>
    <sheet name="ProcessedData_c5" sheetId="5" r:id="rId5"/>
    <sheet name="Summary" sheetId="6" r:id="rId6"/>
    <sheet name="Statistic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6" l="1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D56" i="6"/>
  <c r="C56" i="6"/>
  <c r="B56" i="6"/>
  <c r="D55" i="6"/>
  <c r="C55" i="6"/>
  <c r="E54" i="6"/>
  <c r="D54" i="6"/>
  <c r="C54" i="6"/>
  <c r="B54" i="6"/>
  <c r="E53" i="6"/>
  <c r="D53" i="6"/>
  <c r="C53" i="6"/>
  <c r="E52" i="6"/>
  <c r="D52" i="6"/>
  <c r="C52" i="6"/>
  <c r="E51" i="6"/>
  <c r="D51" i="6"/>
  <c r="C51" i="6"/>
  <c r="B51" i="6"/>
  <c r="F42" i="6"/>
  <c r="E42" i="6"/>
  <c r="D42" i="6"/>
  <c r="C42" i="6"/>
  <c r="B42" i="6"/>
  <c r="F41" i="6"/>
  <c r="E41" i="6"/>
  <c r="D41" i="6"/>
  <c r="C41" i="6"/>
  <c r="B41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F33" i="6"/>
  <c r="E33" i="6"/>
  <c r="D33" i="6"/>
  <c r="C33" i="6"/>
  <c r="F32" i="6"/>
  <c r="E32" i="6"/>
  <c r="D32" i="6"/>
  <c r="C32" i="6"/>
  <c r="B32" i="6"/>
  <c r="F31" i="6"/>
  <c r="E31" i="6"/>
  <c r="D31" i="6"/>
  <c r="C31" i="6"/>
  <c r="B31" i="6"/>
  <c r="GT37" i="5"/>
  <c r="GS37" i="5"/>
  <c r="GR37" i="5"/>
  <c r="GH37" i="5"/>
  <c r="FX37" i="5"/>
  <c r="FV37" i="5"/>
  <c r="FU37" i="5"/>
  <c r="FU38" i="5" s="1"/>
  <c r="FT37" i="5"/>
  <c r="FJ37" i="5"/>
  <c r="FH37" i="5"/>
  <c r="FG37" i="5"/>
  <c r="FG38" i="5" s="1"/>
  <c r="FF37" i="5"/>
  <c r="EV37" i="5"/>
  <c r="ET37" i="5"/>
  <c r="ES37" i="5"/>
  <c r="ES38" i="5" s="1"/>
  <c r="ER37" i="5"/>
  <c r="EH37" i="5"/>
  <c r="EF37" i="5"/>
  <c r="EE37" i="5"/>
  <c r="EE38" i="5" s="1"/>
  <c r="ED37" i="5"/>
  <c r="DT37" i="5"/>
  <c r="DR37" i="5"/>
  <c r="DQ37" i="5"/>
  <c r="DQ38" i="5" s="1"/>
  <c r="DP37" i="5"/>
  <c r="DF37" i="5"/>
  <c r="DD37" i="5"/>
  <c r="DC37" i="5"/>
  <c r="DC38" i="5" s="1"/>
  <c r="DB37" i="5"/>
  <c r="CR37" i="5"/>
  <c r="CP37" i="5"/>
  <c r="CO37" i="5"/>
  <c r="CO38" i="5" s="1"/>
  <c r="CN37" i="5"/>
  <c r="CD37" i="5"/>
  <c r="CB37" i="5"/>
  <c r="CA37" i="5"/>
  <c r="CA38" i="5" s="1"/>
  <c r="BZ37" i="5"/>
  <c r="BP37" i="5"/>
  <c r="BN37" i="5"/>
  <c r="BM37" i="5"/>
  <c r="BM38" i="5" s="1"/>
  <c r="BL37" i="5"/>
  <c r="BB37" i="5"/>
  <c r="AZ37" i="5"/>
  <c r="AY37" i="5"/>
  <c r="AY38" i="5" s="1"/>
  <c r="ES38" i="4"/>
  <c r="EE38" i="4"/>
  <c r="CO38" i="4"/>
  <c r="CA38" i="4"/>
  <c r="GT37" i="4"/>
  <c r="GS37" i="4"/>
  <c r="GR37" i="4"/>
  <c r="GH37" i="4"/>
  <c r="FX37" i="4"/>
  <c r="FV37" i="4"/>
  <c r="FU37" i="4"/>
  <c r="FU38" i="4" s="1"/>
  <c r="FT37" i="4"/>
  <c r="FJ37" i="4"/>
  <c r="FH37" i="4"/>
  <c r="FG37" i="4"/>
  <c r="FG38" i="4" s="1"/>
  <c r="FF37" i="4"/>
  <c r="EV37" i="4"/>
  <c r="ET37" i="4"/>
  <c r="ES37" i="4"/>
  <c r="ER37" i="4"/>
  <c r="EH37" i="4"/>
  <c r="EF37" i="4"/>
  <c r="EE37" i="4"/>
  <c r="ED37" i="4"/>
  <c r="DT37" i="4"/>
  <c r="DR37" i="4"/>
  <c r="DQ37" i="4"/>
  <c r="DQ38" i="4" s="1"/>
  <c r="DP37" i="4"/>
  <c r="DF37" i="4"/>
  <c r="DD37" i="4"/>
  <c r="DC37" i="4"/>
  <c r="DC38" i="4" s="1"/>
  <c r="DB37" i="4"/>
  <c r="CR37" i="4"/>
  <c r="CP37" i="4"/>
  <c r="CO37" i="4"/>
  <c r="CN37" i="4"/>
  <c r="CD37" i="4"/>
  <c r="CB37" i="4"/>
  <c r="CA37" i="4"/>
  <c r="BZ37" i="4"/>
  <c r="BP37" i="4"/>
  <c r="BN37" i="4"/>
  <c r="BM37" i="4"/>
  <c r="BM38" i="4" s="1"/>
  <c r="BL37" i="4"/>
  <c r="BB37" i="4"/>
  <c r="AZ37" i="4"/>
  <c r="AY37" i="4"/>
  <c r="AY38" i="4" s="1"/>
  <c r="FG37" i="3"/>
  <c r="ES37" i="3"/>
  <c r="DC37" i="3"/>
  <c r="CO37" i="3"/>
  <c r="AY37" i="3"/>
  <c r="GT36" i="3"/>
  <c r="GS36" i="3"/>
  <c r="GR36" i="3"/>
  <c r="GH36" i="3"/>
  <c r="FX36" i="3"/>
  <c r="FV36" i="3"/>
  <c r="FU36" i="3"/>
  <c r="FU37" i="3" s="1"/>
  <c r="FT36" i="3"/>
  <c r="FJ36" i="3"/>
  <c r="FH36" i="3"/>
  <c r="FG36" i="3"/>
  <c r="FF36" i="3"/>
  <c r="EV36" i="3"/>
  <c r="ET36" i="3"/>
  <c r="ES36" i="3"/>
  <c r="ER36" i="3"/>
  <c r="EH36" i="3"/>
  <c r="EF36" i="3"/>
  <c r="EE36" i="3"/>
  <c r="EE37" i="3" s="1"/>
  <c r="ED36" i="3"/>
  <c r="DT36" i="3"/>
  <c r="DR36" i="3"/>
  <c r="DQ36" i="3"/>
  <c r="DQ37" i="3" s="1"/>
  <c r="DP36" i="3"/>
  <c r="DF36" i="3"/>
  <c r="DD36" i="3"/>
  <c r="DC36" i="3"/>
  <c r="DB36" i="3"/>
  <c r="CR36" i="3"/>
  <c r="CP36" i="3"/>
  <c r="CO36" i="3"/>
  <c r="CN36" i="3"/>
  <c r="CD36" i="3"/>
  <c r="CB36" i="3"/>
  <c r="CA36" i="3"/>
  <c r="CA37" i="3" s="1"/>
  <c r="BZ36" i="3"/>
  <c r="BP36" i="3"/>
  <c r="BN36" i="3"/>
  <c r="BM36" i="3"/>
  <c r="BM37" i="3" s="1"/>
  <c r="BL36" i="3"/>
  <c r="BB36" i="3"/>
  <c r="AZ36" i="3"/>
  <c r="AY36" i="3"/>
  <c r="FU39" i="2"/>
  <c r="FG39" i="2"/>
  <c r="DQ39" i="2"/>
  <c r="DC39" i="2"/>
  <c r="BM39" i="2"/>
  <c r="AY39" i="2"/>
  <c r="GS38" i="2"/>
  <c r="GR38" i="2"/>
  <c r="GH38" i="2"/>
  <c r="FX38" i="2"/>
  <c r="FV38" i="2"/>
  <c r="FU38" i="2"/>
  <c r="FT38" i="2"/>
  <c r="FJ38" i="2"/>
  <c r="FH38" i="2"/>
  <c r="FG38" i="2"/>
  <c r="FF38" i="2"/>
  <c r="EV38" i="2"/>
  <c r="ET38" i="2"/>
  <c r="ES38" i="2"/>
  <c r="ES39" i="2" s="1"/>
  <c r="ER38" i="2"/>
  <c r="EH38" i="2"/>
  <c r="EF38" i="2"/>
  <c r="EE38" i="2"/>
  <c r="EE39" i="2" s="1"/>
  <c r="ED38" i="2"/>
  <c r="DT38" i="2"/>
  <c r="DR38" i="2"/>
  <c r="DQ38" i="2"/>
  <c r="DP38" i="2"/>
  <c r="DF38" i="2"/>
  <c r="DD38" i="2"/>
  <c r="DC38" i="2"/>
  <c r="DB38" i="2"/>
  <c r="CR38" i="2"/>
  <c r="CP38" i="2"/>
  <c r="CO38" i="2"/>
  <c r="CO39" i="2" s="1"/>
  <c r="CN38" i="2"/>
  <c r="CD38" i="2"/>
  <c r="CB38" i="2"/>
  <c r="CA38" i="2"/>
  <c r="CA39" i="2" s="1"/>
  <c r="BZ38" i="2"/>
  <c r="BP38" i="2"/>
  <c r="BN38" i="2"/>
  <c r="BM38" i="2"/>
  <c r="BL38" i="2"/>
  <c r="BB38" i="2"/>
  <c r="AZ38" i="2"/>
  <c r="AY38" i="2"/>
  <c r="FG39" i="1"/>
  <c r="DC39" i="1"/>
  <c r="AY39" i="1"/>
  <c r="GR38" i="1"/>
  <c r="FX38" i="1"/>
  <c r="FV38" i="1"/>
  <c r="FU38" i="1"/>
  <c r="FU39" i="1" s="1"/>
  <c r="FJ38" i="1"/>
  <c r="FH38" i="1"/>
  <c r="FG38" i="1"/>
  <c r="EV38" i="1"/>
  <c r="ET38" i="1"/>
  <c r="ES38" i="1"/>
  <c r="ES39" i="1" s="1"/>
  <c r="EH38" i="1"/>
  <c r="EF38" i="1"/>
  <c r="EE38" i="1"/>
  <c r="EE39" i="1" s="1"/>
  <c r="DT38" i="1"/>
  <c r="DR38" i="1"/>
  <c r="DQ38" i="1"/>
  <c r="DQ39" i="1" s="1"/>
  <c r="DF38" i="1"/>
  <c r="DD38" i="1"/>
  <c r="DC38" i="1"/>
  <c r="CR38" i="1"/>
  <c r="CP38" i="1"/>
  <c r="CO38" i="1"/>
  <c r="CO39" i="1" s="1"/>
  <c r="CD38" i="1"/>
  <c r="CB38" i="1"/>
  <c r="CA38" i="1"/>
  <c r="CA39" i="1" s="1"/>
  <c r="BP38" i="1"/>
  <c r="BN38" i="1"/>
  <c r="BM38" i="1"/>
  <c r="BM39" i="1" s="1"/>
  <c r="BB38" i="1"/>
  <c r="AZ38" i="1"/>
  <c r="AY38" i="1"/>
</calcChain>
</file>

<file path=xl/sharedStrings.xml><?xml version="1.0" encoding="utf-8"?>
<sst xmlns="http://schemas.openxmlformats.org/spreadsheetml/2006/main" count="2137" uniqueCount="485">
  <si>
    <t>ProlificID</t>
  </si>
  <si>
    <t>cohort</t>
  </si>
  <si>
    <t>consent</t>
  </si>
  <si>
    <t>gender</t>
  </si>
  <si>
    <t>age</t>
  </si>
  <si>
    <t>training1_success</t>
  </si>
  <si>
    <t>training1_time</t>
  </si>
  <si>
    <t>training1_dist_C</t>
  </si>
  <si>
    <t>training1_dist_E</t>
  </si>
  <si>
    <t>training1_dist_F</t>
  </si>
  <si>
    <t>training1_dist_L</t>
  </si>
  <si>
    <t>training1_dist_M</t>
  </si>
  <si>
    <t>training1_dist_N</t>
  </si>
  <si>
    <t>training1_dist_O</t>
  </si>
  <si>
    <t>training1_dist_T</t>
  </si>
  <si>
    <t>training1_sum_distance</t>
  </si>
  <si>
    <t>training2_success</t>
  </si>
  <si>
    <t>training2_time</t>
  </si>
  <si>
    <t>training2_dist_C</t>
  </si>
  <si>
    <t>training2_dist_E</t>
  </si>
  <si>
    <t>training2_dist_F</t>
  </si>
  <si>
    <t>training2_dist_L</t>
  </si>
  <si>
    <t>training2_dist_M</t>
  </si>
  <si>
    <t>training2_dist_N</t>
  </si>
  <si>
    <t>training2_dist_O</t>
  </si>
  <si>
    <t>training2_dist_T</t>
  </si>
  <si>
    <t>training2_sum_distance</t>
  </si>
  <si>
    <t>training3_success</t>
  </si>
  <si>
    <t>training3_time</t>
  </si>
  <si>
    <t>training3_dist_C</t>
  </si>
  <si>
    <t>training3_dist_E</t>
  </si>
  <si>
    <t>training3_dist_F</t>
  </si>
  <si>
    <t>training3_dist_L</t>
  </si>
  <si>
    <t>training3_dist_M</t>
  </si>
  <si>
    <t>training3_dist_N</t>
  </si>
  <si>
    <t>training3_dist_O</t>
  </si>
  <si>
    <t>training3_dist_T</t>
  </si>
  <si>
    <t>training3_sum_distance</t>
  </si>
  <si>
    <t>training4_success</t>
  </si>
  <si>
    <t>training4_time</t>
  </si>
  <si>
    <t>training4_dist_C</t>
  </si>
  <si>
    <t>training4_dist_E</t>
  </si>
  <si>
    <t>training4_dist_F</t>
  </si>
  <si>
    <t>training4_dist_L</t>
  </si>
  <si>
    <t>training4_dist_M</t>
  </si>
  <si>
    <t>training4_dist_N</t>
  </si>
  <si>
    <t>training4_dist_O</t>
  </si>
  <si>
    <t>training4_dist_T</t>
  </si>
  <si>
    <t>training4_sum_distance</t>
  </si>
  <si>
    <t>training_sum_success</t>
  </si>
  <si>
    <t>game1_success</t>
  </si>
  <si>
    <t>game1_time</t>
  </si>
  <si>
    <t>game1_sum_identified</t>
  </si>
  <si>
    <t>game1_success_rate</t>
  </si>
  <si>
    <t>game1_dist_C</t>
  </si>
  <si>
    <t>game1_dist_E</t>
  </si>
  <si>
    <t>game1_dist_F</t>
  </si>
  <si>
    <t>game1_dist_L</t>
  </si>
  <si>
    <t>game1_dist_M</t>
  </si>
  <si>
    <t>game1_dist_N</t>
  </si>
  <si>
    <t>game1_dist_O</t>
  </si>
  <si>
    <t>game1_dist_T</t>
  </si>
  <si>
    <t>game1_sum_distance</t>
  </si>
  <si>
    <t>game1_ca_agreed</t>
  </si>
  <si>
    <t>game2_success</t>
  </si>
  <si>
    <t>game2_time</t>
  </si>
  <si>
    <t>game2_sum_identified</t>
  </si>
  <si>
    <t>game2_success_rate</t>
  </si>
  <si>
    <t>game2_dist_C</t>
  </si>
  <si>
    <t>game2_dist_E</t>
  </si>
  <si>
    <t>game2_dist_F</t>
  </si>
  <si>
    <t>game2_dist_L</t>
  </si>
  <si>
    <t>game2_dist_M</t>
  </si>
  <si>
    <t>game2_dist_N</t>
  </si>
  <si>
    <t>game2_dist_O</t>
  </si>
  <si>
    <t>game2_dist_T</t>
  </si>
  <si>
    <t>game2_sum_distance</t>
  </si>
  <si>
    <t>game2_ca_agreed</t>
  </si>
  <si>
    <t>game3_success</t>
  </si>
  <si>
    <t>game3_time</t>
  </si>
  <si>
    <t>game3_sum_identified</t>
  </si>
  <si>
    <t>game3_success_rate</t>
  </si>
  <si>
    <t>game3_dist_C</t>
  </si>
  <si>
    <t>game3_dist_E</t>
  </si>
  <si>
    <t>game3_dist_F</t>
  </si>
  <si>
    <t>game3_dist_L</t>
  </si>
  <si>
    <t>game3_dist_M</t>
  </si>
  <si>
    <t>game3_dist_N</t>
  </si>
  <si>
    <t>game3_dist_O</t>
  </si>
  <si>
    <t>game3_dist_T</t>
  </si>
  <si>
    <t>game3_sum_distance</t>
  </si>
  <si>
    <t>game3_ca_agreed</t>
  </si>
  <si>
    <t>game4_success</t>
  </si>
  <si>
    <t>game4_time</t>
  </si>
  <si>
    <t>game4_sum_identified</t>
  </si>
  <si>
    <t>game4_success_rate</t>
  </si>
  <si>
    <t>game4_dist_C</t>
  </si>
  <si>
    <t>game4_dist_E</t>
  </si>
  <si>
    <t>game4_dist_F</t>
  </si>
  <si>
    <t>game4_dist_L</t>
  </si>
  <si>
    <t>game4_dist_M</t>
  </si>
  <si>
    <t>game4_dist_N</t>
  </si>
  <si>
    <t>game4_dist_O</t>
  </si>
  <si>
    <t>game4_dist_T</t>
  </si>
  <si>
    <t>game4_sum_distance</t>
  </si>
  <si>
    <t>game4_ca_agreed</t>
  </si>
  <si>
    <t>game5_success</t>
  </si>
  <si>
    <t>game5_time</t>
  </si>
  <si>
    <t>game5_sum_identified</t>
  </si>
  <si>
    <t>game5_success_rate</t>
  </si>
  <si>
    <t>game5_dist_C</t>
  </si>
  <si>
    <t>game5_dist_E</t>
  </si>
  <si>
    <t>game5_dist_F</t>
  </si>
  <si>
    <t>game5_dist_L</t>
  </si>
  <si>
    <t>game5_dist_M</t>
  </si>
  <si>
    <t>game5_dist_N</t>
  </si>
  <si>
    <t>game5_dist_O</t>
  </si>
  <si>
    <t>game5_dist_T</t>
  </si>
  <si>
    <t>game5_sum_distance</t>
  </si>
  <si>
    <t>game5_ca_agreed</t>
  </si>
  <si>
    <t>game6_success</t>
  </si>
  <si>
    <t>game6_time</t>
  </si>
  <si>
    <t>game6_sum_identified</t>
  </si>
  <si>
    <t>game6_success_rate</t>
  </si>
  <si>
    <t>game6_dist_C</t>
  </si>
  <si>
    <t>game6_dist_E</t>
  </si>
  <si>
    <t>game6_dist_F</t>
  </si>
  <si>
    <t>game6_dist_L</t>
  </si>
  <si>
    <t>game6_dist_M</t>
  </si>
  <si>
    <t>game6_dist_N</t>
  </si>
  <si>
    <t>game6_dist_O</t>
  </si>
  <si>
    <t>game6_dist_T</t>
  </si>
  <si>
    <t>game6_sum_distance</t>
  </si>
  <si>
    <t>game6_ca_agreed</t>
  </si>
  <si>
    <t>game7_success</t>
  </si>
  <si>
    <t>game7_time</t>
  </si>
  <si>
    <t>game7_sum_identified</t>
  </si>
  <si>
    <t>game7_success_rate</t>
  </si>
  <si>
    <t>game7_dist_C</t>
  </si>
  <si>
    <t>game7_dist_E</t>
  </si>
  <si>
    <t>game7_dist_F</t>
  </si>
  <si>
    <t>game7_dist_L</t>
  </si>
  <si>
    <t>game7_dist_M</t>
  </si>
  <si>
    <t>game7_dist_N</t>
  </si>
  <si>
    <t>game7_dist_O</t>
  </si>
  <si>
    <t>game7_dist_T</t>
  </si>
  <si>
    <t>game7_sum_distance</t>
  </si>
  <si>
    <t>game7_ca_agreed</t>
  </si>
  <si>
    <t>game8_success</t>
  </si>
  <si>
    <t>game8_time</t>
  </si>
  <si>
    <t>game8_sum_identified</t>
  </si>
  <si>
    <t>game8_success_rate</t>
  </si>
  <si>
    <t>game8_dist_C</t>
  </si>
  <si>
    <t>game8_dist_E</t>
  </si>
  <si>
    <t>game8_dist_F</t>
  </si>
  <si>
    <t>game8_dist_L</t>
  </si>
  <si>
    <t>game8_dist_M</t>
  </si>
  <si>
    <t>game8_dist_N</t>
  </si>
  <si>
    <t>game8_dist_O</t>
  </si>
  <si>
    <t>game8_dist_T</t>
  </si>
  <si>
    <t>game8_sum_distance</t>
  </si>
  <si>
    <t>game8_ca_agreed</t>
  </si>
  <si>
    <t>game9_success</t>
  </si>
  <si>
    <t>game9_time</t>
  </si>
  <si>
    <t>game9_sum_identified</t>
  </si>
  <si>
    <t>game9_success_rate</t>
  </si>
  <si>
    <t>game9_dist_C</t>
  </si>
  <si>
    <t>game9_dist_E</t>
  </si>
  <si>
    <t>game9_dist_F</t>
  </si>
  <si>
    <t>game9_dist_L</t>
  </si>
  <si>
    <t>game9_dist_M</t>
  </si>
  <si>
    <t>game9_dist_N</t>
  </si>
  <si>
    <t>game9_dist_O</t>
  </si>
  <si>
    <t>game9_dist_T</t>
  </si>
  <si>
    <t>game9_sum_distance</t>
  </si>
  <si>
    <t>game9_ca_agreed</t>
  </si>
  <si>
    <t>game10_success</t>
  </si>
  <si>
    <t>game10_time</t>
  </si>
  <si>
    <t>game10_sum_identified</t>
  </si>
  <si>
    <t>game10_success_rate</t>
  </si>
  <si>
    <t>game10_dist_C</t>
  </si>
  <si>
    <t>game10_dist_E</t>
  </si>
  <si>
    <t>game10_dist_F</t>
  </si>
  <si>
    <t>game10_dist_L</t>
  </si>
  <si>
    <t>game10_dist_M</t>
  </si>
  <si>
    <t>game10_dist_N</t>
  </si>
  <si>
    <t>game10_dist_O</t>
  </si>
  <si>
    <t>game10_dist_T</t>
  </si>
  <si>
    <t>game10_sum_distance</t>
  </si>
  <si>
    <t>game10_ca_agreed</t>
  </si>
  <si>
    <t>game_sum_success_total</t>
  </si>
  <si>
    <t>total_time</t>
  </si>
  <si>
    <t>average_game_time</t>
  </si>
  <si>
    <t>game_sum_ca_agreed_total</t>
  </si>
  <si>
    <t>game_sum_agreed_ca_right</t>
  </si>
  <si>
    <t>game_sum_agreed_ca_wrong</t>
  </si>
  <si>
    <t>game_sum_disagreed_ca_right</t>
  </si>
  <si>
    <t>game_sum_disagreed_ca_wrong_success</t>
  </si>
  <si>
    <t>game_sum_disagreed_ca_wrong_failure</t>
  </si>
  <si>
    <t>avg_task_load</t>
  </si>
  <si>
    <t>avg_trust</t>
  </si>
  <si>
    <t>avg_explanation</t>
  </si>
  <si>
    <t>5ddec4e0b966dee27265fff2</t>
  </si>
  <si>
    <t>Yes</t>
  </si>
  <si>
    <t>Female</t>
  </si>
  <si>
    <t>5c375d42b370d2000144e045</t>
  </si>
  <si>
    <t>5e701978f830815f24652010</t>
  </si>
  <si>
    <t>5ee7b0d8c7fb3805dedaad26</t>
  </si>
  <si>
    <t>Male</t>
  </si>
  <si>
    <t>5b5851f7e3715b0001f8a698</t>
  </si>
  <si>
    <t>5ebbcf207e02a01b3cfbf8fa</t>
  </si>
  <si>
    <t>5ef29f54f1cc961c49da3fb1</t>
  </si>
  <si>
    <t>5d23d3fc4c615500189196dc</t>
  </si>
  <si>
    <t>5f64c3e18fe78602c9569227</t>
  </si>
  <si>
    <t>5ea94d7f02d5100133a9756b</t>
  </si>
  <si>
    <t>5ebefa2b6af68017b07372c3</t>
  </si>
  <si>
    <t>5ecc2ac286670c0f973b7b7f</t>
  </si>
  <si>
    <t>5c34fa4c31c383000165a50d</t>
  </si>
  <si>
    <t>587ff319311c4700014d45a8</t>
  </si>
  <si>
    <t>5e8d8add9622ec0008e0dbfc</t>
  </si>
  <si>
    <t>5eca6722f4de26029fa9e6ca</t>
  </si>
  <si>
    <t>5eda237e69dca705528fb52c</t>
  </si>
  <si>
    <t>5a4a8802817d1800018d2549</t>
  </si>
  <si>
    <t>5db4727943b4e1000ba77356</t>
  </si>
  <si>
    <t>5eac68edf4aabc0e6da37936</t>
  </si>
  <si>
    <t>595e694f57e9520001f791e2</t>
  </si>
  <si>
    <t>5da9d11edf2e2b0016217ebb</t>
  </si>
  <si>
    <t>5ebe43e94553ff03ebea0d4e</t>
  </si>
  <si>
    <t>5b8d9e583c9fcb00016f5ae4</t>
  </si>
  <si>
    <t>5eb5b9c67af9ce48d087f8a0</t>
  </si>
  <si>
    <t>5eb93895aef0a200086bbb68</t>
  </si>
  <si>
    <t>5dde618798981ddcc8e552e2</t>
  </si>
  <si>
    <t>5cae5f9c48514600183d8fac</t>
  </si>
  <si>
    <t>5ec43483eb1e2b2f4df14ce0</t>
  </si>
  <si>
    <t>5f3318be72e9531109a42d61</t>
  </si>
  <si>
    <t>5eb46643025b5d2c392cee21</t>
  </si>
  <si>
    <t>Higgledypiggeldywiggledys</t>
  </si>
  <si>
    <t>59db399b5df14b0001d069e1</t>
  </si>
  <si>
    <t>5be08379a34306000165f14c</t>
  </si>
  <si>
    <t>5f57c77fc54e382d46b65cfa</t>
  </si>
  <si>
    <t>5c8ab82f36e5a10001f164ed</t>
  </si>
  <si>
    <t>5c936c09e2d9fb0001386b03</t>
  </si>
  <si>
    <t>5f222ba23805056d24dfd7f4</t>
  </si>
  <si>
    <t>5f6a495d45e8050e4c861a76</t>
  </si>
  <si>
    <t>5eb40fe5083a7321d918aff7</t>
  </si>
  <si>
    <t>5f3056ac27e3be4b46c98522</t>
  </si>
  <si>
    <t>5a399375a324900001af02b8</t>
  </si>
  <si>
    <t>5f00b44e836b900755d6da5c</t>
  </si>
  <si>
    <t>5dbc7e006effa1222568f703</t>
  </si>
  <si>
    <t>5c8c529972b6f200128304ba</t>
  </si>
  <si>
    <t>5cebf1ca4a66db00197ba885</t>
  </si>
  <si>
    <t>5ab39e18fa3b4e000172b540</t>
  </si>
  <si>
    <t>5f804ebf2dac9e0545b367b5</t>
  </si>
  <si>
    <t>5c72a12c2dfbdb0001b94c01</t>
  </si>
  <si>
    <t>5ebefd6da71efe115554a283</t>
  </si>
  <si>
    <t>5c3f7c6329966300010dce78</t>
  </si>
  <si>
    <t>5d541d8a7c6e31001aeb29ed</t>
  </si>
  <si>
    <t>5f8966991cea520009c18927</t>
  </si>
  <si>
    <t>5e64c3821d7e1a2379ac0305</t>
  </si>
  <si>
    <t>5e1e1248116007167a37a0c9</t>
  </si>
  <si>
    <t>5f90a27510f2d21828776354</t>
  </si>
  <si>
    <t>5f8f00d6bb5b040e57117b4d</t>
  </si>
  <si>
    <t>Non-binary</t>
  </si>
  <si>
    <t>56896501d3d6a7000ca23da8</t>
  </si>
  <si>
    <t>5a9ed3f26219a30001f54e85</t>
  </si>
  <si>
    <t>5c3d48955fd1050001a99364</t>
  </si>
  <si>
    <t>5ed5742f3d96410f9b7e0c16</t>
  </si>
  <si>
    <t>5fb00a3fa9c32233768ef04a</t>
  </si>
  <si>
    <t>5c30bf4726d1c6000195f30d</t>
  </si>
  <si>
    <t>545cb60ffdf99b119d8b18b6</t>
  </si>
  <si>
    <t>5fad4638281595000904220b</t>
  </si>
  <si>
    <t>5f84727e4235a10c9117b7a2</t>
  </si>
  <si>
    <t>5fb18038f910c965cb694ba2</t>
  </si>
  <si>
    <t>5ed9f7644268815ab105f017</t>
  </si>
  <si>
    <t>5961076cee166f00019591bf</t>
  </si>
  <si>
    <t>5f10499e5449022bc17acad2</t>
  </si>
  <si>
    <t>5f41301d33e86508afed6917</t>
  </si>
  <si>
    <t>5b3344d76d601d0001d623ee</t>
  </si>
  <si>
    <t>5ded5708789cb34034edeca0</t>
  </si>
  <si>
    <t>5fa9e2316bfb91296859bc0c</t>
  </si>
  <si>
    <t>5aec7ef88db5b00001ada1b9</t>
  </si>
  <si>
    <t>5f0e148047c3cd126ab642f5</t>
  </si>
  <si>
    <t>5f03992920393a2d8ee82ca2</t>
  </si>
  <si>
    <t>557d8066fdf99b4d58356037</t>
  </si>
  <si>
    <t>5c4c488a620ba700010c054d</t>
  </si>
  <si>
    <t>5dd50a444412f1000e724c1d</t>
  </si>
  <si>
    <t>5f2b2eb9d41fa153c81892ad</t>
  </si>
  <si>
    <t>57ee8eb1e62704000199d5ae</t>
  </si>
  <si>
    <t>5e836a1b22884f0956a9a5a7</t>
  </si>
  <si>
    <t>5c4627d87745160001527a4d</t>
  </si>
  <si>
    <t>5ab14bdeb0ca80000197e6b6</t>
  </si>
  <si>
    <t>5e14f77b53b56eb18a893b3e</t>
  </si>
  <si>
    <t>5f9c3f29b4af1c0ab16db629</t>
  </si>
  <si>
    <t>5f5f72d80c064e02b8662ced</t>
  </si>
  <si>
    <t>5d24b405e6537c0001e131ee</t>
  </si>
  <si>
    <t>5ea77e260e5ed316cc418ca3</t>
  </si>
  <si>
    <t>56b8b6fbe1d0a2000c154386</t>
  </si>
  <si>
    <t>5aaaa47accc4c20001ca5253</t>
  </si>
  <si>
    <t>5eac1a01df23cb2202646da6</t>
  </si>
  <si>
    <t>5faff20cdc59732f2436ef7d</t>
  </si>
  <si>
    <t>5e898ea33b574060b669ce66</t>
  </si>
  <si>
    <t>5ea4360dd2c7cf012a1f60a7</t>
  </si>
  <si>
    <t>5ecc1eca9cfa860dab614a8b</t>
  </si>
  <si>
    <t>5ea47ff57c48522b29976b79</t>
  </si>
  <si>
    <t>5fa412445512c8000a823ba3</t>
  </si>
  <si>
    <t>5f37c2e4566b29022d2e4932</t>
  </si>
  <si>
    <t>5b3543c6fa78450001a8b67e</t>
  </si>
  <si>
    <t>5ee25eaee623063409d1e4a7</t>
  </si>
  <si>
    <t>5e8236a9f8987495997d6180</t>
  </si>
  <si>
    <t>5f4f75e0a8de8e02d2c8c8c9</t>
  </si>
  <si>
    <t>5a3e76517aebf700011527a4</t>
  </si>
  <si>
    <t>5b0c82406ff4ee0001db28d1</t>
  </si>
  <si>
    <t>5b1fc2ef4c72120001f249b3</t>
  </si>
  <si>
    <t>5d0a52747c51100001caa317</t>
  </si>
  <si>
    <t>5ecd81e2ea4a250f3814bef0</t>
  </si>
  <si>
    <t>5d04134bbdeaa5001865e8a3</t>
  </si>
  <si>
    <t>5e4aa396b2c8eb000cc39e56</t>
  </si>
  <si>
    <t>5ea9516c1eb4f003519bf6ab</t>
  </si>
  <si>
    <t>5ed4c78ee57c560008d1ec45</t>
  </si>
  <si>
    <t>5ea95dff588bb604aa41b54c</t>
  </si>
  <si>
    <t>5f8efef28233150e5abcd7ad</t>
  </si>
  <si>
    <t>5bf57133345b9b00016ef0a7</t>
  </si>
  <si>
    <t>5c536487b78e9500010dc0a1</t>
  </si>
  <si>
    <t>5b64d7b82aee58000132e2b9</t>
  </si>
  <si>
    <t>5df9142591be8f03c0eff821</t>
  </si>
  <si>
    <t>5c1bf5ae10677f0001d9a382</t>
  </si>
  <si>
    <t>5ea07a44234e0304542e1c50</t>
  </si>
  <si>
    <t>5f589f712846f801d01d2895</t>
  </si>
  <si>
    <t>5c44a1a111a0c200016ff5ba</t>
  </si>
  <si>
    <t>5f501ea8bb2be4192a6d67a2</t>
  </si>
  <si>
    <t>562bc30a733ea00011162c34</t>
  </si>
  <si>
    <t>5e0f5f8658a5c768bf461df8</t>
  </si>
  <si>
    <t>5d4603836f084f00191bd36e</t>
  </si>
  <si>
    <t>5f8588380ed2590369179673</t>
  </si>
  <si>
    <t>5c6fe83f2b44fc000115f3b9</t>
  </si>
  <si>
    <t>55206838fdf99b5d4cf472f8</t>
  </si>
  <si>
    <t>5acb92e9e1099600016ad073</t>
  </si>
  <si>
    <t>5baa9508849a3b0001c5d8b4</t>
  </si>
  <si>
    <t>5f2a95d3209c1b2da270c053</t>
  </si>
  <si>
    <t>5f59132a01e50c10a2d3a64d</t>
  </si>
  <si>
    <t>5d5cf15399c79e0015562ff7</t>
  </si>
  <si>
    <t>5cc99062d918560016acf6ac</t>
  </si>
  <si>
    <t>5e948f46cb8df52f78584d33</t>
  </si>
  <si>
    <t>59171c272568db0001a73b35</t>
  </si>
  <si>
    <t>5eac063dd16b532095da0ba1</t>
  </si>
  <si>
    <t>5faae75181a99652292188bf</t>
  </si>
  <si>
    <t>5d55a320d9450800172506d4</t>
  </si>
  <si>
    <t>5f4659f8da76ac02d4d8ca4a</t>
  </si>
  <si>
    <t>5f3a7bc6bb3abd08700663bd</t>
  </si>
  <si>
    <t>597725537f87260001cd5b65</t>
  </si>
  <si>
    <t>5d162cc3628de0001966c694</t>
  </si>
  <si>
    <t>5dc04bc054c797485567b93b</t>
  </si>
  <si>
    <t>5f5265167ef2f0508471c6f5</t>
  </si>
  <si>
    <t>5f42bc0d038f801050ada7e4</t>
  </si>
  <si>
    <t>5ef0e89b2d63da68ac614f46</t>
  </si>
  <si>
    <t>5e931494e2bcb364d069bc8a</t>
  </si>
  <si>
    <t>5ecfc174d37419029497dcd1</t>
  </si>
  <si>
    <t>5dcbfe12d872a4895d4e6919</t>
  </si>
  <si>
    <t>5ba42db8a6ba600001d6e28c</t>
  </si>
  <si>
    <t>5cc4852fbbae0c0016b3f72b</t>
  </si>
  <si>
    <t>5f789b965a7eb9445cfc9933</t>
  </si>
  <si>
    <t>5f40cdbc899a9b20ca30306a</t>
  </si>
  <si>
    <t>54aefa06fdf99b09c01b37f4</t>
  </si>
  <si>
    <t>59ba747b76adf400010fd0da</t>
  </si>
  <si>
    <t>5acb457ce1546900019c3e6c</t>
  </si>
  <si>
    <t>5c1ca2e6cb7ecd0001f46330</t>
  </si>
  <si>
    <t>5eb57a63699cf609603debd9</t>
  </si>
  <si>
    <t>5df3c01761b48a295ffba48f</t>
  </si>
  <si>
    <t>5b90696e50f7ce00016007aa</t>
  </si>
  <si>
    <t>5f75a0bc652899228c68917b</t>
  </si>
  <si>
    <t>5f3fd67a80f4de08363fe683</t>
  </si>
  <si>
    <t>5ed439490d3b490dff836401</t>
  </si>
  <si>
    <t>5ea42a11f6385802cb7e3b1c</t>
  </si>
  <si>
    <t>5dbc435b78b8d81ec088fb40</t>
  </si>
  <si>
    <t>5e37453bf269746d9e616f34</t>
  </si>
  <si>
    <t>5cff9bfa99284f00194f1990</t>
  </si>
  <si>
    <t>5bffa70d85c391000156f2be</t>
  </si>
  <si>
    <t>Absolute success rate</t>
  </si>
  <si>
    <t>Cohort1</t>
  </si>
  <si>
    <t>Cohort2</t>
  </si>
  <si>
    <t>Cohort3</t>
  </si>
  <si>
    <t>Cohort4</t>
  </si>
  <si>
    <t>Cohort5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</si>
  <si>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</si>
  <si>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</si>
  <si>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</si>
  <si>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</si>
  <si>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</si>
  <si>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</si>
  <si>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</si>
  <si>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</si>
  <si>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</si>
  <si>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</si>
  <si>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Per letter success rate</t>
  </si>
  <si>
    <t>Automation bias detection</t>
  </si>
  <si>
    <t>Q1 - T,L</t>
  </si>
  <si>
    <t>Q2 - C,O</t>
  </si>
  <si>
    <t>Q3 - F,C</t>
  </si>
  <si>
    <t>Q4 - T</t>
  </si>
  <si>
    <t>Q5 - T</t>
  </si>
  <si>
    <t>Q6 - C</t>
  </si>
  <si>
    <t>Automation bias - higher for positive</t>
  </si>
  <si>
    <t>CA Agreed</t>
  </si>
  <si>
    <t>N/A</t>
  </si>
  <si>
    <t>CA Agreed - higher for positive</t>
  </si>
  <si>
    <t>Time</t>
  </si>
  <si>
    <t>Questionnaire Evaluation</t>
  </si>
  <si>
    <t>Task Load</t>
  </si>
  <si>
    <t>Trust</t>
  </si>
  <si>
    <t>Explanation Satisfaction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</si>
  <si>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</si>
  <si>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</si>
  <si>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</si>
  <si>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</si>
  <si>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</si>
  <si>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</si>
  <si>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</si>
  <si>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</si>
  <si>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</si>
  <si>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</si>
  <si>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Cohort 1</t>
  </si>
  <si>
    <t>Cohort 2 2</t>
  </si>
  <si>
    <t>absolute success rate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</si>
  <si>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</si>
  <si>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</si>
  <si>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</si>
  <si>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</si>
  <si>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</si>
  <si>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</si>
  <si>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</si>
  <si>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</si>
  <si>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cohort 1, cohort 2 variance equal</t>
  </si>
  <si>
    <t>cohort 1, cohort 2 significantly different</t>
  </si>
  <si>
    <t>Cohort 2</t>
  </si>
  <si>
    <t>Cohort 3</t>
  </si>
  <si>
    <t>cohort 3, cohort 2 variance equal</t>
  </si>
  <si>
    <t>cohort 3, cohort 2 significantly different</t>
  </si>
  <si>
    <t>Cohort 4</t>
  </si>
  <si>
    <t>cohort 4, cohort 3 variance equal</t>
  </si>
  <si>
    <t>cohort 4, cohort 3 significantly different</t>
  </si>
  <si>
    <t>1&lt;2,4&lt;3,5</t>
  </si>
  <si>
    <t>Cohort 5</t>
  </si>
  <si>
    <t>cohort 5, cohort 4 variance equal</t>
  </si>
  <si>
    <t>cohort 5, cohort 4 significantly different</t>
  </si>
  <si>
    <t>cohort 5, cohort 3 variance equal</t>
  </si>
  <si>
    <r>
      <t xml:space="preserve">cohort 5, cohort 3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</si>
  <si>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t>cohort 4, cohort 2 variance equal</t>
  </si>
  <si>
    <r>
      <t xml:space="preserve">cohort 4, cohort 2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</si>
  <si>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r>
      <t xml:space="preserve">cohort 1, cohort 2 variance </t>
    </r>
    <r>
      <rPr>
        <sz val="10"/>
        <color theme="5"/>
        <rFont val="Arial"/>
        <family val="2"/>
      </rPr>
      <t>unequal</t>
    </r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</si>
  <si>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</si>
  <si>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</si>
  <si>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</si>
  <si>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</si>
  <si>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</si>
  <si>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</si>
  <si>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</si>
  <si>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</si>
  <si>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</si>
  <si>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</si>
  <si>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</si>
  <si>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</si>
  <si>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</si>
  <si>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</si>
  <si>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</si>
  <si>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</si>
  <si>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</si>
  <si>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</si>
  <si>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</si>
  <si>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</si>
  <si>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 xml:space="preserve">Cohort 2 </t>
  </si>
  <si>
    <t>t-Test: Two-Sample Assuming Unequal Variances</t>
  </si>
  <si>
    <t>cohort 2, cohort 3 significantly different</t>
  </si>
  <si>
    <t>cohort 2, cohort 3 variance equal</t>
  </si>
  <si>
    <r>
      <t xml:space="preserve">cohort 4, cohort 3 variance </t>
    </r>
    <r>
      <rPr>
        <sz val="10"/>
        <color theme="5"/>
        <rFont val="Arial"/>
        <family val="2"/>
      </rPr>
      <t>unequal</t>
    </r>
  </si>
  <si>
    <r>
      <t xml:space="preserve">cohort 4, cohort 5 variance </t>
    </r>
    <r>
      <rPr>
        <sz val="10"/>
        <color theme="5"/>
        <rFont val="Arial"/>
        <family val="2"/>
      </rPr>
      <t>unequal</t>
    </r>
  </si>
  <si>
    <t>cohort 4, cohort 5 significantly different</t>
  </si>
  <si>
    <r>
      <t xml:space="preserve">cohort 4, cohort 2 variance </t>
    </r>
    <r>
      <rPr>
        <sz val="10"/>
        <color theme="5"/>
        <rFont val="Arial"/>
        <family val="2"/>
      </rPr>
      <t>unequal</t>
    </r>
  </si>
  <si>
    <t>cohort 4, cohort 2 significantly different</t>
  </si>
  <si>
    <t>cohort 5, cohort 3 significantly different</t>
  </si>
  <si>
    <t>Automation Bias - higher for positive</t>
  </si>
  <si>
    <r>
      <t xml:space="preserve">cohort 1, cohort 2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</si>
  <si>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t>Population is equal</t>
  </si>
  <si>
    <t>cohort 3, cohort 1 variance equal</t>
  </si>
  <si>
    <r>
      <t xml:space="preserve">cohort 3, cohort 1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</si>
  <si>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t>3, 1 &gt;? 5 &gt; 4 &gt;?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</si>
</sst>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6" fillId="0" borderId="0" xfId="0" applyFont="1" applyAlignment="1"/>
    <xf numFmtId="0" fontId="0" fillId="5" borderId="0" xfId="0" applyFont="1" applyFill="1" applyAlignment="1"/>
    <xf numFmtId="0" fontId="0" fillId="6" borderId="0" xfId="0" applyFill="1" applyBorder="1" applyAlignment="1"/>
    <xf numFmtId="0" fontId="0" fillId="6" borderId="2" xfId="0" applyFill="1" applyBorder="1" applyAlignment="1"/>
    <xf numFmtId="0" fontId="6" fillId="5" borderId="0" xfId="0" applyFont="1" applyFill="1" applyAlignment="1"/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Absolute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Summary!$B$3:$B$12</c:f>
              <c:numCache>
                <c:formatCode>General</c:formatCode>
                <c:ptCount val="10"/>
                <c:pt idx="0">
                  <c:v>34.284999999999997</c:v>
                </c:pt>
                <c:pt idx="1">
                  <c:v>22.856999999999999</c:v>
                </c:pt>
                <c:pt idx="2">
                  <c:v>8.57</c:v>
                </c:pt>
                <c:pt idx="3">
                  <c:v>31.43</c:v>
                </c:pt>
                <c:pt idx="4">
                  <c:v>8.57</c:v>
                </c:pt>
                <c:pt idx="5">
                  <c:v>17.14</c:v>
                </c:pt>
                <c:pt idx="6">
                  <c:v>22.856999999999999</c:v>
                </c:pt>
                <c:pt idx="7">
                  <c:v>2.8570000000000002</c:v>
                </c:pt>
                <c:pt idx="8">
                  <c:v>20</c:v>
                </c:pt>
                <c:pt idx="9">
                  <c:v>14.285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B-4F13-A182-ECC9945E180C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Summary!$C$3:$C$12</c:f>
              <c:numCache>
                <c:formatCode>General</c:formatCode>
                <c:ptCount val="10"/>
                <c:pt idx="0">
                  <c:v>40</c:v>
                </c:pt>
                <c:pt idx="1">
                  <c:v>45.71</c:v>
                </c:pt>
                <c:pt idx="2">
                  <c:v>37.14</c:v>
                </c:pt>
                <c:pt idx="3">
                  <c:v>51.42</c:v>
                </c:pt>
                <c:pt idx="4">
                  <c:v>37.14</c:v>
                </c:pt>
                <c:pt idx="5">
                  <c:v>42.856999999999999</c:v>
                </c:pt>
                <c:pt idx="6">
                  <c:v>40</c:v>
                </c:pt>
                <c:pt idx="7">
                  <c:v>28.57</c:v>
                </c:pt>
                <c:pt idx="8">
                  <c:v>22.856999999999999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B-4F13-A182-ECC9945E180C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Summary!$D$3:$D$12</c:f>
              <c:numCache>
                <c:formatCode>General</c:formatCode>
                <c:ptCount val="10"/>
                <c:pt idx="0">
                  <c:v>45.45</c:v>
                </c:pt>
                <c:pt idx="1">
                  <c:v>60.606000000000002</c:v>
                </c:pt>
                <c:pt idx="2">
                  <c:v>72.72</c:v>
                </c:pt>
                <c:pt idx="3">
                  <c:v>78.78</c:v>
                </c:pt>
                <c:pt idx="4">
                  <c:v>60.606000000000002</c:v>
                </c:pt>
                <c:pt idx="5">
                  <c:v>75.757000000000005</c:v>
                </c:pt>
                <c:pt idx="6">
                  <c:v>66.665999999999997</c:v>
                </c:pt>
                <c:pt idx="7">
                  <c:v>78.787000000000006</c:v>
                </c:pt>
                <c:pt idx="8">
                  <c:v>75.757000000000005</c:v>
                </c:pt>
                <c:pt idx="9">
                  <c:v>63.636000000000003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B-4F13-A182-ECC9945E180C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Summary!$E$3:$E$12</c:f>
              <c:numCache>
                <c:formatCode>General</c:formatCode>
                <c:ptCount val="10"/>
                <c:pt idx="0">
                  <c:v>29.41</c:v>
                </c:pt>
                <c:pt idx="1">
                  <c:v>41.176000000000002</c:v>
                </c:pt>
                <c:pt idx="2">
                  <c:v>23.53</c:v>
                </c:pt>
                <c:pt idx="3">
                  <c:v>58.823</c:v>
                </c:pt>
                <c:pt idx="4">
                  <c:v>50</c:v>
                </c:pt>
                <c:pt idx="5">
                  <c:v>32.35</c:v>
                </c:pt>
                <c:pt idx="6">
                  <c:v>44.12</c:v>
                </c:pt>
                <c:pt idx="7">
                  <c:v>20.6</c:v>
                </c:pt>
                <c:pt idx="8">
                  <c:v>29.41</c:v>
                </c:pt>
                <c:pt idx="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B-4F13-A182-ECC9945E180C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Summary!$F$3:$F$12</c:f>
              <c:numCache>
                <c:formatCode>General</c:formatCode>
                <c:ptCount val="10"/>
                <c:pt idx="0">
                  <c:v>38.234999999999999</c:v>
                </c:pt>
                <c:pt idx="1">
                  <c:v>64.704999999999998</c:v>
                </c:pt>
                <c:pt idx="2">
                  <c:v>64.704999999999998</c:v>
                </c:pt>
                <c:pt idx="3">
                  <c:v>70.587999999999994</c:v>
                </c:pt>
                <c:pt idx="4">
                  <c:v>55.881999999999998</c:v>
                </c:pt>
                <c:pt idx="5">
                  <c:v>73.53</c:v>
                </c:pt>
                <c:pt idx="6">
                  <c:v>70.587999999999994</c:v>
                </c:pt>
                <c:pt idx="7">
                  <c:v>76.47</c:v>
                </c:pt>
                <c:pt idx="8">
                  <c:v>85.3</c:v>
                </c:pt>
                <c:pt idx="9">
                  <c:v>82.35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B-4F13-A182-ECC9945E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5459864"/>
        <c:axId val="685460848"/>
      </c:barChart>
      <c:catAx>
        <c:axId val="68545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0848"/>
        <c:crosses val="autoZero"/>
        <c:auto val="1"/>
        <c:lblAlgn val="ctr"/>
        <c:lblOffset val="100"/>
        <c:noMultiLvlLbl val="0"/>
      </c:catAx>
      <c:valAx>
        <c:axId val="6854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Letter</a:t>
            </a:r>
            <a:r>
              <a:rPr lang="en-US" baseline="0"/>
              <a:t>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Summary!$B$17:$B$26</c:f>
              <c:numCache>
                <c:formatCode>General</c:formatCode>
                <c:ptCount val="10"/>
                <c:pt idx="0">
                  <c:v>81.784999999999997</c:v>
                </c:pt>
                <c:pt idx="1">
                  <c:v>80.356999999999999</c:v>
                </c:pt>
                <c:pt idx="2">
                  <c:v>84.641999999999996</c:v>
                </c:pt>
                <c:pt idx="3">
                  <c:v>88.93</c:v>
                </c:pt>
                <c:pt idx="4">
                  <c:v>72.14</c:v>
                </c:pt>
                <c:pt idx="5">
                  <c:v>72.856999999999999</c:v>
                </c:pt>
                <c:pt idx="6">
                  <c:v>73.213999999999999</c:v>
                </c:pt>
                <c:pt idx="7">
                  <c:v>77.141999999999996</c:v>
                </c:pt>
                <c:pt idx="8">
                  <c:v>68.569999999999993</c:v>
                </c:pt>
                <c:pt idx="9">
                  <c:v>75.709999999999994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E3A-9245-6235D8C86C0D}"/>
            </c:ext>
          </c:extLst>
        </c:ser>
        <c:ser>
          <c:idx val="1"/>
          <c:order val="1"/>
          <c:tx>
            <c:strRef>
              <c:f>Summary!$C$16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Summary!$C$17:$C$26</c:f>
              <c:numCache>
                <c:formatCode>General</c:formatCode>
                <c:ptCount val="10"/>
                <c:pt idx="0">
                  <c:v>83.213999999999999</c:v>
                </c:pt>
                <c:pt idx="1">
                  <c:v>83.93</c:v>
                </c:pt>
                <c:pt idx="2">
                  <c:v>86.784999999999997</c:v>
                </c:pt>
                <c:pt idx="3">
                  <c:v>90</c:v>
                </c:pt>
                <c:pt idx="4">
                  <c:v>81.430000000000007</c:v>
                </c:pt>
                <c:pt idx="5">
                  <c:v>81.069999999999993</c:v>
                </c:pt>
                <c:pt idx="6">
                  <c:v>82.5</c:v>
                </c:pt>
                <c:pt idx="7">
                  <c:v>84.3</c:v>
                </c:pt>
                <c:pt idx="8">
                  <c:v>80.356999999999999</c:v>
                </c:pt>
                <c:pt idx="9">
                  <c:v>84.64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F-4E3A-9245-6235D8C86C0D}"/>
            </c:ext>
          </c:extLst>
        </c:ser>
        <c:ser>
          <c:idx val="2"/>
          <c:order val="2"/>
          <c:tx>
            <c:strRef>
              <c:f>Summary!$D$16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Summary!$D$17:$D$26</c:f>
              <c:numCache>
                <c:formatCode>General</c:formatCode>
                <c:ptCount val="10"/>
                <c:pt idx="0">
                  <c:v>87.5</c:v>
                </c:pt>
                <c:pt idx="1">
                  <c:v>92.04</c:v>
                </c:pt>
                <c:pt idx="2">
                  <c:v>94.32</c:v>
                </c:pt>
                <c:pt idx="3">
                  <c:v>95.45</c:v>
                </c:pt>
                <c:pt idx="4">
                  <c:v>92.045000000000002</c:v>
                </c:pt>
                <c:pt idx="5">
                  <c:v>96.21</c:v>
                </c:pt>
                <c:pt idx="6">
                  <c:v>93.56</c:v>
                </c:pt>
                <c:pt idx="7">
                  <c:v>96.6</c:v>
                </c:pt>
                <c:pt idx="8">
                  <c:v>94.7</c:v>
                </c:pt>
                <c:pt idx="9">
                  <c:v>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F-4E3A-9245-6235D8C86C0D}"/>
            </c:ext>
          </c:extLst>
        </c:ser>
        <c:ser>
          <c:idx val="3"/>
          <c:order val="3"/>
          <c:tx>
            <c:strRef>
              <c:f>Summary!$E$16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Summary!$E$17:$E$26</c:f>
              <c:numCache>
                <c:formatCode>General</c:formatCode>
                <c:ptCount val="10"/>
                <c:pt idx="0">
                  <c:v>83.08</c:v>
                </c:pt>
                <c:pt idx="1">
                  <c:v>87.87</c:v>
                </c:pt>
                <c:pt idx="2">
                  <c:v>85.66</c:v>
                </c:pt>
                <c:pt idx="3">
                  <c:v>93.01</c:v>
                </c:pt>
                <c:pt idx="4">
                  <c:v>88.97</c:v>
                </c:pt>
                <c:pt idx="5">
                  <c:v>76.47</c:v>
                </c:pt>
                <c:pt idx="6">
                  <c:v>81.25</c:v>
                </c:pt>
                <c:pt idx="7">
                  <c:v>83.454999999999998</c:v>
                </c:pt>
                <c:pt idx="8">
                  <c:v>74.63</c:v>
                </c:pt>
                <c:pt idx="9">
                  <c:v>83.822999999999993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F-4E3A-9245-6235D8C86C0D}"/>
            </c:ext>
          </c:extLst>
        </c:ser>
        <c:ser>
          <c:idx val="4"/>
          <c:order val="4"/>
          <c:tx>
            <c:strRef>
              <c:f>Summary!$F$16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Summary!$F$17:$F$26</c:f>
              <c:numCache>
                <c:formatCode>General</c:formatCode>
                <c:ptCount val="10"/>
                <c:pt idx="0">
                  <c:v>89.337999999999994</c:v>
                </c:pt>
                <c:pt idx="1">
                  <c:v>93.013999999999996</c:v>
                </c:pt>
                <c:pt idx="2">
                  <c:v>90.44</c:v>
                </c:pt>
                <c:pt idx="3">
                  <c:v>94.12</c:v>
                </c:pt>
                <c:pt idx="4">
                  <c:v>90.07</c:v>
                </c:pt>
                <c:pt idx="5">
                  <c:v>94.48</c:v>
                </c:pt>
                <c:pt idx="6">
                  <c:v>91.54</c:v>
                </c:pt>
                <c:pt idx="7">
                  <c:v>94.484999999999999</c:v>
                </c:pt>
                <c:pt idx="8">
                  <c:v>96.69</c:v>
                </c:pt>
                <c:pt idx="9">
                  <c:v>97.793999999999997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F-4E3A-9245-6235D8C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637088"/>
        <c:axId val="610638072"/>
      </c:barChart>
      <c:catAx>
        <c:axId val="6106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38072"/>
        <c:crosses val="autoZero"/>
        <c:auto val="1"/>
        <c:lblAlgn val="ctr"/>
        <c:lblOffset val="100"/>
        <c:noMultiLvlLbl val="0"/>
      </c:catAx>
      <c:valAx>
        <c:axId val="6106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Summary!$B$40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Summary!$B$41:$B$46</c:f>
              <c:numCache>
                <c:formatCode>General</c:formatCode>
                <c:ptCount val="6"/>
                <c:pt idx="0">
                  <c:v>77.14</c:v>
                </c:pt>
                <c:pt idx="1">
                  <c:v>84.29</c:v>
                </c:pt>
                <c:pt idx="2">
                  <c:v>100</c:v>
                </c:pt>
                <c:pt idx="3">
                  <c:v>100</c:v>
                </c:pt>
                <c:pt idx="4">
                  <c:v>82.86</c:v>
                </c:pt>
                <c:pt idx="5">
                  <c:v>97.14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ED7-AF6F-D578CEF60731}"/>
            </c:ext>
          </c:extLst>
        </c:ser>
        <c:ser>
          <c:idx val="1"/>
          <c:order val="1"/>
          <c:tx>
            <c:strRef>
              <c:f>Summary!$C$40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Summary!$C$41:$C$46</c:f>
              <c:numCache>
                <c:formatCode>General</c:formatCode>
                <c:ptCount val="6"/>
                <c:pt idx="0">
                  <c:v>77.14</c:v>
                </c:pt>
                <c:pt idx="1">
                  <c:v>82.86</c:v>
                </c:pt>
                <c:pt idx="2">
                  <c:v>92.86</c:v>
                </c:pt>
                <c:pt idx="3">
                  <c:v>91.43</c:v>
                </c:pt>
                <c:pt idx="4">
                  <c:v>85.710000000000008</c:v>
                </c:pt>
                <c:pt idx="5">
                  <c:v>91.43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5-4ED7-AF6F-D578CEF60731}"/>
            </c:ext>
          </c:extLst>
        </c:ser>
        <c:ser>
          <c:idx val="2"/>
          <c:order val="2"/>
          <c:tx>
            <c:strRef>
              <c:f>Summary!$D$40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Summary!$D$41:$D$46</c:f>
              <c:numCache>
                <c:formatCode>General</c:formatCode>
                <c:ptCount val="6"/>
                <c:pt idx="0">
                  <c:v>59.09</c:v>
                </c:pt>
                <c:pt idx="1">
                  <c:v>74.239999999999995</c:v>
                </c:pt>
                <c:pt idx="2">
                  <c:v>93.94</c:v>
                </c:pt>
                <c:pt idx="3">
                  <c:v>84.85</c:v>
                </c:pt>
                <c:pt idx="4">
                  <c:v>84.85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5-4ED7-AF6F-D578CEF60731}"/>
            </c:ext>
          </c:extLst>
        </c:ser>
        <c:ser>
          <c:idx val="3"/>
          <c:order val="3"/>
          <c:tx>
            <c:strRef>
              <c:f>Summary!$E$40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Summary!$E$41:$E$46</c:f>
              <c:numCache>
                <c:formatCode>General</c:formatCode>
                <c:ptCount val="6"/>
                <c:pt idx="0">
                  <c:v>80.88</c:v>
                </c:pt>
                <c:pt idx="1">
                  <c:v>94.12</c:v>
                </c:pt>
                <c:pt idx="2">
                  <c:v>98.53</c:v>
                </c:pt>
                <c:pt idx="3">
                  <c:v>97.06</c:v>
                </c:pt>
                <c:pt idx="4">
                  <c:v>94.12</c:v>
                </c:pt>
                <c:pt idx="5">
                  <c:v>85.289999999999992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5-4ED7-AF6F-D578CEF60731}"/>
            </c:ext>
          </c:extLst>
        </c:ser>
        <c:ser>
          <c:idx val="4"/>
          <c:order val="4"/>
          <c:tx>
            <c:strRef>
              <c:f>Summary!$F$40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Summary!$F$41:$F$46</c:f>
              <c:numCache>
                <c:formatCode>General</c:formatCode>
                <c:ptCount val="6"/>
                <c:pt idx="0">
                  <c:v>63.24</c:v>
                </c:pt>
                <c:pt idx="1">
                  <c:v>82.35</c:v>
                </c:pt>
                <c:pt idx="2">
                  <c:v>92.65</c:v>
                </c:pt>
                <c:pt idx="3">
                  <c:v>85.289999999999992</c:v>
                </c:pt>
                <c:pt idx="4">
                  <c:v>97.06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5-4ED7-AF6F-D578CEF6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295288"/>
        <c:axId val="598294304"/>
      </c:barChart>
      <c:catAx>
        <c:axId val="5982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94304"/>
        <c:crosses val="autoZero"/>
        <c:auto val="1"/>
        <c:lblAlgn val="ctr"/>
        <c:lblOffset val="100"/>
        <c:noMultiLvlLbl val="0"/>
      </c:catAx>
      <c:valAx>
        <c:axId val="598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 Agreed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Summary!$B$50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Summary!$B$51:$B$60</c:f>
              <c:numCache>
                <c:formatCode>General</c:formatCode>
                <c:ptCount val="10"/>
                <c:pt idx="0">
                  <c:v>5.71</c:v>
                </c:pt>
                <c:pt idx="1">
                  <c:v>0</c:v>
                </c:pt>
                <c:pt idx="2">
                  <c:v>0</c:v>
                </c:pt>
                <c:pt idx="3">
                  <c:v>5.71</c:v>
                </c:pt>
                <c:pt idx="4">
                  <c:v>2.86</c:v>
                </c:pt>
                <c:pt idx="5">
                  <c:v>5.71</c:v>
                </c:pt>
                <c:pt idx="6">
                  <c:v>40</c:v>
                </c:pt>
                <c:pt idx="7">
                  <c:v>29</c:v>
                </c:pt>
                <c:pt idx="8">
                  <c:v>23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4700-8EA6-97010D072850}"/>
            </c:ext>
          </c:extLst>
        </c:ser>
        <c:ser>
          <c:idx val="1"/>
          <c:order val="1"/>
          <c:tx>
            <c:strRef>
              <c:f>Summary!$C$50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Summary!$C$51:$C$60</c:f>
              <c:numCache>
                <c:formatCode>General</c:formatCode>
                <c:ptCount val="10"/>
                <c:pt idx="0">
                  <c:v>24.24</c:v>
                </c:pt>
                <c:pt idx="1">
                  <c:v>21.21</c:v>
                </c:pt>
                <c:pt idx="2">
                  <c:v>6.06</c:v>
                </c:pt>
                <c:pt idx="3">
                  <c:v>15.15</c:v>
                </c:pt>
                <c:pt idx="4">
                  <c:v>9.09</c:v>
                </c:pt>
                <c:pt idx="5">
                  <c:v>9.09</c:v>
                </c:pt>
                <c:pt idx="6">
                  <c:v>66.67</c:v>
                </c:pt>
                <c:pt idx="7">
                  <c:v>78.790000000000006</c:v>
                </c:pt>
                <c:pt idx="8">
                  <c:v>75.760000000000005</c:v>
                </c:pt>
                <c:pt idx="9">
                  <c:v>63.64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6-4700-8EA6-97010D072850}"/>
            </c:ext>
          </c:extLst>
        </c:ser>
        <c:ser>
          <c:idx val="2"/>
          <c:order val="2"/>
          <c:tx>
            <c:strRef>
              <c:f>Summary!$D$50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Summary!$D$51:$D$60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2.94</c:v>
                </c:pt>
                <c:pt idx="4">
                  <c:v>0</c:v>
                </c:pt>
                <c:pt idx="5">
                  <c:v>2.94</c:v>
                </c:pt>
                <c:pt idx="6">
                  <c:v>44.12</c:v>
                </c:pt>
                <c:pt idx="7">
                  <c:v>20.59</c:v>
                </c:pt>
                <c:pt idx="8">
                  <c:v>29.41</c:v>
                </c:pt>
                <c:pt idx="9">
                  <c:v>35.29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6-4700-8EA6-97010D072850}"/>
            </c:ext>
          </c:extLst>
        </c:ser>
        <c:ser>
          <c:idx val="3"/>
          <c:order val="3"/>
          <c:tx>
            <c:strRef>
              <c:f>Summary!$E$50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Summary!$E$51:$E$60</c:f>
              <c:numCache>
                <c:formatCode>General</c:formatCode>
                <c:ptCount val="10"/>
                <c:pt idx="0">
                  <c:v>20.59</c:v>
                </c:pt>
                <c:pt idx="1">
                  <c:v>11.76</c:v>
                </c:pt>
                <c:pt idx="2">
                  <c:v>2.94</c:v>
                </c:pt>
                <c:pt idx="3">
                  <c:v>11.76</c:v>
                </c:pt>
                <c:pt idx="4">
                  <c:v>0</c:v>
                </c:pt>
                <c:pt idx="5">
                  <c:v>0</c:v>
                </c:pt>
                <c:pt idx="6">
                  <c:v>70.59</c:v>
                </c:pt>
                <c:pt idx="7">
                  <c:v>76.47</c:v>
                </c:pt>
                <c:pt idx="8">
                  <c:v>85.29</c:v>
                </c:pt>
                <c:pt idx="9">
                  <c:v>82.35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6-4700-8EA6-97010D07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6941256"/>
        <c:axId val="766942568"/>
      </c:barChart>
      <c:catAx>
        <c:axId val="76694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2568"/>
        <c:crosses val="autoZero"/>
        <c:auto val="1"/>
        <c:lblAlgn val="ctr"/>
        <c:lblOffset val="100"/>
        <c:noMultiLvlLbl val="0"/>
      </c:catAx>
      <c:valAx>
        <c:axId val="7669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Summary!$A$93</c:f>
              <c:strCache>
                <c:ptCount val="1"/>
                <c:pt idx="0">
                  <c:v>Task Load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Summary!$B$92:$F$92</c:f>
              <c:strCache>
                <c:ptCount val="5"/>
                <c:pt idx="0">
                  <c:v>Cohort1</c:v>
                </c:pt>
                <c:pt idx="1">
                  <c:v>Cohort2</c:v>
                </c:pt>
                <c:pt idx="2">
                  <c:v>Cohort3</c:v>
                </c:pt>
                <c:pt idx="3">
                  <c:v>Cohort4</c:v>
                </c:pt>
                <c:pt idx="4">
                  <c:v>Cohort5</c:v>
                </c:pt>
              </c:strCache>
            </c:strRef>
          </c:cat>
          <c:val>
            <c:numRef>
              <c:f>Summary!$B$93:$F$93</c:f>
              <c:numCache>
                <c:formatCode>General</c:formatCode>
                <c:ptCount val="5"/>
                <c:pt idx="0">
                  <c:v>10.48</c:v>
                </c:pt>
                <c:pt idx="1">
                  <c:v>11.27</c:v>
                </c:pt>
                <c:pt idx="2">
                  <c:v>9.8800000000000008</c:v>
                </c:pt>
                <c:pt idx="3">
                  <c:v>10.64</c:v>
                </c:pt>
                <c:pt idx="4">
                  <c:v>10.46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7-4A71-A41D-F532EE95D2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8291024"/>
        <c:axId val="598289056"/>
      </c:barChart>
      <c:catAx>
        <c:axId val="5982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9056"/>
        <c:crosses val="autoZero"/>
        <c:auto val="1"/>
        <c:lblAlgn val="ctr"/>
        <c:lblOffset val="100"/>
        <c:noMultiLvlLbl val="0"/>
      </c:catAx>
      <c:valAx>
        <c:axId val="5982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82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Summary!$A$98</c:f>
              <c:strCache>
                <c:ptCount val="1"/>
                <c:pt idx="0">
                  <c:v>Trust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Summary!$B$97:$E$97</c:f>
              <c:strCache>
                <c:ptCount val="4"/>
                <c:pt idx="0">
                  <c:v>Cohort2</c:v>
                </c:pt>
                <c:pt idx="1">
                  <c:v>Cohort3</c:v>
                </c:pt>
                <c:pt idx="2">
                  <c:v>Cohort4</c:v>
                </c:pt>
                <c:pt idx="3">
                  <c:v>Cohort5</c:v>
                </c:pt>
              </c:strCache>
            </c:strRef>
          </c:cat>
          <c:val>
            <c:numRef>
              <c:f>Summary!$B$98:$E$98</c:f>
              <c:numCache>
                <c:formatCode>General</c:formatCode>
                <c:ptCount val="4"/>
                <c:pt idx="0">
                  <c:v>2.25</c:v>
                </c:pt>
                <c:pt idx="1">
                  <c:v>2.63</c:v>
                </c:pt>
                <c:pt idx="2">
                  <c:v>2.2200000000000002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E-46B3-B8EA-FE562710C9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199808"/>
        <c:axId val="620200464"/>
      </c:barChart>
      <c:catAx>
        <c:axId val="6201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0464"/>
        <c:crosses val="autoZero"/>
        <c:auto val="1"/>
        <c:lblAlgn val="ctr"/>
        <c:lblOffset val="100"/>
        <c:noMultiLvlLbl val="0"/>
      </c:catAx>
      <c:valAx>
        <c:axId val="6202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1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Summary!$A$101</c:f>
              <c:strCache>
                <c:ptCount val="1"/>
                <c:pt idx="0">
                  <c:v>Explanation Satisfaction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Summary!$B$100:$D$100</c:f>
              <c:strCache>
                <c:ptCount val="3"/>
                <c:pt idx="0">
                  <c:v>Cohort3</c:v>
                </c:pt>
                <c:pt idx="1">
                  <c:v>Cohort4</c:v>
                </c:pt>
                <c:pt idx="2">
                  <c:v>Cohort5</c:v>
                </c:pt>
              </c:strCache>
            </c:strRef>
          </c:cat>
          <c:val>
            <c:numRef>
              <c:f>Summary!$B$101:$D$101</c:f>
              <c:numCache>
                <c:formatCode>General</c:formatCode>
                <c:ptCount val="3"/>
                <c:pt idx="0">
                  <c:v>3.64</c:v>
                </c:pt>
                <c:pt idx="1">
                  <c:v>3.51</c:v>
                </c:pt>
                <c:pt idx="2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D-4DBF-930B-4694EED345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0239880"/>
        <c:axId val="540238896"/>
      </c:barChart>
      <c:catAx>
        <c:axId val="5402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8896"/>
        <c:crosses val="autoZero"/>
        <c:auto val="1"/>
        <c:lblAlgn val="ctr"/>
        <c:lblOffset val="100"/>
        <c:noMultiLvlLbl val="0"/>
      </c:catAx>
      <c:valAx>
        <c:axId val="540238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2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Summary!$B$78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Summary!$B$79:$B$88</c:f>
              <c:numCache>
                <c:formatCode>General</c:formatCode>
                <c:ptCount val="10"/>
                <c:pt idx="0">
                  <c:v>79.22</c:v>
                </c:pt>
                <c:pt idx="1">
                  <c:v>84.52</c:v>
                </c:pt>
                <c:pt idx="2">
                  <c:v>74.739999999999995</c:v>
                </c:pt>
                <c:pt idx="3">
                  <c:v>66.36</c:v>
                </c:pt>
                <c:pt idx="4">
                  <c:v>79.150000000000006</c:v>
                </c:pt>
                <c:pt idx="5">
                  <c:v>90.66</c:v>
                </c:pt>
                <c:pt idx="6">
                  <c:v>91.85</c:v>
                </c:pt>
                <c:pt idx="7">
                  <c:v>90.07</c:v>
                </c:pt>
                <c:pt idx="8">
                  <c:v>92.06</c:v>
                </c:pt>
                <c:pt idx="9">
                  <c:v>89.27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C95-8D08-47757E9ACB7F}"/>
            </c:ext>
          </c:extLst>
        </c:ser>
        <c:ser>
          <c:idx val="1"/>
          <c:order val="1"/>
          <c:tx>
            <c:strRef>
              <c:f>Summary!$C$78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Summary!$C$79:$C$88</c:f>
              <c:numCache>
                <c:formatCode>General</c:formatCode>
                <c:ptCount val="10"/>
                <c:pt idx="0">
                  <c:v>103.88</c:v>
                </c:pt>
                <c:pt idx="1">
                  <c:v>116.06</c:v>
                </c:pt>
                <c:pt idx="2">
                  <c:v>113.95</c:v>
                </c:pt>
                <c:pt idx="3">
                  <c:v>109.14</c:v>
                </c:pt>
                <c:pt idx="4">
                  <c:v>132.44</c:v>
                </c:pt>
                <c:pt idx="5">
                  <c:v>149.05000000000001</c:v>
                </c:pt>
                <c:pt idx="6">
                  <c:v>129.44999999999999</c:v>
                </c:pt>
                <c:pt idx="7">
                  <c:v>122.35</c:v>
                </c:pt>
                <c:pt idx="8">
                  <c:v>131.53</c:v>
                </c:pt>
                <c:pt idx="9">
                  <c:v>116.94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6-4C95-8D08-47757E9ACB7F}"/>
            </c:ext>
          </c:extLst>
        </c:ser>
        <c:ser>
          <c:idx val="2"/>
          <c:order val="2"/>
          <c:tx>
            <c:strRef>
              <c:f>Summary!$D$78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Summary!$D$79:$D$88</c:f>
              <c:numCache>
                <c:formatCode>General</c:formatCode>
                <c:ptCount val="10"/>
                <c:pt idx="0">
                  <c:v>68.56</c:v>
                </c:pt>
                <c:pt idx="1">
                  <c:v>62.3</c:v>
                </c:pt>
                <c:pt idx="2">
                  <c:v>86.03</c:v>
                </c:pt>
                <c:pt idx="3">
                  <c:v>63.01</c:v>
                </c:pt>
                <c:pt idx="4">
                  <c:v>101.21</c:v>
                </c:pt>
                <c:pt idx="5">
                  <c:v>83.86</c:v>
                </c:pt>
                <c:pt idx="6">
                  <c:v>89.4</c:v>
                </c:pt>
                <c:pt idx="7">
                  <c:v>70.930000000000007</c:v>
                </c:pt>
                <c:pt idx="8">
                  <c:v>93</c:v>
                </c:pt>
                <c:pt idx="9">
                  <c:v>79.08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6-4C95-8D08-47757E9ACB7F}"/>
            </c:ext>
          </c:extLst>
        </c:ser>
        <c:ser>
          <c:idx val="3"/>
          <c:order val="3"/>
          <c:tx>
            <c:strRef>
              <c:f>Summary!$E$78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Summary!$E$79:$E$88</c:f>
              <c:numCache>
                <c:formatCode>General</c:formatCode>
                <c:ptCount val="10"/>
                <c:pt idx="0">
                  <c:v>105.42</c:v>
                </c:pt>
                <c:pt idx="1">
                  <c:v>111.87</c:v>
                </c:pt>
                <c:pt idx="2">
                  <c:v>112.24</c:v>
                </c:pt>
                <c:pt idx="3">
                  <c:v>93.4</c:v>
                </c:pt>
                <c:pt idx="4">
                  <c:v>124.28</c:v>
                </c:pt>
                <c:pt idx="5">
                  <c:v>143.79</c:v>
                </c:pt>
                <c:pt idx="6">
                  <c:v>125.33</c:v>
                </c:pt>
                <c:pt idx="7">
                  <c:v>117.21</c:v>
                </c:pt>
                <c:pt idx="8">
                  <c:v>137.24</c:v>
                </c:pt>
                <c:pt idx="9">
                  <c:v>113.22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6-4C95-8D08-47757E9ACB7F}"/>
            </c:ext>
          </c:extLst>
        </c:ser>
        <c:ser>
          <c:idx val="4"/>
          <c:order val="4"/>
          <c:tx>
            <c:strRef>
              <c:f>Summary!$F$78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Summary!$F$79:$F$88</c:f>
              <c:numCache>
                <c:formatCode>General</c:formatCode>
                <c:ptCount val="10"/>
                <c:pt idx="0">
                  <c:v>86.37</c:v>
                </c:pt>
                <c:pt idx="1">
                  <c:v>78.75</c:v>
                </c:pt>
                <c:pt idx="2">
                  <c:v>96.17</c:v>
                </c:pt>
                <c:pt idx="3">
                  <c:v>78.47</c:v>
                </c:pt>
                <c:pt idx="4">
                  <c:v>106.62</c:v>
                </c:pt>
                <c:pt idx="5">
                  <c:v>106.43</c:v>
                </c:pt>
                <c:pt idx="6">
                  <c:v>99.88</c:v>
                </c:pt>
                <c:pt idx="7">
                  <c:v>85.22</c:v>
                </c:pt>
                <c:pt idx="8">
                  <c:v>104.47</c:v>
                </c:pt>
                <c:pt idx="9">
                  <c:v>87.015000000000001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6-4C95-8D08-47757E9A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936632"/>
        <c:axId val="302936960"/>
      </c:barChart>
      <c:catAx>
        <c:axId val="3029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6960"/>
        <c:crosses val="autoZero"/>
        <c:auto val="1"/>
        <c:lblAlgn val="ctr"/>
        <c:lblOffset val="100"/>
        <c:noMultiLvlLbl val="0"/>
      </c:catAx>
      <c:valAx>
        <c:axId val="302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289757</xdr:colOff>
      <xdr:row>0</xdr:row>
      <xdr:rowOff>164043</xdr:rowOff>
    </xdr:from>
    <xdr:to>
      <xdr:col>11</xdr:col>
      <xdr:colOff>838446</xdr:colOff>
      <xdr:row>12</xdr:row>
      <xdr:rowOff>191118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0BC5C-EEF4-4ECD-BC2D-382CBCD8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303321</xdr:colOff>
      <xdr:row>13</xdr:row>
      <xdr:rowOff>55609</xdr:rowOff>
    </xdr:from>
    <xdr:to>
      <xdr:col>11</xdr:col>
      <xdr:colOff>863107</xdr:colOff>
      <xdr:row>26</xdr:row>
      <xdr:rowOff>191117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0A9881-AF5E-49DF-A143-A5E876C7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278661</xdr:colOff>
      <xdr:row>27</xdr:row>
      <xdr:rowOff>92599</xdr:rowOff>
    </xdr:from>
    <xdr:to>
      <xdr:col>11</xdr:col>
      <xdr:colOff>806389</xdr:colOff>
      <xdr:row>43</xdr:row>
      <xdr:rowOff>147838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F2C80-ACF2-4C46-B030-795D4D5E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266331</xdr:colOff>
      <xdr:row>45</xdr:row>
      <xdr:rowOff>123</xdr:rowOff>
    </xdr:from>
    <xdr:to>
      <xdr:col>11</xdr:col>
      <xdr:colOff>794059</xdr:colOff>
      <xdr:row>61</xdr:row>
      <xdr:rowOff>98517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ECF691-8287-49A1-BDEB-C5DF8B66D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710214</xdr:colOff>
      <xdr:row>90</xdr:row>
      <xdr:rowOff>104929</xdr:rowOff>
    </xdr:from>
    <xdr:to>
      <xdr:col>11</xdr:col>
      <xdr:colOff>226875</xdr:colOff>
      <xdr:row>102</xdr:row>
      <xdr:rowOff>67692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47EF8-7FBD-4D39-836C-6458DB9D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685553</xdr:colOff>
      <xdr:row>102</xdr:row>
      <xdr:rowOff>191240</xdr:rowOff>
    </xdr:from>
    <xdr:to>
      <xdr:col>11</xdr:col>
      <xdr:colOff>202214</xdr:colOff>
      <xdr:row>116</xdr:row>
      <xdr:rowOff>172498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EBF26A-DE7C-4031-92CE-EAA52B7B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642398</xdr:colOff>
      <xdr:row>117</xdr:row>
      <xdr:rowOff>172744</xdr:rowOff>
    </xdr:from>
    <xdr:to>
      <xdr:col>11</xdr:col>
      <xdr:colOff>159059</xdr:colOff>
      <xdr:row>131</xdr:row>
      <xdr:rowOff>154002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9DB53-4A5B-444F-A908-17237D9D7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667056</xdr:colOff>
      <xdr:row>72</xdr:row>
      <xdr:rowOff>36990</xdr:rowOff>
    </xdr:from>
    <xdr:to>
      <xdr:col>11</xdr:col>
      <xdr:colOff>332912</xdr:colOff>
      <xdr:row>89</xdr:row>
      <xdr:rowOff>67693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1C49F4-96E4-4EED-9331-2D87DE75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T39"/>
  <sheetViews>
    <sheetView workbookViewId="0"/>
  </sheetViews>
  <sheetFormatPr defaultColWidth="14.453125" defaultRowHeight="15.75" customHeight="1" x14ac:dyDescent="0.25"/>
  <sheetData>
    <row r="1" spans="1:20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  <row r="2" spans="1:202" ht="15.75" customHeight="1" x14ac:dyDescent="0.35">
      <c r="A2" s="1" t="s">
        <v>202</v>
      </c>
      <c r="B2" s="2">
        <v>1</v>
      </c>
      <c r="C2" s="1" t="s">
        <v>203</v>
      </c>
      <c r="D2" s="1" t="s">
        <v>204</v>
      </c>
      <c r="E2" s="2">
        <v>24</v>
      </c>
      <c r="F2" s="3" t="b">
        <v>1</v>
      </c>
      <c r="G2" s="2">
        <v>76.12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0</v>
      </c>
      <c r="R2" s="2">
        <v>36.74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2</v>
      </c>
      <c r="AB2" s="3" t="b">
        <v>0</v>
      </c>
      <c r="AC2" s="2">
        <v>51.46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0</v>
      </c>
      <c r="AL2" s="2">
        <v>1</v>
      </c>
      <c r="AM2" s="3" t="b">
        <v>1</v>
      </c>
      <c r="AN2" s="2">
        <v>47.11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2</v>
      </c>
      <c r="AY2" s="3" t="b">
        <v>0</v>
      </c>
      <c r="AZ2" s="2">
        <v>48.34</v>
      </c>
      <c r="BA2" s="2">
        <v>8</v>
      </c>
      <c r="BB2" s="2">
        <v>7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0</v>
      </c>
      <c r="BI2" s="2">
        <v>0</v>
      </c>
      <c r="BJ2" s="2">
        <v>0</v>
      </c>
      <c r="BK2" s="2">
        <v>1</v>
      </c>
      <c r="BL2" s="3" t="b">
        <v>0</v>
      </c>
      <c r="BM2" s="3" t="b">
        <v>0</v>
      </c>
      <c r="BN2" s="2">
        <v>71.81</v>
      </c>
      <c r="BO2" s="2">
        <v>9</v>
      </c>
      <c r="BP2" s="2">
        <v>6</v>
      </c>
      <c r="BQ2" s="2">
        <v>0</v>
      </c>
      <c r="BR2" s="2">
        <v>1</v>
      </c>
      <c r="BS2" s="2">
        <v>0</v>
      </c>
      <c r="BT2" s="2">
        <v>1</v>
      </c>
      <c r="BU2" s="2">
        <v>0</v>
      </c>
      <c r="BV2" s="2">
        <v>0</v>
      </c>
      <c r="BW2" s="2">
        <v>0</v>
      </c>
      <c r="BX2" s="2">
        <v>0</v>
      </c>
      <c r="BY2" s="2">
        <v>2</v>
      </c>
      <c r="BZ2" s="3" t="b">
        <v>0</v>
      </c>
      <c r="CA2" s="3" t="b">
        <v>0</v>
      </c>
      <c r="CB2" s="2">
        <v>58.89</v>
      </c>
      <c r="CC2" s="2">
        <v>8</v>
      </c>
      <c r="CD2" s="2">
        <v>7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1</v>
      </c>
      <c r="CM2" s="2">
        <v>1</v>
      </c>
      <c r="CN2" s="3" t="b">
        <v>0</v>
      </c>
      <c r="CO2" s="3" t="b">
        <v>0</v>
      </c>
      <c r="CP2" s="2">
        <v>65.790000000000006</v>
      </c>
      <c r="CQ2" s="2">
        <v>8</v>
      </c>
      <c r="CR2" s="2">
        <v>7</v>
      </c>
      <c r="CS2" s="2">
        <v>0</v>
      </c>
      <c r="CT2" s="2">
        <v>0</v>
      </c>
      <c r="CU2" s="2">
        <v>0</v>
      </c>
      <c r="CV2" s="2">
        <v>1</v>
      </c>
      <c r="CW2" s="2">
        <v>0</v>
      </c>
      <c r="CX2" s="2">
        <v>0</v>
      </c>
      <c r="CY2" s="2">
        <v>0</v>
      </c>
      <c r="CZ2" s="2">
        <v>0</v>
      </c>
      <c r="DA2" s="2">
        <v>1</v>
      </c>
      <c r="DB2" s="3" t="b">
        <v>0</v>
      </c>
      <c r="DC2" s="3" t="b">
        <v>0</v>
      </c>
      <c r="DD2" s="2">
        <v>50.09</v>
      </c>
      <c r="DE2" s="2">
        <v>8</v>
      </c>
      <c r="DF2" s="2">
        <v>5</v>
      </c>
      <c r="DG2" s="2">
        <v>1</v>
      </c>
      <c r="DH2" s="2">
        <v>0</v>
      </c>
      <c r="DI2" s="2">
        <v>1</v>
      </c>
      <c r="DJ2" s="2">
        <v>0</v>
      </c>
      <c r="DK2" s="2">
        <v>0</v>
      </c>
      <c r="DL2" s="2">
        <v>0</v>
      </c>
      <c r="DM2" s="2">
        <v>1</v>
      </c>
      <c r="DN2" s="2">
        <v>0</v>
      </c>
      <c r="DO2" s="2">
        <v>3</v>
      </c>
      <c r="DP2" s="3" t="b">
        <v>0</v>
      </c>
      <c r="DQ2" s="3" t="b">
        <v>0</v>
      </c>
      <c r="DR2" s="2">
        <v>98.86</v>
      </c>
      <c r="DS2" s="2">
        <v>7</v>
      </c>
      <c r="DT2" s="2">
        <v>4</v>
      </c>
      <c r="DU2" s="2">
        <v>0</v>
      </c>
      <c r="DV2" s="2">
        <v>1</v>
      </c>
      <c r="DW2" s="2">
        <v>0</v>
      </c>
      <c r="DX2" s="2">
        <v>0</v>
      </c>
      <c r="DY2" s="2">
        <v>1</v>
      </c>
      <c r="DZ2" s="2">
        <v>1</v>
      </c>
      <c r="EA2" s="2">
        <v>1</v>
      </c>
      <c r="EB2" s="2">
        <v>0</v>
      </c>
      <c r="EC2" s="2">
        <v>4</v>
      </c>
      <c r="ED2" s="3" t="b">
        <v>0</v>
      </c>
      <c r="EE2" s="3" t="b">
        <v>0</v>
      </c>
      <c r="EF2" s="2">
        <v>58.56</v>
      </c>
      <c r="EG2" s="2">
        <v>8</v>
      </c>
      <c r="EH2" s="2">
        <v>2</v>
      </c>
      <c r="EI2" s="2">
        <v>0</v>
      </c>
      <c r="EJ2" s="2">
        <v>1</v>
      </c>
      <c r="EK2" s="2">
        <v>1</v>
      </c>
      <c r="EL2" s="2">
        <v>2</v>
      </c>
      <c r="EM2" s="2">
        <v>1</v>
      </c>
      <c r="EN2" s="2">
        <v>1</v>
      </c>
      <c r="EO2" s="2">
        <v>0</v>
      </c>
      <c r="EP2" s="2">
        <v>1</v>
      </c>
      <c r="EQ2" s="2">
        <v>7</v>
      </c>
      <c r="ER2" s="3" t="b">
        <v>0</v>
      </c>
      <c r="ES2" s="3" t="b">
        <v>0</v>
      </c>
      <c r="ET2" s="2">
        <v>47.81</v>
      </c>
      <c r="EU2" s="2">
        <v>8</v>
      </c>
      <c r="EV2" s="2">
        <v>7</v>
      </c>
      <c r="EW2" s="2">
        <v>0</v>
      </c>
      <c r="EX2" s="2">
        <v>1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1</v>
      </c>
      <c r="FF2" s="3" t="b">
        <v>0</v>
      </c>
      <c r="FG2" s="3" t="b">
        <v>0</v>
      </c>
      <c r="FH2" s="2">
        <v>75.44</v>
      </c>
      <c r="FI2" s="2">
        <v>7</v>
      </c>
      <c r="FJ2" s="2">
        <v>6</v>
      </c>
      <c r="FK2" s="2">
        <v>0</v>
      </c>
      <c r="FL2" s="2">
        <v>1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1</v>
      </c>
      <c r="FS2" s="2">
        <v>2</v>
      </c>
      <c r="FT2" s="3" t="b">
        <v>0</v>
      </c>
      <c r="FU2" s="3" t="b">
        <v>1</v>
      </c>
      <c r="FV2" s="2">
        <v>63.72</v>
      </c>
      <c r="FW2" s="2">
        <v>9</v>
      </c>
      <c r="FX2" s="2">
        <v>8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3" t="b">
        <v>1</v>
      </c>
      <c r="GI2" s="2">
        <v>1</v>
      </c>
      <c r="GJ2" s="2">
        <v>1076</v>
      </c>
      <c r="GK2" s="2">
        <v>63.930999999999997</v>
      </c>
      <c r="GL2" s="2">
        <v>1</v>
      </c>
      <c r="GM2" s="2">
        <v>1</v>
      </c>
      <c r="GN2" s="2">
        <v>0</v>
      </c>
      <c r="GO2" s="2">
        <v>3</v>
      </c>
      <c r="GP2" s="2">
        <v>0</v>
      </c>
      <c r="GQ2" s="2">
        <v>6</v>
      </c>
      <c r="GR2" s="2">
        <v>12.8</v>
      </c>
      <c r="GS2" s="2">
        <v>0</v>
      </c>
      <c r="GT2" s="2">
        <v>0</v>
      </c>
    </row>
    <row r="3" spans="1:202" ht="15.75" customHeight="1" x14ac:dyDescent="0.35">
      <c r="A3" s="1" t="s">
        <v>205</v>
      </c>
      <c r="B3" s="2">
        <v>1</v>
      </c>
      <c r="C3" s="1" t="s">
        <v>203</v>
      </c>
      <c r="D3" s="1" t="s">
        <v>204</v>
      </c>
      <c r="E3" s="2">
        <v>30</v>
      </c>
      <c r="F3" s="3" t="b">
        <v>1</v>
      </c>
      <c r="G3" s="2">
        <v>74.81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0</v>
      </c>
      <c r="R3" s="2">
        <v>50.68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2</v>
      </c>
      <c r="AB3" s="3" t="b">
        <v>1</v>
      </c>
      <c r="AC3" s="2">
        <v>53.68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46.22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3</v>
      </c>
      <c r="AY3" s="3" t="b">
        <v>0</v>
      </c>
      <c r="AZ3" s="2">
        <v>35.32</v>
      </c>
      <c r="BA3" s="2">
        <v>3</v>
      </c>
      <c r="BB3" s="2">
        <v>4</v>
      </c>
      <c r="BC3" s="2">
        <v>0</v>
      </c>
      <c r="BD3" s="2">
        <v>0</v>
      </c>
      <c r="BE3" s="2">
        <v>0</v>
      </c>
      <c r="BF3" s="2">
        <v>1</v>
      </c>
      <c r="BG3" s="2">
        <v>1</v>
      </c>
      <c r="BH3" s="2">
        <v>3</v>
      </c>
      <c r="BI3" s="2">
        <v>0</v>
      </c>
      <c r="BJ3" s="2">
        <v>1</v>
      </c>
      <c r="BK3" s="2">
        <v>6</v>
      </c>
      <c r="BL3" s="3" t="b">
        <v>0</v>
      </c>
      <c r="BM3" s="3" t="b">
        <v>0</v>
      </c>
      <c r="BN3" s="2">
        <v>36.229999999999997</v>
      </c>
      <c r="BO3" s="2">
        <v>5</v>
      </c>
      <c r="BP3" s="2">
        <v>3</v>
      </c>
      <c r="BQ3" s="2">
        <v>1</v>
      </c>
      <c r="BR3" s="2">
        <v>2</v>
      </c>
      <c r="BS3" s="2">
        <v>1</v>
      </c>
      <c r="BT3" s="2">
        <v>1</v>
      </c>
      <c r="BU3" s="2">
        <v>0</v>
      </c>
      <c r="BV3" s="2">
        <v>0</v>
      </c>
      <c r="BW3" s="2">
        <v>0</v>
      </c>
      <c r="BX3" s="2">
        <v>1</v>
      </c>
      <c r="BY3" s="2">
        <v>6</v>
      </c>
      <c r="BZ3" s="3" t="b">
        <v>0</v>
      </c>
      <c r="CA3" s="3" t="b">
        <v>0</v>
      </c>
      <c r="CB3" s="2">
        <v>90.54</v>
      </c>
      <c r="CC3" s="2">
        <v>7</v>
      </c>
      <c r="CD3" s="2">
        <v>6</v>
      </c>
      <c r="CE3" s="2">
        <v>0</v>
      </c>
      <c r="CF3" s="2">
        <v>0</v>
      </c>
      <c r="CG3" s="2">
        <v>0</v>
      </c>
      <c r="CH3" s="2">
        <v>0</v>
      </c>
      <c r="CI3" s="2">
        <v>1</v>
      </c>
      <c r="CJ3" s="2">
        <v>1</v>
      </c>
      <c r="CK3" s="2">
        <v>0</v>
      </c>
      <c r="CL3" s="2">
        <v>0</v>
      </c>
      <c r="CM3" s="2">
        <v>2</v>
      </c>
      <c r="CN3" s="3" t="b">
        <v>0</v>
      </c>
      <c r="CO3" s="3" t="b">
        <v>0</v>
      </c>
      <c r="CP3" s="2">
        <v>39.200000000000003</v>
      </c>
      <c r="CQ3" s="2">
        <v>6</v>
      </c>
      <c r="CR3" s="2">
        <v>6</v>
      </c>
      <c r="CS3" s="2">
        <v>0</v>
      </c>
      <c r="CT3" s="2">
        <v>0</v>
      </c>
      <c r="CU3" s="2">
        <v>0</v>
      </c>
      <c r="CV3" s="2">
        <v>1</v>
      </c>
      <c r="CW3" s="2">
        <v>0</v>
      </c>
      <c r="CX3" s="2">
        <v>2</v>
      </c>
      <c r="CY3" s="2">
        <v>0</v>
      </c>
      <c r="CZ3" s="2">
        <v>0</v>
      </c>
      <c r="DA3" s="2">
        <v>3</v>
      </c>
      <c r="DB3" s="3" t="b">
        <v>0</v>
      </c>
      <c r="DC3" s="3" t="b">
        <v>0</v>
      </c>
      <c r="DD3" s="2">
        <v>18.989999999999998</v>
      </c>
      <c r="DE3" s="2">
        <v>8</v>
      </c>
      <c r="DF3" s="2">
        <v>3</v>
      </c>
      <c r="DG3" s="2">
        <v>1</v>
      </c>
      <c r="DH3" s="2">
        <v>1</v>
      </c>
      <c r="DI3" s="2">
        <v>2</v>
      </c>
      <c r="DJ3" s="2">
        <v>0</v>
      </c>
      <c r="DK3" s="2">
        <v>0</v>
      </c>
      <c r="DL3" s="2">
        <v>1</v>
      </c>
      <c r="DM3" s="2">
        <v>0</v>
      </c>
      <c r="DN3" s="2">
        <v>2</v>
      </c>
      <c r="DO3" s="2">
        <v>7</v>
      </c>
      <c r="DP3" s="3" t="b">
        <v>0</v>
      </c>
      <c r="DQ3" s="3" t="b">
        <v>0</v>
      </c>
      <c r="DR3" s="2">
        <v>31.8</v>
      </c>
      <c r="DS3" s="2">
        <v>0</v>
      </c>
      <c r="DT3" s="2">
        <v>2</v>
      </c>
      <c r="DU3" s="2">
        <v>0</v>
      </c>
      <c r="DV3" s="2">
        <v>2</v>
      </c>
      <c r="DW3" s="2">
        <v>1</v>
      </c>
      <c r="DX3" s="2">
        <v>1</v>
      </c>
      <c r="DY3" s="2">
        <v>0</v>
      </c>
      <c r="DZ3" s="2">
        <v>3</v>
      </c>
      <c r="EA3" s="2">
        <v>1</v>
      </c>
      <c r="EB3" s="2">
        <v>1</v>
      </c>
      <c r="EC3" s="2">
        <v>9</v>
      </c>
      <c r="ED3" s="3" t="b">
        <v>0</v>
      </c>
      <c r="EE3" s="3" t="b">
        <v>0</v>
      </c>
      <c r="EF3" s="2">
        <v>45.56</v>
      </c>
      <c r="EG3" s="2">
        <v>3</v>
      </c>
      <c r="EH3" s="2">
        <v>2</v>
      </c>
      <c r="EI3" s="2">
        <v>0</v>
      </c>
      <c r="EJ3" s="2">
        <v>1</v>
      </c>
      <c r="EK3" s="2">
        <v>1</v>
      </c>
      <c r="EL3" s="2">
        <v>0</v>
      </c>
      <c r="EM3" s="2">
        <v>1</v>
      </c>
      <c r="EN3" s="2">
        <v>1</v>
      </c>
      <c r="EO3" s="2">
        <v>1</v>
      </c>
      <c r="EP3" s="2">
        <v>1</v>
      </c>
      <c r="EQ3" s="2">
        <v>6</v>
      </c>
      <c r="ER3" s="3" t="b">
        <v>0</v>
      </c>
      <c r="ES3" s="3" t="b">
        <v>0</v>
      </c>
      <c r="ET3" s="2">
        <v>62.95</v>
      </c>
      <c r="EU3" s="2">
        <v>4</v>
      </c>
      <c r="EV3" s="2">
        <v>4</v>
      </c>
      <c r="EW3" s="2">
        <v>1</v>
      </c>
      <c r="EX3" s="2">
        <v>1</v>
      </c>
      <c r="EY3" s="2">
        <v>2</v>
      </c>
      <c r="EZ3" s="2">
        <v>1</v>
      </c>
      <c r="FA3" s="2">
        <v>0</v>
      </c>
      <c r="FB3" s="2">
        <v>0</v>
      </c>
      <c r="FC3" s="2">
        <v>0</v>
      </c>
      <c r="FD3" s="2">
        <v>0</v>
      </c>
      <c r="FE3" s="2">
        <v>5</v>
      </c>
      <c r="FF3" s="3" t="b">
        <v>0</v>
      </c>
      <c r="FG3" s="3" t="b">
        <v>0</v>
      </c>
      <c r="FH3" s="2">
        <v>24.17</v>
      </c>
      <c r="FI3" s="2">
        <v>3</v>
      </c>
      <c r="FJ3" s="2">
        <v>2</v>
      </c>
      <c r="FK3" s="2">
        <v>0</v>
      </c>
      <c r="FL3" s="2">
        <v>1</v>
      </c>
      <c r="FM3" s="2">
        <v>1</v>
      </c>
      <c r="FN3" s="2">
        <v>1</v>
      </c>
      <c r="FO3" s="2">
        <v>1</v>
      </c>
      <c r="FP3" s="2">
        <v>1</v>
      </c>
      <c r="FQ3" s="2">
        <v>0</v>
      </c>
      <c r="FR3" s="2">
        <v>1</v>
      </c>
      <c r="FS3" s="2">
        <v>6</v>
      </c>
      <c r="FT3" s="3" t="b">
        <v>0</v>
      </c>
      <c r="FU3" s="3" t="b">
        <v>0</v>
      </c>
      <c r="FV3" s="2">
        <v>64.88</v>
      </c>
      <c r="FW3" s="2">
        <v>5</v>
      </c>
      <c r="FX3" s="2">
        <v>5</v>
      </c>
      <c r="FY3" s="2">
        <v>0</v>
      </c>
      <c r="FZ3" s="2">
        <v>0</v>
      </c>
      <c r="GA3" s="2">
        <v>0</v>
      </c>
      <c r="GB3" s="2">
        <v>1</v>
      </c>
      <c r="GC3" s="2">
        <v>1</v>
      </c>
      <c r="GD3" s="2">
        <v>2</v>
      </c>
      <c r="GE3" s="2">
        <v>0</v>
      </c>
      <c r="GF3" s="2">
        <v>0</v>
      </c>
      <c r="GG3" s="2">
        <v>4</v>
      </c>
      <c r="GH3" s="3" t="b">
        <v>0</v>
      </c>
      <c r="GI3" s="2">
        <v>0</v>
      </c>
      <c r="GJ3" s="2">
        <v>947</v>
      </c>
      <c r="GK3" s="2">
        <v>44.963999999999999</v>
      </c>
      <c r="GL3" s="2">
        <v>0</v>
      </c>
      <c r="GM3" s="2">
        <v>0</v>
      </c>
      <c r="GN3" s="2">
        <v>0</v>
      </c>
      <c r="GO3" s="2">
        <v>4</v>
      </c>
      <c r="GP3" s="2">
        <v>0</v>
      </c>
      <c r="GQ3" s="2">
        <v>6</v>
      </c>
      <c r="GR3" s="2">
        <v>14.8</v>
      </c>
      <c r="GS3" s="2">
        <v>0</v>
      </c>
      <c r="GT3" s="2">
        <v>0</v>
      </c>
    </row>
    <row r="4" spans="1:202" ht="15.75" customHeight="1" x14ac:dyDescent="0.35">
      <c r="A4" s="1" t="s">
        <v>206</v>
      </c>
      <c r="B4" s="2">
        <v>1</v>
      </c>
      <c r="C4" s="1" t="s">
        <v>203</v>
      </c>
      <c r="D4" s="1" t="s">
        <v>204</v>
      </c>
      <c r="E4" s="2">
        <v>28</v>
      </c>
      <c r="F4" s="3" t="b">
        <v>1</v>
      </c>
      <c r="G4" s="2">
        <v>37.74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 t="b">
        <v>0</v>
      </c>
      <c r="R4" s="2">
        <v>44.8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1</v>
      </c>
      <c r="AA4" s="2">
        <v>2</v>
      </c>
      <c r="AB4" s="3" t="b">
        <v>1</v>
      </c>
      <c r="AC4" s="2">
        <v>68.760000000000005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1</v>
      </c>
      <c r="AN4" s="2">
        <v>28.05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3" t="b">
        <v>0</v>
      </c>
      <c r="AZ4" s="2">
        <v>28.14</v>
      </c>
      <c r="BA4" s="2">
        <v>5</v>
      </c>
      <c r="BB4" s="2">
        <v>4</v>
      </c>
      <c r="BC4" s="2">
        <v>0</v>
      </c>
      <c r="BD4" s="2">
        <v>0</v>
      </c>
      <c r="BE4" s="2">
        <v>0</v>
      </c>
      <c r="BF4" s="2">
        <v>1</v>
      </c>
      <c r="BG4" s="2">
        <v>1</v>
      </c>
      <c r="BH4" s="2">
        <v>1</v>
      </c>
      <c r="BI4" s="2">
        <v>0</v>
      </c>
      <c r="BJ4" s="2">
        <v>1</v>
      </c>
      <c r="BK4" s="2">
        <v>4</v>
      </c>
      <c r="BL4" s="3" t="b">
        <v>0</v>
      </c>
      <c r="BM4" s="3" t="b">
        <v>0</v>
      </c>
      <c r="BN4" s="2">
        <v>42.59</v>
      </c>
      <c r="BO4" s="2">
        <v>8</v>
      </c>
      <c r="BP4" s="2">
        <v>7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1</v>
      </c>
      <c r="BZ4" s="3" t="b">
        <v>0</v>
      </c>
      <c r="CA4" s="3" t="b">
        <v>0</v>
      </c>
      <c r="CB4" s="2">
        <v>38.78</v>
      </c>
      <c r="CC4" s="2">
        <v>7</v>
      </c>
      <c r="CD4" s="2">
        <v>6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0</v>
      </c>
      <c r="CL4" s="2">
        <v>1</v>
      </c>
      <c r="CM4" s="2">
        <v>2</v>
      </c>
      <c r="CN4" s="3" t="b">
        <v>0</v>
      </c>
      <c r="CO4" s="3" t="b">
        <v>0</v>
      </c>
      <c r="CP4" s="2">
        <v>33.299999999999997</v>
      </c>
      <c r="CQ4" s="2">
        <v>8</v>
      </c>
      <c r="CR4" s="2">
        <v>7</v>
      </c>
      <c r="CS4" s="2">
        <v>0</v>
      </c>
      <c r="CT4" s="2">
        <v>0</v>
      </c>
      <c r="CU4" s="2">
        <v>0</v>
      </c>
      <c r="CV4" s="2">
        <v>1</v>
      </c>
      <c r="CW4" s="2">
        <v>0</v>
      </c>
      <c r="CX4" s="2">
        <v>0</v>
      </c>
      <c r="CY4" s="2">
        <v>0</v>
      </c>
      <c r="CZ4" s="2">
        <v>0</v>
      </c>
      <c r="DA4" s="2">
        <v>1</v>
      </c>
      <c r="DB4" s="3" t="b">
        <v>0</v>
      </c>
      <c r="DC4" s="3" t="b">
        <v>0</v>
      </c>
      <c r="DD4" s="2">
        <v>41.25</v>
      </c>
      <c r="DE4" s="2">
        <v>8</v>
      </c>
      <c r="DF4" s="2">
        <v>5</v>
      </c>
      <c r="DG4" s="2">
        <v>1</v>
      </c>
      <c r="DH4" s="2">
        <v>0</v>
      </c>
      <c r="DI4" s="2">
        <v>1</v>
      </c>
      <c r="DJ4" s="2">
        <v>0</v>
      </c>
      <c r="DK4" s="2">
        <v>0</v>
      </c>
      <c r="DL4" s="2">
        <v>0</v>
      </c>
      <c r="DM4" s="2">
        <v>1</v>
      </c>
      <c r="DN4" s="2">
        <v>0</v>
      </c>
      <c r="DO4" s="2">
        <v>3</v>
      </c>
      <c r="DP4" s="3" t="b">
        <v>0</v>
      </c>
      <c r="DQ4" s="3" t="b">
        <v>0</v>
      </c>
      <c r="DR4" s="2">
        <v>34.700000000000003</v>
      </c>
      <c r="DS4" s="2">
        <v>5</v>
      </c>
      <c r="DT4" s="2">
        <v>5</v>
      </c>
      <c r="DU4" s="2">
        <v>0</v>
      </c>
      <c r="DV4" s="2">
        <v>0</v>
      </c>
      <c r="DW4" s="2">
        <v>0</v>
      </c>
      <c r="DX4" s="2">
        <v>1</v>
      </c>
      <c r="DY4" s="2">
        <v>0</v>
      </c>
      <c r="DZ4" s="2">
        <v>2</v>
      </c>
      <c r="EA4" s="2">
        <v>0</v>
      </c>
      <c r="EB4" s="2">
        <v>1</v>
      </c>
      <c r="EC4" s="2">
        <v>4</v>
      </c>
      <c r="ED4" s="3" t="b">
        <v>0</v>
      </c>
      <c r="EE4" s="3" t="b">
        <v>0</v>
      </c>
      <c r="EF4" s="2">
        <v>28.88</v>
      </c>
      <c r="EG4" s="2">
        <v>6</v>
      </c>
      <c r="EH4" s="2">
        <v>5</v>
      </c>
      <c r="EI4" s="2">
        <v>0</v>
      </c>
      <c r="EJ4" s="2">
        <v>1</v>
      </c>
      <c r="EK4" s="2">
        <v>1</v>
      </c>
      <c r="EL4" s="2">
        <v>0</v>
      </c>
      <c r="EM4" s="2">
        <v>1</v>
      </c>
      <c r="EN4" s="2">
        <v>0</v>
      </c>
      <c r="EO4" s="2">
        <v>0</v>
      </c>
      <c r="EP4" s="2">
        <v>0</v>
      </c>
      <c r="EQ4" s="2">
        <v>3</v>
      </c>
      <c r="ER4" s="3" t="b">
        <v>0</v>
      </c>
      <c r="ES4" s="3" t="b">
        <v>0</v>
      </c>
      <c r="ET4" s="2">
        <v>36.33</v>
      </c>
      <c r="EU4" s="2">
        <v>6</v>
      </c>
      <c r="EV4" s="2">
        <v>5</v>
      </c>
      <c r="EW4" s="2">
        <v>1</v>
      </c>
      <c r="EX4" s="2">
        <v>1</v>
      </c>
      <c r="EY4" s="2">
        <v>1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3</v>
      </c>
      <c r="FF4" s="3" t="b">
        <v>0</v>
      </c>
      <c r="FG4" s="3" t="b">
        <v>0</v>
      </c>
      <c r="FH4" s="2">
        <v>33.19</v>
      </c>
      <c r="FI4" s="2">
        <v>5</v>
      </c>
      <c r="FJ4" s="2">
        <v>4</v>
      </c>
      <c r="FK4" s="2">
        <v>0</v>
      </c>
      <c r="FL4" s="2">
        <v>1</v>
      </c>
      <c r="FM4" s="2">
        <v>0</v>
      </c>
      <c r="FN4" s="2">
        <v>1</v>
      </c>
      <c r="FO4" s="2">
        <v>1</v>
      </c>
      <c r="FP4" s="2">
        <v>0</v>
      </c>
      <c r="FQ4" s="2">
        <v>0</v>
      </c>
      <c r="FR4" s="2">
        <v>1</v>
      </c>
      <c r="FS4" s="2">
        <v>4</v>
      </c>
      <c r="FT4" s="3" t="b">
        <v>0</v>
      </c>
      <c r="FU4" s="3" t="b">
        <v>0</v>
      </c>
      <c r="FV4" s="2">
        <v>32.479999999999997</v>
      </c>
      <c r="FW4" s="2">
        <v>5</v>
      </c>
      <c r="FX4" s="2">
        <v>4</v>
      </c>
      <c r="FY4" s="2">
        <v>0</v>
      </c>
      <c r="FZ4" s="2">
        <v>0</v>
      </c>
      <c r="GA4" s="2">
        <v>0</v>
      </c>
      <c r="GB4" s="2">
        <v>1</v>
      </c>
      <c r="GC4" s="2">
        <v>1</v>
      </c>
      <c r="GD4" s="2">
        <v>1</v>
      </c>
      <c r="GE4" s="2">
        <v>0</v>
      </c>
      <c r="GF4" s="2">
        <v>1</v>
      </c>
      <c r="GG4" s="2">
        <v>4</v>
      </c>
      <c r="GH4" s="3" t="b">
        <v>0</v>
      </c>
      <c r="GI4" s="2">
        <v>0</v>
      </c>
      <c r="GJ4" s="2">
        <v>740</v>
      </c>
      <c r="GK4" s="2">
        <v>34.963999999999999</v>
      </c>
      <c r="GL4" s="2">
        <v>0</v>
      </c>
      <c r="GM4" s="2">
        <v>0</v>
      </c>
      <c r="GN4" s="2">
        <v>0</v>
      </c>
      <c r="GO4" s="2">
        <v>4</v>
      </c>
      <c r="GP4" s="2">
        <v>0</v>
      </c>
      <c r="GQ4" s="2">
        <v>6</v>
      </c>
      <c r="GR4" s="2">
        <v>12</v>
      </c>
      <c r="GS4" s="2">
        <v>0</v>
      </c>
      <c r="GT4" s="2">
        <v>0</v>
      </c>
    </row>
    <row r="5" spans="1:202" ht="15.75" customHeight="1" x14ac:dyDescent="0.35">
      <c r="A5" s="1" t="s">
        <v>207</v>
      </c>
      <c r="B5" s="2">
        <v>1</v>
      </c>
      <c r="C5" s="1" t="s">
        <v>203</v>
      </c>
      <c r="D5" s="1" t="s">
        <v>208</v>
      </c>
      <c r="E5" s="2">
        <v>18</v>
      </c>
      <c r="F5" s="3" t="b">
        <v>1</v>
      </c>
      <c r="G5" s="2">
        <v>41.14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0</v>
      </c>
      <c r="R5" s="2">
        <v>40.78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1</v>
      </c>
      <c r="AA5" s="2">
        <v>2</v>
      </c>
      <c r="AB5" s="3" t="b">
        <v>1</v>
      </c>
      <c r="AC5" s="2">
        <v>38.85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0</v>
      </c>
      <c r="AN5" s="2">
        <v>25.5</v>
      </c>
      <c r="AO5" s="2">
        <v>0</v>
      </c>
      <c r="AP5" s="2">
        <v>1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2</v>
      </c>
      <c r="AX5" s="2">
        <v>2</v>
      </c>
      <c r="AY5" s="3" t="b">
        <v>0</v>
      </c>
      <c r="AZ5" s="2">
        <v>82.38</v>
      </c>
      <c r="BA5" s="2">
        <v>10</v>
      </c>
      <c r="BB5" s="2">
        <v>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1</v>
      </c>
      <c r="BK5" s="2">
        <v>1</v>
      </c>
      <c r="BL5" s="3" t="b">
        <v>0</v>
      </c>
      <c r="BM5" s="3" t="b">
        <v>0</v>
      </c>
      <c r="BN5" s="2">
        <v>40.119999999999997</v>
      </c>
      <c r="BO5" s="2">
        <v>6</v>
      </c>
      <c r="BP5" s="2">
        <v>5</v>
      </c>
      <c r="BQ5" s="2">
        <v>1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1</v>
      </c>
      <c r="BY5" s="2">
        <v>3</v>
      </c>
      <c r="BZ5" s="3" t="b">
        <v>0</v>
      </c>
      <c r="CA5" s="3" t="b">
        <v>0</v>
      </c>
      <c r="CB5" s="2">
        <v>43.11</v>
      </c>
      <c r="CC5" s="2">
        <v>8</v>
      </c>
      <c r="CD5" s="2">
        <v>7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1</v>
      </c>
      <c r="CM5" s="2">
        <v>1</v>
      </c>
      <c r="CN5" s="3" t="b">
        <v>0</v>
      </c>
      <c r="CO5" s="3" t="b">
        <v>0</v>
      </c>
      <c r="CP5" s="2">
        <v>27.99</v>
      </c>
      <c r="CQ5" s="2">
        <v>6</v>
      </c>
      <c r="CR5" s="2">
        <v>6</v>
      </c>
      <c r="CS5" s="2">
        <v>0</v>
      </c>
      <c r="CT5" s="2">
        <v>0</v>
      </c>
      <c r="CU5" s="2">
        <v>0</v>
      </c>
      <c r="CV5" s="2">
        <v>1</v>
      </c>
      <c r="CW5" s="2">
        <v>0</v>
      </c>
      <c r="CX5" s="2">
        <v>2</v>
      </c>
      <c r="CY5" s="2">
        <v>0</v>
      </c>
      <c r="CZ5" s="2">
        <v>0</v>
      </c>
      <c r="DA5" s="2">
        <v>3</v>
      </c>
      <c r="DB5" s="3" t="b">
        <v>0</v>
      </c>
      <c r="DC5" s="3" t="b">
        <v>0</v>
      </c>
      <c r="DD5" s="2">
        <v>50.74</v>
      </c>
      <c r="DE5" s="2">
        <v>7</v>
      </c>
      <c r="DF5" s="2">
        <v>7</v>
      </c>
      <c r="DG5" s="2">
        <v>0</v>
      </c>
      <c r="DH5" s="2">
        <v>0</v>
      </c>
      <c r="DI5" s="2">
        <v>2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2</v>
      </c>
      <c r="DP5" s="3" t="b">
        <v>0</v>
      </c>
      <c r="DQ5" s="3" t="b">
        <v>0</v>
      </c>
      <c r="DR5" s="2">
        <v>93.84</v>
      </c>
      <c r="DS5" s="2">
        <v>7</v>
      </c>
      <c r="DT5" s="2">
        <v>6</v>
      </c>
      <c r="DU5" s="2">
        <v>0</v>
      </c>
      <c r="DV5" s="2">
        <v>1</v>
      </c>
      <c r="DW5" s="2">
        <v>1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2</v>
      </c>
      <c r="ED5" s="3" t="b">
        <v>0</v>
      </c>
      <c r="EE5" s="3" t="b">
        <v>1</v>
      </c>
      <c r="EF5" s="2">
        <v>52.51</v>
      </c>
      <c r="EG5" s="2">
        <v>9</v>
      </c>
      <c r="EH5" s="2">
        <v>8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3" t="b">
        <v>1</v>
      </c>
      <c r="ES5" s="3" t="b">
        <v>0</v>
      </c>
      <c r="ET5" s="2">
        <v>67.510000000000005</v>
      </c>
      <c r="EU5" s="2">
        <v>7</v>
      </c>
      <c r="EV5" s="2">
        <v>6</v>
      </c>
      <c r="EW5" s="2">
        <v>1</v>
      </c>
      <c r="EX5" s="2">
        <v>1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2</v>
      </c>
      <c r="FF5" s="3" t="b">
        <v>0</v>
      </c>
      <c r="FG5" s="3" t="b">
        <v>0</v>
      </c>
      <c r="FH5" s="2">
        <v>42.79</v>
      </c>
      <c r="FI5" s="2">
        <v>6</v>
      </c>
      <c r="FJ5" s="2">
        <v>3</v>
      </c>
      <c r="FK5" s="2">
        <v>0</v>
      </c>
      <c r="FL5" s="2">
        <v>1</v>
      </c>
      <c r="FM5" s="2">
        <v>1</v>
      </c>
      <c r="FN5" s="2">
        <v>1</v>
      </c>
      <c r="FO5" s="2">
        <v>1</v>
      </c>
      <c r="FP5" s="2">
        <v>0</v>
      </c>
      <c r="FQ5" s="2">
        <v>0</v>
      </c>
      <c r="FR5" s="2">
        <v>1</v>
      </c>
      <c r="FS5" s="2">
        <v>5</v>
      </c>
      <c r="FT5" s="3" t="b">
        <v>0</v>
      </c>
      <c r="FU5" s="3" t="b">
        <v>0</v>
      </c>
      <c r="FV5" s="2">
        <v>74.86</v>
      </c>
      <c r="FW5" s="2">
        <v>8</v>
      </c>
      <c r="FX5" s="2">
        <v>4</v>
      </c>
      <c r="FY5" s="2">
        <v>0</v>
      </c>
      <c r="FZ5" s="2">
        <v>0</v>
      </c>
      <c r="GA5" s="2">
        <v>0</v>
      </c>
      <c r="GB5" s="2">
        <v>2</v>
      </c>
      <c r="GC5" s="2">
        <v>1</v>
      </c>
      <c r="GD5" s="2">
        <v>1</v>
      </c>
      <c r="GE5" s="2">
        <v>0</v>
      </c>
      <c r="GF5" s="2">
        <v>1</v>
      </c>
      <c r="GG5" s="2">
        <v>5</v>
      </c>
      <c r="GH5" s="3" t="b">
        <v>0</v>
      </c>
      <c r="GI5" s="2">
        <v>1</v>
      </c>
      <c r="GJ5" s="2">
        <v>997</v>
      </c>
      <c r="GK5" s="2">
        <v>57.585000000000001</v>
      </c>
      <c r="GL5" s="2">
        <v>1</v>
      </c>
      <c r="GM5" s="2">
        <v>1</v>
      </c>
      <c r="GN5" s="2">
        <v>0</v>
      </c>
      <c r="GO5" s="2">
        <v>3</v>
      </c>
      <c r="GP5" s="2">
        <v>0</v>
      </c>
      <c r="GQ5" s="2">
        <v>6</v>
      </c>
      <c r="GR5" s="2">
        <v>12.8</v>
      </c>
      <c r="GS5" s="2">
        <v>0</v>
      </c>
      <c r="GT5" s="2">
        <v>0</v>
      </c>
    </row>
    <row r="6" spans="1:202" ht="15.75" customHeight="1" x14ac:dyDescent="0.35">
      <c r="A6" s="1" t="s">
        <v>209</v>
      </c>
      <c r="B6" s="2">
        <v>1</v>
      </c>
      <c r="C6" s="1" t="s">
        <v>203</v>
      </c>
      <c r="D6" s="1" t="s">
        <v>204</v>
      </c>
      <c r="E6" s="2">
        <v>20</v>
      </c>
      <c r="F6" s="3" t="b">
        <v>1</v>
      </c>
      <c r="G6" s="2">
        <v>33.82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1</v>
      </c>
      <c r="R6" s="2">
        <v>34.61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 t="b">
        <v>0</v>
      </c>
      <c r="AC6" s="2">
        <v>15.83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3" t="b">
        <v>1</v>
      </c>
      <c r="AN6" s="2">
        <v>38.1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3" t="b">
        <v>0</v>
      </c>
      <c r="AZ6" s="2">
        <v>43.22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0</v>
      </c>
      <c r="BK6" s="2">
        <v>1</v>
      </c>
      <c r="BL6" s="3" t="b">
        <v>0</v>
      </c>
      <c r="BM6" s="3" t="b">
        <v>0</v>
      </c>
      <c r="BN6" s="2">
        <v>61.01</v>
      </c>
      <c r="BO6" s="2">
        <v>8</v>
      </c>
      <c r="BP6" s="2">
        <v>7</v>
      </c>
      <c r="BQ6" s="2">
        <v>1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BZ6" s="3" t="b">
        <v>0</v>
      </c>
      <c r="CA6" s="3" t="b">
        <v>0</v>
      </c>
      <c r="CB6" s="2">
        <v>60.39</v>
      </c>
      <c r="CC6" s="2">
        <v>8</v>
      </c>
      <c r="CD6" s="2">
        <v>7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1</v>
      </c>
      <c r="CM6" s="2">
        <v>1</v>
      </c>
      <c r="CN6" s="3" t="b">
        <v>0</v>
      </c>
      <c r="CO6" s="3" t="b">
        <v>1</v>
      </c>
      <c r="CP6" s="2">
        <v>38.770000000000003</v>
      </c>
      <c r="CQ6" s="2">
        <v>9</v>
      </c>
      <c r="CR6" s="2">
        <v>8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3" t="b">
        <v>0</v>
      </c>
      <c r="DC6" s="3" t="b">
        <v>0</v>
      </c>
      <c r="DD6" s="2">
        <v>47.16</v>
      </c>
      <c r="DE6" s="2">
        <v>8</v>
      </c>
      <c r="DF6" s="2">
        <v>5</v>
      </c>
      <c r="DG6" s="2">
        <v>0</v>
      </c>
      <c r="DH6" s="2">
        <v>0</v>
      </c>
      <c r="DI6" s="2">
        <v>1</v>
      </c>
      <c r="DJ6" s="2">
        <v>1</v>
      </c>
      <c r="DK6" s="2">
        <v>0</v>
      </c>
      <c r="DL6" s="2">
        <v>0</v>
      </c>
      <c r="DM6" s="2">
        <v>0</v>
      </c>
      <c r="DN6" s="2">
        <v>1</v>
      </c>
      <c r="DO6" s="2">
        <v>3</v>
      </c>
      <c r="DP6" s="3" t="b">
        <v>0</v>
      </c>
      <c r="DQ6" s="3" t="b">
        <v>0</v>
      </c>
      <c r="DR6" s="2">
        <v>68.599999999999994</v>
      </c>
      <c r="DS6" s="2">
        <v>8</v>
      </c>
      <c r="DT6" s="2">
        <v>7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1</v>
      </c>
      <c r="EA6" s="2">
        <v>0</v>
      </c>
      <c r="EB6" s="2">
        <v>0</v>
      </c>
      <c r="EC6" s="2">
        <v>1</v>
      </c>
      <c r="ED6" s="3" t="b">
        <v>0</v>
      </c>
      <c r="EE6" s="3" t="b">
        <v>0</v>
      </c>
      <c r="EF6" s="2">
        <v>40.08</v>
      </c>
      <c r="EG6" s="2">
        <v>8</v>
      </c>
      <c r="EH6" s="2">
        <v>5</v>
      </c>
      <c r="EI6" s="2">
        <v>0</v>
      </c>
      <c r="EJ6" s="2">
        <v>0</v>
      </c>
      <c r="EK6" s="2">
        <v>1</v>
      </c>
      <c r="EL6" s="2">
        <v>0</v>
      </c>
      <c r="EM6" s="2">
        <v>1</v>
      </c>
      <c r="EN6" s="2">
        <v>1</v>
      </c>
      <c r="EO6" s="2">
        <v>0</v>
      </c>
      <c r="EP6" s="2">
        <v>0</v>
      </c>
      <c r="EQ6" s="2">
        <v>3</v>
      </c>
      <c r="ER6" s="3" t="b">
        <v>0</v>
      </c>
      <c r="ES6" s="3" t="b">
        <v>0</v>
      </c>
      <c r="ET6" s="2">
        <v>45.64</v>
      </c>
      <c r="EU6" s="2">
        <v>6</v>
      </c>
      <c r="EV6" s="2">
        <v>5</v>
      </c>
      <c r="EW6" s="2">
        <v>0</v>
      </c>
      <c r="EX6" s="2">
        <v>1</v>
      </c>
      <c r="EY6" s="2">
        <v>1</v>
      </c>
      <c r="EZ6" s="2">
        <v>1</v>
      </c>
      <c r="FA6" s="2">
        <v>0</v>
      </c>
      <c r="FB6" s="2">
        <v>0</v>
      </c>
      <c r="FC6" s="2">
        <v>0</v>
      </c>
      <c r="FD6" s="2">
        <v>0</v>
      </c>
      <c r="FE6" s="2">
        <v>3</v>
      </c>
      <c r="FF6" s="3" t="b">
        <v>0</v>
      </c>
      <c r="FG6" s="3" t="b">
        <v>0</v>
      </c>
      <c r="FH6" s="2">
        <v>44.06</v>
      </c>
      <c r="FI6" s="2">
        <v>7</v>
      </c>
      <c r="FJ6" s="2">
        <v>6</v>
      </c>
      <c r="FK6" s="2">
        <v>0</v>
      </c>
      <c r="FL6" s="2">
        <v>0</v>
      </c>
      <c r="FM6" s="2">
        <v>1</v>
      </c>
      <c r="FN6" s="2">
        <v>0</v>
      </c>
      <c r="FO6" s="2">
        <v>0</v>
      </c>
      <c r="FP6" s="2">
        <v>0</v>
      </c>
      <c r="FQ6" s="2">
        <v>0</v>
      </c>
      <c r="FR6" s="2">
        <v>1</v>
      </c>
      <c r="FS6" s="2">
        <v>2</v>
      </c>
      <c r="FT6" s="3" t="b">
        <v>0</v>
      </c>
      <c r="FU6" s="3" t="b">
        <v>0</v>
      </c>
      <c r="FV6" s="2">
        <v>49.37</v>
      </c>
      <c r="FW6" s="2">
        <v>8</v>
      </c>
      <c r="FX6" s="2">
        <v>7</v>
      </c>
      <c r="FY6" s="2">
        <v>0</v>
      </c>
      <c r="FZ6" s="2">
        <v>0</v>
      </c>
      <c r="GA6" s="2">
        <v>0</v>
      </c>
      <c r="GB6" s="2">
        <v>1</v>
      </c>
      <c r="GC6" s="2">
        <v>0</v>
      </c>
      <c r="GD6" s="2">
        <v>0</v>
      </c>
      <c r="GE6" s="2">
        <v>0</v>
      </c>
      <c r="GF6" s="2">
        <v>0</v>
      </c>
      <c r="GG6" s="2">
        <v>1</v>
      </c>
      <c r="GH6" s="3" t="b">
        <v>0</v>
      </c>
      <c r="GI6" s="2">
        <v>1</v>
      </c>
      <c r="GJ6" s="2">
        <v>798</v>
      </c>
      <c r="GK6" s="2">
        <v>49.83</v>
      </c>
      <c r="GL6" s="2">
        <v>0</v>
      </c>
      <c r="GM6" s="2">
        <v>0</v>
      </c>
      <c r="GN6" s="2">
        <v>0</v>
      </c>
      <c r="GO6" s="2">
        <v>4</v>
      </c>
      <c r="GP6" s="2">
        <v>1</v>
      </c>
      <c r="GQ6" s="2">
        <v>5</v>
      </c>
      <c r="GR6" s="2">
        <v>11.2</v>
      </c>
      <c r="GS6" s="2">
        <v>0</v>
      </c>
      <c r="GT6" s="2">
        <v>0</v>
      </c>
    </row>
    <row r="7" spans="1:202" ht="15.75" customHeight="1" x14ac:dyDescent="0.35">
      <c r="A7" s="1" t="s">
        <v>210</v>
      </c>
      <c r="B7" s="2">
        <v>1</v>
      </c>
      <c r="C7" s="1" t="s">
        <v>203</v>
      </c>
      <c r="D7" s="1" t="s">
        <v>204</v>
      </c>
      <c r="E7" s="2">
        <v>20</v>
      </c>
      <c r="F7" s="3" t="b">
        <v>1</v>
      </c>
      <c r="G7" s="2">
        <v>24.94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0</v>
      </c>
      <c r="R7" s="2">
        <v>24.48</v>
      </c>
      <c r="S7" s="2">
        <v>0</v>
      </c>
      <c r="T7" s="2">
        <v>1</v>
      </c>
      <c r="U7" s="2">
        <v>1</v>
      </c>
      <c r="V7" s="2">
        <v>1</v>
      </c>
      <c r="W7" s="2">
        <v>0</v>
      </c>
      <c r="X7" s="2">
        <v>0</v>
      </c>
      <c r="Y7" s="2">
        <v>0</v>
      </c>
      <c r="Z7" s="2">
        <v>1</v>
      </c>
      <c r="AA7" s="2">
        <v>4</v>
      </c>
      <c r="AB7" s="3" t="b">
        <v>1</v>
      </c>
      <c r="AC7" s="2">
        <v>29.69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1</v>
      </c>
      <c r="AN7" s="2">
        <v>24.86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3</v>
      </c>
      <c r="AY7" s="3" t="b">
        <v>0</v>
      </c>
      <c r="AZ7" s="2">
        <v>32.08</v>
      </c>
      <c r="BA7" s="2">
        <v>5</v>
      </c>
      <c r="BB7" s="2">
        <v>4</v>
      </c>
      <c r="BC7" s="2">
        <v>0</v>
      </c>
      <c r="BD7" s="2">
        <v>0</v>
      </c>
      <c r="BE7" s="2">
        <v>0</v>
      </c>
      <c r="BF7" s="2">
        <v>1</v>
      </c>
      <c r="BG7" s="2">
        <v>1</v>
      </c>
      <c r="BH7" s="2">
        <v>1</v>
      </c>
      <c r="BI7" s="2">
        <v>0</v>
      </c>
      <c r="BJ7" s="2">
        <v>1</v>
      </c>
      <c r="BK7" s="2">
        <v>4</v>
      </c>
      <c r="BL7" s="3" t="b">
        <v>0</v>
      </c>
      <c r="BM7" s="3" t="b">
        <v>0</v>
      </c>
      <c r="BN7" s="2">
        <v>31.51</v>
      </c>
      <c r="BO7" s="2">
        <v>5</v>
      </c>
      <c r="BP7" s="2">
        <v>5</v>
      </c>
      <c r="BQ7" s="2">
        <v>1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2</v>
      </c>
      <c r="BY7" s="2">
        <v>4</v>
      </c>
      <c r="BZ7" s="3" t="b">
        <v>0</v>
      </c>
      <c r="CA7" s="3" t="b">
        <v>0</v>
      </c>
      <c r="CB7" s="2">
        <v>28.8</v>
      </c>
      <c r="CC7" s="2">
        <v>5</v>
      </c>
      <c r="CD7" s="2">
        <v>6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3</v>
      </c>
      <c r="CK7" s="2">
        <v>0</v>
      </c>
      <c r="CL7" s="2">
        <v>1</v>
      </c>
      <c r="CM7" s="2">
        <v>4</v>
      </c>
      <c r="CN7" s="3" t="b">
        <v>0</v>
      </c>
      <c r="CO7" s="3" t="b">
        <v>0</v>
      </c>
      <c r="CP7" s="2">
        <v>23.18</v>
      </c>
      <c r="CQ7" s="2">
        <v>7</v>
      </c>
      <c r="CR7" s="2">
        <v>6</v>
      </c>
      <c r="CS7" s="2">
        <v>0</v>
      </c>
      <c r="CT7" s="2">
        <v>0</v>
      </c>
      <c r="CU7" s="2">
        <v>0</v>
      </c>
      <c r="CV7" s="2">
        <v>1</v>
      </c>
      <c r="CW7" s="2">
        <v>0</v>
      </c>
      <c r="CX7" s="2">
        <v>1</v>
      </c>
      <c r="CY7" s="2">
        <v>0</v>
      </c>
      <c r="CZ7" s="2">
        <v>0</v>
      </c>
      <c r="DA7" s="2">
        <v>2</v>
      </c>
      <c r="DB7" s="3" t="b">
        <v>0</v>
      </c>
      <c r="DC7" s="3" t="b">
        <v>0</v>
      </c>
      <c r="DD7" s="2">
        <v>32.9</v>
      </c>
      <c r="DE7" s="2">
        <v>5</v>
      </c>
      <c r="DF7" s="2">
        <v>3</v>
      </c>
      <c r="DG7" s="2">
        <v>0</v>
      </c>
      <c r="DH7" s="2">
        <v>0</v>
      </c>
      <c r="DI7" s="2">
        <v>2</v>
      </c>
      <c r="DJ7" s="2">
        <v>1</v>
      </c>
      <c r="DK7" s="2">
        <v>0</v>
      </c>
      <c r="DL7" s="2">
        <v>1</v>
      </c>
      <c r="DM7" s="2">
        <v>1</v>
      </c>
      <c r="DN7" s="2">
        <v>1</v>
      </c>
      <c r="DO7" s="2">
        <v>6</v>
      </c>
      <c r="DP7" s="3" t="b">
        <v>0</v>
      </c>
      <c r="DQ7" s="3" t="b">
        <v>0</v>
      </c>
      <c r="DR7" s="2">
        <v>32.06</v>
      </c>
      <c r="DS7" s="2">
        <v>2</v>
      </c>
      <c r="DT7" s="2">
        <v>3</v>
      </c>
      <c r="DU7" s="2">
        <v>0</v>
      </c>
      <c r="DV7" s="2">
        <v>2</v>
      </c>
      <c r="DW7" s="2">
        <v>1</v>
      </c>
      <c r="DX7" s="2">
        <v>1</v>
      </c>
      <c r="DY7" s="2">
        <v>0</v>
      </c>
      <c r="DZ7" s="2">
        <v>2</v>
      </c>
      <c r="EA7" s="2">
        <v>0</v>
      </c>
      <c r="EB7" s="2">
        <v>1</v>
      </c>
      <c r="EC7" s="2">
        <v>7</v>
      </c>
      <c r="ED7" s="3" t="b">
        <v>0</v>
      </c>
      <c r="EE7" s="3" t="b">
        <v>0</v>
      </c>
      <c r="EF7" s="2">
        <v>28.35</v>
      </c>
      <c r="EG7" s="2">
        <v>3</v>
      </c>
      <c r="EH7" s="2">
        <v>2</v>
      </c>
      <c r="EI7" s="2">
        <v>0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0</v>
      </c>
      <c r="EQ7" s="2">
        <v>6</v>
      </c>
      <c r="ER7" s="3" t="b">
        <v>0</v>
      </c>
      <c r="ES7" s="3" t="b">
        <v>0</v>
      </c>
      <c r="ET7" s="2">
        <v>26.27</v>
      </c>
      <c r="EU7" s="2">
        <v>3</v>
      </c>
      <c r="EV7" s="2">
        <v>4</v>
      </c>
      <c r="EW7" s="2">
        <v>2</v>
      </c>
      <c r="EX7" s="2">
        <v>1</v>
      </c>
      <c r="EY7" s="2">
        <v>2</v>
      </c>
      <c r="EZ7" s="2">
        <v>1</v>
      </c>
      <c r="FA7" s="2">
        <v>0</v>
      </c>
      <c r="FB7" s="2">
        <v>0</v>
      </c>
      <c r="FC7" s="2">
        <v>0</v>
      </c>
      <c r="FD7" s="2">
        <v>0</v>
      </c>
      <c r="FE7" s="2">
        <v>6</v>
      </c>
      <c r="FF7" s="3" t="b">
        <v>0</v>
      </c>
      <c r="FG7" s="3" t="b">
        <v>0</v>
      </c>
      <c r="FH7" s="2">
        <v>23.21</v>
      </c>
      <c r="FI7" s="2">
        <v>3</v>
      </c>
      <c r="FJ7" s="2">
        <v>2</v>
      </c>
      <c r="FK7" s="2">
        <v>1</v>
      </c>
      <c r="FL7" s="2">
        <v>1</v>
      </c>
      <c r="FM7" s="2">
        <v>0</v>
      </c>
      <c r="FN7" s="2">
        <v>1</v>
      </c>
      <c r="FO7" s="2">
        <v>1</v>
      </c>
      <c r="FP7" s="2">
        <v>1</v>
      </c>
      <c r="FQ7" s="2">
        <v>0</v>
      </c>
      <c r="FR7" s="2">
        <v>1</v>
      </c>
      <c r="FS7" s="2">
        <v>6</v>
      </c>
      <c r="FT7" s="3" t="b">
        <v>0</v>
      </c>
      <c r="FU7" s="3" t="b">
        <v>0</v>
      </c>
      <c r="FV7" s="2">
        <v>34.08</v>
      </c>
      <c r="FW7" s="2">
        <v>3</v>
      </c>
      <c r="FX7" s="2">
        <v>4</v>
      </c>
      <c r="FY7" s="2">
        <v>0</v>
      </c>
      <c r="FZ7" s="2">
        <v>1</v>
      </c>
      <c r="GA7" s="2">
        <v>0</v>
      </c>
      <c r="GB7" s="2">
        <v>2</v>
      </c>
      <c r="GC7" s="2">
        <v>1</v>
      </c>
      <c r="GD7" s="2">
        <v>2</v>
      </c>
      <c r="GE7" s="2">
        <v>0</v>
      </c>
      <c r="GF7" s="2">
        <v>0</v>
      </c>
      <c r="GG7" s="2">
        <v>6</v>
      </c>
      <c r="GH7" s="3" t="b">
        <v>0</v>
      </c>
      <c r="GI7" s="2">
        <v>0</v>
      </c>
      <c r="GJ7" s="2">
        <v>688</v>
      </c>
      <c r="GK7" s="2">
        <v>29.244</v>
      </c>
      <c r="GL7" s="2">
        <v>0</v>
      </c>
      <c r="GM7" s="2">
        <v>0</v>
      </c>
      <c r="GN7" s="2">
        <v>0</v>
      </c>
      <c r="GO7" s="2">
        <v>4</v>
      </c>
      <c r="GP7" s="2">
        <v>0</v>
      </c>
      <c r="GQ7" s="2">
        <v>6</v>
      </c>
      <c r="GR7" s="2">
        <v>13.2</v>
      </c>
      <c r="GS7" s="2">
        <v>0</v>
      </c>
      <c r="GT7" s="2">
        <v>0</v>
      </c>
    </row>
    <row r="8" spans="1:202" ht="15.75" customHeight="1" x14ac:dyDescent="0.35">
      <c r="A8" s="1" t="s">
        <v>211</v>
      </c>
      <c r="B8" s="2">
        <v>1</v>
      </c>
      <c r="C8" s="1" t="s">
        <v>203</v>
      </c>
      <c r="D8" s="1" t="s">
        <v>204</v>
      </c>
      <c r="E8" s="2">
        <v>20</v>
      </c>
      <c r="F8" s="3" t="b">
        <v>1</v>
      </c>
      <c r="G8" s="2">
        <v>48.39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0</v>
      </c>
      <c r="R8" s="2">
        <v>20.5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1</v>
      </c>
      <c r="AA8" s="2">
        <v>2</v>
      </c>
      <c r="AB8" s="3" t="b">
        <v>1</v>
      </c>
      <c r="AC8" s="2">
        <v>22.33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21.08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3</v>
      </c>
      <c r="AY8" s="3" t="b">
        <v>0</v>
      </c>
      <c r="AZ8" s="2">
        <v>35.58</v>
      </c>
      <c r="BA8" s="2">
        <v>6</v>
      </c>
      <c r="BB8" s="2">
        <v>5</v>
      </c>
      <c r="BC8" s="2">
        <v>0</v>
      </c>
      <c r="BD8" s="2">
        <v>0</v>
      </c>
      <c r="BE8" s="2">
        <v>0</v>
      </c>
      <c r="BF8" s="2">
        <v>0</v>
      </c>
      <c r="BG8" s="2">
        <v>1</v>
      </c>
      <c r="BH8" s="2">
        <v>1</v>
      </c>
      <c r="BI8" s="2">
        <v>0</v>
      </c>
      <c r="BJ8" s="2">
        <v>1</v>
      </c>
      <c r="BK8" s="2">
        <v>3</v>
      </c>
      <c r="BL8" s="3" t="b">
        <v>0</v>
      </c>
      <c r="BM8" s="3" t="b">
        <v>0</v>
      </c>
      <c r="BN8" s="2">
        <v>56.28</v>
      </c>
      <c r="BO8" s="2">
        <v>8</v>
      </c>
      <c r="BP8" s="2">
        <v>7</v>
      </c>
      <c r="BQ8" s="2">
        <v>1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1</v>
      </c>
      <c r="BZ8" s="3" t="b">
        <v>0</v>
      </c>
      <c r="CA8" s="3" t="b">
        <v>0</v>
      </c>
      <c r="CB8" s="2">
        <v>35.14</v>
      </c>
      <c r="CC8" s="2">
        <v>7</v>
      </c>
      <c r="CD8" s="2">
        <v>6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1</v>
      </c>
      <c r="CK8" s="2">
        <v>0</v>
      </c>
      <c r="CL8" s="2">
        <v>1</v>
      </c>
      <c r="CM8" s="2">
        <v>2</v>
      </c>
      <c r="CN8" s="3" t="b">
        <v>0</v>
      </c>
      <c r="CO8" s="3" t="b">
        <v>0</v>
      </c>
      <c r="CP8" s="2">
        <v>41.97</v>
      </c>
      <c r="CQ8" s="2">
        <v>8</v>
      </c>
      <c r="CR8" s="2">
        <v>7</v>
      </c>
      <c r="CS8" s="2">
        <v>0</v>
      </c>
      <c r="CT8" s="2">
        <v>0</v>
      </c>
      <c r="CU8" s="2">
        <v>0</v>
      </c>
      <c r="CV8" s="2">
        <v>1</v>
      </c>
      <c r="CW8" s="2">
        <v>0</v>
      </c>
      <c r="CX8" s="2">
        <v>0</v>
      </c>
      <c r="CY8" s="2">
        <v>0</v>
      </c>
      <c r="CZ8" s="2">
        <v>0</v>
      </c>
      <c r="DA8" s="2">
        <v>1</v>
      </c>
      <c r="DB8" s="3" t="b">
        <v>0</v>
      </c>
      <c r="DC8" s="3" t="b">
        <v>0</v>
      </c>
      <c r="DD8" s="2">
        <v>60.62</v>
      </c>
      <c r="DE8" s="2">
        <v>9</v>
      </c>
      <c r="DF8" s="2">
        <v>4</v>
      </c>
      <c r="DG8" s="2">
        <v>0</v>
      </c>
      <c r="DH8" s="2">
        <v>0</v>
      </c>
      <c r="DI8" s="2">
        <v>1</v>
      </c>
      <c r="DJ8" s="2">
        <v>1</v>
      </c>
      <c r="DK8" s="2">
        <v>0</v>
      </c>
      <c r="DL8" s="2">
        <v>0</v>
      </c>
      <c r="DM8" s="2">
        <v>1</v>
      </c>
      <c r="DN8" s="2">
        <v>1</v>
      </c>
      <c r="DO8" s="2">
        <v>4</v>
      </c>
      <c r="DP8" s="3" t="b">
        <v>0</v>
      </c>
      <c r="DQ8" s="3" t="b">
        <v>0</v>
      </c>
      <c r="DR8" s="2">
        <v>52.37</v>
      </c>
      <c r="DS8" s="2">
        <v>8</v>
      </c>
      <c r="DT8" s="2">
        <v>7</v>
      </c>
      <c r="DU8" s="2">
        <v>0</v>
      </c>
      <c r="DV8" s="2">
        <v>0</v>
      </c>
      <c r="DW8" s="2">
        <v>1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1</v>
      </c>
      <c r="ED8" s="3" t="b">
        <v>0</v>
      </c>
      <c r="EE8" s="3" t="b">
        <v>0</v>
      </c>
      <c r="EF8" s="2">
        <v>57.42</v>
      </c>
      <c r="EG8" s="2">
        <v>7</v>
      </c>
      <c r="EH8" s="2">
        <v>4</v>
      </c>
      <c r="EI8" s="2">
        <v>0</v>
      </c>
      <c r="EJ8" s="2">
        <v>1</v>
      </c>
      <c r="EK8" s="2">
        <v>0</v>
      </c>
      <c r="EL8" s="2">
        <v>1</v>
      </c>
      <c r="EM8" s="2">
        <v>1</v>
      </c>
      <c r="EN8" s="2">
        <v>0</v>
      </c>
      <c r="EO8" s="2">
        <v>0</v>
      </c>
      <c r="EP8" s="2">
        <v>1</v>
      </c>
      <c r="EQ8" s="2">
        <v>4</v>
      </c>
      <c r="ER8" s="3" t="b">
        <v>0</v>
      </c>
      <c r="ES8" s="3" t="b">
        <v>0</v>
      </c>
      <c r="ET8" s="2">
        <v>43.06</v>
      </c>
      <c r="EU8" s="2">
        <v>6</v>
      </c>
      <c r="EV8" s="2">
        <v>6</v>
      </c>
      <c r="EW8" s="2">
        <v>2</v>
      </c>
      <c r="EX8" s="2">
        <v>1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3</v>
      </c>
      <c r="FF8" s="3" t="b">
        <v>0</v>
      </c>
      <c r="FG8" s="3" t="b">
        <v>0</v>
      </c>
      <c r="FH8" s="2">
        <v>34.58</v>
      </c>
      <c r="FI8" s="2">
        <v>4</v>
      </c>
      <c r="FJ8" s="2">
        <v>3</v>
      </c>
      <c r="FK8" s="2">
        <v>0</v>
      </c>
      <c r="FL8" s="2">
        <v>1</v>
      </c>
      <c r="FM8" s="2">
        <v>0</v>
      </c>
      <c r="FN8" s="2">
        <v>1</v>
      </c>
      <c r="FO8" s="2">
        <v>1</v>
      </c>
      <c r="FP8" s="2">
        <v>0</v>
      </c>
      <c r="FQ8" s="2">
        <v>1</v>
      </c>
      <c r="FR8" s="2">
        <v>1</v>
      </c>
      <c r="FS8" s="2">
        <v>5</v>
      </c>
      <c r="FT8" s="3" t="b">
        <v>0</v>
      </c>
      <c r="FU8" s="3" t="b">
        <v>0</v>
      </c>
      <c r="FV8" s="2">
        <v>63.99</v>
      </c>
      <c r="FW8" s="2">
        <v>6</v>
      </c>
      <c r="FX8" s="2">
        <v>5</v>
      </c>
      <c r="FY8" s="2">
        <v>0</v>
      </c>
      <c r="FZ8" s="2">
        <v>0</v>
      </c>
      <c r="GA8" s="2">
        <v>0</v>
      </c>
      <c r="GB8" s="2">
        <v>1</v>
      </c>
      <c r="GC8" s="2">
        <v>1</v>
      </c>
      <c r="GD8" s="2">
        <v>0</v>
      </c>
      <c r="GE8" s="2">
        <v>0</v>
      </c>
      <c r="GF8" s="2">
        <v>1</v>
      </c>
      <c r="GG8" s="2">
        <v>3</v>
      </c>
      <c r="GH8" s="3" t="b">
        <v>0</v>
      </c>
      <c r="GI8" s="2">
        <v>0</v>
      </c>
      <c r="GJ8" s="2">
        <v>886</v>
      </c>
      <c r="GK8" s="2">
        <v>48.100999999999999</v>
      </c>
      <c r="GL8" s="2">
        <v>0</v>
      </c>
      <c r="GM8" s="2">
        <v>0</v>
      </c>
      <c r="GN8" s="2">
        <v>0</v>
      </c>
      <c r="GO8" s="2">
        <v>4</v>
      </c>
      <c r="GP8" s="2">
        <v>0</v>
      </c>
      <c r="GQ8" s="2">
        <v>6</v>
      </c>
      <c r="GR8" s="2">
        <v>11.8</v>
      </c>
      <c r="GS8" s="2">
        <v>0</v>
      </c>
      <c r="GT8" s="2">
        <v>0</v>
      </c>
    </row>
    <row r="9" spans="1:202" ht="15.75" customHeight="1" x14ac:dyDescent="0.35">
      <c r="A9" s="1" t="s">
        <v>212</v>
      </c>
      <c r="B9" s="2">
        <v>1</v>
      </c>
      <c r="C9" s="1" t="s">
        <v>203</v>
      </c>
      <c r="D9" s="1" t="s">
        <v>204</v>
      </c>
      <c r="E9" s="2">
        <v>29</v>
      </c>
      <c r="F9" s="3" t="b">
        <v>1</v>
      </c>
      <c r="G9" s="2">
        <v>91.21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27.24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28.98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25.84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1</v>
      </c>
      <c r="AZ9" s="2">
        <v>46.24</v>
      </c>
      <c r="BA9" s="2">
        <v>9</v>
      </c>
      <c r="BB9" s="2">
        <v>8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3" t="b">
        <v>0</v>
      </c>
      <c r="BM9" s="3" t="b">
        <v>1</v>
      </c>
      <c r="BN9" s="2">
        <v>58.72</v>
      </c>
      <c r="BO9" s="2">
        <v>9</v>
      </c>
      <c r="BP9" s="2">
        <v>8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3" t="b">
        <v>0</v>
      </c>
      <c r="CA9" s="3" t="b">
        <v>0</v>
      </c>
      <c r="CB9" s="2">
        <v>40.72</v>
      </c>
      <c r="CC9" s="2">
        <v>8</v>
      </c>
      <c r="CD9" s="2">
        <v>7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1</v>
      </c>
      <c r="CM9" s="2">
        <v>1</v>
      </c>
      <c r="CN9" s="3" t="b">
        <v>0</v>
      </c>
      <c r="CO9" s="3" t="b">
        <v>0</v>
      </c>
      <c r="CP9" s="2">
        <v>37.090000000000003</v>
      </c>
      <c r="CQ9" s="2">
        <v>8</v>
      </c>
      <c r="CR9" s="2">
        <v>7</v>
      </c>
      <c r="CS9" s="2">
        <v>0</v>
      </c>
      <c r="CT9" s="2">
        <v>0</v>
      </c>
      <c r="CU9" s="2">
        <v>0</v>
      </c>
      <c r="CV9" s="2">
        <v>1</v>
      </c>
      <c r="CW9" s="2">
        <v>0</v>
      </c>
      <c r="CX9" s="2">
        <v>0</v>
      </c>
      <c r="CY9" s="2">
        <v>0</v>
      </c>
      <c r="CZ9" s="2">
        <v>0</v>
      </c>
      <c r="DA9" s="2">
        <v>1</v>
      </c>
      <c r="DB9" s="3" t="b">
        <v>0</v>
      </c>
      <c r="DC9" s="3" t="b">
        <v>0</v>
      </c>
      <c r="DD9" s="2">
        <v>85.64</v>
      </c>
      <c r="DE9" s="2">
        <v>8</v>
      </c>
      <c r="DF9" s="2">
        <v>7</v>
      </c>
      <c r="DG9" s="2">
        <v>0</v>
      </c>
      <c r="DH9" s="2">
        <v>0</v>
      </c>
      <c r="DI9" s="2">
        <v>1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1</v>
      </c>
      <c r="DP9" s="3" t="b">
        <v>0</v>
      </c>
      <c r="DQ9" s="3" t="b">
        <v>1</v>
      </c>
      <c r="DR9" s="2">
        <v>72.89</v>
      </c>
      <c r="DS9" s="2">
        <v>9</v>
      </c>
      <c r="DT9" s="2">
        <v>8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3" t="b">
        <v>0</v>
      </c>
      <c r="EE9" s="3" t="b">
        <v>0</v>
      </c>
      <c r="EF9" s="2">
        <v>104.7</v>
      </c>
      <c r="EG9" s="2">
        <v>9</v>
      </c>
      <c r="EH9" s="2">
        <v>6</v>
      </c>
      <c r="EI9" s="2">
        <v>0</v>
      </c>
      <c r="EJ9" s="2">
        <v>1</v>
      </c>
      <c r="EK9" s="2">
        <v>1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2</v>
      </c>
      <c r="ER9" s="3" t="b">
        <v>0</v>
      </c>
      <c r="ES9" s="3" t="b">
        <v>0</v>
      </c>
      <c r="ET9" s="2">
        <v>47.78</v>
      </c>
      <c r="EU9" s="2">
        <v>8</v>
      </c>
      <c r="EV9" s="2">
        <v>7</v>
      </c>
      <c r="EW9" s="2">
        <v>0</v>
      </c>
      <c r="EX9" s="2">
        <v>1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1</v>
      </c>
      <c r="FF9" s="3" t="b">
        <v>0</v>
      </c>
      <c r="FG9" s="3" t="b">
        <v>1</v>
      </c>
      <c r="FH9" s="2">
        <v>70.349999999999994</v>
      </c>
      <c r="FI9" s="2">
        <v>9</v>
      </c>
      <c r="FJ9" s="2">
        <v>8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3" t="b">
        <v>1</v>
      </c>
      <c r="FU9" s="3" t="b">
        <v>0</v>
      </c>
      <c r="FV9" s="2">
        <v>69.33</v>
      </c>
      <c r="FW9" s="2">
        <v>7</v>
      </c>
      <c r="FX9" s="2">
        <v>6</v>
      </c>
      <c r="FY9" s="2">
        <v>0</v>
      </c>
      <c r="FZ9" s="2">
        <v>0</v>
      </c>
      <c r="GA9" s="2">
        <v>0</v>
      </c>
      <c r="GB9" s="2">
        <v>1</v>
      </c>
      <c r="GC9" s="2">
        <v>0</v>
      </c>
      <c r="GD9" s="2">
        <v>1</v>
      </c>
      <c r="GE9" s="2">
        <v>0</v>
      </c>
      <c r="GF9" s="2">
        <v>0</v>
      </c>
      <c r="GG9" s="2">
        <v>2</v>
      </c>
      <c r="GH9" s="3" t="b">
        <v>0</v>
      </c>
      <c r="GI9" s="2">
        <v>4</v>
      </c>
      <c r="GJ9" s="2">
        <v>1046</v>
      </c>
      <c r="GK9" s="2">
        <v>63.345999999999997</v>
      </c>
      <c r="GL9" s="2">
        <v>1</v>
      </c>
      <c r="GM9" s="2">
        <v>1</v>
      </c>
      <c r="GN9" s="2">
        <v>0</v>
      </c>
      <c r="GO9" s="2">
        <v>3</v>
      </c>
      <c r="GP9" s="2">
        <v>3</v>
      </c>
      <c r="GQ9" s="2">
        <v>3</v>
      </c>
      <c r="GR9" s="2">
        <v>8.8000000000000007</v>
      </c>
      <c r="GS9" s="2">
        <v>0</v>
      </c>
      <c r="GT9" s="2">
        <v>0</v>
      </c>
    </row>
    <row r="10" spans="1:202" ht="15.75" customHeight="1" x14ac:dyDescent="0.35">
      <c r="A10" s="1" t="s">
        <v>213</v>
      </c>
      <c r="B10" s="2">
        <v>1</v>
      </c>
      <c r="C10" s="1" t="s">
        <v>203</v>
      </c>
      <c r="D10" s="1" t="s">
        <v>204</v>
      </c>
      <c r="E10" s="2">
        <v>18</v>
      </c>
      <c r="F10" s="3" t="b">
        <v>1</v>
      </c>
      <c r="G10" s="2">
        <v>50.76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1</v>
      </c>
      <c r="R10" s="2">
        <v>26.9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b">
        <v>0</v>
      </c>
      <c r="AC10" s="2">
        <v>95.87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3" t="b">
        <v>1</v>
      </c>
      <c r="AN10" s="2">
        <v>37.47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3" t="b">
        <v>0</v>
      </c>
      <c r="AZ10" s="2">
        <v>78.58</v>
      </c>
      <c r="BA10" s="2">
        <v>7</v>
      </c>
      <c r="BB10" s="2">
        <v>6</v>
      </c>
      <c r="BC10" s="2">
        <v>0</v>
      </c>
      <c r="BD10" s="2">
        <v>0</v>
      </c>
      <c r="BE10" s="2">
        <v>0</v>
      </c>
      <c r="BF10" s="2">
        <v>0</v>
      </c>
      <c r="BG10" s="2">
        <v>1</v>
      </c>
      <c r="BH10" s="2">
        <v>0</v>
      </c>
      <c r="BI10" s="2">
        <v>1</v>
      </c>
      <c r="BJ10" s="2">
        <v>0</v>
      </c>
      <c r="BK10" s="2">
        <v>2</v>
      </c>
      <c r="BL10" s="3" t="b">
        <v>0</v>
      </c>
      <c r="BM10" s="3" t="b">
        <v>1</v>
      </c>
      <c r="BN10" s="2">
        <v>68.98</v>
      </c>
      <c r="BO10" s="2">
        <v>9</v>
      </c>
      <c r="BP10" s="2">
        <v>8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3" t="b">
        <v>0</v>
      </c>
      <c r="CA10" s="3" t="b">
        <v>1</v>
      </c>
      <c r="CB10" s="2">
        <v>78.53</v>
      </c>
      <c r="CC10" s="2">
        <v>9</v>
      </c>
      <c r="CD10" s="2">
        <v>8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3" t="b">
        <v>0</v>
      </c>
      <c r="CO10" s="3" t="b">
        <v>1</v>
      </c>
      <c r="CP10" s="2">
        <v>61.27</v>
      </c>
      <c r="CQ10" s="2">
        <v>9</v>
      </c>
      <c r="CR10" s="2">
        <v>8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3" t="b">
        <v>0</v>
      </c>
      <c r="DC10" s="3" t="b">
        <v>0</v>
      </c>
      <c r="DD10" s="2">
        <v>80.14</v>
      </c>
      <c r="DE10" s="2">
        <v>8</v>
      </c>
      <c r="DF10" s="2">
        <v>7</v>
      </c>
      <c r="DG10" s="2">
        <v>0</v>
      </c>
      <c r="DH10" s="2">
        <v>0</v>
      </c>
      <c r="DI10" s="2">
        <v>1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1</v>
      </c>
      <c r="DP10" s="3" t="b">
        <v>0</v>
      </c>
      <c r="DQ10" s="3" t="b">
        <v>1</v>
      </c>
      <c r="DR10" s="2">
        <v>81.63</v>
      </c>
      <c r="DS10" s="2">
        <v>9</v>
      </c>
      <c r="DT10" s="2">
        <v>8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3" t="b">
        <v>0</v>
      </c>
      <c r="EE10" s="3" t="b">
        <v>1</v>
      </c>
      <c r="EF10" s="2">
        <v>131.72</v>
      </c>
      <c r="EG10" s="2">
        <v>9</v>
      </c>
      <c r="EH10" s="2">
        <v>8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3" t="b">
        <v>1</v>
      </c>
      <c r="ES10" s="3" t="b">
        <v>0</v>
      </c>
      <c r="ET10" s="2">
        <v>83.79</v>
      </c>
      <c r="EU10" s="2">
        <v>8</v>
      </c>
      <c r="EV10" s="2">
        <v>7</v>
      </c>
      <c r="EW10" s="2">
        <v>0</v>
      </c>
      <c r="EX10" s="2">
        <v>1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1</v>
      </c>
      <c r="FF10" s="3" t="b">
        <v>0</v>
      </c>
      <c r="FG10" s="3" t="b">
        <v>1</v>
      </c>
      <c r="FH10" s="2">
        <v>102.92</v>
      </c>
      <c r="FI10" s="2">
        <v>9</v>
      </c>
      <c r="FJ10" s="2">
        <v>8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3" t="b">
        <v>1</v>
      </c>
      <c r="FU10" s="3" t="b">
        <v>0</v>
      </c>
      <c r="FV10" s="2">
        <v>88.61</v>
      </c>
      <c r="FW10" s="2">
        <v>8</v>
      </c>
      <c r="FX10" s="2">
        <v>7</v>
      </c>
      <c r="FY10" s="2">
        <v>0</v>
      </c>
      <c r="FZ10" s="2">
        <v>0</v>
      </c>
      <c r="GA10" s="2">
        <v>0</v>
      </c>
      <c r="GB10" s="2">
        <v>1</v>
      </c>
      <c r="GC10" s="2">
        <v>0</v>
      </c>
      <c r="GD10" s="2">
        <v>0</v>
      </c>
      <c r="GE10" s="2">
        <v>0</v>
      </c>
      <c r="GF10" s="2">
        <v>0</v>
      </c>
      <c r="GG10" s="2">
        <v>1</v>
      </c>
      <c r="GH10" s="3" t="b">
        <v>0</v>
      </c>
      <c r="GI10" s="2">
        <v>6</v>
      </c>
      <c r="GJ10" s="2">
        <v>1386</v>
      </c>
      <c r="GK10" s="2">
        <v>85.617000000000004</v>
      </c>
      <c r="GL10" s="2">
        <v>2</v>
      </c>
      <c r="GM10" s="2">
        <v>2</v>
      </c>
      <c r="GN10" s="2">
        <v>0</v>
      </c>
      <c r="GO10" s="2">
        <v>2</v>
      </c>
      <c r="GP10" s="2">
        <v>4</v>
      </c>
      <c r="GQ10" s="2">
        <v>2</v>
      </c>
      <c r="GR10" s="2">
        <v>7.8</v>
      </c>
      <c r="GS10" s="2">
        <v>0</v>
      </c>
      <c r="GT10" s="2">
        <v>0</v>
      </c>
    </row>
    <row r="11" spans="1:202" ht="15.75" customHeight="1" x14ac:dyDescent="0.35">
      <c r="A11" s="1" t="s">
        <v>214</v>
      </c>
      <c r="B11" s="2">
        <v>1</v>
      </c>
      <c r="C11" s="1" t="s">
        <v>203</v>
      </c>
      <c r="D11" s="1" t="s">
        <v>208</v>
      </c>
      <c r="E11" s="2">
        <v>45</v>
      </c>
      <c r="F11" s="3" t="b">
        <v>1</v>
      </c>
      <c r="G11" s="2">
        <v>28.75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30.25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23.76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61.27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1</v>
      </c>
      <c r="AZ11" s="2">
        <v>78.59</v>
      </c>
      <c r="BA11" s="2">
        <v>9</v>
      </c>
      <c r="BB11" s="2">
        <v>8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3" t="b">
        <v>0</v>
      </c>
      <c r="BM11" s="3" t="b">
        <v>0</v>
      </c>
      <c r="BN11" s="2">
        <v>128.82</v>
      </c>
      <c r="BO11" s="2">
        <v>9</v>
      </c>
      <c r="BP11" s="2">
        <v>6</v>
      </c>
      <c r="BQ11" s="2">
        <v>0</v>
      </c>
      <c r="BR11" s="2">
        <v>0</v>
      </c>
      <c r="BS11" s="2">
        <v>0</v>
      </c>
      <c r="BT11" s="2">
        <v>1</v>
      </c>
      <c r="BU11" s="2">
        <v>0</v>
      </c>
      <c r="BV11" s="2">
        <v>0</v>
      </c>
      <c r="BW11" s="2">
        <v>0</v>
      </c>
      <c r="BX11" s="2">
        <v>1</v>
      </c>
      <c r="BY11" s="2">
        <v>2</v>
      </c>
      <c r="BZ11" s="3" t="b">
        <v>0</v>
      </c>
      <c r="CA11" s="3" t="b">
        <v>0</v>
      </c>
      <c r="CB11" s="2">
        <v>89.34</v>
      </c>
      <c r="CC11" s="2">
        <v>8</v>
      </c>
      <c r="CD11" s="2">
        <v>7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1</v>
      </c>
      <c r="CM11" s="2">
        <v>1</v>
      </c>
      <c r="CN11" s="3" t="b">
        <v>0</v>
      </c>
      <c r="CO11" s="3" t="b">
        <v>1</v>
      </c>
      <c r="CP11" s="2">
        <v>67.14</v>
      </c>
      <c r="CQ11" s="2">
        <v>9</v>
      </c>
      <c r="CR11" s="2">
        <v>8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3" t="b">
        <v>0</v>
      </c>
      <c r="DC11" s="3" t="b">
        <v>1</v>
      </c>
      <c r="DD11" s="2">
        <v>56.61</v>
      </c>
      <c r="DE11" s="2">
        <v>9</v>
      </c>
      <c r="DF11" s="2">
        <v>8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3" t="b">
        <v>0</v>
      </c>
      <c r="DQ11" s="3" t="b">
        <v>1</v>
      </c>
      <c r="DR11" s="2">
        <v>93.25</v>
      </c>
      <c r="DS11" s="2">
        <v>9</v>
      </c>
      <c r="DT11" s="2">
        <v>8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3" t="b">
        <v>0</v>
      </c>
      <c r="EE11" s="3" t="b">
        <v>0</v>
      </c>
      <c r="EF11" s="2">
        <v>77.14</v>
      </c>
      <c r="EG11" s="2">
        <v>8</v>
      </c>
      <c r="EH11" s="2">
        <v>7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1</v>
      </c>
      <c r="EO11" s="2">
        <v>0</v>
      </c>
      <c r="EP11" s="2">
        <v>0</v>
      </c>
      <c r="EQ11" s="2">
        <v>1</v>
      </c>
      <c r="ER11" s="3" t="b">
        <v>0</v>
      </c>
      <c r="ES11" s="3" t="b">
        <v>0</v>
      </c>
      <c r="ET11" s="2">
        <v>83.05</v>
      </c>
      <c r="EU11" s="2">
        <v>8</v>
      </c>
      <c r="EV11" s="2">
        <v>7</v>
      </c>
      <c r="EW11" s="2">
        <v>0</v>
      </c>
      <c r="EX11" s="2">
        <v>1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1</v>
      </c>
      <c r="FF11" s="3" t="b">
        <v>0</v>
      </c>
      <c r="FG11" s="3" t="b">
        <v>1</v>
      </c>
      <c r="FH11" s="2">
        <v>77.88</v>
      </c>
      <c r="FI11" s="2">
        <v>9</v>
      </c>
      <c r="FJ11" s="2">
        <v>8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3" t="b">
        <v>1</v>
      </c>
      <c r="FU11" s="3" t="b">
        <v>0</v>
      </c>
      <c r="FV11" s="2">
        <v>76.73</v>
      </c>
      <c r="FW11" s="2">
        <v>9</v>
      </c>
      <c r="FX11" s="2">
        <v>6</v>
      </c>
      <c r="FY11" s="2">
        <v>0</v>
      </c>
      <c r="FZ11" s="2">
        <v>0</v>
      </c>
      <c r="GA11" s="2">
        <v>0</v>
      </c>
      <c r="GB11" s="2">
        <v>0</v>
      </c>
      <c r="GC11" s="2">
        <v>1</v>
      </c>
      <c r="GD11" s="2">
        <v>1</v>
      </c>
      <c r="GE11" s="2">
        <v>0</v>
      </c>
      <c r="GF11" s="2">
        <v>0</v>
      </c>
      <c r="GG11" s="2">
        <v>2</v>
      </c>
      <c r="GH11" s="3" t="b">
        <v>0</v>
      </c>
      <c r="GI11" s="2">
        <v>5</v>
      </c>
      <c r="GJ11" s="2">
        <v>1246</v>
      </c>
      <c r="GK11" s="2">
        <v>82.855000000000004</v>
      </c>
      <c r="GL11" s="2">
        <v>1</v>
      </c>
      <c r="GM11" s="2">
        <v>1</v>
      </c>
      <c r="GN11" s="2">
        <v>0</v>
      </c>
      <c r="GO11" s="2">
        <v>3</v>
      </c>
      <c r="GP11" s="2">
        <v>4</v>
      </c>
      <c r="GQ11" s="2">
        <v>2</v>
      </c>
      <c r="GR11" s="2">
        <v>10.199999999999999</v>
      </c>
      <c r="GS11" s="2">
        <v>0</v>
      </c>
      <c r="GT11" s="2">
        <v>0</v>
      </c>
    </row>
    <row r="12" spans="1:202" ht="15.75" customHeight="1" x14ac:dyDescent="0.35">
      <c r="A12" s="1" t="s">
        <v>215</v>
      </c>
      <c r="B12" s="2">
        <v>1</v>
      </c>
      <c r="C12" s="1" t="s">
        <v>203</v>
      </c>
      <c r="D12" s="1" t="s">
        <v>208</v>
      </c>
      <c r="E12" s="2">
        <v>25</v>
      </c>
      <c r="F12" s="3" t="b">
        <v>1</v>
      </c>
      <c r="G12" s="2">
        <v>38.020000000000003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0</v>
      </c>
      <c r="R12" s="2">
        <v>24.2</v>
      </c>
      <c r="S12" s="2">
        <v>0</v>
      </c>
      <c r="T12" s="2">
        <v>0</v>
      </c>
      <c r="U12" s="2">
        <v>0</v>
      </c>
      <c r="V12" s="2">
        <v>2</v>
      </c>
      <c r="W12" s="2">
        <v>0</v>
      </c>
      <c r="X12" s="2">
        <v>0</v>
      </c>
      <c r="Y12" s="2">
        <v>0</v>
      </c>
      <c r="Z12" s="2">
        <v>2</v>
      </c>
      <c r="AA12" s="2">
        <v>4</v>
      </c>
      <c r="AB12" s="3" t="b">
        <v>1</v>
      </c>
      <c r="AC12" s="2">
        <v>17.809999999999999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30.14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3</v>
      </c>
      <c r="AY12" s="3" t="b">
        <v>0</v>
      </c>
      <c r="AZ12" s="2">
        <v>48.91</v>
      </c>
      <c r="BA12" s="2">
        <v>6</v>
      </c>
      <c r="BB12" s="2">
        <v>5</v>
      </c>
      <c r="BC12" s="2">
        <v>0</v>
      </c>
      <c r="BD12" s="2">
        <v>0</v>
      </c>
      <c r="BE12" s="2">
        <v>0</v>
      </c>
      <c r="BF12" s="2">
        <v>0</v>
      </c>
      <c r="BG12" s="2">
        <v>1</v>
      </c>
      <c r="BH12" s="2">
        <v>3</v>
      </c>
      <c r="BI12" s="2">
        <v>0</v>
      </c>
      <c r="BJ12" s="2">
        <v>1</v>
      </c>
      <c r="BK12" s="2">
        <v>5</v>
      </c>
      <c r="BL12" s="3" t="b">
        <v>0</v>
      </c>
      <c r="BM12" s="3" t="b">
        <v>0</v>
      </c>
      <c r="BN12" s="2">
        <v>82.11</v>
      </c>
      <c r="BO12" s="2">
        <v>8</v>
      </c>
      <c r="BP12" s="2">
        <v>5</v>
      </c>
      <c r="BQ12" s="2">
        <v>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1</v>
      </c>
      <c r="BX12" s="2">
        <v>1</v>
      </c>
      <c r="BY12" s="2">
        <v>3</v>
      </c>
      <c r="BZ12" s="3" t="b">
        <v>0</v>
      </c>
      <c r="CA12" s="3" t="b">
        <v>0</v>
      </c>
      <c r="CB12" s="2">
        <v>83.38</v>
      </c>
      <c r="CC12" s="2">
        <v>7</v>
      </c>
      <c r="CD12" s="2">
        <v>6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1</v>
      </c>
      <c r="CK12" s="2">
        <v>0</v>
      </c>
      <c r="CL12" s="2">
        <v>1</v>
      </c>
      <c r="CM12" s="2">
        <v>2</v>
      </c>
      <c r="CN12" s="3" t="b">
        <v>0</v>
      </c>
      <c r="CO12" s="3" t="b">
        <v>0</v>
      </c>
      <c r="CP12" s="2">
        <v>68.459999999999994</v>
      </c>
      <c r="CQ12" s="2">
        <v>8</v>
      </c>
      <c r="CR12" s="2">
        <v>7</v>
      </c>
      <c r="CS12" s="2">
        <v>0</v>
      </c>
      <c r="CT12" s="2">
        <v>0</v>
      </c>
      <c r="CU12" s="2">
        <v>0</v>
      </c>
      <c r="CV12" s="2">
        <v>1</v>
      </c>
      <c r="CW12" s="2">
        <v>0</v>
      </c>
      <c r="CX12" s="2">
        <v>0</v>
      </c>
      <c r="CY12" s="2">
        <v>0</v>
      </c>
      <c r="CZ12" s="2">
        <v>0</v>
      </c>
      <c r="DA12" s="2">
        <v>1</v>
      </c>
      <c r="DB12" s="3" t="b">
        <v>0</v>
      </c>
      <c r="DC12" s="3" t="b">
        <v>0</v>
      </c>
      <c r="DD12" s="2">
        <v>57.7</v>
      </c>
      <c r="DE12" s="2">
        <v>8</v>
      </c>
      <c r="DF12" s="2">
        <v>7</v>
      </c>
      <c r="DG12" s="2">
        <v>0</v>
      </c>
      <c r="DH12" s="2">
        <v>1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1</v>
      </c>
      <c r="DP12" s="3" t="b">
        <v>0</v>
      </c>
      <c r="DQ12" s="3" t="b">
        <v>0</v>
      </c>
      <c r="DR12" s="2">
        <v>38.86</v>
      </c>
      <c r="DS12" s="2">
        <v>1</v>
      </c>
      <c r="DT12" s="2">
        <v>3</v>
      </c>
      <c r="DU12" s="2">
        <v>0</v>
      </c>
      <c r="DV12" s="2">
        <v>2</v>
      </c>
      <c r="DW12" s="2">
        <v>1</v>
      </c>
      <c r="DX12" s="2">
        <v>1</v>
      </c>
      <c r="DY12" s="2">
        <v>0</v>
      </c>
      <c r="DZ12" s="2">
        <v>3</v>
      </c>
      <c r="EA12" s="2">
        <v>0</v>
      </c>
      <c r="EB12" s="2">
        <v>1</v>
      </c>
      <c r="EC12" s="2">
        <v>8</v>
      </c>
      <c r="ED12" s="3" t="b">
        <v>0</v>
      </c>
      <c r="EE12" s="3" t="b">
        <v>0</v>
      </c>
      <c r="EF12" s="2">
        <v>93.39</v>
      </c>
      <c r="EG12" s="2">
        <v>9</v>
      </c>
      <c r="EH12" s="2">
        <v>6</v>
      </c>
      <c r="EI12" s="2">
        <v>0</v>
      </c>
      <c r="EJ12" s="2">
        <v>0</v>
      </c>
      <c r="EK12" s="2">
        <v>0</v>
      </c>
      <c r="EL12" s="2">
        <v>1</v>
      </c>
      <c r="EM12" s="2">
        <v>0</v>
      </c>
      <c r="EN12" s="2">
        <v>0</v>
      </c>
      <c r="EO12" s="2">
        <v>0</v>
      </c>
      <c r="EP12" s="2">
        <v>1</v>
      </c>
      <c r="EQ12" s="2">
        <v>2</v>
      </c>
      <c r="ER12" s="3" t="b">
        <v>0</v>
      </c>
      <c r="ES12" s="3" t="b">
        <v>0</v>
      </c>
      <c r="ET12" s="2">
        <v>72.03</v>
      </c>
      <c r="EU12" s="2">
        <v>7</v>
      </c>
      <c r="EV12" s="2">
        <v>6</v>
      </c>
      <c r="EW12" s="2">
        <v>1</v>
      </c>
      <c r="EX12" s="2">
        <v>1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2</v>
      </c>
      <c r="FF12" s="3" t="b">
        <v>0</v>
      </c>
      <c r="FG12" s="3" t="b">
        <v>0</v>
      </c>
      <c r="FH12" s="2">
        <v>68.459999999999994</v>
      </c>
      <c r="FI12" s="2">
        <v>7</v>
      </c>
      <c r="FJ12" s="2">
        <v>4</v>
      </c>
      <c r="FK12" s="2">
        <v>1</v>
      </c>
      <c r="FL12" s="2">
        <v>1</v>
      </c>
      <c r="FM12" s="2">
        <v>1</v>
      </c>
      <c r="FN12" s="2">
        <v>0</v>
      </c>
      <c r="FO12" s="2">
        <v>0</v>
      </c>
      <c r="FP12" s="2">
        <v>0</v>
      </c>
      <c r="FQ12" s="2">
        <v>1</v>
      </c>
      <c r="FR12" s="2">
        <v>0</v>
      </c>
      <c r="FS12" s="2">
        <v>4</v>
      </c>
      <c r="FT12" s="3" t="b">
        <v>0</v>
      </c>
      <c r="FU12" s="3" t="b">
        <v>0</v>
      </c>
      <c r="FV12" s="2">
        <v>93.5</v>
      </c>
      <c r="FW12" s="2">
        <v>6</v>
      </c>
      <c r="FX12" s="2">
        <v>6</v>
      </c>
      <c r="FY12" s="2">
        <v>0</v>
      </c>
      <c r="FZ12" s="2">
        <v>0</v>
      </c>
      <c r="GA12" s="2">
        <v>0</v>
      </c>
      <c r="GB12" s="2">
        <v>1</v>
      </c>
      <c r="GC12" s="2">
        <v>0</v>
      </c>
      <c r="GD12" s="2">
        <v>2</v>
      </c>
      <c r="GE12" s="2">
        <v>0</v>
      </c>
      <c r="GF12" s="2">
        <v>0</v>
      </c>
      <c r="GG12" s="2">
        <v>3</v>
      </c>
      <c r="GH12" s="3" t="b">
        <v>0</v>
      </c>
      <c r="GI12" s="2">
        <v>0</v>
      </c>
      <c r="GJ12" s="2">
        <v>1014</v>
      </c>
      <c r="GK12" s="2">
        <v>70.680000000000007</v>
      </c>
      <c r="GL12" s="2">
        <v>0</v>
      </c>
      <c r="GM12" s="2">
        <v>0</v>
      </c>
      <c r="GN12" s="2">
        <v>0</v>
      </c>
      <c r="GO12" s="2">
        <v>4</v>
      </c>
      <c r="GP12" s="2">
        <v>0</v>
      </c>
      <c r="GQ12" s="2">
        <v>6</v>
      </c>
      <c r="GR12" s="2">
        <v>10</v>
      </c>
      <c r="GS12" s="2">
        <v>0</v>
      </c>
      <c r="GT12" s="2">
        <v>0</v>
      </c>
    </row>
    <row r="13" spans="1:202" ht="15.75" customHeight="1" x14ac:dyDescent="0.35">
      <c r="A13" s="1" t="s">
        <v>216</v>
      </c>
      <c r="B13" s="2">
        <v>1</v>
      </c>
      <c r="C13" s="1" t="s">
        <v>203</v>
      </c>
      <c r="D13" s="1" t="s">
        <v>204</v>
      </c>
      <c r="E13" s="2">
        <v>18</v>
      </c>
      <c r="F13" s="3" t="b">
        <v>1</v>
      </c>
      <c r="G13" s="2">
        <v>26.27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47.1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1</v>
      </c>
      <c r="AC13" s="2">
        <v>63.62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3" t="b">
        <v>0</v>
      </c>
      <c r="AN13" s="2">
        <v>17.690000000000001</v>
      </c>
      <c r="AO13" s="2">
        <v>0</v>
      </c>
      <c r="AP13" s="2">
        <v>1</v>
      </c>
      <c r="AQ13" s="2">
        <v>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2</v>
      </c>
      <c r="AX13" s="2">
        <v>3</v>
      </c>
      <c r="AY13" s="3" t="b">
        <v>1</v>
      </c>
      <c r="AZ13" s="2">
        <v>64.34</v>
      </c>
      <c r="BA13" s="2">
        <v>9</v>
      </c>
      <c r="BB13" s="2">
        <v>8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3" t="b">
        <v>0</v>
      </c>
      <c r="BM13" s="3" t="b">
        <v>0</v>
      </c>
      <c r="BN13" s="2">
        <v>127.56</v>
      </c>
      <c r="BO13" s="2">
        <v>8</v>
      </c>
      <c r="BP13" s="2">
        <v>7</v>
      </c>
      <c r="BQ13" s="2">
        <v>0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1</v>
      </c>
      <c r="BZ13" s="3" t="b">
        <v>0</v>
      </c>
      <c r="CA13" s="3" t="b">
        <v>0</v>
      </c>
      <c r="CB13" s="2">
        <v>71.02</v>
      </c>
      <c r="CC13" s="2">
        <v>8</v>
      </c>
      <c r="CD13" s="2">
        <v>7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1</v>
      </c>
      <c r="CM13" s="2">
        <v>1</v>
      </c>
      <c r="CN13" s="3" t="b">
        <v>0</v>
      </c>
      <c r="CO13" s="3" t="b">
        <v>0</v>
      </c>
      <c r="CP13" s="2">
        <v>39.25</v>
      </c>
      <c r="CQ13" s="2">
        <v>8</v>
      </c>
      <c r="CR13" s="2">
        <v>7</v>
      </c>
      <c r="CS13" s="2">
        <v>0</v>
      </c>
      <c r="CT13" s="2">
        <v>0</v>
      </c>
      <c r="CU13" s="2">
        <v>0</v>
      </c>
      <c r="CV13" s="2">
        <v>1</v>
      </c>
      <c r="CW13" s="2">
        <v>0</v>
      </c>
      <c r="CX13" s="2">
        <v>0</v>
      </c>
      <c r="CY13" s="2">
        <v>0</v>
      </c>
      <c r="CZ13" s="2">
        <v>0</v>
      </c>
      <c r="DA13" s="2">
        <v>1</v>
      </c>
      <c r="DB13" s="3" t="b">
        <v>0</v>
      </c>
      <c r="DC13" s="3" t="b">
        <v>0</v>
      </c>
      <c r="DD13" s="2">
        <v>65.430000000000007</v>
      </c>
      <c r="DE13" s="2">
        <v>8</v>
      </c>
      <c r="DF13" s="2">
        <v>7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1</v>
      </c>
      <c r="DN13" s="2">
        <v>0</v>
      </c>
      <c r="DO13" s="2">
        <v>1</v>
      </c>
      <c r="DP13" s="3" t="b">
        <v>0</v>
      </c>
      <c r="DQ13" s="3" t="b">
        <v>0</v>
      </c>
      <c r="DR13" s="2">
        <v>95.33</v>
      </c>
      <c r="DS13" s="2">
        <v>8</v>
      </c>
      <c r="DT13" s="2">
        <v>5</v>
      </c>
      <c r="DU13" s="2">
        <v>0</v>
      </c>
      <c r="DV13" s="2">
        <v>0</v>
      </c>
      <c r="DW13" s="2">
        <v>0</v>
      </c>
      <c r="DX13" s="2">
        <v>1</v>
      </c>
      <c r="DY13" s="2">
        <v>0</v>
      </c>
      <c r="DZ13" s="2">
        <v>1</v>
      </c>
      <c r="EA13" s="2">
        <v>0</v>
      </c>
      <c r="EB13" s="2">
        <v>1</v>
      </c>
      <c r="EC13" s="2">
        <v>3</v>
      </c>
      <c r="ED13" s="3" t="b">
        <v>0</v>
      </c>
      <c r="EE13" s="3" t="b">
        <v>0</v>
      </c>
      <c r="EF13" s="2">
        <v>96.15</v>
      </c>
      <c r="EG13" s="2">
        <v>9</v>
      </c>
      <c r="EH13" s="2">
        <v>6</v>
      </c>
      <c r="EI13" s="2">
        <v>0</v>
      </c>
      <c r="EJ13" s="2">
        <v>0</v>
      </c>
      <c r="EK13" s="2">
        <v>0</v>
      </c>
      <c r="EL13" s="2">
        <v>1</v>
      </c>
      <c r="EM13" s="2">
        <v>0</v>
      </c>
      <c r="EN13" s="2">
        <v>0</v>
      </c>
      <c r="EO13" s="2">
        <v>0</v>
      </c>
      <c r="EP13" s="2">
        <v>1</v>
      </c>
      <c r="EQ13" s="2">
        <v>2</v>
      </c>
      <c r="ER13" s="3" t="b">
        <v>0</v>
      </c>
      <c r="ES13" s="3" t="b">
        <v>0</v>
      </c>
      <c r="ET13" s="2">
        <v>92.17</v>
      </c>
      <c r="EU13" s="2">
        <v>7</v>
      </c>
      <c r="EV13" s="2">
        <v>6</v>
      </c>
      <c r="EW13" s="2">
        <v>0</v>
      </c>
      <c r="EX13" s="2">
        <v>1</v>
      </c>
      <c r="EY13" s="2">
        <v>1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2</v>
      </c>
      <c r="FF13" s="3" t="b">
        <v>0</v>
      </c>
      <c r="FG13" s="3" t="b">
        <v>0</v>
      </c>
      <c r="FH13" s="2">
        <v>81.31</v>
      </c>
      <c r="FI13" s="2">
        <v>7</v>
      </c>
      <c r="FJ13" s="2">
        <v>6</v>
      </c>
      <c r="FK13" s="2">
        <v>0</v>
      </c>
      <c r="FL13" s="2">
        <v>1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1</v>
      </c>
      <c r="FS13" s="2">
        <v>2</v>
      </c>
      <c r="FT13" s="3" t="b">
        <v>0</v>
      </c>
      <c r="FU13" s="3" t="b">
        <v>1</v>
      </c>
      <c r="FV13" s="2">
        <v>121.2</v>
      </c>
      <c r="FW13" s="2">
        <v>9</v>
      </c>
      <c r="FX13" s="2">
        <v>8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3" t="b">
        <v>1</v>
      </c>
      <c r="GI13" s="2">
        <v>2</v>
      </c>
      <c r="GJ13" s="2">
        <v>1306</v>
      </c>
      <c r="GK13" s="2">
        <v>85.376000000000005</v>
      </c>
      <c r="GL13" s="2">
        <v>1</v>
      </c>
      <c r="GM13" s="2">
        <v>1</v>
      </c>
      <c r="GN13" s="2">
        <v>0</v>
      </c>
      <c r="GO13" s="2">
        <v>3</v>
      </c>
      <c r="GP13" s="2">
        <v>1</v>
      </c>
      <c r="GQ13" s="2">
        <v>5</v>
      </c>
      <c r="GR13" s="2">
        <v>9.6</v>
      </c>
      <c r="GS13" s="2">
        <v>0</v>
      </c>
      <c r="GT13" s="2">
        <v>0</v>
      </c>
    </row>
    <row r="14" spans="1:202" ht="15.75" customHeight="1" x14ac:dyDescent="0.35">
      <c r="A14" s="1" t="s">
        <v>217</v>
      </c>
      <c r="B14" s="2">
        <v>1</v>
      </c>
      <c r="C14" s="1" t="s">
        <v>203</v>
      </c>
      <c r="D14" s="1" t="s">
        <v>204</v>
      </c>
      <c r="E14" s="2">
        <v>23</v>
      </c>
      <c r="F14" s="3" t="b">
        <v>1</v>
      </c>
      <c r="G14" s="2">
        <v>47.23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48.06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1</v>
      </c>
      <c r="AC14" s="2">
        <v>49.63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3" t="b">
        <v>1</v>
      </c>
      <c r="AN14" s="2">
        <v>36.799999999999997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4</v>
      </c>
      <c r="AY14" s="3" t="b">
        <v>1</v>
      </c>
      <c r="AZ14" s="2">
        <v>87.1</v>
      </c>
      <c r="BA14" s="2">
        <v>9</v>
      </c>
      <c r="BB14" s="2">
        <v>8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3" t="b">
        <v>0</v>
      </c>
      <c r="BM14" s="3" t="b">
        <v>1</v>
      </c>
      <c r="BN14" s="2">
        <v>74.28</v>
      </c>
      <c r="BO14" s="2">
        <v>9</v>
      </c>
      <c r="BP14" s="2">
        <v>8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3" t="b">
        <v>0</v>
      </c>
      <c r="CA14" s="3" t="b">
        <v>0</v>
      </c>
      <c r="CB14" s="2">
        <v>77.7</v>
      </c>
      <c r="CC14" s="2">
        <v>8</v>
      </c>
      <c r="CD14" s="2">
        <v>7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1</v>
      </c>
      <c r="CN14" s="3" t="b">
        <v>0</v>
      </c>
      <c r="CO14" s="3" t="b">
        <v>0</v>
      </c>
      <c r="CP14" s="2">
        <v>71.44</v>
      </c>
      <c r="CQ14" s="2">
        <v>8</v>
      </c>
      <c r="CR14" s="2">
        <v>7</v>
      </c>
      <c r="CS14" s="2">
        <v>0</v>
      </c>
      <c r="CT14" s="2">
        <v>0</v>
      </c>
      <c r="CU14" s="2">
        <v>0</v>
      </c>
      <c r="CV14" s="2">
        <v>1</v>
      </c>
      <c r="CW14" s="2">
        <v>0</v>
      </c>
      <c r="CX14" s="2">
        <v>0</v>
      </c>
      <c r="CY14" s="2">
        <v>0</v>
      </c>
      <c r="CZ14" s="2">
        <v>0</v>
      </c>
      <c r="DA14" s="2">
        <v>1</v>
      </c>
      <c r="DB14" s="3" t="b">
        <v>0</v>
      </c>
      <c r="DC14" s="3" t="b">
        <v>1</v>
      </c>
      <c r="DD14" s="2">
        <v>102.1</v>
      </c>
      <c r="DE14" s="2">
        <v>9</v>
      </c>
      <c r="DF14" s="2">
        <v>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3" t="b">
        <v>0</v>
      </c>
      <c r="DQ14" s="3" t="b">
        <v>0</v>
      </c>
      <c r="DR14" s="2">
        <v>99.1</v>
      </c>
      <c r="DS14" s="2">
        <v>8</v>
      </c>
      <c r="DT14" s="2">
        <v>7</v>
      </c>
      <c r="DU14" s="2">
        <v>0</v>
      </c>
      <c r="DV14" s="2">
        <v>1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1</v>
      </c>
      <c r="ED14" s="3" t="b">
        <v>0</v>
      </c>
      <c r="EE14" s="3" t="b">
        <v>0</v>
      </c>
      <c r="EF14" s="2">
        <v>83.41</v>
      </c>
      <c r="EG14" s="2">
        <v>7</v>
      </c>
      <c r="EH14" s="2">
        <v>6</v>
      </c>
      <c r="EI14" s="2">
        <v>0</v>
      </c>
      <c r="EJ14" s="2">
        <v>0</v>
      </c>
      <c r="EK14" s="2">
        <v>0</v>
      </c>
      <c r="EL14" s="2">
        <v>0</v>
      </c>
      <c r="EM14" s="2">
        <v>1</v>
      </c>
      <c r="EN14" s="2">
        <v>0</v>
      </c>
      <c r="EO14" s="2">
        <v>0</v>
      </c>
      <c r="EP14" s="2">
        <v>1</v>
      </c>
      <c r="EQ14" s="2">
        <v>2</v>
      </c>
      <c r="ER14" s="3" t="b">
        <v>0</v>
      </c>
      <c r="ES14" s="3" t="b">
        <v>0</v>
      </c>
      <c r="ET14" s="2">
        <v>89.23</v>
      </c>
      <c r="EU14" s="2">
        <v>8</v>
      </c>
      <c r="EV14" s="2">
        <v>7</v>
      </c>
      <c r="EW14" s="2">
        <v>0</v>
      </c>
      <c r="EX14" s="2">
        <v>1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1</v>
      </c>
      <c r="FF14" s="3" t="b">
        <v>0</v>
      </c>
      <c r="FG14" s="3" t="b">
        <v>0</v>
      </c>
      <c r="FH14" s="2">
        <v>92.2</v>
      </c>
      <c r="FI14" s="2">
        <v>7</v>
      </c>
      <c r="FJ14" s="2">
        <v>6</v>
      </c>
      <c r="FK14" s="2">
        <v>0</v>
      </c>
      <c r="FL14" s="2">
        <v>1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1</v>
      </c>
      <c r="FS14" s="2">
        <v>2</v>
      </c>
      <c r="FT14" s="3" t="b">
        <v>0</v>
      </c>
      <c r="FU14" s="3" t="b">
        <v>0</v>
      </c>
      <c r="FV14" s="2">
        <v>67.540000000000006</v>
      </c>
      <c r="FW14" s="2">
        <v>8</v>
      </c>
      <c r="FX14" s="2">
        <v>7</v>
      </c>
      <c r="FY14" s="2">
        <v>0</v>
      </c>
      <c r="FZ14" s="2">
        <v>0</v>
      </c>
      <c r="GA14" s="2">
        <v>0</v>
      </c>
      <c r="GB14" s="2">
        <v>1</v>
      </c>
      <c r="GC14" s="2">
        <v>0</v>
      </c>
      <c r="GD14" s="2">
        <v>0</v>
      </c>
      <c r="GE14" s="2">
        <v>0</v>
      </c>
      <c r="GF14" s="2">
        <v>0</v>
      </c>
      <c r="GG14" s="2">
        <v>1</v>
      </c>
      <c r="GH14" s="3" t="b">
        <v>0</v>
      </c>
      <c r="GI14" s="2">
        <v>3</v>
      </c>
      <c r="GJ14" s="2">
        <v>1299</v>
      </c>
      <c r="GK14" s="2">
        <v>84.41</v>
      </c>
      <c r="GL14" s="2">
        <v>0</v>
      </c>
      <c r="GM14" s="2">
        <v>0</v>
      </c>
      <c r="GN14" s="2">
        <v>0</v>
      </c>
      <c r="GO14" s="2">
        <v>4</v>
      </c>
      <c r="GP14" s="2">
        <v>3</v>
      </c>
      <c r="GQ14" s="2">
        <v>3</v>
      </c>
      <c r="GR14" s="2">
        <v>9.1999999999999993</v>
      </c>
      <c r="GS14" s="2">
        <v>0</v>
      </c>
      <c r="GT14" s="2">
        <v>0</v>
      </c>
    </row>
    <row r="15" spans="1:202" ht="15.75" customHeight="1" x14ac:dyDescent="0.35">
      <c r="A15" s="1" t="s">
        <v>218</v>
      </c>
      <c r="B15" s="2">
        <v>1</v>
      </c>
      <c r="C15" s="1" t="s">
        <v>203</v>
      </c>
      <c r="D15" s="1" t="s">
        <v>208</v>
      </c>
      <c r="E15" s="2">
        <v>28</v>
      </c>
      <c r="F15" s="3" t="b">
        <v>1</v>
      </c>
      <c r="G15" s="2">
        <v>50.4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0</v>
      </c>
      <c r="R15" s="2">
        <v>55.64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3" t="b">
        <v>1</v>
      </c>
      <c r="AC15" s="2">
        <v>40.56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55.84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1</v>
      </c>
      <c r="AZ15" s="2">
        <v>120.97</v>
      </c>
      <c r="BA15" s="2">
        <v>9</v>
      </c>
      <c r="BB15" s="2">
        <v>8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3" t="b">
        <v>0</v>
      </c>
      <c r="BM15" s="3" t="b">
        <v>0</v>
      </c>
      <c r="BN15" s="2">
        <v>116.65</v>
      </c>
      <c r="BO15" s="2">
        <v>8</v>
      </c>
      <c r="BP15" s="2">
        <v>7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1</v>
      </c>
      <c r="BY15" s="2">
        <v>1</v>
      </c>
      <c r="BZ15" s="3" t="b">
        <v>0</v>
      </c>
      <c r="CA15" s="3" t="b">
        <v>1</v>
      </c>
      <c r="CB15" s="2">
        <v>142.58000000000001</v>
      </c>
      <c r="CC15" s="2">
        <v>9</v>
      </c>
      <c r="CD15" s="2">
        <v>8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3" t="b">
        <v>0</v>
      </c>
      <c r="CO15" s="3" t="b">
        <v>1</v>
      </c>
      <c r="CP15" s="2">
        <v>87.79</v>
      </c>
      <c r="CQ15" s="2">
        <v>9</v>
      </c>
      <c r="CR15" s="2">
        <v>8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3" t="b">
        <v>0</v>
      </c>
      <c r="DC15" s="3" t="b">
        <v>0</v>
      </c>
      <c r="DD15" s="2">
        <v>133.46</v>
      </c>
      <c r="DE15" s="2">
        <v>8</v>
      </c>
      <c r="DF15" s="2">
        <v>7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1</v>
      </c>
      <c r="DP15" s="3" t="b">
        <v>0</v>
      </c>
      <c r="DQ15" s="3" t="b">
        <v>0</v>
      </c>
      <c r="DR15" s="2">
        <v>102.8</v>
      </c>
      <c r="DS15" s="2">
        <v>8</v>
      </c>
      <c r="DT15" s="2">
        <v>7</v>
      </c>
      <c r="DU15" s="2">
        <v>0</v>
      </c>
      <c r="DV15" s="2">
        <v>1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1</v>
      </c>
      <c r="ED15" s="3" t="b">
        <v>0</v>
      </c>
      <c r="EE15" s="3" t="b">
        <v>1</v>
      </c>
      <c r="EF15" s="2">
        <v>203.11</v>
      </c>
      <c r="EG15" s="2">
        <v>9</v>
      </c>
      <c r="EH15" s="2">
        <v>8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3" t="b">
        <v>1</v>
      </c>
      <c r="ES15" s="3" t="b">
        <v>0</v>
      </c>
      <c r="ET15" s="2">
        <v>112.06</v>
      </c>
      <c r="EU15" s="2">
        <v>8</v>
      </c>
      <c r="EV15" s="2">
        <v>7</v>
      </c>
      <c r="EW15" s="2">
        <v>0</v>
      </c>
      <c r="EX15" s="2">
        <v>1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1</v>
      </c>
      <c r="FF15" s="3" t="b">
        <v>0</v>
      </c>
      <c r="FG15" s="3" t="b">
        <v>0</v>
      </c>
      <c r="FH15" s="2">
        <v>84.99</v>
      </c>
      <c r="FI15" s="2">
        <v>8</v>
      </c>
      <c r="FJ15" s="2">
        <v>7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1</v>
      </c>
      <c r="FS15" s="2">
        <v>1</v>
      </c>
      <c r="FT15" s="3" t="b">
        <v>0</v>
      </c>
      <c r="FU15" s="3" t="b">
        <v>0</v>
      </c>
      <c r="FV15" s="2">
        <v>107.14</v>
      </c>
      <c r="FW15" s="2">
        <v>8</v>
      </c>
      <c r="FX15" s="2">
        <v>7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1</v>
      </c>
      <c r="GG15" s="2">
        <v>1</v>
      </c>
      <c r="GH15" s="3" t="b">
        <v>0</v>
      </c>
      <c r="GI15" s="2">
        <v>4</v>
      </c>
      <c r="GJ15" s="2">
        <v>1854</v>
      </c>
      <c r="GK15" s="2">
        <v>121.155</v>
      </c>
      <c r="GL15" s="2">
        <v>1</v>
      </c>
      <c r="GM15" s="2">
        <v>1</v>
      </c>
      <c r="GN15" s="2">
        <v>0</v>
      </c>
      <c r="GO15" s="2">
        <v>3</v>
      </c>
      <c r="GP15" s="2">
        <v>3</v>
      </c>
      <c r="GQ15" s="2">
        <v>3</v>
      </c>
      <c r="GR15" s="2">
        <v>11.4</v>
      </c>
      <c r="GS15" s="2">
        <v>0</v>
      </c>
      <c r="GT15" s="2">
        <v>0</v>
      </c>
    </row>
    <row r="16" spans="1:202" ht="15.75" customHeight="1" x14ac:dyDescent="0.35">
      <c r="A16" s="1" t="s">
        <v>219</v>
      </c>
      <c r="B16" s="2">
        <v>1</v>
      </c>
      <c r="C16" s="1" t="s">
        <v>203</v>
      </c>
      <c r="D16" s="1" t="s">
        <v>204</v>
      </c>
      <c r="E16" s="2">
        <v>34</v>
      </c>
      <c r="F16" s="3" t="b">
        <v>1</v>
      </c>
      <c r="G16" s="2">
        <v>31.06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0</v>
      </c>
      <c r="R16" s="2">
        <v>85.49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2</v>
      </c>
      <c r="AB16" s="3" t="b">
        <v>0</v>
      </c>
      <c r="AC16" s="2">
        <v>64.180000000000007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2</v>
      </c>
      <c r="AM16" s="3" t="b">
        <v>0</v>
      </c>
      <c r="AN16" s="2">
        <v>35.06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1</v>
      </c>
      <c r="AX16" s="2">
        <v>1</v>
      </c>
      <c r="AY16" s="3" t="b">
        <v>1</v>
      </c>
      <c r="AZ16" s="2">
        <v>83.95</v>
      </c>
      <c r="BA16" s="2">
        <v>9</v>
      </c>
      <c r="BB16" s="2">
        <v>8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3" t="b">
        <v>0</v>
      </c>
      <c r="BM16" s="3" t="b">
        <v>1</v>
      </c>
      <c r="BN16" s="2">
        <v>105.68</v>
      </c>
      <c r="BO16" s="2">
        <v>9</v>
      </c>
      <c r="BP16" s="2">
        <v>8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3" t="b">
        <v>0</v>
      </c>
      <c r="CA16" s="3" t="b">
        <v>0</v>
      </c>
      <c r="CB16" s="2">
        <v>64</v>
      </c>
      <c r="CC16" s="2">
        <v>8</v>
      </c>
      <c r="CD16" s="2">
        <v>7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1</v>
      </c>
      <c r="CM16" s="2">
        <v>1</v>
      </c>
      <c r="CN16" s="3" t="b">
        <v>0</v>
      </c>
      <c r="CO16" s="3" t="b">
        <v>1</v>
      </c>
      <c r="CP16" s="2">
        <v>91.24</v>
      </c>
      <c r="CQ16" s="2">
        <v>9</v>
      </c>
      <c r="CR16" s="2">
        <v>8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3" t="b">
        <v>0</v>
      </c>
      <c r="DC16" s="3" t="b">
        <v>0</v>
      </c>
      <c r="DD16" s="2">
        <v>95.38</v>
      </c>
      <c r="DE16" s="2">
        <v>9</v>
      </c>
      <c r="DF16" s="2">
        <v>4</v>
      </c>
      <c r="DG16" s="2">
        <v>1</v>
      </c>
      <c r="DH16" s="2">
        <v>0</v>
      </c>
      <c r="DI16" s="2">
        <v>1</v>
      </c>
      <c r="DJ16" s="2">
        <v>1</v>
      </c>
      <c r="DK16" s="2">
        <v>0</v>
      </c>
      <c r="DL16" s="2">
        <v>0</v>
      </c>
      <c r="DM16" s="2">
        <v>1</v>
      </c>
      <c r="DN16" s="2">
        <v>0</v>
      </c>
      <c r="DO16" s="2">
        <v>4</v>
      </c>
      <c r="DP16" s="3" t="b">
        <v>0</v>
      </c>
      <c r="DQ16" s="3" t="b">
        <v>0</v>
      </c>
      <c r="DR16" s="2">
        <v>84.41</v>
      </c>
      <c r="DS16" s="2">
        <v>7</v>
      </c>
      <c r="DT16" s="2">
        <v>7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2</v>
      </c>
      <c r="EA16" s="2">
        <v>0</v>
      </c>
      <c r="EB16" s="2">
        <v>0</v>
      </c>
      <c r="EC16" s="2">
        <v>2</v>
      </c>
      <c r="ED16" s="3" t="b">
        <v>0</v>
      </c>
      <c r="EE16" s="3" t="b">
        <v>0</v>
      </c>
      <c r="EF16" s="2">
        <v>96.27</v>
      </c>
      <c r="EG16" s="2">
        <v>6</v>
      </c>
      <c r="EH16" s="2">
        <v>5</v>
      </c>
      <c r="EI16" s="2">
        <v>0</v>
      </c>
      <c r="EJ16" s="2">
        <v>0</v>
      </c>
      <c r="EK16" s="2">
        <v>0</v>
      </c>
      <c r="EL16" s="2">
        <v>1</v>
      </c>
      <c r="EM16" s="2">
        <v>0</v>
      </c>
      <c r="EN16" s="2">
        <v>1</v>
      </c>
      <c r="EO16" s="2">
        <v>0</v>
      </c>
      <c r="EP16" s="2">
        <v>1</v>
      </c>
      <c r="EQ16" s="2">
        <v>3</v>
      </c>
      <c r="ER16" s="3" t="b">
        <v>0</v>
      </c>
      <c r="ES16" s="3" t="b">
        <v>0</v>
      </c>
      <c r="ET16" s="2">
        <v>66.349999999999994</v>
      </c>
      <c r="EU16" s="2">
        <v>7</v>
      </c>
      <c r="EV16" s="2">
        <v>7</v>
      </c>
      <c r="EW16" s="2">
        <v>0</v>
      </c>
      <c r="EX16" s="2">
        <v>0</v>
      </c>
      <c r="EY16" s="2">
        <v>2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2</v>
      </c>
      <c r="FF16" s="3" t="b">
        <v>0</v>
      </c>
      <c r="FG16" s="3" t="b">
        <v>0</v>
      </c>
      <c r="FH16" s="2">
        <v>130.88</v>
      </c>
      <c r="FI16" s="2">
        <v>8</v>
      </c>
      <c r="FJ16" s="2">
        <v>7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1</v>
      </c>
      <c r="FS16" s="2">
        <v>1</v>
      </c>
      <c r="FT16" s="3" t="b">
        <v>0</v>
      </c>
      <c r="FU16" s="3" t="b">
        <v>0</v>
      </c>
      <c r="FV16" s="2">
        <v>66.13</v>
      </c>
      <c r="FW16" s="2">
        <v>6</v>
      </c>
      <c r="FX16" s="2">
        <v>5</v>
      </c>
      <c r="FY16" s="2">
        <v>0</v>
      </c>
      <c r="FZ16" s="2">
        <v>0</v>
      </c>
      <c r="GA16" s="2">
        <v>0</v>
      </c>
      <c r="GB16" s="2">
        <v>1</v>
      </c>
      <c r="GC16" s="2">
        <v>1</v>
      </c>
      <c r="GD16" s="2">
        <v>0</v>
      </c>
      <c r="GE16" s="2">
        <v>0</v>
      </c>
      <c r="GF16" s="2">
        <v>1</v>
      </c>
      <c r="GG16" s="2">
        <v>3</v>
      </c>
      <c r="GH16" s="3" t="b">
        <v>0</v>
      </c>
      <c r="GI16" s="2">
        <v>3</v>
      </c>
      <c r="GJ16" s="2">
        <v>1365</v>
      </c>
      <c r="GK16" s="2">
        <v>88.429000000000002</v>
      </c>
      <c r="GL16" s="2">
        <v>0</v>
      </c>
      <c r="GM16" s="2">
        <v>0</v>
      </c>
      <c r="GN16" s="2">
        <v>0</v>
      </c>
      <c r="GO16" s="2">
        <v>4</v>
      </c>
      <c r="GP16" s="2">
        <v>3</v>
      </c>
      <c r="GQ16" s="2">
        <v>3</v>
      </c>
      <c r="GR16" s="2">
        <v>11.8</v>
      </c>
      <c r="GS16" s="2">
        <v>0</v>
      </c>
      <c r="GT16" s="2">
        <v>0</v>
      </c>
    </row>
    <row r="17" spans="1:202" ht="15.75" customHeight="1" x14ac:dyDescent="0.35">
      <c r="A17" s="1" t="s">
        <v>220</v>
      </c>
      <c r="B17" s="2">
        <v>1</v>
      </c>
      <c r="C17" s="1" t="s">
        <v>203</v>
      </c>
      <c r="D17" s="1" t="s">
        <v>204</v>
      </c>
      <c r="E17" s="2">
        <v>24</v>
      </c>
      <c r="F17" s="3" t="b">
        <v>1</v>
      </c>
      <c r="G17" s="2">
        <v>44.24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0</v>
      </c>
      <c r="R17" s="2">
        <v>97.97</v>
      </c>
      <c r="S17" s="2">
        <v>1</v>
      </c>
      <c r="T17" s="2">
        <v>0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4</v>
      </c>
      <c r="AB17" s="3" t="b">
        <v>1</v>
      </c>
      <c r="AC17" s="2">
        <v>24.61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22.14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3</v>
      </c>
      <c r="AY17" s="3" t="b">
        <v>0</v>
      </c>
      <c r="AZ17" s="2">
        <v>90.35</v>
      </c>
      <c r="BA17" s="2">
        <v>8</v>
      </c>
      <c r="BB17" s="2">
        <v>7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1</v>
      </c>
      <c r="BI17" s="2">
        <v>0</v>
      </c>
      <c r="BJ17" s="2">
        <v>0</v>
      </c>
      <c r="BK17" s="2">
        <v>1</v>
      </c>
      <c r="BL17" s="3" t="b">
        <v>0</v>
      </c>
      <c r="BM17" s="3" t="b">
        <v>0</v>
      </c>
      <c r="BN17" s="2">
        <v>83.53</v>
      </c>
      <c r="BO17" s="2">
        <v>10</v>
      </c>
      <c r="BP17" s="2">
        <v>5</v>
      </c>
      <c r="BQ17" s="2">
        <v>0</v>
      </c>
      <c r="BR17" s="2">
        <v>1</v>
      </c>
      <c r="BS17" s="2">
        <v>0</v>
      </c>
      <c r="BT17" s="2">
        <v>1</v>
      </c>
      <c r="BU17" s="2">
        <v>0</v>
      </c>
      <c r="BV17" s="2">
        <v>0</v>
      </c>
      <c r="BW17" s="2">
        <v>1</v>
      </c>
      <c r="BX17" s="2">
        <v>0</v>
      </c>
      <c r="BY17" s="2">
        <v>3</v>
      </c>
      <c r="BZ17" s="3" t="b">
        <v>0</v>
      </c>
      <c r="CA17" s="3" t="b">
        <v>0</v>
      </c>
      <c r="CB17" s="2">
        <v>74.94</v>
      </c>
      <c r="CC17" s="2">
        <v>8</v>
      </c>
      <c r="CD17" s="2">
        <v>7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1</v>
      </c>
      <c r="CM17" s="2">
        <v>1</v>
      </c>
      <c r="CN17" s="3" t="b">
        <v>0</v>
      </c>
      <c r="CO17" s="3" t="b">
        <v>0</v>
      </c>
      <c r="CP17" s="2">
        <v>70.680000000000007</v>
      </c>
      <c r="CQ17" s="2">
        <v>8</v>
      </c>
      <c r="CR17" s="2">
        <v>7</v>
      </c>
      <c r="CS17" s="2">
        <v>0</v>
      </c>
      <c r="CT17" s="2">
        <v>0</v>
      </c>
      <c r="CU17" s="2">
        <v>0</v>
      </c>
      <c r="CV17" s="2">
        <v>1</v>
      </c>
      <c r="CW17" s="2">
        <v>0</v>
      </c>
      <c r="CX17" s="2">
        <v>0</v>
      </c>
      <c r="CY17" s="2">
        <v>0</v>
      </c>
      <c r="CZ17" s="2">
        <v>0</v>
      </c>
      <c r="DA17" s="2">
        <v>1</v>
      </c>
      <c r="DB17" s="3" t="b">
        <v>0</v>
      </c>
      <c r="DC17" s="3" t="b">
        <v>0</v>
      </c>
      <c r="DD17" s="2">
        <v>124.7</v>
      </c>
      <c r="DE17" s="2">
        <v>8</v>
      </c>
      <c r="DF17" s="2">
        <v>3</v>
      </c>
      <c r="DG17" s="2">
        <v>1</v>
      </c>
      <c r="DH17" s="2">
        <v>1</v>
      </c>
      <c r="DI17" s="2">
        <v>0</v>
      </c>
      <c r="DJ17" s="2">
        <v>1</v>
      </c>
      <c r="DK17" s="2">
        <v>0</v>
      </c>
      <c r="DL17" s="2">
        <v>0</v>
      </c>
      <c r="DM17" s="2">
        <v>1</v>
      </c>
      <c r="DN17" s="2">
        <v>1</v>
      </c>
      <c r="DO17" s="2">
        <v>5</v>
      </c>
      <c r="DP17" s="3" t="b">
        <v>0</v>
      </c>
      <c r="DQ17" s="3" t="b">
        <v>0</v>
      </c>
      <c r="DR17" s="2">
        <v>105.05</v>
      </c>
      <c r="DS17" s="2">
        <v>7</v>
      </c>
      <c r="DT17" s="2">
        <v>6</v>
      </c>
      <c r="DU17" s="2">
        <v>0</v>
      </c>
      <c r="DV17" s="2">
        <v>1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1</v>
      </c>
      <c r="EC17" s="2">
        <v>2</v>
      </c>
      <c r="ED17" s="3" t="b">
        <v>0</v>
      </c>
      <c r="EE17" s="3" t="b">
        <v>1</v>
      </c>
      <c r="EF17" s="2">
        <v>101.18</v>
      </c>
      <c r="EG17" s="2">
        <v>9</v>
      </c>
      <c r="EH17" s="2">
        <v>8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3" t="b">
        <v>1</v>
      </c>
      <c r="ES17" s="3" t="b">
        <v>0</v>
      </c>
      <c r="ET17" s="2">
        <v>90.2</v>
      </c>
      <c r="EU17" s="2">
        <v>8</v>
      </c>
      <c r="EV17" s="2">
        <v>7</v>
      </c>
      <c r="EW17" s="2">
        <v>0</v>
      </c>
      <c r="EX17" s="2">
        <v>1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1</v>
      </c>
      <c r="FF17" s="3" t="b">
        <v>0</v>
      </c>
      <c r="FG17" s="3" t="b">
        <v>0</v>
      </c>
      <c r="FH17" s="2">
        <v>132.94</v>
      </c>
      <c r="FI17" s="2">
        <v>6</v>
      </c>
      <c r="FJ17" s="2">
        <v>5</v>
      </c>
      <c r="FK17" s="2">
        <v>0</v>
      </c>
      <c r="FL17" s="2">
        <v>1</v>
      </c>
      <c r="FM17" s="2">
        <v>0</v>
      </c>
      <c r="FN17" s="2">
        <v>1</v>
      </c>
      <c r="FO17" s="2">
        <v>0</v>
      </c>
      <c r="FP17" s="2">
        <v>0</v>
      </c>
      <c r="FQ17" s="2">
        <v>0</v>
      </c>
      <c r="FR17" s="2">
        <v>1</v>
      </c>
      <c r="FS17" s="2">
        <v>3</v>
      </c>
      <c r="FT17" s="3" t="b">
        <v>0</v>
      </c>
      <c r="FU17" s="3" t="b">
        <v>0</v>
      </c>
      <c r="FV17" s="2">
        <v>131.5</v>
      </c>
      <c r="FW17" s="2">
        <v>9</v>
      </c>
      <c r="FX17" s="2">
        <v>6</v>
      </c>
      <c r="FY17" s="2">
        <v>0</v>
      </c>
      <c r="FZ17" s="2">
        <v>0</v>
      </c>
      <c r="GA17" s="2">
        <v>1</v>
      </c>
      <c r="GB17" s="2">
        <v>1</v>
      </c>
      <c r="GC17" s="2">
        <v>0</v>
      </c>
      <c r="GD17" s="2">
        <v>0</v>
      </c>
      <c r="GE17" s="2">
        <v>0</v>
      </c>
      <c r="GF17" s="2">
        <v>0</v>
      </c>
      <c r="GG17" s="2">
        <v>2</v>
      </c>
      <c r="GH17" s="3" t="b">
        <v>0</v>
      </c>
      <c r="GI17" s="2">
        <v>1</v>
      </c>
      <c r="GJ17" s="2">
        <v>1441</v>
      </c>
      <c r="GK17" s="2">
        <v>100.50700000000001</v>
      </c>
      <c r="GL17" s="2">
        <v>1</v>
      </c>
      <c r="GM17" s="2">
        <v>1</v>
      </c>
      <c r="GN17" s="2">
        <v>0</v>
      </c>
      <c r="GO17" s="2">
        <v>3</v>
      </c>
      <c r="GP17" s="2">
        <v>0</v>
      </c>
      <c r="GQ17" s="2">
        <v>6</v>
      </c>
      <c r="GR17" s="2">
        <v>10.6</v>
      </c>
      <c r="GS17" s="2">
        <v>0</v>
      </c>
      <c r="GT17" s="2">
        <v>0</v>
      </c>
    </row>
    <row r="18" spans="1:202" ht="15.75" customHeight="1" x14ac:dyDescent="0.35">
      <c r="A18" s="1" t="s">
        <v>221</v>
      </c>
      <c r="B18" s="2">
        <v>1</v>
      </c>
      <c r="C18" s="1" t="s">
        <v>203</v>
      </c>
      <c r="D18" s="1" t="s">
        <v>204</v>
      </c>
      <c r="E18" s="2">
        <v>20</v>
      </c>
      <c r="F18" s="3" t="b">
        <v>0</v>
      </c>
      <c r="G18" s="2">
        <v>101.22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3" t="b">
        <v>1</v>
      </c>
      <c r="R18" s="2">
        <v>61.86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 t="b">
        <v>0</v>
      </c>
      <c r="AC18" s="2">
        <v>19.95</v>
      </c>
      <c r="AD18" s="2">
        <v>0</v>
      </c>
      <c r="AE18" s="2">
        <v>1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3</v>
      </c>
      <c r="AM18" s="3" t="b">
        <v>1</v>
      </c>
      <c r="AN18" s="2">
        <v>22.94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2</v>
      </c>
      <c r="AY18" s="3" t="b">
        <v>0</v>
      </c>
      <c r="AZ18" s="2">
        <v>94.04</v>
      </c>
      <c r="BA18" s="2">
        <v>7</v>
      </c>
      <c r="BB18" s="2">
        <v>5</v>
      </c>
      <c r="BC18" s="2">
        <v>0</v>
      </c>
      <c r="BD18" s="2">
        <v>0</v>
      </c>
      <c r="BE18" s="2">
        <v>0</v>
      </c>
      <c r="BF18" s="2">
        <v>1</v>
      </c>
      <c r="BG18" s="2">
        <v>0</v>
      </c>
      <c r="BH18" s="2">
        <v>2</v>
      </c>
      <c r="BI18" s="2">
        <v>0</v>
      </c>
      <c r="BJ18" s="2">
        <v>1</v>
      </c>
      <c r="BK18" s="2">
        <v>4</v>
      </c>
      <c r="BL18" s="3" t="b">
        <v>0</v>
      </c>
      <c r="BM18" s="3" t="b">
        <v>0</v>
      </c>
      <c r="BN18" s="2">
        <v>57.45</v>
      </c>
      <c r="BO18" s="2">
        <v>6</v>
      </c>
      <c r="BP18" s="2">
        <v>5</v>
      </c>
      <c r="BQ18" s="2">
        <v>1</v>
      </c>
      <c r="BR18" s="2">
        <v>1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1</v>
      </c>
      <c r="BY18" s="2">
        <v>3</v>
      </c>
      <c r="BZ18" s="3" t="b">
        <v>0</v>
      </c>
      <c r="CA18" s="3" t="b">
        <v>0</v>
      </c>
      <c r="CB18" s="2">
        <v>56.56</v>
      </c>
      <c r="CC18" s="2">
        <v>8</v>
      </c>
      <c r="CD18" s="2">
        <v>7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</v>
      </c>
      <c r="CM18" s="2">
        <v>1</v>
      </c>
      <c r="CN18" s="3" t="b">
        <v>0</v>
      </c>
      <c r="CO18" s="3" t="b">
        <v>1</v>
      </c>
      <c r="CP18" s="2">
        <v>90.72</v>
      </c>
      <c r="CQ18" s="2">
        <v>9</v>
      </c>
      <c r="CR18" s="2">
        <v>8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3" t="b">
        <v>0</v>
      </c>
      <c r="DC18" s="3" t="b">
        <v>0</v>
      </c>
      <c r="DD18" s="2">
        <v>59.74</v>
      </c>
      <c r="DE18" s="2">
        <v>8</v>
      </c>
      <c r="DF18" s="2">
        <v>7</v>
      </c>
      <c r="DG18" s="2">
        <v>0</v>
      </c>
      <c r="DH18" s="2">
        <v>0</v>
      </c>
      <c r="DI18" s="2">
        <v>1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1</v>
      </c>
      <c r="DP18" s="3" t="b">
        <v>0</v>
      </c>
      <c r="DQ18" s="3" t="b">
        <v>0</v>
      </c>
      <c r="DR18" s="2">
        <v>103.88</v>
      </c>
      <c r="DS18" s="2">
        <v>8</v>
      </c>
      <c r="DT18" s="2">
        <v>7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1</v>
      </c>
      <c r="EA18" s="2">
        <v>0</v>
      </c>
      <c r="EB18" s="2">
        <v>0</v>
      </c>
      <c r="EC18" s="2">
        <v>1</v>
      </c>
      <c r="ED18" s="3" t="b">
        <v>0</v>
      </c>
      <c r="EE18" s="3" t="b">
        <v>0</v>
      </c>
      <c r="EF18" s="2">
        <v>109.08</v>
      </c>
      <c r="EG18" s="2">
        <v>8</v>
      </c>
      <c r="EH18" s="2">
        <v>5</v>
      </c>
      <c r="EI18" s="2">
        <v>0</v>
      </c>
      <c r="EJ18" s="2">
        <v>0</v>
      </c>
      <c r="EK18" s="2">
        <v>1</v>
      </c>
      <c r="EL18" s="2">
        <v>1</v>
      </c>
      <c r="EM18" s="2">
        <v>0</v>
      </c>
      <c r="EN18" s="2">
        <v>0</v>
      </c>
      <c r="EO18" s="2">
        <v>0</v>
      </c>
      <c r="EP18" s="2">
        <v>1</v>
      </c>
      <c r="EQ18" s="2">
        <v>3</v>
      </c>
      <c r="ER18" s="3" t="b">
        <v>0</v>
      </c>
      <c r="ES18" s="3" t="b">
        <v>0</v>
      </c>
      <c r="ET18" s="2">
        <v>79.069999999999993</v>
      </c>
      <c r="EU18" s="2">
        <v>8</v>
      </c>
      <c r="EV18" s="2">
        <v>7</v>
      </c>
      <c r="EW18" s="2">
        <v>0</v>
      </c>
      <c r="EX18" s="2">
        <v>0</v>
      </c>
      <c r="EY18" s="2">
        <v>1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1</v>
      </c>
      <c r="FF18" s="3" t="b">
        <v>0</v>
      </c>
      <c r="FG18" s="3" t="b">
        <v>0</v>
      </c>
      <c r="FH18" s="2">
        <v>64.400000000000006</v>
      </c>
      <c r="FI18" s="2">
        <v>8</v>
      </c>
      <c r="FJ18" s="2">
        <v>5</v>
      </c>
      <c r="FK18" s="2">
        <v>1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1</v>
      </c>
      <c r="FR18" s="2">
        <v>1</v>
      </c>
      <c r="FS18" s="2">
        <v>3</v>
      </c>
      <c r="FT18" s="3" t="b">
        <v>0</v>
      </c>
      <c r="FU18" s="3" t="b">
        <v>0</v>
      </c>
      <c r="FV18" s="2">
        <v>61.44</v>
      </c>
      <c r="FW18" s="2">
        <v>7</v>
      </c>
      <c r="FX18" s="2">
        <v>6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1</v>
      </c>
      <c r="GE18" s="2">
        <v>0</v>
      </c>
      <c r="GF18" s="2">
        <v>1</v>
      </c>
      <c r="GG18" s="2">
        <v>2</v>
      </c>
      <c r="GH18" s="3" t="b">
        <v>0</v>
      </c>
      <c r="GI18" s="2">
        <v>1</v>
      </c>
      <c r="GJ18" s="2">
        <v>1311</v>
      </c>
      <c r="GK18" s="2">
        <v>77.638000000000005</v>
      </c>
      <c r="GL18" s="2">
        <v>0</v>
      </c>
      <c r="GM18" s="2">
        <v>0</v>
      </c>
      <c r="GN18" s="2">
        <v>0</v>
      </c>
      <c r="GO18" s="2">
        <v>4</v>
      </c>
      <c r="GP18" s="2">
        <v>1</v>
      </c>
      <c r="GQ18" s="2">
        <v>5</v>
      </c>
      <c r="GR18" s="2">
        <v>6.4</v>
      </c>
      <c r="GS18" s="2">
        <v>0</v>
      </c>
      <c r="GT18" s="2">
        <v>0</v>
      </c>
    </row>
    <row r="19" spans="1:202" ht="15.75" customHeight="1" x14ac:dyDescent="0.35">
      <c r="A19" s="1" t="s">
        <v>222</v>
      </c>
      <c r="B19" s="2">
        <v>1</v>
      </c>
      <c r="C19" s="1" t="s">
        <v>203</v>
      </c>
      <c r="D19" s="1" t="s">
        <v>204</v>
      </c>
      <c r="E19" s="2">
        <v>38</v>
      </c>
      <c r="F19" s="3" t="b">
        <v>1</v>
      </c>
      <c r="G19" s="2">
        <v>72.86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1</v>
      </c>
      <c r="R19" s="2">
        <v>36.479999999999997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b">
        <v>1</v>
      </c>
      <c r="AC19" s="2">
        <v>23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0</v>
      </c>
      <c r="AN19" s="2">
        <v>47.14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2</v>
      </c>
      <c r="AX19" s="2">
        <v>3</v>
      </c>
      <c r="AY19" s="3" t="b">
        <v>1</v>
      </c>
      <c r="AZ19" s="2">
        <v>108.58</v>
      </c>
      <c r="BA19" s="2">
        <v>9</v>
      </c>
      <c r="BB19" s="2">
        <v>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3" t="b">
        <v>0</v>
      </c>
      <c r="BM19" s="3" t="b">
        <v>0</v>
      </c>
      <c r="BN19" s="2">
        <v>35.76</v>
      </c>
      <c r="BO19" s="2">
        <v>4</v>
      </c>
      <c r="BP19" s="2">
        <v>5</v>
      </c>
      <c r="BQ19" s="2">
        <v>1</v>
      </c>
      <c r="BR19" s="2">
        <v>2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2</v>
      </c>
      <c r="BY19" s="2">
        <v>5</v>
      </c>
      <c r="BZ19" s="3" t="b">
        <v>0</v>
      </c>
      <c r="CA19" s="3" t="b">
        <v>0</v>
      </c>
      <c r="CB19" s="2">
        <v>60.29</v>
      </c>
      <c r="CC19" s="2">
        <v>7</v>
      </c>
      <c r="CD19" s="2">
        <v>6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1</v>
      </c>
      <c r="CK19" s="2">
        <v>0</v>
      </c>
      <c r="CL19" s="2">
        <v>1</v>
      </c>
      <c r="CM19" s="2">
        <v>2</v>
      </c>
      <c r="CN19" s="3" t="b">
        <v>0</v>
      </c>
      <c r="CO19" s="3" t="b">
        <v>0</v>
      </c>
      <c r="CP19" s="2">
        <v>51.3</v>
      </c>
      <c r="CQ19" s="2">
        <v>8</v>
      </c>
      <c r="CR19" s="2">
        <v>7</v>
      </c>
      <c r="CS19" s="2">
        <v>0</v>
      </c>
      <c r="CT19" s="2">
        <v>0</v>
      </c>
      <c r="CU19" s="2">
        <v>0</v>
      </c>
      <c r="CV19" s="2">
        <v>1</v>
      </c>
      <c r="CW19" s="2">
        <v>0</v>
      </c>
      <c r="CX19" s="2">
        <v>0</v>
      </c>
      <c r="CY19" s="2">
        <v>0</v>
      </c>
      <c r="CZ19" s="2">
        <v>0</v>
      </c>
      <c r="DA19" s="2">
        <v>1</v>
      </c>
      <c r="DB19" s="3" t="b">
        <v>0</v>
      </c>
      <c r="DC19" s="3" t="b">
        <v>0</v>
      </c>
      <c r="DD19" s="2">
        <v>102.4</v>
      </c>
      <c r="DE19" s="2">
        <v>6</v>
      </c>
      <c r="DF19" s="2">
        <v>5</v>
      </c>
      <c r="DG19" s="2">
        <v>0</v>
      </c>
      <c r="DH19" s="2">
        <v>0</v>
      </c>
      <c r="DI19" s="2">
        <v>1</v>
      </c>
      <c r="DJ19" s="2">
        <v>0</v>
      </c>
      <c r="DK19" s="2">
        <v>0</v>
      </c>
      <c r="DL19" s="2">
        <v>1</v>
      </c>
      <c r="DM19" s="2">
        <v>1</v>
      </c>
      <c r="DN19" s="2">
        <v>0</v>
      </c>
      <c r="DO19" s="2">
        <v>3</v>
      </c>
      <c r="DP19" s="3" t="b">
        <v>0</v>
      </c>
      <c r="DQ19" s="3" t="b">
        <v>0</v>
      </c>
      <c r="DR19" s="2">
        <v>84.94</v>
      </c>
      <c r="DS19" s="2">
        <v>4</v>
      </c>
      <c r="DT19" s="2">
        <v>5</v>
      </c>
      <c r="DU19" s="2">
        <v>0</v>
      </c>
      <c r="DV19" s="2">
        <v>1</v>
      </c>
      <c r="DW19" s="2">
        <v>0</v>
      </c>
      <c r="DX19" s="2">
        <v>0</v>
      </c>
      <c r="DY19" s="2">
        <v>0</v>
      </c>
      <c r="DZ19" s="2">
        <v>3</v>
      </c>
      <c r="EA19" s="2">
        <v>0</v>
      </c>
      <c r="EB19" s="2">
        <v>1</v>
      </c>
      <c r="EC19" s="2">
        <v>5</v>
      </c>
      <c r="ED19" s="3" t="b">
        <v>0</v>
      </c>
      <c r="EE19" s="3" t="b">
        <v>0</v>
      </c>
      <c r="EF19" s="2">
        <v>78.400000000000006</v>
      </c>
      <c r="EG19" s="2">
        <v>7</v>
      </c>
      <c r="EH19" s="2">
        <v>6</v>
      </c>
      <c r="EI19" s="2">
        <v>0</v>
      </c>
      <c r="EJ19" s="2">
        <v>0</v>
      </c>
      <c r="EK19" s="2">
        <v>1</v>
      </c>
      <c r="EL19" s="2">
        <v>1</v>
      </c>
      <c r="EM19" s="2">
        <v>0</v>
      </c>
      <c r="EN19" s="2">
        <v>0</v>
      </c>
      <c r="EO19" s="2">
        <v>0</v>
      </c>
      <c r="EP19" s="2">
        <v>0</v>
      </c>
      <c r="EQ19" s="2">
        <v>2</v>
      </c>
      <c r="ER19" s="3" t="b">
        <v>0</v>
      </c>
      <c r="ES19" s="3" t="b">
        <v>0</v>
      </c>
      <c r="ET19" s="2">
        <v>87.34</v>
      </c>
      <c r="EU19" s="2">
        <v>7</v>
      </c>
      <c r="EV19" s="2">
        <v>6</v>
      </c>
      <c r="EW19" s="2">
        <v>1</v>
      </c>
      <c r="EX19" s="2">
        <v>1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2</v>
      </c>
      <c r="FF19" s="3" t="b">
        <v>0</v>
      </c>
      <c r="FG19" s="3" t="b">
        <v>0</v>
      </c>
      <c r="FH19" s="2">
        <v>65.69</v>
      </c>
      <c r="FI19" s="2">
        <v>5</v>
      </c>
      <c r="FJ19" s="2">
        <v>4</v>
      </c>
      <c r="FK19" s="2">
        <v>0</v>
      </c>
      <c r="FL19" s="2">
        <v>1</v>
      </c>
      <c r="FM19" s="2">
        <v>0</v>
      </c>
      <c r="FN19" s="2">
        <v>1</v>
      </c>
      <c r="FO19" s="2">
        <v>1</v>
      </c>
      <c r="FP19" s="2">
        <v>0</v>
      </c>
      <c r="FQ19" s="2">
        <v>0</v>
      </c>
      <c r="FR19" s="2">
        <v>1</v>
      </c>
      <c r="FS19" s="2">
        <v>4</v>
      </c>
      <c r="FT19" s="3" t="b">
        <v>0</v>
      </c>
      <c r="FU19" s="3" t="b">
        <v>0</v>
      </c>
      <c r="FV19" s="2">
        <v>89.79</v>
      </c>
      <c r="FW19" s="2">
        <v>8</v>
      </c>
      <c r="FX19" s="2">
        <v>5</v>
      </c>
      <c r="FY19" s="2">
        <v>1</v>
      </c>
      <c r="FZ19" s="2">
        <v>0</v>
      </c>
      <c r="GA19" s="2">
        <v>0</v>
      </c>
      <c r="GB19" s="2">
        <v>1</v>
      </c>
      <c r="GC19" s="2">
        <v>0</v>
      </c>
      <c r="GD19" s="2">
        <v>0</v>
      </c>
      <c r="GE19" s="2">
        <v>0</v>
      </c>
      <c r="GF19" s="2">
        <v>1</v>
      </c>
      <c r="GG19" s="2">
        <v>3</v>
      </c>
      <c r="GH19" s="3" t="b">
        <v>0</v>
      </c>
      <c r="GI19" s="2">
        <v>1</v>
      </c>
      <c r="GJ19" s="2">
        <v>1305</v>
      </c>
      <c r="GK19" s="2">
        <v>76.448999999999998</v>
      </c>
      <c r="GL19" s="2">
        <v>0</v>
      </c>
      <c r="GM19" s="2">
        <v>0</v>
      </c>
      <c r="GN19" s="2">
        <v>0</v>
      </c>
      <c r="GO19" s="2">
        <v>4</v>
      </c>
      <c r="GP19" s="2">
        <v>1</v>
      </c>
      <c r="GQ19" s="2">
        <v>5</v>
      </c>
      <c r="GR19" s="2">
        <v>10</v>
      </c>
      <c r="GS19" s="2">
        <v>0</v>
      </c>
      <c r="GT19" s="2">
        <v>0</v>
      </c>
    </row>
    <row r="20" spans="1:202" ht="15.75" customHeight="1" x14ac:dyDescent="0.35">
      <c r="A20" s="1" t="s">
        <v>223</v>
      </c>
      <c r="B20" s="2">
        <v>1</v>
      </c>
      <c r="C20" s="1" t="s">
        <v>203</v>
      </c>
      <c r="D20" s="1" t="s">
        <v>204</v>
      </c>
      <c r="E20" s="2">
        <v>24</v>
      </c>
      <c r="F20" s="3" t="b">
        <v>1</v>
      </c>
      <c r="G20" s="2">
        <v>29.85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1</v>
      </c>
      <c r="R20" s="2">
        <v>42.44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 t="b">
        <v>1</v>
      </c>
      <c r="AC20" s="2">
        <v>33.979999999999997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1</v>
      </c>
      <c r="AN20" s="2">
        <v>64.66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4</v>
      </c>
      <c r="AY20" s="3" t="b">
        <v>0</v>
      </c>
      <c r="AZ20" s="2">
        <v>119.53</v>
      </c>
      <c r="BA20" s="2">
        <v>8</v>
      </c>
      <c r="BB20" s="2">
        <v>7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1</v>
      </c>
      <c r="BJ20" s="2">
        <v>0</v>
      </c>
      <c r="BK20" s="2">
        <v>1</v>
      </c>
      <c r="BL20" s="3" t="b">
        <v>0</v>
      </c>
      <c r="BM20" s="3" t="b">
        <v>1</v>
      </c>
      <c r="BN20" s="2">
        <v>139.72</v>
      </c>
      <c r="BO20" s="2">
        <v>9</v>
      </c>
      <c r="BP20" s="2">
        <v>8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3" t="b">
        <v>0</v>
      </c>
      <c r="CA20" s="3" t="b">
        <v>0</v>
      </c>
      <c r="CB20" s="2">
        <v>100.9</v>
      </c>
      <c r="CC20" s="2">
        <v>8</v>
      </c>
      <c r="CD20" s="2">
        <v>7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1</v>
      </c>
      <c r="CN20" s="3" t="b">
        <v>0</v>
      </c>
      <c r="CO20" s="3" t="b">
        <v>0</v>
      </c>
      <c r="CP20" s="2">
        <v>76.78</v>
      </c>
      <c r="CQ20" s="2">
        <v>8</v>
      </c>
      <c r="CR20" s="2">
        <v>7</v>
      </c>
      <c r="CS20" s="2">
        <v>0</v>
      </c>
      <c r="CT20" s="2">
        <v>0</v>
      </c>
      <c r="CU20" s="2">
        <v>0</v>
      </c>
      <c r="CV20" s="2">
        <v>1</v>
      </c>
      <c r="CW20" s="2">
        <v>0</v>
      </c>
      <c r="CX20" s="2">
        <v>0</v>
      </c>
      <c r="CY20" s="2">
        <v>0</v>
      </c>
      <c r="CZ20" s="2">
        <v>0</v>
      </c>
      <c r="DA20" s="2">
        <v>1</v>
      </c>
      <c r="DB20" s="3" t="b">
        <v>0</v>
      </c>
      <c r="DC20" s="3" t="b">
        <v>1</v>
      </c>
      <c r="DD20" s="2">
        <v>106.27</v>
      </c>
      <c r="DE20" s="2">
        <v>9</v>
      </c>
      <c r="DF20" s="2">
        <v>8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3" t="b">
        <v>0</v>
      </c>
      <c r="DQ20" s="3" t="b">
        <v>0</v>
      </c>
      <c r="DR20" s="2">
        <v>129.53</v>
      </c>
      <c r="DS20" s="2">
        <v>6</v>
      </c>
      <c r="DT20" s="2">
        <v>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3</v>
      </c>
      <c r="EA20" s="2">
        <v>0</v>
      </c>
      <c r="EB20" s="2">
        <v>0</v>
      </c>
      <c r="EC20" s="2">
        <v>3</v>
      </c>
      <c r="ED20" s="3" t="b">
        <v>0</v>
      </c>
      <c r="EE20" s="3" t="b">
        <v>0</v>
      </c>
      <c r="EF20" s="2">
        <v>88.56</v>
      </c>
      <c r="EG20" s="2">
        <v>8</v>
      </c>
      <c r="EH20" s="2">
        <v>7</v>
      </c>
      <c r="EI20" s="2">
        <v>0</v>
      </c>
      <c r="EJ20" s="2">
        <v>0</v>
      </c>
      <c r="EK20" s="2">
        <v>1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1</v>
      </c>
      <c r="ER20" s="3" t="b">
        <v>0</v>
      </c>
      <c r="ES20" s="3" t="b">
        <v>0</v>
      </c>
      <c r="ET20" s="2">
        <v>131.19999999999999</v>
      </c>
      <c r="EU20" s="2">
        <v>8</v>
      </c>
      <c r="EV20" s="2">
        <v>7</v>
      </c>
      <c r="EW20" s="2">
        <v>0</v>
      </c>
      <c r="EX20" s="2">
        <v>1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1</v>
      </c>
      <c r="FF20" s="3" t="b">
        <v>0</v>
      </c>
      <c r="FG20" s="3" t="b">
        <v>1</v>
      </c>
      <c r="FH20" s="2">
        <v>110.04</v>
      </c>
      <c r="FI20" s="2">
        <v>9</v>
      </c>
      <c r="FJ20" s="2">
        <v>8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3" t="b">
        <v>1</v>
      </c>
      <c r="FU20" s="3" t="b">
        <v>1</v>
      </c>
      <c r="FV20" s="2">
        <v>129.16</v>
      </c>
      <c r="FW20" s="2">
        <v>9</v>
      </c>
      <c r="FX20" s="2">
        <v>8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3" t="b">
        <v>1</v>
      </c>
      <c r="GI20" s="2">
        <v>4</v>
      </c>
      <c r="GJ20" s="2">
        <v>1593</v>
      </c>
      <c r="GK20" s="2">
        <v>113.169</v>
      </c>
      <c r="GL20" s="2">
        <v>2</v>
      </c>
      <c r="GM20" s="2">
        <v>2</v>
      </c>
      <c r="GN20" s="2">
        <v>0</v>
      </c>
      <c r="GO20" s="2">
        <v>2</v>
      </c>
      <c r="GP20" s="2">
        <v>2</v>
      </c>
      <c r="GQ20" s="2">
        <v>4</v>
      </c>
      <c r="GR20" s="2">
        <v>10.4</v>
      </c>
      <c r="GS20" s="2">
        <v>0</v>
      </c>
      <c r="GT20" s="2">
        <v>0</v>
      </c>
    </row>
    <row r="21" spans="1:202" ht="15.75" customHeight="1" x14ac:dyDescent="0.35">
      <c r="A21" s="1" t="s">
        <v>224</v>
      </c>
      <c r="B21" s="2">
        <v>1</v>
      </c>
      <c r="C21" s="1" t="s">
        <v>203</v>
      </c>
      <c r="D21" s="1" t="s">
        <v>204</v>
      </c>
      <c r="E21" s="2">
        <v>35</v>
      </c>
      <c r="F21" s="3" t="b">
        <v>0</v>
      </c>
      <c r="G21" s="2">
        <v>70.08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3" t="b">
        <v>0</v>
      </c>
      <c r="R21" s="2">
        <v>52.94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1</v>
      </c>
      <c r="AA21" s="2">
        <v>2</v>
      </c>
      <c r="AB21" s="3" t="b">
        <v>1</v>
      </c>
      <c r="AC21" s="2">
        <v>39.520000000000003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0</v>
      </c>
      <c r="AN21" s="2">
        <v>69.5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2</v>
      </c>
      <c r="AX21" s="2">
        <v>1</v>
      </c>
      <c r="AY21" s="3" t="b">
        <v>1</v>
      </c>
      <c r="AZ21" s="2">
        <v>78.56</v>
      </c>
      <c r="BA21" s="2">
        <v>9</v>
      </c>
      <c r="BB21" s="2">
        <v>8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3" t="b">
        <v>0</v>
      </c>
      <c r="BM21" s="3" t="b">
        <v>0</v>
      </c>
      <c r="BN21" s="2">
        <v>57.94</v>
      </c>
      <c r="BO21" s="2">
        <v>8</v>
      </c>
      <c r="BP21" s="2">
        <v>5</v>
      </c>
      <c r="BQ21" s="2">
        <v>1</v>
      </c>
      <c r="BR21" s="2">
        <v>1</v>
      </c>
      <c r="BS21" s="2">
        <v>0</v>
      </c>
      <c r="BT21" s="2">
        <v>1</v>
      </c>
      <c r="BU21" s="2">
        <v>0</v>
      </c>
      <c r="BV21" s="2">
        <v>0</v>
      </c>
      <c r="BW21" s="2">
        <v>0</v>
      </c>
      <c r="BX21" s="2">
        <v>0</v>
      </c>
      <c r="BY21" s="2">
        <v>3</v>
      </c>
      <c r="BZ21" s="3" t="b">
        <v>0</v>
      </c>
      <c r="CA21" s="3" t="b">
        <v>1</v>
      </c>
      <c r="CB21" s="2">
        <v>68.12</v>
      </c>
      <c r="CC21" s="2">
        <v>9</v>
      </c>
      <c r="CD21" s="2">
        <v>8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3" t="b">
        <v>0</v>
      </c>
      <c r="CO21" s="3" t="b">
        <v>1</v>
      </c>
      <c r="CP21" s="2">
        <v>74.53</v>
      </c>
      <c r="CQ21" s="2">
        <v>9</v>
      </c>
      <c r="CR21" s="2">
        <v>8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3" t="b">
        <v>0</v>
      </c>
      <c r="DC21" s="3" t="b">
        <v>0</v>
      </c>
      <c r="DD21" s="2">
        <v>96.77</v>
      </c>
      <c r="DE21" s="2">
        <v>9</v>
      </c>
      <c r="DF21" s="2">
        <v>6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 s="2">
        <v>1</v>
      </c>
      <c r="DN21" s="2">
        <v>0</v>
      </c>
      <c r="DO21" s="2">
        <v>2</v>
      </c>
      <c r="DP21" s="3" t="b">
        <v>0</v>
      </c>
      <c r="DQ21" s="3" t="b">
        <v>0</v>
      </c>
      <c r="DR21" s="2">
        <v>104.42</v>
      </c>
      <c r="DS21" s="2">
        <v>6</v>
      </c>
      <c r="DT21" s="2">
        <v>6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2</v>
      </c>
      <c r="EA21" s="2">
        <v>0</v>
      </c>
      <c r="EB21" s="2">
        <v>1</v>
      </c>
      <c r="EC21" s="2">
        <v>3</v>
      </c>
      <c r="ED21" s="3" t="b">
        <v>0</v>
      </c>
      <c r="EE21" s="3" t="b">
        <v>0</v>
      </c>
      <c r="EF21" s="2">
        <v>100.58</v>
      </c>
      <c r="EG21" s="2">
        <v>9</v>
      </c>
      <c r="EH21" s="2">
        <v>6</v>
      </c>
      <c r="EI21" s="2">
        <v>0</v>
      </c>
      <c r="EJ21" s="2">
        <v>0</v>
      </c>
      <c r="EK21" s="2">
        <v>0</v>
      </c>
      <c r="EL21" s="2">
        <v>1</v>
      </c>
      <c r="EM21" s="2">
        <v>0</v>
      </c>
      <c r="EN21" s="2">
        <v>0</v>
      </c>
      <c r="EO21" s="2">
        <v>0</v>
      </c>
      <c r="EP21" s="2">
        <v>1</v>
      </c>
      <c r="EQ21" s="2">
        <v>2</v>
      </c>
      <c r="ER21" s="3" t="b">
        <v>0</v>
      </c>
      <c r="ES21" s="3" t="b">
        <v>0</v>
      </c>
      <c r="ET21" s="2">
        <v>71.05</v>
      </c>
      <c r="EU21" s="2">
        <v>7</v>
      </c>
      <c r="EV21" s="2">
        <v>6</v>
      </c>
      <c r="EW21" s="2">
        <v>1</v>
      </c>
      <c r="EX21" s="2">
        <v>1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2</v>
      </c>
      <c r="FF21" s="3" t="b">
        <v>0</v>
      </c>
      <c r="FG21" s="3" t="b">
        <v>0</v>
      </c>
      <c r="FH21" s="2">
        <v>116.14</v>
      </c>
      <c r="FI21" s="2">
        <v>9</v>
      </c>
      <c r="FJ21" s="2">
        <v>6</v>
      </c>
      <c r="FK21" s="2">
        <v>1</v>
      </c>
      <c r="FL21" s="2">
        <v>1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2</v>
      </c>
      <c r="FT21" s="3" t="b">
        <v>0</v>
      </c>
      <c r="FU21" s="3" t="b">
        <v>1</v>
      </c>
      <c r="FV21" s="2">
        <v>89.83</v>
      </c>
      <c r="FW21" s="2">
        <v>9</v>
      </c>
      <c r="FX21" s="2">
        <v>8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3" t="b">
        <v>1</v>
      </c>
      <c r="GI21" s="2">
        <v>4</v>
      </c>
      <c r="GJ21" s="2">
        <v>1444</v>
      </c>
      <c r="GK21" s="2">
        <v>85.793999999999997</v>
      </c>
      <c r="GL21" s="2">
        <v>1</v>
      </c>
      <c r="GM21" s="2">
        <v>1</v>
      </c>
      <c r="GN21" s="2">
        <v>0</v>
      </c>
      <c r="GO21" s="2">
        <v>3</v>
      </c>
      <c r="GP21" s="2">
        <v>3</v>
      </c>
      <c r="GQ21" s="2">
        <v>3</v>
      </c>
      <c r="GR21" s="2">
        <v>10.199999999999999</v>
      </c>
      <c r="GS21" s="2">
        <v>0</v>
      </c>
      <c r="GT21" s="2">
        <v>0</v>
      </c>
    </row>
    <row r="22" spans="1:202" ht="14.5" x14ac:dyDescent="0.35">
      <c r="A22" s="1" t="s">
        <v>225</v>
      </c>
      <c r="B22" s="2">
        <v>1</v>
      </c>
      <c r="C22" s="1" t="s">
        <v>203</v>
      </c>
      <c r="D22" s="1" t="s">
        <v>204</v>
      </c>
      <c r="E22" s="2">
        <v>49</v>
      </c>
      <c r="F22" s="3" t="b">
        <v>1</v>
      </c>
      <c r="G22" s="2">
        <v>102.67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 t="b">
        <v>0</v>
      </c>
      <c r="R22" s="2">
        <v>75.25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2</v>
      </c>
      <c r="AA22" s="2">
        <v>3</v>
      </c>
      <c r="AB22" s="3" t="b">
        <v>0</v>
      </c>
      <c r="AC22" s="2">
        <v>118.35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</v>
      </c>
      <c r="AM22" s="3" t="b">
        <v>0</v>
      </c>
      <c r="AN22" s="2">
        <v>82.24</v>
      </c>
      <c r="AO22" s="2">
        <v>0</v>
      </c>
      <c r="AP22" s="2">
        <v>1</v>
      </c>
      <c r="AQ22" s="2">
        <v>1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2</v>
      </c>
      <c r="AX22" s="2">
        <v>1</v>
      </c>
      <c r="AY22" s="3" t="b">
        <v>0</v>
      </c>
      <c r="AZ22" s="2">
        <v>87.41</v>
      </c>
      <c r="BA22" s="2">
        <v>3</v>
      </c>
      <c r="BB22" s="2">
        <v>5</v>
      </c>
      <c r="BC22" s="2">
        <v>0</v>
      </c>
      <c r="BD22" s="2">
        <v>0</v>
      </c>
      <c r="BE22" s="2">
        <v>0</v>
      </c>
      <c r="BF22" s="2">
        <v>0</v>
      </c>
      <c r="BG22" s="2">
        <v>2</v>
      </c>
      <c r="BH22" s="2">
        <v>3</v>
      </c>
      <c r="BI22" s="2">
        <v>0</v>
      </c>
      <c r="BJ22" s="2">
        <v>1</v>
      </c>
      <c r="BK22" s="2">
        <v>6</v>
      </c>
      <c r="BL22" s="3" t="b">
        <v>0</v>
      </c>
      <c r="BM22" s="3" t="b">
        <v>0</v>
      </c>
      <c r="BN22" s="2">
        <v>51.51</v>
      </c>
      <c r="BO22" s="2">
        <v>4</v>
      </c>
      <c r="BP22" s="2">
        <v>5</v>
      </c>
      <c r="BQ22" s="2">
        <v>1</v>
      </c>
      <c r="BR22" s="2">
        <v>4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2</v>
      </c>
      <c r="BY22" s="2">
        <v>7</v>
      </c>
      <c r="BZ22" s="3" t="b">
        <v>0</v>
      </c>
      <c r="CA22" s="3" t="b">
        <v>0</v>
      </c>
      <c r="CB22" s="2">
        <v>110.39</v>
      </c>
      <c r="CC22" s="2">
        <v>6</v>
      </c>
      <c r="CD22" s="2">
        <v>5</v>
      </c>
      <c r="CE22" s="2">
        <v>0</v>
      </c>
      <c r="CF22" s="2">
        <v>0</v>
      </c>
      <c r="CG22" s="2">
        <v>0</v>
      </c>
      <c r="CH22" s="2">
        <v>0</v>
      </c>
      <c r="CI22" s="2">
        <v>1</v>
      </c>
      <c r="CJ22" s="2">
        <v>1</v>
      </c>
      <c r="CK22" s="2">
        <v>0</v>
      </c>
      <c r="CL22" s="2">
        <v>1</v>
      </c>
      <c r="CM22" s="2">
        <v>3</v>
      </c>
      <c r="CN22" s="3" t="b">
        <v>0</v>
      </c>
      <c r="CO22" s="3" t="b">
        <v>0</v>
      </c>
      <c r="CP22" s="2">
        <v>90.27</v>
      </c>
      <c r="CQ22" s="2">
        <v>6</v>
      </c>
      <c r="CR22" s="2">
        <v>5</v>
      </c>
      <c r="CS22" s="2">
        <v>0</v>
      </c>
      <c r="CT22" s="2">
        <v>0</v>
      </c>
      <c r="CU22" s="2">
        <v>0</v>
      </c>
      <c r="CV22" s="2">
        <v>1</v>
      </c>
      <c r="CW22" s="2">
        <v>1</v>
      </c>
      <c r="CX22" s="2">
        <v>1</v>
      </c>
      <c r="CY22" s="2">
        <v>0</v>
      </c>
      <c r="CZ22" s="2">
        <v>0</v>
      </c>
      <c r="DA22" s="2">
        <v>3</v>
      </c>
      <c r="DB22" s="3" t="b">
        <v>0</v>
      </c>
      <c r="DC22" s="3" t="b">
        <v>0</v>
      </c>
      <c r="DD22" s="2">
        <v>62.83</v>
      </c>
      <c r="DE22" s="2">
        <v>4</v>
      </c>
      <c r="DF22" s="2">
        <v>4</v>
      </c>
      <c r="DG22" s="2">
        <v>1</v>
      </c>
      <c r="DH22" s="2">
        <v>1</v>
      </c>
      <c r="DI22" s="2">
        <v>2</v>
      </c>
      <c r="DJ22" s="2">
        <v>0</v>
      </c>
      <c r="DK22" s="2">
        <v>0</v>
      </c>
      <c r="DL22" s="2">
        <v>1</v>
      </c>
      <c r="DM22" s="2">
        <v>0</v>
      </c>
      <c r="DN22" s="2">
        <v>0</v>
      </c>
      <c r="DO22" s="2">
        <v>5</v>
      </c>
      <c r="DP22" s="3" t="b">
        <v>0</v>
      </c>
      <c r="DQ22" s="3" t="b">
        <v>0</v>
      </c>
      <c r="DR22" s="2">
        <v>58.94</v>
      </c>
      <c r="DS22" s="2">
        <v>3</v>
      </c>
      <c r="DT22" s="2">
        <v>2</v>
      </c>
      <c r="DU22" s="2">
        <v>1</v>
      </c>
      <c r="DV22" s="2">
        <v>2</v>
      </c>
      <c r="DW22" s="2">
        <v>1</v>
      </c>
      <c r="DX22" s="2">
        <v>0</v>
      </c>
      <c r="DY22" s="2">
        <v>0</v>
      </c>
      <c r="DZ22" s="2">
        <v>2</v>
      </c>
      <c r="EA22" s="2">
        <v>1</v>
      </c>
      <c r="EB22" s="2">
        <v>1</v>
      </c>
      <c r="EC22" s="2">
        <v>8</v>
      </c>
      <c r="ED22" s="3" t="b">
        <v>0</v>
      </c>
      <c r="EE22" s="3" t="b">
        <v>0</v>
      </c>
      <c r="EF22" s="2">
        <v>44.9</v>
      </c>
      <c r="EG22" s="2">
        <v>3</v>
      </c>
      <c r="EH22" s="2">
        <v>3</v>
      </c>
      <c r="EI22" s="2">
        <v>0</v>
      </c>
      <c r="EJ22" s="2">
        <v>1</v>
      </c>
      <c r="EK22" s="2">
        <v>1</v>
      </c>
      <c r="EL22" s="2">
        <v>1</v>
      </c>
      <c r="EM22" s="2">
        <v>2</v>
      </c>
      <c r="EN22" s="2">
        <v>0</v>
      </c>
      <c r="EO22" s="2">
        <v>0</v>
      </c>
      <c r="EP22" s="2">
        <v>1</v>
      </c>
      <c r="EQ22" s="2">
        <v>6</v>
      </c>
      <c r="ER22" s="3" t="b">
        <v>0</v>
      </c>
      <c r="ES22" s="3" t="b">
        <v>0</v>
      </c>
      <c r="ET22" s="2">
        <v>88.37</v>
      </c>
      <c r="EU22" s="2">
        <v>5</v>
      </c>
      <c r="EV22" s="2">
        <v>4</v>
      </c>
      <c r="EW22" s="2">
        <v>1</v>
      </c>
      <c r="EX22" s="2">
        <v>1</v>
      </c>
      <c r="EY22" s="2">
        <v>1</v>
      </c>
      <c r="EZ22" s="2">
        <v>1</v>
      </c>
      <c r="FA22" s="2">
        <v>0</v>
      </c>
      <c r="FB22" s="2">
        <v>0</v>
      </c>
      <c r="FC22" s="2">
        <v>0</v>
      </c>
      <c r="FD22" s="2">
        <v>0</v>
      </c>
      <c r="FE22" s="2">
        <v>4</v>
      </c>
      <c r="FF22" s="3" t="b">
        <v>0</v>
      </c>
      <c r="FG22" s="3" t="b">
        <v>0</v>
      </c>
      <c r="FH22" s="2">
        <v>36.090000000000003</v>
      </c>
      <c r="FI22" s="2">
        <v>0</v>
      </c>
      <c r="FJ22" s="2">
        <v>0</v>
      </c>
      <c r="FK22" s="2">
        <v>1</v>
      </c>
      <c r="FL22" s="2">
        <v>1</v>
      </c>
      <c r="FM22" s="2">
        <v>1</v>
      </c>
      <c r="FN22" s="2">
        <v>2</v>
      </c>
      <c r="FO22" s="2">
        <v>1</v>
      </c>
      <c r="FP22" s="2">
        <v>1</v>
      </c>
      <c r="FQ22" s="2">
        <v>1</v>
      </c>
      <c r="FR22" s="2">
        <v>1</v>
      </c>
      <c r="FS22" s="2">
        <v>9</v>
      </c>
      <c r="FT22" s="3" t="b">
        <v>0</v>
      </c>
      <c r="FU22" s="3" t="b">
        <v>0</v>
      </c>
      <c r="FV22" s="2">
        <v>67.180000000000007</v>
      </c>
      <c r="FW22" s="2">
        <v>3</v>
      </c>
      <c r="FX22" s="2">
        <v>4</v>
      </c>
      <c r="FY22" s="2">
        <v>0</v>
      </c>
      <c r="FZ22" s="2">
        <v>0</v>
      </c>
      <c r="GA22" s="2">
        <v>0</v>
      </c>
      <c r="GB22" s="2">
        <v>1</v>
      </c>
      <c r="GC22" s="2">
        <v>1</v>
      </c>
      <c r="GD22" s="2">
        <v>3</v>
      </c>
      <c r="GE22" s="2">
        <v>0</v>
      </c>
      <c r="GF22" s="2">
        <v>1</v>
      </c>
      <c r="GG22" s="2">
        <v>6</v>
      </c>
      <c r="GH22" s="3" t="b">
        <v>0</v>
      </c>
      <c r="GI22" s="2">
        <v>0</v>
      </c>
      <c r="GJ22" s="2">
        <v>1430</v>
      </c>
      <c r="GK22" s="2">
        <v>69.789000000000001</v>
      </c>
      <c r="GL22" s="2">
        <v>0</v>
      </c>
      <c r="GM22" s="2">
        <v>0</v>
      </c>
      <c r="GN22" s="2">
        <v>0</v>
      </c>
      <c r="GO22" s="2">
        <v>4</v>
      </c>
      <c r="GP22" s="2">
        <v>0</v>
      </c>
      <c r="GQ22" s="2">
        <v>6</v>
      </c>
      <c r="GR22" s="2">
        <v>13.4</v>
      </c>
      <c r="GS22" s="2">
        <v>0</v>
      </c>
      <c r="GT22" s="2">
        <v>0</v>
      </c>
    </row>
    <row r="23" spans="1:202" ht="14.5" x14ac:dyDescent="0.35">
      <c r="A23" s="1" t="s">
        <v>226</v>
      </c>
      <c r="B23" s="2">
        <v>1</v>
      </c>
      <c r="C23" s="1" t="s">
        <v>203</v>
      </c>
      <c r="D23" s="1" t="s">
        <v>204</v>
      </c>
      <c r="E23" s="2">
        <v>39</v>
      </c>
      <c r="F23" s="3" t="b">
        <v>1</v>
      </c>
      <c r="G23" s="2">
        <v>42.61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0</v>
      </c>
      <c r="R23" s="2">
        <v>17.89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1</v>
      </c>
      <c r="AA23" s="2">
        <v>2</v>
      </c>
      <c r="AB23" s="3" t="b">
        <v>1</v>
      </c>
      <c r="AC23" s="2">
        <v>14.66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3" t="b">
        <v>1</v>
      </c>
      <c r="AN23" s="2">
        <v>21.57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3</v>
      </c>
      <c r="AY23" s="3" t="b">
        <v>1</v>
      </c>
      <c r="AZ23" s="2">
        <v>51.64</v>
      </c>
      <c r="BA23" s="2">
        <v>9</v>
      </c>
      <c r="BB23" s="2">
        <v>8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3" t="b">
        <v>0</v>
      </c>
      <c r="BM23" s="3" t="b">
        <v>1</v>
      </c>
      <c r="BN23" s="2">
        <v>75.69</v>
      </c>
      <c r="BO23" s="2">
        <v>9</v>
      </c>
      <c r="BP23" s="2">
        <v>8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3" t="b">
        <v>0</v>
      </c>
      <c r="CA23" s="3" t="b">
        <v>0</v>
      </c>
      <c r="CB23" s="2">
        <v>66.73</v>
      </c>
      <c r="CC23" s="2">
        <v>8</v>
      </c>
      <c r="CD23" s="2">
        <v>7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1</v>
      </c>
      <c r="CM23" s="2">
        <v>1</v>
      </c>
      <c r="CN23" s="3" t="b">
        <v>0</v>
      </c>
      <c r="CO23" s="3" t="b">
        <v>1</v>
      </c>
      <c r="CP23" s="2">
        <v>45.62</v>
      </c>
      <c r="CQ23" s="2">
        <v>9</v>
      </c>
      <c r="CR23" s="2">
        <v>8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3" t="b">
        <v>0</v>
      </c>
      <c r="DC23" s="3" t="b">
        <v>0</v>
      </c>
      <c r="DD23" s="2">
        <v>56.66</v>
      </c>
      <c r="DE23" s="2">
        <v>8</v>
      </c>
      <c r="DF23" s="2">
        <v>5</v>
      </c>
      <c r="DG23" s="2">
        <v>0</v>
      </c>
      <c r="DH23" s="2">
        <v>0</v>
      </c>
      <c r="DI23" s="2">
        <v>1</v>
      </c>
      <c r="DJ23" s="2">
        <v>0</v>
      </c>
      <c r="DK23" s="2">
        <v>1</v>
      </c>
      <c r="DL23" s="2">
        <v>1</v>
      </c>
      <c r="DM23" s="2">
        <v>0</v>
      </c>
      <c r="DN23" s="2">
        <v>0</v>
      </c>
      <c r="DO23" s="2">
        <v>3</v>
      </c>
      <c r="DP23" s="3" t="b">
        <v>0</v>
      </c>
      <c r="DQ23" s="3" t="b">
        <v>0</v>
      </c>
      <c r="DR23" s="2">
        <v>97.62</v>
      </c>
      <c r="DS23" s="2">
        <v>7</v>
      </c>
      <c r="DT23" s="2">
        <v>6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1</v>
      </c>
      <c r="EA23" s="2">
        <v>0</v>
      </c>
      <c r="EB23" s="2">
        <v>1</v>
      </c>
      <c r="EC23" s="2">
        <v>2</v>
      </c>
      <c r="ED23" s="3" t="b">
        <v>0</v>
      </c>
      <c r="EE23" s="3" t="b">
        <v>0</v>
      </c>
      <c r="EF23" s="2">
        <v>60.59</v>
      </c>
      <c r="EG23" s="2">
        <v>8</v>
      </c>
      <c r="EH23" s="2">
        <v>7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1</v>
      </c>
      <c r="EQ23" s="2">
        <v>1</v>
      </c>
      <c r="ER23" s="3" t="b">
        <v>0</v>
      </c>
      <c r="ES23" s="3" t="b">
        <v>0</v>
      </c>
      <c r="ET23" s="2">
        <v>100.6</v>
      </c>
      <c r="EU23" s="2">
        <v>8</v>
      </c>
      <c r="EV23" s="2">
        <v>7</v>
      </c>
      <c r="EW23" s="2">
        <v>0</v>
      </c>
      <c r="EX23" s="2">
        <v>1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1</v>
      </c>
      <c r="FF23" s="3" t="b">
        <v>0</v>
      </c>
      <c r="FG23" s="3" t="b">
        <v>0</v>
      </c>
      <c r="FH23" s="2">
        <v>223.27</v>
      </c>
      <c r="FI23" s="2">
        <v>8</v>
      </c>
      <c r="FJ23" s="2">
        <v>7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1</v>
      </c>
      <c r="FQ23" s="2">
        <v>0</v>
      </c>
      <c r="FR23" s="2">
        <v>0</v>
      </c>
      <c r="FS23" s="2">
        <v>1</v>
      </c>
      <c r="FT23" s="3" t="b">
        <v>0</v>
      </c>
      <c r="FU23" s="3" t="b">
        <v>0</v>
      </c>
      <c r="FV23" s="2">
        <v>124.67</v>
      </c>
      <c r="FW23" s="2">
        <v>8</v>
      </c>
      <c r="FX23" s="2">
        <v>7</v>
      </c>
      <c r="FY23" s="2">
        <v>0</v>
      </c>
      <c r="FZ23" s="2">
        <v>0</v>
      </c>
      <c r="GA23" s="2">
        <v>0</v>
      </c>
      <c r="GB23" s="2">
        <v>1</v>
      </c>
      <c r="GC23" s="2">
        <v>0</v>
      </c>
      <c r="GD23" s="2">
        <v>0</v>
      </c>
      <c r="GE23" s="2">
        <v>0</v>
      </c>
      <c r="GF23" s="2">
        <v>0</v>
      </c>
      <c r="GG23" s="2">
        <v>1</v>
      </c>
      <c r="GH23" s="3" t="b">
        <v>0</v>
      </c>
      <c r="GI23" s="2">
        <v>3</v>
      </c>
      <c r="GJ23" s="2">
        <v>1246</v>
      </c>
      <c r="GK23" s="2">
        <v>90.308999999999997</v>
      </c>
      <c r="GL23" s="2">
        <v>0</v>
      </c>
      <c r="GM23" s="2">
        <v>0</v>
      </c>
      <c r="GN23" s="2">
        <v>0</v>
      </c>
      <c r="GO23" s="2">
        <v>4</v>
      </c>
      <c r="GP23" s="2">
        <v>3</v>
      </c>
      <c r="GQ23" s="2">
        <v>3</v>
      </c>
      <c r="GR23" s="2">
        <v>6.4</v>
      </c>
      <c r="GS23" s="2">
        <v>0</v>
      </c>
      <c r="GT23" s="2">
        <v>0</v>
      </c>
    </row>
    <row r="24" spans="1:202" ht="14.5" x14ac:dyDescent="0.35">
      <c r="A24" s="1" t="s">
        <v>227</v>
      </c>
      <c r="B24" s="2">
        <v>1</v>
      </c>
      <c r="C24" s="1" t="s">
        <v>203</v>
      </c>
      <c r="D24" s="1" t="s">
        <v>208</v>
      </c>
      <c r="E24" s="2">
        <v>39</v>
      </c>
      <c r="F24" s="3" t="b">
        <v>1</v>
      </c>
      <c r="G24" s="2">
        <v>31.87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1</v>
      </c>
      <c r="R24" s="2">
        <v>50.77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 t="b">
        <v>0</v>
      </c>
      <c r="AC24" s="2">
        <v>23.55</v>
      </c>
      <c r="AD24" s="2">
        <v>1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2</v>
      </c>
      <c r="AM24" s="3" t="b">
        <v>0</v>
      </c>
      <c r="AN24" s="2">
        <v>131.86000000000001</v>
      </c>
      <c r="AO24" s="2">
        <v>1</v>
      </c>
      <c r="AP24" s="2">
        <v>0</v>
      </c>
      <c r="AQ24" s="2">
        <v>1</v>
      </c>
      <c r="AR24" s="2">
        <v>0</v>
      </c>
      <c r="AS24" s="2">
        <v>0</v>
      </c>
      <c r="AT24" s="2">
        <v>0</v>
      </c>
      <c r="AU24" s="2">
        <v>0</v>
      </c>
      <c r="AV24" s="2">
        <v>2</v>
      </c>
      <c r="AW24" s="2">
        <v>4</v>
      </c>
      <c r="AX24" s="2">
        <v>2</v>
      </c>
      <c r="AY24" s="3" t="b">
        <v>0</v>
      </c>
      <c r="AZ24" s="2">
        <v>76.290000000000006</v>
      </c>
      <c r="BA24" s="2">
        <v>7</v>
      </c>
      <c r="BB24" s="2">
        <v>6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1</v>
      </c>
      <c r="BI24" s="2">
        <v>0</v>
      </c>
      <c r="BJ24" s="2">
        <v>1</v>
      </c>
      <c r="BK24" s="2">
        <v>2</v>
      </c>
      <c r="BL24" s="3" t="b">
        <v>0</v>
      </c>
      <c r="BM24" s="3" t="b">
        <v>0</v>
      </c>
      <c r="BN24" s="2">
        <v>126.06</v>
      </c>
      <c r="BO24" s="2">
        <v>8</v>
      </c>
      <c r="BP24" s="2">
        <v>7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1</v>
      </c>
      <c r="BY24" s="2">
        <v>1</v>
      </c>
      <c r="BZ24" s="3" t="b">
        <v>0</v>
      </c>
      <c r="CA24" s="3" t="b">
        <v>0</v>
      </c>
      <c r="CB24" s="2">
        <v>83.6</v>
      </c>
      <c r="CC24" s="2">
        <v>8</v>
      </c>
      <c r="CD24" s="2">
        <v>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1</v>
      </c>
      <c r="CM24" s="2">
        <v>1</v>
      </c>
      <c r="CN24" s="3" t="b">
        <v>0</v>
      </c>
      <c r="CO24" s="3" t="b">
        <v>0</v>
      </c>
      <c r="CP24" s="2">
        <v>75.44</v>
      </c>
      <c r="CQ24" s="2">
        <v>8</v>
      </c>
      <c r="CR24" s="2">
        <v>7</v>
      </c>
      <c r="CS24" s="2">
        <v>0</v>
      </c>
      <c r="CT24" s="2">
        <v>0</v>
      </c>
      <c r="CU24" s="2">
        <v>0</v>
      </c>
      <c r="CV24" s="2">
        <v>1</v>
      </c>
      <c r="CW24" s="2">
        <v>0</v>
      </c>
      <c r="CX24" s="2">
        <v>0</v>
      </c>
      <c r="CY24" s="2">
        <v>0</v>
      </c>
      <c r="CZ24" s="2">
        <v>0</v>
      </c>
      <c r="DA24" s="2">
        <v>1</v>
      </c>
      <c r="DB24" s="3" t="b">
        <v>0</v>
      </c>
      <c r="DC24" s="3" t="b">
        <v>0</v>
      </c>
      <c r="DD24" s="2">
        <v>83.26</v>
      </c>
      <c r="DE24" s="2">
        <v>7</v>
      </c>
      <c r="DF24" s="2">
        <v>6</v>
      </c>
      <c r="DG24" s="2">
        <v>0</v>
      </c>
      <c r="DH24" s="2">
        <v>1</v>
      </c>
      <c r="DI24" s="2">
        <v>0</v>
      </c>
      <c r="DJ24" s="2">
        <v>0</v>
      </c>
      <c r="DK24" s="2">
        <v>0</v>
      </c>
      <c r="DL24" s="2">
        <v>0</v>
      </c>
      <c r="DM24" s="2">
        <v>1</v>
      </c>
      <c r="DN24" s="2">
        <v>0</v>
      </c>
      <c r="DO24" s="2">
        <v>2</v>
      </c>
      <c r="DP24" s="3" t="b">
        <v>0</v>
      </c>
      <c r="DQ24" s="3" t="b">
        <v>0</v>
      </c>
      <c r="DR24" s="2">
        <v>94.5</v>
      </c>
      <c r="DS24" s="2">
        <v>5</v>
      </c>
      <c r="DT24" s="2">
        <v>4</v>
      </c>
      <c r="DU24" s="2">
        <v>0</v>
      </c>
      <c r="DV24" s="2">
        <v>1</v>
      </c>
      <c r="DW24" s="2">
        <v>1</v>
      </c>
      <c r="DX24" s="2">
        <v>0</v>
      </c>
      <c r="DY24" s="2">
        <v>0</v>
      </c>
      <c r="DZ24" s="2">
        <v>1</v>
      </c>
      <c r="EA24" s="2">
        <v>0</v>
      </c>
      <c r="EB24" s="2">
        <v>1</v>
      </c>
      <c r="EC24" s="2">
        <v>4</v>
      </c>
      <c r="ED24" s="3" t="b">
        <v>0</v>
      </c>
      <c r="EE24" s="3" t="b">
        <v>0</v>
      </c>
      <c r="EF24" s="2">
        <v>95.08</v>
      </c>
      <c r="EG24" s="2">
        <v>7</v>
      </c>
      <c r="EH24" s="2">
        <v>6</v>
      </c>
      <c r="EI24" s="2">
        <v>0</v>
      </c>
      <c r="EJ24" s="2">
        <v>0</v>
      </c>
      <c r="EK24" s="2">
        <v>1</v>
      </c>
      <c r="EL24" s="2">
        <v>0</v>
      </c>
      <c r="EM24" s="2">
        <v>0</v>
      </c>
      <c r="EN24" s="2">
        <v>0</v>
      </c>
      <c r="EO24" s="2">
        <v>0</v>
      </c>
      <c r="EP24" s="2">
        <v>1</v>
      </c>
      <c r="EQ24" s="2">
        <v>2</v>
      </c>
      <c r="ER24" s="3" t="b">
        <v>0</v>
      </c>
      <c r="ES24" s="3" t="b">
        <v>0</v>
      </c>
      <c r="ET24" s="2">
        <v>93.75</v>
      </c>
      <c r="EU24" s="2">
        <v>6</v>
      </c>
      <c r="EV24" s="2">
        <v>6</v>
      </c>
      <c r="EW24" s="2">
        <v>0</v>
      </c>
      <c r="EX24" s="2">
        <v>1</v>
      </c>
      <c r="EY24" s="2">
        <v>2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3</v>
      </c>
      <c r="FF24" s="3" t="b">
        <v>0</v>
      </c>
      <c r="FG24" s="3" t="b">
        <v>0</v>
      </c>
      <c r="FH24" s="2">
        <v>107.11</v>
      </c>
      <c r="FI24" s="2">
        <v>5</v>
      </c>
      <c r="FJ24" s="2">
        <v>4</v>
      </c>
      <c r="FK24" s="2">
        <v>0</v>
      </c>
      <c r="FL24" s="2">
        <v>1</v>
      </c>
      <c r="FM24" s="2">
        <v>0</v>
      </c>
      <c r="FN24" s="2">
        <v>1</v>
      </c>
      <c r="FO24" s="2">
        <v>1</v>
      </c>
      <c r="FP24" s="2">
        <v>0</v>
      </c>
      <c r="FQ24" s="2">
        <v>1</v>
      </c>
      <c r="FR24" s="2">
        <v>0</v>
      </c>
      <c r="FS24" s="2">
        <v>4</v>
      </c>
      <c r="FT24" s="3" t="b">
        <v>0</v>
      </c>
      <c r="FU24" s="3" t="b">
        <v>0</v>
      </c>
      <c r="FV24" s="2">
        <v>90.99</v>
      </c>
      <c r="FW24" s="2">
        <v>7</v>
      </c>
      <c r="FX24" s="2">
        <v>6</v>
      </c>
      <c r="FY24" s="2">
        <v>0</v>
      </c>
      <c r="FZ24" s="2">
        <v>0</v>
      </c>
      <c r="GA24" s="2">
        <v>0</v>
      </c>
      <c r="GB24" s="2">
        <v>0</v>
      </c>
      <c r="GC24" s="2">
        <v>1</v>
      </c>
      <c r="GD24" s="2">
        <v>1</v>
      </c>
      <c r="GE24" s="2">
        <v>0</v>
      </c>
      <c r="GF24" s="2">
        <v>0</v>
      </c>
      <c r="GG24" s="2">
        <v>2</v>
      </c>
      <c r="GH24" s="3" t="b">
        <v>0</v>
      </c>
      <c r="GI24" s="2">
        <v>0</v>
      </c>
      <c r="GJ24" s="2">
        <v>1486</v>
      </c>
      <c r="GK24" s="2">
        <v>92.608000000000004</v>
      </c>
      <c r="GL24" s="2">
        <v>0</v>
      </c>
      <c r="GM24" s="2">
        <v>0</v>
      </c>
      <c r="GN24" s="2">
        <v>0</v>
      </c>
      <c r="GO24" s="2">
        <v>4</v>
      </c>
      <c r="GP24" s="2">
        <v>0</v>
      </c>
      <c r="GQ24" s="2">
        <v>6</v>
      </c>
      <c r="GR24" s="2">
        <v>8.1999999999999993</v>
      </c>
      <c r="GS24" s="2">
        <v>0</v>
      </c>
      <c r="GT24" s="2">
        <v>0</v>
      </c>
    </row>
    <row r="25" spans="1:202" ht="14.5" x14ac:dyDescent="0.35">
      <c r="A25" s="1" t="s">
        <v>228</v>
      </c>
      <c r="B25" s="2">
        <v>1</v>
      </c>
      <c r="C25" s="1" t="s">
        <v>203</v>
      </c>
      <c r="D25" s="1" t="s">
        <v>208</v>
      </c>
      <c r="E25" s="2">
        <v>23</v>
      </c>
      <c r="F25" s="3" t="b">
        <v>1</v>
      </c>
      <c r="G25" s="2">
        <v>44.8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1</v>
      </c>
      <c r="R25" s="2">
        <v>65.209999999999994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91.68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50.46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4</v>
      </c>
      <c r="AY25" s="3" t="b">
        <v>0</v>
      </c>
      <c r="AZ25" s="2">
        <v>47.62</v>
      </c>
      <c r="BA25" s="2">
        <v>8</v>
      </c>
      <c r="BB25" s="2">
        <v>7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1</v>
      </c>
      <c r="BK25" s="2">
        <v>1</v>
      </c>
      <c r="BL25" s="3" t="b">
        <v>0</v>
      </c>
      <c r="BM25" s="3" t="b">
        <v>0</v>
      </c>
      <c r="BN25" s="2">
        <v>69.73</v>
      </c>
      <c r="BO25" s="2">
        <v>8</v>
      </c>
      <c r="BP25" s="2">
        <v>7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1</v>
      </c>
      <c r="BY25" s="2">
        <v>1</v>
      </c>
      <c r="BZ25" s="3" t="b">
        <v>0</v>
      </c>
      <c r="CA25" s="3" t="b">
        <v>0</v>
      </c>
      <c r="CB25" s="2">
        <v>65.78</v>
      </c>
      <c r="CC25" s="2">
        <v>8</v>
      </c>
      <c r="CD25" s="2">
        <v>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1</v>
      </c>
      <c r="CN25" s="3" t="b">
        <v>0</v>
      </c>
      <c r="CO25" s="3" t="b">
        <v>1</v>
      </c>
      <c r="CP25" s="2">
        <v>61.51</v>
      </c>
      <c r="CQ25" s="2">
        <v>9</v>
      </c>
      <c r="CR25" s="2">
        <v>8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3" t="b">
        <v>0</v>
      </c>
      <c r="DC25" s="3" t="b">
        <v>0</v>
      </c>
      <c r="DD25" s="2">
        <v>58.61</v>
      </c>
      <c r="DE25" s="2">
        <v>8</v>
      </c>
      <c r="DF25" s="2">
        <v>7</v>
      </c>
      <c r="DG25" s="2">
        <v>1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1</v>
      </c>
      <c r="DP25" s="3" t="b">
        <v>0</v>
      </c>
      <c r="DQ25" s="3" t="b">
        <v>0</v>
      </c>
      <c r="DR25" s="2">
        <v>71.91</v>
      </c>
      <c r="DS25" s="2">
        <v>8</v>
      </c>
      <c r="DT25" s="2">
        <v>7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1</v>
      </c>
      <c r="EC25" s="2">
        <v>1</v>
      </c>
      <c r="ED25" s="3" t="b">
        <v>0</v>
      </c>
      <c r="EE25" s="3" t="b">
        <v>1</v>
      </c>
      <c r="EF25" s="2">
        <v>70.040000000000006</v>
      </c>
      <c r="EG25" s="2">
        <v>9</v>
      </c>
      <c r="EH25" s="2">
        <v>8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3" t="b">
        <v>1</v>
      </c>
      <c r="ES25" s="3" t="b">
        <v>0</v>
      </c>
      <c r="ET25" s="2">
        <v>62.07</v>
      </c>
      <c r="EU25" s="2">
        <v>8</v>
      </c>
      <c r="EV25" s="2">
        <v>7</v>
      </c>
      <c r="EW25" s="2">
        <v>0</v>
      </c>
      <c r="EX25" s="2">
        <v>1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1</v>
      </c>
      <c r="FF25" s="3" t="b">
        <v>0</v>
      </c>
      <c r="FG25" s="3" t="b">
        <v>0</v>
      </c>
      <c r="FH25" s="2">
        <v>81.319999999999993</v>
      </c>
      <c r="FI25" s="2">
        <v>7</v>
      </c>
      <c r="FJ25" s="2">
        <v>6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1</v>
      </c>
      <c r="FQ25" s="2">
        <v>1</v>
      </c>
      <c r="FR25" s="2">
        <v>0</v>
      </c>
      <c r="FS25" s="2">
        <v>2</v>
      </c>
      <c r="FT25" s="3" t="b">
        <v>0</v>
      </c>
      <c r="FU25" s="3" t="b">
        <v>0</v>
      </c>
      <c r="FV25" s="2">
        <v>56.38</v>
      </c>
      <c r="FW25" s="2">
        <v>8</v>
      </c>
      <c r="FX25" s="2">
        <v>7</v>
      </c>
      <c r="FY25" s="2">
        <v>0</v>
      </c>
      <c r="FZ25" s="2">
        <v>0</v>
      </c>
      <c r="GA25" s="2">
        <v>0</v>
      </c>
      <c r="GB25" s="2">
        <v>1</v>
      </c>
      <c r="GC25" s="2">
        <v>0</v>
      </c>
      <c r="GD25" s="2">
        <v>0</v>
      </c>
      <c r="GE25" s="2">
        <v>0</v>
      </c>
      <c r="GF25" s="2">
        <v>0</v>
      </c>
      <c r="GG25" s="2">
        <v>1</v>
      </c>
      <c r="GH25" s="3" t="b">
        <v>0</v>
      </c>
      <c r="GI25" s="2">
        <v>2</v>
      </c>
      <c r="GJ25" s="2">
        <v>1415</v>
      </c>
      <c r="GK25" s="2">
        <v>64.497</v>
      </c>
      <c r="GL25" s="2">
        <v>1</v>
      </c>
      <c r="GM25" s="2">
        <v>1</v>
      </c>
      <c r="GN25" s="2">
        <v>0</v>
      </c>
      <c r="GO25" s="2">
        <v>3</v>
      </c>
      <c r="GP25" s="2">
        <v>1</v>
      </c>
      <c r="GQ25" s="2">
        <v>5</v>
      </c>
      <c r="GR25" s="2">
        <v>10.4</v>
      </c>
      <c r="GS25" s="2">
        <v>0</v>
      </c>
      <c r="GT25" s="2">
        <v>0</v>
      </c>
    </row>
    <row r="26" spans="1:202" ht="14.5" x14ac:dyDescent="0.35">
      <c r="A26" s="1" t="s">
        <v>229</v>
      </c>
      <c r="B26" s="2">
        <v>1</v>
      </c>
      <c r="C26" s="1" t="s">
        <v>203</v>
      </c>
      <c r="D26" s="1" t="s">
        <v>208</v>
      </c>
      <c r="E26" s="2">
        <v>20</v>
      </c>
      <c r="F26" s="3" t="b">
        <v>1</v>
      </c>
      <c r="G26" s="2">
        <v>52.01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74.569999999999993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3" t="b">
        <v>1</v>
      </c>
      <c r="AC26" s="2">
        <v>72.8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35.1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3</v>
      </c>
      <c r="AY26" s="3" t="b">
        <v>0</v>
      </c>
      <c r="AZ26" s="2">
        <v>78.27</v>
      </c>
      <c r="BA26" s="2">
        <v>8</v>
      </c>
      <c r="BB26" s="2">
        <v>7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  <c r="BJ26" s="2">
        <v>0</v>
      </c>
      <c r="BK26" s="2">
        <v>1</v>
      </c>
      <c r="BL26" s="3" t="b">
        <v>0</v>
      </c>
      <c r="BM26" s="3" t="b">
        <v>1</v>
      </c>
      <c r="BN26" s="2">
        <v>85.38</v>
      </c>
      <c r="BO26" s="2">
        <v>9</v>
      </c>
      <c r="BP26" s="2">
        <v>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3" t="b">
        <v>0</v>
      </c>
      <c r="CA26" s="3" t="b">
        <v>0</v>
      </c>
      <c r="CB26" s="2">
        <v>88.59</v>
      </c>
      <c r="CC26" s="2">
        <v>8</v>
      </c>
      <c r="CD26" s="2">
        <v>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1</v>
      </c>
      <c r="CM26" s="2">
        <v>1</v>
      </c>
      <c r="CN26" s="3" t="b">
        <v>0</v>
      </c>
      <c r="CO26" s="3" t="b">
        <v>0</v>
      </c>
      <c r="CP26" s="2">
        <v>84.14</v>
      </c>
      <c r="CQ26" s="2">
        <v>8</v>
      </c>
      <c r="CR26" s="2">
        <v>7</v>
      </c>
      <c r="CS26" s="2">
        <v>0</v>
      </c>
      <c r="CT26" s="2">
        <v>0</v>
      </c>
      <c r="CU26" s="2">
        <v>0</v>
      </c>
      <c r="CV26" s="2">
        <v>1</v>
      </c>
      <c r="CW26" s="2">
        <v>0</v>
      </c>
      <c r="CX26" s="2">
        <v>0</v>
      </c>
      <c r="CY26" s="2">
        <v>0</v>
      </c>
      <c r="CZ26" s="2">
        <v>0</v>
      </c>
      <c r="DA26" s="2">
        <v>1</v>
      </c>
      <c r="DB26" s="3" t="b">
        <v>0</v>
      </c>
      <c r="DC26" s="3" t="b">
        <v>0</v>
      </c>
      <c r="DD26" s="2">
        <v>79.58</v>
      </c>
      <c r="DE26" s="2">
        <v>8</v>
      </c>
      <c r="DF26" s="2">
        <v>7</v>
      </c>
      <c r="DG26" s="2">
        <v>0</v>
      </c>
      <c r="DH26" s="2">
        <v>0</v>
      </c>
      <c r="DI26" s="2">
        <v>1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3" t="b">
        <v>0</v>
      </c>
      <c r="DQ26" s="3" t="b">
        <v>1</v>
      </c>
      <c r="DR26" s="2">
        <v>107.05</v>
      </c>
      <c r="DS26" s="2">
        <v>9</v>
      </c>
      <c r="DT26" s="2">
        <v>8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3" t="b">
        <v>0</v>
      </c>
      <c r="EE26" s="3" t="b">
        <v>0</v>
      </c>
      <c r="EF26" s="2">
        <v>90.74</v>
      </c>
      <c r="EG26" s="2">
        <v>8</v>
      </c>
      <c r="EH26" s="2">
        <v>7</v>
      </c>
      <c r="EI26" s="2">
        <v>0</v>
      </c>
      <c r="EJ26" s="2">
        <v>0</v>
      </c>
      <c r="EK26" s="2">
        <v>1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1</v>
      </c>
      <c r="ER26" s="3" t="b">
        <v>0</v>
      </c>
      <c r="ES26" s="3" t="b">
        <v>0</v>
      </c>
      <c r="ET26" s="2">
        <v>83.81</v>
      </c>
      <c r="EU26" s="2">
        <v>8</v>
      </c>
      <c r="EV26" s="2">
        <v>7</v>
      </c>
      <c r="EW26" s="2">
        <v>0</v>
      </c>
      <c r="EX26" s="2">
        <v>1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1</v>
      </c>
      <c r="FF26" s="3" t="b">
        <v>0</v>
      </c>
      <c r="FG26" s="3" t="b">
        <v>1</v>
      </c>
      <c r="FH26" s="2">
        <v>123.69</v>
      </c>
      <c r="FI26" s="2">
        <v>9</v>
      </c>
      <c r="FJ26" s="2">
        <v>8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3" t="b">
        <v>1</v>
      </c>
      <c r="FU26" s="3" t="b">
        <v>0</v>
      </c>
      <c r="FV26" s="2">
        <v>89.48</v>
      </c>
      <c r="FW26" s="2">
        <v>8</v>
      </c>
      <c r="FX26" s="2">
        <v>7</v>
      </c>
      <c r="FY26" s="2">
        <v>0</v>
      </c>
      <c r="FZ26" s="2">
        <v>0</v>
      </c>
      <c r="GA26" s="2">
        <v>0</v>
      </c>
      <c r="GB26" s="2">
        <v>1</v>
      </c>
      <c r="GC26" s="2">
        <v>0</v>
      </c>
      <c r="GD26" s="2">
        <v>0</v>
      </c>
      <c r="GE26" s="2">
        <v>0</v>
      </c>
      <c r="GF26" s="2">
        <v>0</v>
      </c>
      <c r="GG26" s="2">
        <v>1</v>
      </c>
      <c r="GH26" s="3" t="b">
        <v>0</v>
      </c>
      <c r="GI26" s="2">
        <v>3</v>
      </c>
      <c r="GJ26" s="2">
        <v>1669</v>
      </c>
      <c r="GK26" s="2">
        <v>91.072999999999993</v>
      </c>
      <c r="GL26" s="2">
        <v>1</v>
      </c>
      <c r="GM26" s="2">
        <v>1</v>
      </c>
      <c r="GN26" s="2">
        <v>0</v>
      </c>
      <c r="GO26" s="2">
        <v>3</v>
      </c>
      <c r="GP26" s="2">
        <v>2</v>
      </c>
      <c r="GQ26" s="2">
        <v>4</v>
      </c>
      <c r="GR26" s="2">
        <v>8.4</v>
      </c>
      <c r="GS26" s="2">
        <v>0</v>
      </c>
      <c r="GT26" s="2">
        <v>0</v>
      </c>
    </row>
    <row r="27" spans="1:202" ht="14.5" x14ac:dyDescent="0.35">
      <c r="A27" s="1" t="s">
        <v>230</v>
      </c>
      <c r="B27" s="2">
        <v>1</v>
      </c>
      <c r="C27" s="1" t="s">
        <v>203</v>
      </c>
      <c r="D27" s="1" t="s">
        <v>204</v>
      </c>
      <c r="E27" s="2">
        <v>26</v>
      </c>
      <c r="F27" s="3" t="b">
        <v>1</v>
      </c>
      <c r="G27" s="2">
        <v>120.23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28.24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19.72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22.13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0</v>
      </c>
      <c r="AZ27" s="2">
        <v>93.64</v>
      </c>
      <c r="BA27" s="2">
        <v>9</v>
      </c>
      <c r="BB27" s="2">
        <v>4</v>
      </c>
      <c r="BC27" s="2">
        <v>0</v>
      </c>
      <c r="BD27" s="2">
        <v>0</v>
      </c>
      <c r="BE27" s="2">
        <v>0</v>
      </c>
      <c r="BF27" s="2">
        <v>1</v>
      </c>
      <c r="BG27" s="2">
        <v>0</v>
      </c>
      <c r="BH27" s="2">
        <v>1</v>
      </c>
      <c r="BI27" s="2">
        <v>1</v>
      </c>
      <c r="BJ27" s="2">
        <v>1</v>
      </c>
      <c r="BK27" s="2">
        <v>4</v>
      </c>
      <c r="BL27" s="3" t="b">
        <v>0</v>
      </c>
      <c r="BM27" s="3" t="b">
        <v>0</v>
      </c>
      <c r="BN27" s="2">
        <v>53.98</v>
      </c>
      <c r="BO27" s="2">
        <v>7</v>
      </c>
      <c r="BP27" s="2">
        <v>6</v>
      </c>
      <c r="BQ27" s="2">
        <v>0</v>
      </c>
      <c r="BR27" s="2">
        <v>0</v>
      </c>
      <c r="BS27" s="2">
        <v>1</v>
      </c>
      <c r="BT27" s="2">
        <v>0</v>
      </c>
      <c r="BU27" s="2">
        <v>0</v>
      </c>
      <c r="BV27" s="2">
        <v>0</v>
      </c>
      <c r="BW27" s="2">
        <v>0</v>
      </c>
      <c r="BX27" s="2">
        <v>1</v>
      </c>
      <c r="BY27" s="2">
        <v>2</v>
      </c>
      <c r="BZ27" s="3" t="b">
        <v>0</v>
      </c>
      <c r="CA27" s="3" t="b">
        <v>0</v>
      </c>
      <c r="CB27" s="2">
        <v>68.8</v>
      </c>
      <c r="CC27" s="2">
        <v>8</v>
      </c>
      <c r="CD27" s="2">
        <v>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1</v>
      </c>
      <c r="CM27" s="2">
        <v>1</v>
      </c>
      <c r="CN27" s="3" t="b">
        <v>0</v>
      </c>
      <c r="CO27" s="3" t="b">
        <v>0</v>
      </c>
      <c r="CP27" s="2">
        <v>43</v>
      </c>
      <c r="CQ27" s="2">
        <v>8</v>
      </c>
      <c r="CR27" s="2">
        <v>7</v>
      </c>
      <c r="CS27" s="2">
        <v>0</v>
      </c>
      <c r="CT27" s="2">
        <v>0</v>
      </c>
      <c r="CU27" s="2">
        <v>0</v>
      </c>
      <c r="CV27" s="2">
        <v>1</v>
      </c>
      <c r="CW27" s="2">
        <v>0</v>
      </c>
      <c r="CX27" s="2">
        <v>0</v>
      </c>
      <c r="CY27" s="2">
        <v>0</v>
      </c>
      <c r="CZ27" s="2">
        <v>0</v>
      </c>
      <c r="DA27" s="2">
        <v>1</v>
      </c>
      <c r="DB27" s="3" t="b">
        <v>0</v>
      </c>
      <c r="DC27" s="3" t="b">
        <v>0</v>
      </c>
      <c r="DD27" s="2">
        <v>64.8</v>
      </c>
      <c r="DE27" s="2">
        <v>8</v>
      </c>
      <c r="DF27" s="2">
        <v>7</v>
      </c>
      <c r="DG27" s="2">
        <v>0</v>
      </c>
      <c r="DH27" s="2">
        <v>0</v>
      </c>
      <c r="DI27" s="2">
        <v>1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1</v>
      </c>
      <c r="DP27" s="3" t="b">
        <v>0</v>
      </c>
      <c r="DQ27" s="3" t="b">
        <v>0</v>
      </c>
      <c r="DR27" s="2">
        <v>38.380000000000003</v>
      </c>
      <c r="DS27" s="2">
        <v>6</v>
      </c>
      <c r="DT27" s="2">
        <v>7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3</v>
      </c>
      <c r="EA27" s="2">
        <v>0</v>
      </c>
      <c r="EB27" s="2">
        <v>0</v>
      </c>
      <c r="EC27" s="2">
        <v>3</v>
      </c>
      <c r="ED27" s="3" t="b">
        <v>0</v>
      </c>
      <c r="EE27" s="3" t="b">
        <v>0</v>
      </c>
      <c r="EF27" s="2">
        <v>63.94</v>
      </c>
      <c r="EG27" s="2">
        <v>8</v>
      </c>
      <c r="EH27" s="2">
        <v>7</v>
      </c>
      <c r="EI27" s="2">
        <v>0</v>
      </c>
      <c r="EJ27" s="2">
        <v>0</v>
      </c>
      <c r="EK27" s="2">
        <v>0</v>
      </c>
      <c r="EL27" s="2">
        <v>1</v>
      </c>
      <c r="EM27" s="2">
        <v>0</v>
      </c>
      <c r="EN27" s="2">
        <v>0</v>
      </c>
      <c r="EO27" s="2">
        <v>0</v>
      </c>
      <c r="EP27" s="2">
        <v>0</v>
      </c>
      <c r="EQ27" s="2">
        <v>1</v>
      </c>
      <c r="ER27" s="3" t="b">
        <v>0</v>
      </c>
      <c r="ES27" s="3" t="b">
        <v>0</v>
      </c>
      <c r="ET27" s="2">
        <v>74.989999999999995</v>
      </c>
      <c r="EU27" s="2">
        <v>8</v>
      </c>
      <c r="EV27" s="2">
        <v>5</v>
      </c>
      <c r="EW27" s="2">
        <v>1</v>
      </c>
      <c r="EX27" s="2">
        <v>1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1</v>
      </c>
      <c r="FE27" s="2">
        <v>3</v>
      </c>
      <c r="FF27" s="3" t="b">
        <v>0</v>
      </c>
      <c r="FG27" s="3" t="b">
        <v>0</v>
      </c>
      <c r="FH27" s="2">
        <v>65</v>
      </c>
      <c r="FI27" s="2">
        <v>8</v>
      </c>
      <c r="FJ27" s="2">
        <v>7</v>
      </c>
      <c r="FK27" s="2">
        <v>0</v>
      </c>
      <c r="FL27" s="2">
        <v>1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1</v>
      </c>
      <c r="FT27" s="3" t="b">
        <v>0</v>
      </c>
      <c r="FU27" s="3" t="b">
        <v>1</v>
      </c>
      <c r="FV27" s="2">
        <v>89.86</v>
      </c>
      <c r="FW27" s="2">
        <v>9</v>
      </c>
      <c r="FX27" s="2">
        <v>8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3" t="b">
        <v>1</v>
      </c>
      <c r="GI27" s="2">
        <v>1</v>
      </c>
      <c r="GJ27" s="2">
        <v>1187</v>
      </c>
      <c r="GK27" s="2">
        <v>65.638999999999996</v>
      </c>
      <c r="GL27" s="2">
        <v>1</v>
      </c>
      <c r="GM27" s="2">
        <v>1</v>
      </c>
      <c r="GN27" s="2">
        <v>0</v>
      </c>
      <c r="GO27" s="2">
        <v>3</v>
      </c>
      <c r="GP27" s="2">
        <v>0</v>
      </c>
      <c r="GQ27" s="2">
        <v>6</v>
      </c>
      <c r="GR27" s="2">
        <v>8</v>
      </c>
      <c r="GS27" s="2">
        <v>0</v>
      </c>
      <c r="GT27" s="2">
        <v>0</v>
      </c>
    </row>
    <row r="28" spans="1:202" ht="14.5" x14ac:dyDescent="0.35">
      <c r="A28" s="1" t="s">
        <v>231</v>
      </c>
      <c r="B28" s="2">
        <v>1</v>
      </c>
      <c r="C28" s="1" t="s">
        <v>203</v>
      </c>
      <c r="D28" s="1" t="s">
        <v>204</v>
      </c>
      <c r="E28" s="2">
        <v>38</v>
      </c>
      <c r="F28" s="3" t="b">
        <v>1</v>
      </c>
      <c r="G28" s="2">
        <v>56.96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0</v>
      </c>
      <c r="R28" s="2">
        <v>101.98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1</v>
      </c>
      <c r="AA28" s="2">
        <v>2</v>
      </c>
      <c r="AB28" s="3" t="b">
        <v>1</v>
      </c>
      <c r="AC28" s="2">
        <v>42.81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3" t="b">
        <v>1</v>
      </c>
      <c r="AN28" s="2">
        <v>45.18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3</v>
      </c>
      <c r="AY28" s="3" t="b">
        <v>0</v>
      </c>
      <c r="AZ28" s="2">
        <v>102.58</v>
      </c>
      <c r="BA28" s="2">
        <v>8</v>
      </c>
      <c r="BB28" s="2">
        <v>5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1</v>
      </c>
      <c r="BI28" s="2">
        <v>1</v>
      </c>
      <c r="BJ28" s="2">
        <v>1</v>
      </c>
      <c r="BK28" s="2">
        <v>3</v>
      </c>
      <c r="BL28" s="3" t="b">
        <v>0</v>
      </c>
      <c r="BM28" s="3" t="b">
        <v>0</v>
      </c>
      <c r="BN28" s="2">
        <v>116.68</v>
      </c>
      <c r="BO28" s="2">
        <v>8</v>
      </c>
      <c r="BP28" s="2">
        <v>7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1</v>
      </c>
      <c r="BY28" s="2">
        <v>1</v>
      </c>
      <c r="BZ28" s="3" t="b">
        <v>0</v>
      </c>
      <c r="CA28" s="3" t="b">
        <v>0</v>
      </c>
      <c r="CB28" s="2">
        <v>80.97</v>
      </c>
      <c r="CC28" s="2">
        <v>8</v>
      </c>
      <c r="CD28" s="2">
        <v>7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1</v>
      </c>
      <c r="CM28" s="2">
        <v>1</v>
      </c>
      <c r="CN28" s="3" t="b">
        <v>0</v>
      </c>
      <c r="CO28" s="3" t="b">
        <v>0</v>
      </c>
      <c r="CP28" s="2">
        <v>65.69</v>
      </c>
      <c r="CQ28" s="2">
        <v>8</v>
      </c>
      <c r="CR28" s="2">
        <v>7</v>
      </c>
      <c r="CS28" s="2">
        <v>0</v>
      </c>
      <c r="CT28" s="2">
        <v>0</v>
      </c>
      <c r="CU28" s="2">
        <v>0</v>
      </c>
      <c r="CV28" s="2">
        <v>1</v>
      </c>
      <c r="CW28" s="2">
        <v>0</v>
      </c>
      <c r="CX28" s="2">
        <v>0</v>
      </c>
      <c r="CY28" s="2">
        <v>0</v>
      </c>
      <c r="CZ28" s="2">
        <v>0</v>
      </c>
      <c r="DA28" s="2">
        <v>1</v>
      </c>
      <c r="DB28" s="3" t="b">
        <v>0</v>
      </c>
      <c r="DC28" s="3" t="b">
        <v>0</v>
      </c>
      <c r="DD28" s="2">
        <v>119.89</v>
      </c>
      <c r="DE28" s="2">
        <v>8</v>
      </c>
      <c r="DF28" s="2">
        <v>7</v>
      </c>
      <c r="DG28" s="2">
        <v>0</v>
      </c>
      <c r="DH28" s="2">
        <v>0</v>
      </c>
      <c r="DI28" s="2">
        <v>1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1</v>
      </c>
      <c r="DP28" s="3" t="b">
        <v>0</v>
      </c>
      <c r="DQ28" s="3" t="b">
        <v>0</v>
      </c>
      <c r="DR28" s="2">
        <v>116.16</v>
      </c>
      <c r="DS28" s="2">
        <v>8</v>
      </c>
      <c r="DT28" s="2">
        <v>7</v>
      </c>
      <c r="DU28" s="2">
        <v>0</v>
      </c>
      <c r="DV28" s="2">
        <v>1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1</v>
      </c>
      <c r="ED28" s="3" t="b">
        <v>0</v>
      </c>
      <c r="EE28" s="3" t="b">
        <v>1</v>
      </c>
      <c r="EF28" s="2">
        <v>127.03</v>
      </c>
      <c r="EG28" s="2">
        <v>9</v>
      </c>
      <c r="EH28" s="2">
        <v>8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3" t="b">
        <v>1</v>
      </c>
      <c r="ES28" s="3" t="b">
        <v>0</v>
      </c>
      <c r="ET28" s="2">
        <v>130.82</v>
      </c>
      <c r="EU28" s="2">
        <v>8</v>
      </c>
      <c r="EV28" s="2">
        <v>7</v>
      </c>
      <c r="EW28" s="2">
        <v>0</v>
      </c>
      <c r="EX28" s="2">
        <v>1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1</v>
      </c>
      <c r="FF28" s="3" t="b">
        <v>0</v>
      </c>
      <c r="FG28" s="3" t="b">
        <v>0</v>
      </c>
      <c r="FH28" s="2">
        <v>87.8</v>
      </c>
      <c r="FI28" s="2">
        <v>8</v>
      </c>
      <c r="FJ28" s="2">
        <v>7</v>
      </c>
      <c r="FK28" s="2">
        <v>0</v>
      </c>
      <c r="FL28" s="2">
        <v>1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1</v>
      </c>
      <c r="FT28" s="3" t="b">
        <v>0</v>
      </c>
      <c r="FU28" s="3" t="b">
        <v>0</v>
      </c>
      <c r="FV28" s="2">
        <v>90.85</v>
      </c>
      <c r="FW28" s="2">
        <v>7</v>
      </c>
      <c r="FX28" s="2">
        <v>6</v>
      </c>
      <c r="FY28" s="2">
        <v>0</v>
      </c>
      <c r="FZ28" s="2">
        <v>0</v>
      </c>
      <c r="GA28" s="2">
        <v>0</v>
      </c>
      <c r="GB28" s="2">
        <v>1</v>
      </c>
      <c r="GC28" s="2">
        <v>0</v>
      </c>
      <c r="GD28" s="2">
        <v>0</v>
      </c>
      <c r="GE28" s="2">
        <v>0</v>
      </c>
      <c r="GF28" s="2">
        <v>1</v>
      </c>
      <c r="GG28" s="2">
        <v>2</v>
      </c>
      <c r="GH28" s="3" t="b">
        <v>0</v>
      </c>
      <c r="GI28" s="2">
        <v>1</v>
      </c>
      <c r="GJ28" s="2">
        <v>1566</v>
      </c>
      <c r="GK28" s="2">
        <v>103.84699999999999</v>
      </c>
      <c r="GL28" s="2">
        <v>1</v>
      </c>
      <c r="GM28" s="2">
        <v>1</v>
      </c>
      <c r="GN28" s="2">
        <v>0</v>
      </c>
      <c r="GO28" s="2">
        <v>3</v>
      </c>
      <c r="GP28" s="2">
        <v>0</v>
      </c>
      <c r="GQ28" s="2">
        <v>6</v>
      </c>
      <c r="GR28" s="2">
        <v>12.6</v>
      </c>
      <c r="GS28" s="2">
        <v>0</v>
      </c>
      <c r="GT28" s="2">
        <v>0</v>
      </c>
    </row>
    <row r="29" spans="1:202" ht="14.5" x14ac:dyDescent="0.35">
      <c r="A29" s="1" t="s">
        <v>232</v>
      </c>
      <c r="B29" s="2">
        <v>1</v>
      </c>
      <c r="C29" s="1" t="s">
        <v>203</v>
      </c>
      <c r="D29" s="1" t="s">
        <v>208</v>
      </c>
      <c r="E29" s="2">
        <v>39</v>
      </c>
      <c r="F29" s="3" t="b">
        <v>1</v>
      </c>
      <c r="G29" s="2">
        <v>62.88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141.66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54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42.52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0</v>
      </c>
      <c r="AZ29" s="2">
        <v>150.80000000000001</v>
      </c>
      <c r="BA29" s="2">
        <v>8</v>
      </c>
      <c r="BB29" s="2">
        <v>7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1</v>
      </c>
      <c r="BL29" s="3" t="b">
        <v>0</v>
      </c>
      <c r="BM29" s="3" t="b">
        <v>0</v>
      </c>
      <c r="BN29" s="2">
        <v>100.68</v>
      </c>
      <c r="BO29" s="2">
        <v>8</v>
      </c>
      <c r="BP29" s="2">
        <v>7</v>
      </c>
      <c r="BQ29" s="2">
        <v>1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1</v>
      </c>
      <c r="BZ29" s="3" t="b">
        <v>0</v>
      </c>
      <c r="CA29" s="3" t="b">
        <v>0</v>
      </c>
      <c r="CB29" s="2">
        <v>108.21</v>
      </c>
      <c r="CC29" s="2">
        <v>8</v>
      </c>
      <c r="CD29" s="2">
        <v>7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1</v>
      </c>
      <c r="CM29" s="2">
        <v>1</v>
      </c>
      <c r="CN29" s="3" t="b">
        <v>0</v>
      </c>
      <c r="CO29" s="3" t="b">
        <v>0</v>
      </c>
      <c r="CP29" s="2">
        <v>91.59</v>
      </c>
      <c r="CQ29" s="2">
        <v>8</v>
      </c>
      <c r="CR29" s="2">
        <v>7</v>
      </c>
      <c r="CS29" s="2">
        <v>0</v>
      </c>
      <c r="CT29" s="2">
        <v>0</v>
      </c>
      <c r="CU29" s="2">
        <v>0</v>
      </c>
      <c r="CV29" s="2">
        <v>1</v>
      </c>
      <c r="CW29" s="2">
        <v>0</v>
      </c>
      <c r="CX29" s="2">
        <v>0</v>
      </c>
      <c r="CY29" s="2">
        <v>0</v>
      </c>
      <c r="CZ29" s="2">
        <v>0</v>
      </c>
      <c r="DA29" s="2">
        <v>1</v>
      </c>
      <c r="DB29" s="3" t="b">
        <v>0</v>
      </c>
      <c r="DC29" s="3" t="b">
        <v>0</v>
      </c>
      <c r="DD29" s="2">
        <v>119.68</v>
      </c>
      <c r="DE29" s="2">
        <v>8</v>
      </c>
      <c r="DF29" s="2">
        <v>5</v>
      </c>
      <c r="DG29" s="2">
        <v>0</v>
      </c>
      <c r="DH29" s="2">
        <v>1</v>
      </c>
      <c r="DI29" s="2">
        <v>1</v>
      </c>
      <c r="DJ29" s="2">
        <v>0</v>
      </c>
      <c r="DK29" s="2">
        <v>0</v>
      </c>
      <c r="DL29" s="2">
        <v>1</v>
      </c>
      <c r="DM29" s="2">
        <v>0</v>
      </c>
      <c r="DN29" s="2">
        <v>0</v>
      </c>
      <c r="DO29" s="2">
        <v>3</v>
      </c>
      <c r="DP29" s="3" t="b">
        <v>0</v>
      </c>
      <c r="DQ29" s="3" t="b">
        <v>0</v>
      </c>
      <c r="DR29" s="2">
        <v>138.41</v>
      </c>
      <c r="DS29" s="2">
        <v>8</v>
      </c>
      <c r="DT29" s="2">
        <v>7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1</v>
      </c>
      <c r="EA29" s="2">
        <v>0</v>
      </c>
      <c r="EB29" s="2">
        <v>0</v>
      </c>
      <c r="EC29" s="2">
        <v>1</v>
      </c>
      <c r="ED29" s="3" t="b">
        <v>0</v>
      </c>
      <c r="EE29" s="3" t="b">
        <v>0</v>
      </c>
      <c r="EF29" s="2">
        <v>217.8</v>
      </c>
      <c r="EG29" s="2">
        <v>7</v>
      </c>
      <c r="EH29" s="2">
        <v>6</v>
      </c>
      <c r="EI29" s="2">
        <v>0</v>
      </c>
      <c r="EJ29" s="2">
        <v>0</v>
      </c>
      <c r="EK29" s="2">
        <v>0</v>
      </c>
      <c r="EL29" s="2">
        <v>1</v>
      </c>
      <c r="EM29" s="2">
        <v>0</v>
      </c>
      <c r="EN29" s="2">
        <v>0</v>
      </c>
      <c r="EO29" s="2">
        <v>0</v>
      </c>
      <c r="EP29" s="2">
        <v>1</v>
      </c>
      <c r="EQ29" s="2">
        <v>2</v>
      </c>
      <c r="ER29" s="3" t="b">
        <v>0</v>
      </c>
      <c r="ES29" s="3" t="b">
        <v>0</v>
      </c>
      <c r="ET29" s="2">
        <v>128.02000000000001</v>
      </c>
      <c r="EU29" s="2">
        <v>7</v>
      </c>
      <c r="EV29" s="2">
        <v>6</v>
      </c>
      <c r="EW29" s="2">
        <v>1</v>
      </c>
      <c r="EX29" s="2">
        <v>1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2</v>
      </c>
      <c r="FF29" s="3" t="b">
        <v>0</v>
      </c>
      <c r="FG29" s="3" t="b">
        <v>0</v>
      </c>
      <c r="FH29" s="2">
        <v>144.55000000000001</v>
      </c>
      <c r="FI29" s="2">
        <v>8</v>
      </c>
      <c r="FJ29" s="2">
        <v>7</v>
      </c>
      <c r="FK29" s="2">
        <v>0</v>
      </c>
      <c r="FL29" s="2">
        <v>0</v>
      </c>
      <c r="FM29" s="2">
        <v>0</v>
      </c>
      <c r="FN29" s="2">
        <v>1</v>
      </c>
      <c r="FO29" s="2">
        <v>0</v>
      </c>
      <c r="FP29" s="2">
        <v>0</v>
      </c>
      <c r="FQ29" s="2">
        <v>0</v>
      </c>
      <c r="FR29" s="2">
        <v>0</v>
      </c>
      <c r="FS29" s="2">
        <v>1</v>
      </c>
      <c r="FT29" s="3" t="b">
        <v>0</v>
      </c>
      <c r="FU29" s="3" t="b">
        <v>0</v>
      </c>
      <c r="FV29" s="2">
        <v>108.29</v>
      </c>
      <c r="FW29" s="2">
        <v>8</v>
      </c>
      <c r="FX29" s="2">
        <v>7</v>
      </c>
      <c r="FY29" s="2">
        <v>0</v>
      </c>
      <c r="FZ29" s="2">
        <v>0</v>
      </c>
      <c r="GA29" s="2">
        <v>0</v>
      </c>
      <c r="GB29" s="2">
        <v>1</v>
      </c>
      <c r="GC29" s="2">
        <v>0</v>
      </c>
      <c r="GD29" s="2">
        <v>0</v>
      </c>
      <c r="GE29" s="2">
        <v>0</v>
      </c>
      <c r="GF29" s="2">
        <v>0</v>
      </c>
      <c r="GG29" s="2">
        <v>1</v>
      </c>
      <c r="GH29" s="3" t="b">
        <v>0</v>
      </c>
      <c r="GI29" s="2">
        <v>0</v>
      </c>
      <c r="GJ29" s="2">
        <v>1948</v>
      </c>
      <c r="GK29" s="2">
        <v>130.803</v>
      </c>
      <c r="GL29" s="2">
        <v>0</v>
      </c>
      <c r="GM29" s="2">
        <v>0</v>
      </c>
      <c r="GN29" s="2">
        <v>0</v>
      </c>
      <c r="GO29" s="2">
        <v>4</v>
      </c>
      <c r="GP29" s="2">
        <v>0</v>
      </c>
      <c r="GQ29" s="2">
        <v>6</v>
      </c>
      <c r="GR29" s="2">
        <v>14</v>
      </c>
      <c r="GS29" s="2">
        <v>0</v>
      </c>
      <c r="GT29" s="2">
        <v>0</v>
      </c>
    </row>
    <row r="30" spans="1:202" ht="14.5" x14ac:dyDescent="0.35">
      <c r="A30" s="1" t="s">
        <v>233</v>
      </c>
      <c r="B30" s="2">
        <v>1</v>
      </c>
      <c r="C30" s="1" t="s">
        <v>203</v>
      </c>
      <c r="D30" s="1" t="s">
        <v>208</v>
      </c>
      <c r="E30" s="2">
        <v>21</v>
      </c>
      <c r="F30" s="3" t="b">
        <v>1</v>
      </c>
      <c r="G30" s="2">
        <v>22.17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62.27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2</v>
      </c>
      <c r="AB30" s="3" t="b">
        <v>1</v>
      </c>
      <c r="AC30" s="2">
        <v>17.260000000000002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24.31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1</v>
      </c>
      <c r="AZ30" s="2">
        <v>99.38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3" t="b">
        <v>0</v>
      </c>
      <c r="BM30" s="3" t="b">
        <v>0</v>
      </c>
      <c r="BN30" s="2">
        <v>85.8</v>
      </c>
      <c r="BO30" s="2">
        <v>8</v>
      </c>
      <c r="BP30" s="2">
        <v>7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1</v>
      </c>
      <c r="BY30" s="2">
        <v>1</v>
      </c>
      <c r="BZ30" s="3" t="b">
        <v>0</v>
      </c>
      <c r="CA30" s="3" t="b">
        <v>0</v>
      </c>
      <c r="CB30" s="2">
        <v>63.27</v>
      </c>
      <c r="CC30" s="2">
        <v>8</v>
      </c>
      <c r="CD30" s="2">
        <v>7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1</v>
      </c>
      <c r="CM30" s="2">
        <v>1</v>
      </c>
      <c r="CN30" s="3" t="b">
        <v>0</v>
      </c>
      <c r="CO30" s="3" t="b">
        <v>1</v>
      </c>
      <c r="CP30" s="2">
        <v>151.41</v>
      </c>
      <c r="CQ30" s="2">
        <v>9</v>
      </c>
      <c r="CR30" s="2">
        <v>8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3" t="b">
        <v>0</v>
      </c>
      <c r="DC30" s="3" t="b">
        <v>0</v>
      </c>
      <c r="DD30" s="2">
        <v>87.1</v>
      </c>
      <c r="DE30" s="2">
        <v>9</v>
      </c>
      <c r="DF30" s="2">
        <v>6</v>
      </c>
      <c r="DG30" s="2">
        <v>2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2</v>
      </c>
      <c r="DN30" s="2">
        <v>0</v>
      </c>
      <c r="DO30" s="2">
        <v>4</v>
      </c>
      <c r="DP30" s="3" t="b">
        <v>0</v>
      </c>
      <c r="DQ30" s="3" t="b">
        <v>1</v>
      </c>
      <c r="DR30" s="2">
        <v>119.2</v>
      </c>
      <c r="DS30" s="2">
        <v>9</v>
      </c>
      <c r="DT30" s="2">
        <v>8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3" t="b">
        <v>0</v>
      </c>
      <c r="EE30" s="3" t="b">
        <v>1</v>
      </c>
      <c r="EF30" s="2">
        <v>73.510000000000005</v>
      </c>
      <c r="EG30" s="2">
        <v>9</v>
      </c>
      <c r="EH30" s="2">
        <v>8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3" t="b">
        <v>1</v>
      </c>
      <c r="ES30" s="3" t="b">
        <v>0</v>
      </c>
      <c r="ET30" s="2">
        <v>232.13</v>
      </c>
      <c r="EU30" s="2">
        <v>8</v>
      </c>
      <c r="EV30" s="2">
        <v>7</v>
      </c>
      <c r="EW30" s="2">
        <v>0</v>
      </c>
      <c r="EX30" s="2">
        <v>1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1</v>
      </c>
      <c r="FF30" s="3" t="b">
        <v>0</v>
      </c>
      <c r="FG30" s="3" t="b">
        <v>1</v>
      </c>
      <c r="FH30" s="2">
        <v>85.32</v>
      </c>
      <c r="FI30" s="2">
        <v>9</v>
      </c>
      <c r="FJ30" s="2">
        <v>8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3" t="b">
        <v>1</v>
      </c>
      <c r="FU30" s="3" t="b">
        <v>0</v>
      </c>
      <c r="FV30" s="2">
        <v>160.4</v>
      </c>
      <c r="FW30" s="2">
        <v>10</v>
      </c>
      <c r="FX30" s="2">
        <v>5</v>
      </c>
      <c r="FY30" s="2">
        <v>0</v>
      </c>
      <c r="FZ30" s="2">
        <v>0</v>
      </c>
      <c r="GA30" s="2">
        <v>0</v>
      </c>
      <c r="GB30" s="2">
        <v>1</v>
      </c>
      <c r="GC30" s="2">
        <v>0</v>
      </c>
      <c r="GD30" s="2">
        <v>1</v>
      </c>
      <c r="GE30" s="2">
        <v>0</v>
      </c>
      <c r="GF30" s="2">
        <v>1</v>
      </c>
      <c r="GG30" s="2">
        <v>3</v>
      </c>
      <c r="GH30" s="3" t="b">
        <v>0</v>
      </c>
      <c r="GI30" s="2">
        <v>5</v>
      </c>
      <c r="GJ30" s="2">
        <v>1579</v>
      </c>
      <c r="GK30" s="2">
        <v>115.752</v>
      </c>
      <c r="GL30" s="2">
        <v>2</v>
      </c>
      <c r="GM30" s="2">
        <v>2</v>
      </c>
      <c r="GN30" s="2">
        <v>0</v>
      </c>
      <c r="GO30" s="2">
        <v>2</v>
      </c>
      <c r="GP30" s="2">
        <v>3</v>
      </c>
      <c r="GQ30" s="2">
        <v>3</v>
      </c>
      <c r="GR30" s="2">
        <v>6.2</v>
      </c>
      <c r="GS30" s="2">
        <v>0</v>
      </c>
      <c r="GT30" s="2">
        <v>0</v>
      </c>
    </row>
    <row r="31" spans="1:202" ht="14.5" x14ac:dyDescent="0.35">
      <c r="A31" s="1" t="s">
        <v>234</v>
      </c>
      <c r="B31" s="2">
        <v>1</v>
      </c>
      <c r="C31" s="1" t="s">
        <v>203</v>
      </c>
      <c r="D31" s="1" t="s">
        <v>208</v>
      </c>
      <c r="E31" s="2">
        <v>37</v>
      </c>
      <c r="F31" s="3" t="b">
        <v>1</v>
      </c>
      <c r="G31" s="2">
        <v>38.229999999999997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141.43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25.54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29.84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0</v>
      </c>
      <c r="AZ31" s="2">
        <v>93.2</v>
      </c>
      <c r="BA31" s="2">
        <v>8</v>
      </c>
      <c r="BB31" s="2">
        <v>7</v>
      </c>
      <c r="BC31" s="2">
        <v>0</v>
      </c>
      <c r="BD31" s="2">
        <v>0</v>
      </c>
      <c r="BE31" s="2">
        <v>0</v>
      </c>
      <c r="BF31" s="2">
        <v>0</v>
      </c>
      <c r="BG31" s="2">
        <v>1</v>
      </c>
      <c r="BH31" s="2">
        <v>0</v>
      </c>
      <c r="BI31" s="2">
        <v>0</v>
      </c>
      <c r="BJ31" s="2">
        <v>0</v>
      </c>
      <c r="BK31" s="2">
        <v>1</v>
      </c>
      <c r="BL31" s="3" t="b">
        <v>0</v>
      </c>
      <c r="BM31" s="3" t="b">
        <v>0</v>
      </c>
      <c r="BN31" s="2">
        <v>79.599999999999994</v>
      </c>
      <c r="BO31" s="2">
        <v>8</v>
      </c>
      <c r="BP31" s="2">
        <v>7</v>
      </c>
      <c r="BQ31" s="2">
        <v>0</v>
      </c>
      <c r="BR31" s="2">
        <v>1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1</v>
      </c>
      <c r="BZ31" s="3" t="b">
        <v>0</v>
      </c>
      <c r="CA31" s="3" t="b">
        <v>0</v>
      </c>
      <c r="CB31" s="2">
        <v>71.819999999999993</v>
      </c>
      <c r="CC31" s="2">
        <v>8</v>
      </c>
      <c r="CD31" s="2">
        <v>7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</v>
      </c>
      <c r="CM31" s="2">
        <v>1</v>
      </c>
      <c r="CN31" s="3" t="b">
        <v>0</v>
      </c>
      <c r="CO31" s="3" t="b">
        <v>0</v>
      </c>
      <c r="CP31" s="2">
        <v>72.98</v>
      </c>
      <c r="CQ31" s="2">
        <v>8</v>
      </c>
      <c r="CR31" s="2">
        <v>7</v>
      </c>
      <c r="CS31" s="2">
        <v>0</v>
      </c>
      <c r="CT31" s="2">
        <v>0</v>
      </c>
      <c r="CU31" s="2">
        <v>0</v>
      </c>
      <c r="CV31" s="2">
        <v>1</v>
      </c>
      <c r="CW31" s="2">
        <v>0</v>
      </c>
      <c r="CX31" s="2">
        <v>0</v>
      </c>
      <c r="CY31" s="2">
        <v>0</v>
      </c>
      <c r="CZ31" s="2">
        <v>0</v>
      </c>
      <c r="DA31" s="2">
        <v>1</v>
      </c>
      <c r="DB31" s="3" t="b">
        <v>0</v>
      </c>
      <c r="DC31" s="3" t="b">
        <v>0</v>
      </c>
      <c r="DD31" s="2">
        <v>87.06</v>
      </c>
      <c r="DE31" s="2">
        <v>8</v>
      </c>
      <c r="DF31" s="2">
        <v>7</v>
      </c>
      <c r="DG31" s="2">
        <v>0</v>
      </c>
      <c r="DH31" s="2">
        <v>0</v>
      </c>
      <c r="DI31" s="2">
        <v>1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1</v>
      </c>
      <c r="DP31" s="3" t="b">
        <v>0</v>
      </c>
      <c r="DQ31" s="3" t="b">
        <v>0</v>
      </c>
      <c r="DR31" s="2">
        <v>207.33</v>
      </c>
      <c r="DS31" s="2">
        <v>7</v>
      </c>
      <c r="DT31" s="2">
        <v>7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2</v>
      </c>
      <c r="EA31" s="2">
        <v>0</v>
      </c>
      <c r="EB31" s="2">
        <v>0</v>
      </c>
      <c r="EC31" s="2">
        <v>2</v>
      </c>
      <c r="ED31" s="3" t="b">
        <v>0</v>
      </c>
      <c r="EE31" s="3" t="b">
        <v>0</v>
      </c>
      <c r="EF31" s="2">
        <v>94.32</v>
      </c>
      <c r="EG31" s="2">
        <v>8</v>
      </c>
      <c r="EH31" s="2">
        <v>7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1</v>
      </c>
      <c r="EQ31" s="2">
        <v>1</v>
      </c>
      <c r="ER31" s="3" t="b">
        <v>0</v>
      </c>
      <c r="ES31" s="3" t="b">
        <v>0</v>
      </c>
      <c r="ET31" s="2">
        <v>97</v>
      </c>
      <c r="EU31" s="2">
        <v>8</v>
      </c>
      <c r="EV31" s="2">
        <v>7</v>
      </c>
      <c r="EW31" s="2">
        <v>1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1</v>
      </c>
      <c r="FF31" s="3" t="b">
        <v>0</v>
      </c>
      <c r="FG31" s="3" t="b">
        <v>0</v>
      </c>
      <c r="FH31" s="2">
        <v>150.07</v>
      </c>
      <c r="FI31" s="2">
        <v>8</v>
      </c>
      <c r="FJ31" s="2">
        <v>7</v>
      </c>
      <c r="FK31" s="2">
        <v>0</v>
      </c>
      <c r="FL31" s="2">
        <v>1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1</v>
      </c>
      <c r="FT31" s="3" t="b">
        <v>0</v>
      </c>
      <c r="FU31" s="3" t="b">
        <v>0</v>
      </c>
      <c r="FV31" s="2">
        <v>102.36</v>
      </c>
      <c r="FW31" s="2">
        <v>8</v>
      </c>
      <c r="FX31" s="2">
        <v>7</v>
      </c>
      <c r="FY31" s="2">
        <v>0</v>
      </c>
      <c r="FZ31" s="2">
        <v>0</v>
      </c>
      <c r="GA31" s="2">
        <v>0</v>
      </c>
      <c r="GB31" s="2">
        <v>1</v>
      </c>
      <c r="GC31" s="2">
        <v>0</v>
      </c>
      <c r="GD31" s="2">
        <v>0</v>
      </c>
      <c r="GE31" s="2">
        <v>0</v>
      </c>
      <c r="GF31" s="2">
        <v>0</v>
      </c>
      <c r="GG31" s="2">
        <v>1</v>
      </c>
      <c r="GH31" s="3" t="b">
        <v>0</v>
      </c>
      <c r="GI31" s="2">
        <v>0</v>
      </c>
      <c r="GJ31" s="2">
        <v>1687</v>
      </c>
      <c r="GK31" s="2">
        <v>105.574</v>
      </c>
      <c r="GL31" s="2">
        <v>0</v>
      </c>
      <c r="GM31" s="2">
        <v>0</v>
      </c>
      <c r="GN31" s="2">
        <v>0</v>
      </c>
      <c r="GO31" s="2">
        <v>4</v>
      </c>
      <c r="GP31" s="2">
        <v>0</v>
      </c>
      <c r="GQ31" s="2">
        <v>6</v>
      </c>
      <c r="GR31" s="2">
        <v>12.4</v>
      </c>
      <c r="GS31" s="2">
        <v>0</v>
      </c>
      <c r="GT31" s="2">
        <v>0</v>
      </c>
    </row>
    <row r="32" spans="1:202" ht="14.5" x14ac:dyDescent="0.35">
      <c r="A32" s="1" t="s">
        <v>235</v>
      </c>
      <c r="B32" s="2">
        <v>1</v>
      </c>
      <c r="C32" s="1" t="s">
        <v>203</v>
      </c>
      <c r="D32" s="1" t="s">
        <v>208</v>
      </c>
      <c r="E32" s="2">
        <v>25</v>
      </c>
      <c r="F32" s="3" t="b">
        <v>1</v>
      </c>
      <c r="G32" s="2">
        <v>95.51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3" t="b">
        <v>0</v>
      </c>
      <c r="R32" s="2">
        <v>69.62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1</v>
      </c>
      <c r="AA32" s="2">
        <v>2</v>
      </c>
      <c r="AB32" s="3" t="b">
        <v>1</v>
      </c>
      <c r="AC32" s="2">
        <v>55.94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52.2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3</v>
      </c>
      <c r="AY32" s="3" t="b">
        <v>0</v>
      </c>
      <c r="AZ32" s="2">
        <v>92.81</v>
      </c>
      <c r="BA32" s="2">
        <v>7</v>
      </c>
      <c r="BB32" s="2">
        <v>6</v>
      </c>
      <c r="BC32" s="2">
        <v>0</v>
      </c>
      <c r="BD32" s="2">
        <v>0</v>
      </c>
      <c r="BE32" s="2">
        <v>0</v>
      </c>
      <c r="BF32" s="2">
        <v>1</v>
      </c>
      <c r="BG32" s="2">
        <v>0</v>
      </c>
      <c r="BH32" s="2">
        <v>1</v>
      </c>
      <c r="BI32" s="2">
        <v>0</v>
      </c>
      <c r="BJ32" s="2">
        <v>0</v>
      </c>
      <c r="BK32" s="2">
        <v>2</v>
      </c>
      <c r="BL32" s="3" t="b">
        <v>0</v>
      </c>
      <c r="BM32" s="3" t="b">
        <v>0</v>
      </c>
      <c r="BN32" s="2">
        <v>137.97999999999999</v>
      </c>
      <c r="BO32" s="2">
        <v>6</v>
      </c>
      <c r="BP32" s="2">
        <v>5</v>
      </c>
      <c r="BQ32" s="2">
        <v>0</v>
      </c>
      <c r="BR32" s="2">
        <v>3</v>
      </c>
      <c r="BS32" s="2">
        <v>1</v>
      </c>
      <c r="BT32" s="2">
        <v>1</v>
      </c>
      <c r="BU32" s="2">
        <v>0</v>
      </c>
      <c r="BV32" s="2">
        <v>0</v>
      </c>
      <c r="BW32" s="2">
        <v>0</v>
      </c>
      <c r="BX32" s="2">
        <v>0</v>
      </c>
      <c r="BY32" s="2">
        <v>5</v>
      </c>
      <c r="BZ32" s="3" t="b">
        <v>0</v>
      </c>
      <c r="CA32" s="3" t="b">
        <v>0</v>
      </c>
      <c r="CB32" s="2">
        <v>85.92</v>
      </c>
      <c r="CC32" s="2">
        <v>7</v>
      </c>
      <c r="CD32" s="2">
        <v>6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1</v>
      </c>
      <c r="CK32" s="2">
        <v>0</v>
      </c>
      <c r="CL32" s="2">
        <v>1</v>
      </c>
      <c r="CM32" s="2">
        <v>2</v>
      </c>
      <c r="CN32" s="3" t="b">
        <v>0</v>
      </c>
      <c r="CO32" s="3" t="b">
        <v>0</v>
      </c>
      <c r="CP32" s="2">
        <v>82.97</v>
      </c>
      <c r="CQ32" s="2">
        <v>7</v>
      </c>
      <c r="CR32" s="2">
        <v>6</v>
      </c>
      <c r="CS32" s="2">
        <v>0</v>
      </c>
      <c r="CT32" s="2">
        <v>0</v>
      </c>
      <c r="CU32" s="2">
        <v>0</v>
      </c>
      <c r="CV32" s="2">
        <v>1</v>
      </c>
      <c r="CW32" s="2">
        <v>0</v>
      </c>
      <c r="CX32" s="2">
        <v>1</v>
      </c>
      <c r="CY32" s="2">
        <v>0</v>
      </c>
      <c r="CZ32" s="2">
        <v>0</v>
      </c>
      <c r="DA32" s="2">
        <v>2</v>
      </c>
      <c r="DB32" s="3" t="b">
        <v>0</v>
      </c>
      <c r="DC32" s="3" t="b">
        <v>0</v>
      </c>
      <c r="DD32" s="2">
        <v>66.75</v>
      </c>
      <c r="DE32" s="2">
        <v>7</v>
      </c>
      <c r="DF32" s="2">
        <v>4</v>
      </c>
      <c r="DG32" s="2">
        <v>2</v>
      </c>
      <c r="DH32" s="2">
        <v>1</v>
      </c>
      <c r="DI32" s="2">
        <v>0</v>
      </c>
      <c r="DJ32" s="2">
        <v>0</v>
      </c>
      <c r="DK32" s="2">
        <v>0</v>
      </c>
      <c r="DL32" s="2">
        <v>1</v>
      </c>
      <c r="DM32" s="2">
        <v>2</v>
      </c>
      <c r="DN32" s="2">
        <v>0</v>
      </c>
      <c r="DO32" s="2">
        <v>6</v>
      </c>
      <c r="DP32" s="3" t="b">
        <v>0</v>
      </c>
      <c r="DQ32" s="3" t="b">
        <v>0</v>
      </c>
      <c r="DR32" s="2">
        <v>120.59</v>
      </c>
      <c r="DS32" s="2">
        <v>5</v>
      </c>
      <c r="DT32" s="2">
        <v>3</v>
      </c>
      <c r="DU32" s="2">
        <v>0</v>
      </c>
      <c r="DV32" s="2">
        <v>1</v>
      </c>
      <c r="DW32" s="2">
        <v>1</v>
      </c>
      <c r="DX32" s="2">
        <v>0</v>
      </c>
      <c r="DY32" s="2">
        <v>0</v>
      </c>
      <c r="DZ32" s="2">
        <v>2</v>
      </c>
      <c r="EA32" s="2">
        <v>1</v>
      </c>
      <c r="EB32" s="2">
        <v>1</v>
      </c>
      <c r="EC32" s="2">
        <v>6</v>
      </c>
      <c r="ED32" s="3" t="b">
        <v>0</v>
      </c>
      <c r="EE32" s="3" t="b">
        <v>0</v>
      </c>
      <c r="EF32" s="2">
        <v>146.86000000000001</v>
      </c>
      <c r="EG32" s="2">
        <v>7</v>
      </c>
      <c r="EH32" s="2">
        <v>4</v>
      </c>
      <c r="EI32" s="2">
        <v>0</v>
      </c>
      <c r="EJ32" s="2">
        <v>1</v>
      </c>
      <c r="EK32" s="2">
        <v>0</v>
      </c>
      <c r="EL32" s="2">
        <v>0</v>
      </c>
      <c r="EM32" s="2">
        <v>1</v>
      </c>
      <c r="EN32" s="2">
        <v>0</v>
      </c>
      <c r="EO32" s="2">
        <v>1</v>
      </c>
      <c r="EP32" s="2">
        <v>1</v>
      </c>
      <c r="EQ32" s="2">
        <v>4</v>
      </c>
      <c r="ER32" s="3" t="b">
        <v>0</v>
      </c>
      <c r="ES32" s="3" t="b">
        <v>0</v>
      </c>
      <c r="ET32" s="2">
        <v>98.44</v>
      </c>
      <c r="EU32" s="2">
        <v>7</v>
      </c>
      <c r="EV32" s="2">
        <v>4</v>
      </c>
      <c r="EW32" s="2">
        <v>2</v>
      </c>
      <c r="EX32" s="2">
        <v>1</v>
      </c>
      <c r="EY32" s="2">
        <v>0</v>
      </c>
      <c r="EZ32" s="2">
        <v>1</v>
      </c>
      <c r="FA32" s="2">
        <v>0</v>
      </c>
      <c r="FB32" s="2">
        <v>0</v>
      </c>
      <c r="FC32" s="2">
        <v>2</v>
      </c>
      <c r="FD32" s="2">
        <v>0</v>
      </c>
      <c r="FE32" s="2">
        <v>6</v>
      </c>
      <c r="FF32" s="3" t="b">
        <v>0</v>
      </c>
      <c r="FG32" s="3" t="b">
        <v>0</v>
      </c>
      <c r="FH32" s="2">
        <v>94.76</v>
      </c>
      <c r="FI32" s="2">
        <v>5</v>
      </c>
      <c r="FJ32" s="2">
        <v>3</v>
      </c>
      <c r="FK32" s="2">
        <v>1</v>
      </c>
      <c r="FL32" s="2">
        <v>1</v>
      </c>
      <c r="FM32" s="2">
        <v>0</v>
      </c>
      <c r="FN32" s="2">
        <v>2</v>
      </c>
      <c r="FO32" s="2">
        <v>1</v>
      </c>
      <c r="FP32" s="2">
        <v>1</v>
      </c>
      <c r="FQ32" s="2">
        <v>0</v>
      </c>
      <c r="FR32" s="2">
        <v>0</v>
      </c>
      <c r="FS32" s="2">
        <v>6</v>
      </c>
      <c r="FT32" s="3" t="b">
        <v>0</v>
      </c>
      <c r="FU32" s="3" t="b">
        <v>0</v>
      </c>
      <c r="FV32" s="2">
        <v>131.21</v>
      </c>
      <c r="FW32" s="2">
        <v>7</v>
      </c>
      <c r="FX32" s="2">
        <v>4</v>
      </c>
      <c r="FY32" s="2">
        <v>0</v>
      </c>
      <c r="FZ32" s="2">
        <v>1</v>
      </c>
      <c r="GA32" s="2">
        <v>1</v>
      </c>
      <c r="GB32" s="2">
        <v>1</v>
      </c>
      <c r="GC32" s="2">
        <v>0</v>
      </c>
      <c r="GD32" s="2">
        <v>1</v>
      </c>
      <c r="GE32" s="2">
        <v>0</v>
      </c>
      <c r="GF32" s="2">
        <v>0</v>
      </c>
      <c r="GG32" s="2">
        <v>4</v>
      </c>
      <c r="GH32" s="3" t="b">
        <v>0</v>
      </c>
      <c r="GI32" s="2">
        <v>0</v>
      </c>
      <c r="GJ32" s="2">
        <v>1721</v>
      </c>
      <c r="GK32" s="2">
        <v>105.82899999999999</v>
      </c>
      <c r="GL32" s="2">
        <v>0</v>
      </c>
      <c r="GM32" s="2">
        <v>0</v>
      </c>
      <c r="GN32" s="2">
        <v>0</v>
      </c>
      <c r="GO32" s="2">
        <v>4</v>
      </c>
      <c r="GP32" s="2">
        <v>0</v>
      </c>
      <c r="GQ32" s="2">
        <v>6</v>
      </c>
      <c r="GR32" s="2">
        <v>15</v>
      </c>
      <c r="GS32" s="2">
        <v>0</v>
      </c>
      <c r="GT32" s="2">
        <v>0</v>
      </c>
    </row>
    <row r="33" spans="1:202" ht="14.5" x14ac:dyDescent="0.35">
      <c r="A33" s="1" t="s">
        <v>236</v>
      </c>
      <c r="B33" s="2">
        <v>1</v>
      </c>
      <c r="C33" s="1" t="s">
        <v>203</v>
      </c>
      <c r="D33" s="1" t="s">
        <v>204</v>
      </c>
      <c r="E33" s="2">
        <v>48</v>
      </c>
      <c r="F33" s="3" t="b">
        <v>1</v>
      </c>
      <c r="G33" s="2">
        <v>67.44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1</v>
      </c>
      <c r="R33" s="2">
        <v>70.55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112.57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77.36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4</v>
      </c>
      <c r="AY33" s="3" t="b">
        <v>0</v>
      </c>
      <c r="AZ33" s="2">
        <v>26.93</v>
      </c>
      <c r="BA33" s="2">
        <v>2</v>
      </c>
      <c r="BB33" s="2">
        <v>4</v>
      </c>
      <c r="BC33" s="2">
        <v>0</v>
      </c>
      <c r="BD33" s="2">
        <v>0</v>
      </c>
      <c r="BE33" s="2">
        <v>0</v>
      </c>
      <c r="BF33" s="2">
        <v>1</v>
      </c>
      <c r="BG33" s="2">
        <v>2</v>
      </c>
      <c r="BH33" s="2">
        <v>3</v>
      </c>
      <c r="BI33" s="2">
        <v>0</v>
      </c>
      <c r="BJ33" s="2">
        <v>1</v>
      </c>
      <c r="BK33" s="2">
        <v>7</v>
      </c>
      <c r="BL33" s="3" t="b">
        <v>0</v>
      </c>
      <c r="BM33" s="3" t="b">
        <v>0</v>
      </c>
      <c r="BN33" s="2">
        <v>75.88</v>
      </c>
      <c r="BO33" s="2">
        <v>6</v>
      </c>
      <c r="BP33" s="2">
        <v>6</v>
      </c>
      <c r="BQ33" s="2">
        <v>0</v>
      </c>
      <c r="BR33" s="2">
        <v>1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2</v>
      </c>
      <c r="BY33" s="2">
        <v>3</v>
      </c>
      <c r="BZ33" s="3" t="b">
        <v>0</v>
      </c>
      <c r="CA33" s="3" t="b">
        <v>0</v>
      </c>
      <c r="CB33" s="2">
        <v>59.63</v>
      </c>
      <c r="CC33" s="2">
        <v>5</v>
      </c>
      <c r="CD33" s="2">
        <v>5</v>
      </c>
      <c r="CE33" s="2">
        <v>0</v>
      </c>
      <c r="CF33" s="2">
        <v>0</v>
      </c>
      <c r="CG33" s="2">
        <v>0</v>
      </c>
      <c r="CH33" s="2">
        <v>0</v>
      </c>
      <c r="CI33" s="2">
        <v>1</v>
      </c>
      <c r="CJ33" s="2">
        <v>2</v>
      </c>
      <c r="CK33" s="2">
        <v>0</v>
      </c>
      <c r="CL33" s="2">
        <v>1</v>
      </c>
      <c r="CM33" s="2">
        <v>4</v>
      </c>
      <c r="CN33" s="3" t="b">
        <v>0</v>
      </c>
      <c r="CO33" s="3" t="b">
        <v>0</v>
      </c>
      <c r="CP33" s="2">
        <v>58.32</v>
      </c>
      <c r="CQ33" s="2">
        <v>7</v>
      </c>
      <c r="CR33" s="2">
        <v>6</v>
      </c>
      <c r="CS33" s="2">
        <v>0</v>
      </c>
      <c r="CT33" s="2">
        <v>0</v>
      </c>
      <c r="CU33" s="2">
        <v>0</v>
      </c>
      <c r="CV33" s="2">
        <v>1</v>
      </c>
      <c r="CW33" s="2">
        <v>0</v>
      </c>
      <c r="CX33" s="2">
        <v>0</v>
      </c>
      <c r="CY33" s="2">
        <v>1</v>
      </c>
      <c r="CZ33" s="2">
        <v>0</v>
      </c>
      <c r="DA33" s="2">
        <v>2</v>
      </c>
      <c r="DB33" s="3" t="b">
        <v>0</v>
      </c>
      <c r="DC33" s="3" t="b">
        <v>0</v>
      </c>
      <c r="DD33" s="2">
        <v>94.22</v>
      </c>
      <c r="DE33" s="2">
        <v>6</v>
      </c>
      <c r="DF33" s="2">
        <v>4</v>
      </c>
      <c r="DG33" s="2">
        <v>2</v>
      </c>
      <c r="DH33" s="2">
        <v>0</v>
      </c>
      <c r="DI33" s="2">
        <v>2</v>
      </c>
      <c r="DJ33" s="2">
        <v>1</v>
      </c>
      <c r="DK33" s="2">
        <v>0</v>
      </c>
      <c r="DL33" s="2">
        <v>0</v>
      </c>
      <c r="DM33" s="2">
        <v>2</v>
      </c>
      <c r="DN33" s="2">
        <v>0</v>
      </c>
      <c r="DO33" s="2">
        <v>7</v>
      </c>
      <c r="DP33" s="3" t="b">
        <v>0</v>
      </c>
      <c r="DQ33" s="3" t="b">
        <v>0</v>
      </c>
      <c r="DR33" s="2">
        <v>39.93</v>
      </c>
      <c r="DS33" s="2">
        <v>1</v>
      </c>
      <c r="DT33" s="2">
        <v>2</v>
      </c>
      <c r="DU33" s="2">
        <v>0</v>
      </c>
      <c r="DV33" s="2">
        <v>1</v>
      </c>
      <c r="DW33" s="2">
        <v>1</v>
      </c>
      <c r="DX33" s="2">
        <v>1</v>
      </c>
      <c r="DY33" s="2">
        <v>0</v>
      </c>
      <c r="DZ33" s="2">
        <v>3</v>
      </c>
      <c r="EA33" s="2">
        <v>1</v>
      </c>
      <c r="EB33" s="2">
        <v>1</v>
      </c>
      <c r="EC33" s="2">
        <v>8</v>
      </c>
      <c r="ED33" s="3" t="b">
        <v>0</v>
      </c>
      <c r="EE33" s="3" t="b">
        <v>0</v>
      </c>
      <c r="EF33" s="2">
        <v>131.27000000000001</v>
      </c>
      <c r="EG33" s="2">
        <v>5</v>
      </c>
      <c r="EH33" s="2">
        <v>4</v>
      </c>
      <c r="EI33" s="2">
        <v>0</v>
      </c>
      <c r="EJ33" s="2">
        <v>0</v>
      </c>
      <c r="EK33" s="2">
        <v>1</v>
      </c>
      <c r="EL33" s="2">
        <v>1</v>
      </c>
      <c r="EM33" s="2">
        <v>0</v>
      </c>
      <c r="EN33" s="2">
        <v>1</v>
      </c>
      <c r="EO33" s="2">
        <v>0</v>
      </c>
      <c r="EP33" s="2">
        <v>1</v>
      </c>
      <c r="EQ33" s="2">
        <v>4</v>
      </c>
      <c r="ER33" s="3" t="b">
        <v>0</v>
      </c>
      <c r="ES33" s="3" t="b">
        <v>0</v>
      </c>
      <c r="ET33" s="2">
        <v>63.1</v>
      </c>
      <c r="EU33" s="2">
        <v>4</v>
      </c>
      <c r="EV33" s="2">
        <v>4</v>
      </c>
      <c r="EW33" s="2">
        <v>2</v>
      </c>
      <c r="EX33" s="2">
        <v>1</v>
      </c>
      <c r="EY33" s="2">
        <v>1</v>
      </c>
      <c r="EZ33" s="2">
        <v>1</v>
      </c>
      <c r="FA33" s="2">
        <v>0</v>
      </c>
      <c r="FB33" s="2">
        <v>0</v>
      </c>
      <c r="FC33" s="2">
        <v>0</v>
      </c>
      <c r="FD33" s="2">
        <v>0</v>
      </c>
      <c r="FE33" s="2">
        <v>5</v>
      </c>
      <c r="FF33" s="3" t="b">
        <v>0</v>
      </c>
      <c r="FG33" s="3" t="b">
        <v>0</v>
      </c>
      <c r="FH33" s="2">
        <v>72.849999999999994</v>
      </c>
      <c r="FI33" s="2">
        <v>4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v>1</v>
      </c>
      <c r="FP33" s="2">
        <v>0</v>
      </c>
      <c r="FQ33" s="2">
        <v>1</v>
      </c>
      <c r="FR33" s="2">
        <v>1</v>
      </c>
      <c r="FS33" s="2">
        <v>7</v>
      </c>
      <c r="FT33" s="3" t="b">
        <v>0</v>
      </c>
      <c r="FU33" s="3" t="b">
        <v>0</v>
      </c>
      <c r="FV33" s="2">
        <v>111.19</v>
      </c>
      <c r="FW33" s="2">
        <v>5</v>
      </c>
      <c r="FX33" s="2">
        <v>4</v>
      </c>
      <c r="FY33" s="2">
        <v>0</v>
      </c>
      <c r="FZ33" s="2">
        <v>1</v>
      </c>
      <c r="GA33" s="2">
        <v>0</v>
      </c>
      <c r="GB33" s="2">
        <v>1</v>
      </c>
      <c r="GC33" s="2">
        <v>1</v>
      </c>
      <c r="GD33" s="2">
        <v>1</v>
      </c>
      <c r="GE33" s="2">
        <v>0</v>
      </c>
      <c r="GF33" s="2">
        <v>0</v>
      </c>
      <c r="GG33" s="2">
        <v>4</v>
      </c>
      <c r="GH33" s="3" t="b">
        <v>0</v>
      </c>
      <c r="GI33" s="2">
        <v>0</v>
      </c>
      <c r="GJ33" s="2">
        <v>1748</v>
      </c>
      <c r="GK33" s="2">
        <v>73.331999999999994</v>
      </c>
      <c r="GL33" s="2">
        <v>0</v>
      </c>
      <c r="GM33" s="2">
        <v>0</v>
      </c>
      <c r="GN33" s="2">
        <v>0</v>
      </c>
      <c r="GO33" s="2">
        <v>4</v>
      </c>
      <c r="GP33" s="2">
        <v>0</v>
      </c>
      <c r="GQ33" s="2">
        <v>6</v>
      </c>
      <c r="GR33" s="2">
        <v>8.6</v>
      </c>
      <c r="GS33" s="2">
        <v>0</v>
      </c>
      <c r="GT33" s="2">
        <v>0</v>
      </c>
    </row>
    <row r="34" spans="1:202" ht="14.5" x14ac:dyDescent="0.35">
      <c r="A34" s="1" t="s">
        <v>237</v>
      </c>
      <c r="B34" s="2">
        <v>1</v>
      </c>
      <c r="C34" s="1" t="s">
        <v>203</v>
      </c>
      <c r="D34" s="1" t="s">
        <v>204</v>
      </c>
      <c r="E34" s="2">
        <v>41</v>
      </c>
      <c r="F34" s="3" t="b">
        <v>1</v>
      </c>
      <c r="G34" s="2">
        <v>41.06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3" t="b">
        <v>1</v>
      </c>
      <c r="R34" s="2">
        <v>49.67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19.809999999999999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45.38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4</v>
      </c>
      <c r="AY34" s="3" t="b">
        <v>1</v>
      </c>
      <c r="AZ34" s="2">
        <v>152.53</v>
      </c>
      <c r="BA34" s="2">
        <v>9</v>
      </c>
      <c r="BB34" s="2">
        <v>8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3" t="b">
        <v>0</v>
      </c>
      <c r="BM34" s="3" t="b">
        <v>1</v>
      </c>
      <c r="BN34" s="2">
        <v>146.46</v>
      </c>
      <c r="BO34" s="2">
        <v>9</v>
      </c>
      <c r="BP34" s="2">
        <v>8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3" t="b">
        <v>0</v>
      </c>
      <c r="CA34" s="3" t="b">
        <v>0</v>
      </c>
      <c r="CB34" s="2">
        <v>116.99</v>
      </c>
      <c r="CC34" s="2">
        <v>8</v>
      </c>
      <c r="CD34" s="2">
        <v>7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1</v>
      </c>
      <c r="CM34" s="2">
        <v>1</v>
      </c>
      <c r="CN34" s="3" t="b">
        <v>0</v>
      </c>
      <c r="CO34" s="3" t="b">
        <v>1</v>
      </c>
      <c r="CP34" s="2">
        <v>114.34</v>
      </c>
      <c r="CQ34" s="2">
        <v>9</v>
      </c>
      <c r="CR34" s="2">
        <v>8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3" t="b">
        <v>0</v>
      </c>
      <c r="DC34" s="3" t="b">
        <v>0</v>
      </c>
      <c r="DD34" s="2">
        <v>109.18</v>
      </c>
      <c r="DE34" s="2">
        <v>9</v>
      </c>
      <c r="DF34" s="2">
        <v>6</v>
      </c>
      <c r="DG34" s="2">
        <v>0</v>
      </c>
      <c r="DH34" s="2">
        <v>1</v>
      </c>
      <c r="DI34" s="2">
        <v>1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2</v>
      </c>
      <c r="DP34" s="3" t="b">
        <v>0</v>
      </c>
      <c r="DQ34" s="3" t="b">
        <v>0</v>
      </c>
      <c r="DR34" s="2">
        <v>145.56</v>
      </c>
      <c r="DS34" s="2">
        <v>8</v>
      </c>
      <c r="DT34" s="2">
        <v>7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1</v>
      </c>
      <c r="EC34" s="2">
        <v>1</v>
      </c>
      <c r="ED34" s="3" t="b">
        <v>0</v>
      </c>
      <c r="EE34" s="3" t="b">
        <v>0</v>
      </c>
      <c r="EF34" s="2">
        <v>146.16</v>
      </c>
      <c r="EG34" s="2">
        <v>9</v>
      </c>
      <c r="EH34" s="2">
        <v>6</v>
      </c>
      <c r="EI34" s="2">
        <v>0</v>
      </c>
      <c r="EJ34" s="2">
        <v>0</v>
      </c>
      <c r="EK34" s="2">
        <v>0</v>
      </c>
      <c r="EL34" s="2">
        <v>1</v>
      </c>
      <c r="EM34" s="2">
        <v>0</v>
      </c>
      <c r="EN34" s="2">
        <v>0</v>
      </c>
      <c r="EO34" s="2">
        <v>0</v>
      </c>
      <c r="EP34" s="2">
        <v>1</v>
      </c>
      <c r="EQ34" s="2">
        <v>2</v>
      </c>
      <c r="ER34" s="3" t="b">
        <v>0</v>
      </c>
      <c r="ES34" s="3" t="b">
        <v>1</v>
      </c>
      <c r="ET34" s="2">
        <v>173.36</v>
      </c>
      <c r="EU34" s="2">
        <v>9</v>
      </c>
      <c r="EV34" s="2">
        <v>8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3" t="b">
        <v>1</v>
      </c>
      <c r="FG34" s="3" t="b">
        <v>0</v>
      </c>
      <c r="FH34" s="2">
        <v>144.34</v>
      </c>
      <c r="FI34" s="2">
        <v>8</v>
      </c>
      <c r="FJ34" s="2">
        <v>7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1</v>
      </c>
      <c r="FS34" s="2">
        <v>1</v>
      </c>
      <c r="FT34" s="3" t="b">
        <v>0</v>
      </c>
      <c r="FU34" s="3" t="b">
        <v>0</v>
      </c>
      <c r="FV34" s="2">
        <v>142.52000000000001</v>
      </c>
      <c r="FW34" s="2">
        <v>8</v>
      </c>
      <c r="FX34" s="2">
        <v>7</v>
      </c>
      <c r="FY34" s="2">
        <v>0</v>
      </c>
      <c r="FZ34" s="2">
        <v>0</v>
      </c>
      <c r="GA34" s="2">
        <v>0</v>
      </c>
      <c r="GB34" s="2">
        <v>1</v>
      </c>
      <c r="GC34" s="2">
        <v>0</v>
      </c>
      <c r="GD34" s="2">
        <v>0</v>
      </c>
      <c r="GE34" s="2">
        <v>0</v>
      </c>
      <c r="GF34" s="2">
        <v>0</v>
      </c>
      <c r="GG34" s="2">
        <v>1</v>
      </c>
      <c r="GH34" s="3" t="b">
        <v>0</v>
      </c>
      <c r="GI34" s="2">
        <v>4</v>
      </c>
      <c r="GJ34" s="2">
        <v>1921</v>
      </c>
      <c r="GK34" s="2">
        <v>139.14400000000001</v>
      </c>
      <c r="GL34" s="2">
        <v>1</v>
      </c>
      <c r="GM34" s="2">
        <v>1</v>
      </c>
      <c r="GN34" s="2">
        <v>0</v>
      </c>
      <c r="GO34" s="2">
        <v>3</v>
      </c>
      <c r="GP34" s="2">
        <v>3</v>
      </c>
      <c r="GQ34" s="2">
        <v>3</v>
      </c>
      <c r="GR34" s="2">
        <v>11.4</v>
      </c>
      <c r="GS34" s="2">
        <v>0</v>
      </c>
      <c r="GT34" s="2">
        <v>0</v>
      </c>
    </row>
    <row r="35" spans="1:202" ht="14.5" x14ac:dyDescent="0.35">
      <c r="A35" s="1" t="s">
        <v>238</v>
      </c>
      <c r="B35" s="2">
        <v>1</v>
      </c>
      <c r="C35" s="1" t="s">
        <v>203</v>
      </c>
      <c r="D35" s="1" t="s">
        <v>204</v>
      </c>
      <c r="E35" s="2">
        <v>27</v>
      </c>
      <c r="F35" s="3" t="b">
        <v>1</v>
      </c>
      <c r="G35" s="2">
        <v>80.88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3" t="b">
        <v>1</v>
      </c>
      <c r="R35" s="2">
        <v>70.12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3" t="b">
        <v>1</v>
      </c>
      <c r="AC35" s="2">
        <v>105.75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1</v>
      </c>
      <c r="AN35" s="2">
        <v>64.31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4</v>
      </c>
      <c r="AY35" s="3" t="b">
        <v>1</v>
      </c>
      <c r="AZ35" s="2">
        <v>162.37</v>
      </c>
      <c r="BA35" s="2">
        <v>9</v>
      </c>
      <c r="BB35" s="2">
        <v>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3" t="b">
        <v>0</v>
      </c>
      <c r="BM35" s="3" t="b">
        <v>0</v>
      </c>
      <c r="BN35" s="2">
        <v>142.56</v>
      </c>
      <c r="BO35" s="2">
        <v>8</v>
      </c>
      <c r="BP35" s="2">
        <v>7</v>
      </c>
      <c r="BQ35" s="2">
        <v>1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1</v>
      </c>
      <c r="BZ35" s="3" t="b">
        <v>0</v>
      </c>
      <c r="CA35" s="3" t="b">
        <v>0</v>
      </c>
      <c r="CB35" s="2">
        <v>77.010000000000005</v>
      </c>
      <c r="CC35" s="2">
        <v>8</v>
      </c>
      <c r="CD35" s="2">
        <v>7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1</v>
      </c>
      <c r="CM35" s="2">
        <v>1</v>
      </c>
      <c r="CN35" s="3" t="b">
        <v>0</v>
      </c>
      <c r="CO35" s="3" t="b">
        <v>0</v>
      </c>
      <c r="CP35" s="2">
        <v>62.67</v>
      </c>
      <c r="CQ35" s="2">
        <v>8</v>
      </c>
      <c r="CR35" s="2">
        <v>7</v>
      </c>
      <c r="CS35" s="2">
        <v>0</v>
      </c>
      <c r="CT35" s="2">
        <v>0</v>
      </c>
      <c r="CU35" s="2">
        <v>0</v>
      </c>
      <c r="CV35" s="2">
        <v>1</v>
      </c>
      <c r="CW35" s="2">
        <v>0</v>
      </c>
      <c r="CX35" s="2">
        <v>0</v>
      </c>
      <c r="CY35" s="2">
        <v>0</v>
      </c>
      <c r="CZ35" s="2">
        <v>0</v>
      </c>
      <c r="DA35" s="2">
        <v>1</v>
      </c>
      <c r="DB35" s="3" t="b">
        <v>0</v>
      </c>
      <c r="DC35" s="3" t="b">
        <v>0</v>
      </c>
      <c r="DD35" s="2">
        <v>95.13</v>
      </c>
      <c r="DE35" s="2">
        <v>7</v>
      </c>
      <c r="DF35" s="2">
        <v>6</v>
      </c>
      <c r="DG35" s="2">
        <v>0</v>
      </c>
      <c r="DH35" s="2">
        <v>0</v>
      </c>
      <c r="DI35" s="2">
        <v>1</v>
      </c>
      <c r="DJ35" s="2">
        <v>0</v>
      </c>
      <c r="DK35" s="2">
        <v>0</v>
      </c>
      <c r="DL35" s="2">
        <v>1</v>
      </c>
      <c r="DM35" s="2">
        <v>0</v>
      </c>
      <c r="DN35" s="2">
        <v>0</v>
      </c>
      <c r="DO35" s="2">
        <v>2</v>
      </c>
      <c r="DP35" s="3" t="b">
        <v>0</v>
      </c>
      <c r="DQ35" s="3" t="b">
        <v>1</v>
      </c>
      <c r="DR35" s="2">
        <v>157.77000000000001</v>
      </c>
      <c r="DS35" s="2">
        <v>9</v>
      </c>
      <c r="DT35" s="2">
        <v>8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3" t="b">
        <v>0</v>
      </c>
      <c r="EE35" s="3" t="b">
        <v>1</v>
      </c>
      <c r="EF35" s="2">
        <v>98.27</v>
      </c>
      <c r="EG35" s="2">
        <v>9</v>
      </c>
      <c r="EH35" s="2">
        <v>8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3" t="b">
        <v>1</v>
      </c>
      <c r="ES35" s="3" t="b">
        <v>0</v>
      </c>
      <c r="ET35" s="2">
        <v>192.45</v>
      </c>
      <c r="EU35" s="2">
        <v>8</v>
      </c>
      <c r="EV35" s="2">
        <v>7</v>
      </c>
      <c r="EW35" s="2">
        <v>0</v>
      </c>
      <c r="EX35" s="2">
        <v>1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1</v>
      </c>
      <c r="FF35" s="3" t="b">
        <v>0</v>
      </c>
      <c r="FG35" s="3" t="b">
        <v>1</v>
      </c>
      <c r="FH35" s="2">
        <v>223.91</v>
      </c>
      <c r="FI35" s="2">
        <v>9</v>
      </c>
      <c r="FJ35" s="2">
        <v>8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3" t="b">
        <v>1</v>
      </c>
      <c r="FU35" s="3" t="b">
        <v>0</v>
      </c>
      <c r="FV35" s="2">
        <v>87.82</v>
      </c>
      <c r="FW35" s="2">
        <v>8</v>
      </c>
      <c r="FX35" s="2">
        <v>7</v>
      </c>
      <c r="FY35" s="2">
        <v>0</v>
      </c>
      <c r="FZ35" s="2">
        <v>0</v>
      </c>
      <c r="GA35" s="2">
        <v>0</v>
      </c>
      <c r="GB35" s="2">
        <v>1</v>
      </c>
      <c r="GC35" s="2">
        <v>0</v>
      </c>
      <c r="GD35" s="2">
        <v>0</v>
      </c>
      <c r="GE35" s="2">
        <v>0</v>
      </c>
      <c r="GF35" s="2">
        <v>0</v>
      </c>
      <c r="GG35" s="2">
        <v>1</v>
      </c>
      <c r="GH35" s="3" t="b">
        <v>0</v>
      </c>
      <c r="GI35" s="2">
        <v>4</v>
      </c>
      <c r="GJ35" s="2">
        <v>2524</v>
      </c>
      <c r="GK35" s="2">
        <v>129.99600000000001</v>
      </c>
      <c r="GL35" s="2">
        <v>2</v>
      </c>
      <c r="GM35" s="2">
        <v>2</v>
      </c>
      <c r="GN35" s="2">
        <v>0</v>
      </c>
      <c r="GO35" s="2">
        <v>2</v>
      </c>
      <c r="GP35" s="2">
        <v>2</v>
      </c>
      <c r="GQ35" s="2">
        <v>4</v>
      </c>
      <c r="GR35" s="2">
        <v>6.8</v>
      </c>
      <c r="GS35" s="2">
        <v>0</v>
      </c>
      <c r="GT35" s="2">
        <v>0</v>
      </c>
    </row>
    <row r="36" spans="1:202" ht="14.5" x14ac:dyDescent="0.35">
      <c r="A36" s="1" t="s">
        <v>239</v>
      </c>
      <c r="B36" s="2">
        <v>1</v>
      </c>
      <c r="C36" s="1" t="s">
        <v>203</v>
      </c>
      <c r="D36" s="1" t="s">
        <v>204</v>
      </c>
      <c r="E36" s="2">
        <v>23</v>
      </c>
      <c r="F36" s="3" t="b">
        <v>0</v>
      </c>
      <c r="G36" s="2">
        <v>41.89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1</v>
      </c>
      <c r="P36" s="2">
        <v>2</v>
      </c>
      <c r="Q36" s="3" t="b">
        <v>1</v>
      </c>
      <c r="R36" s="2">
        <v>48.06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3" t="b">
        <v>1</v>
      </c>
      <c r="AC36" s="2">
        <v>39.44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3" t="b">
        <v>1</v>
      </c>
      <c r="AN36" s="2">
        <v>86.64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3</v>
      </c>
      <c r="AY36" s="3" t="b">
        <v>0</v>
      </c>
      <c r="AZ36" s="2">
        <v>52.54</v>
      </c>
      <c r="BA36" s="2">
        <v>7</v>
      </c>
      <c r="BB36" s="2">
        <v>7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2</v>
      </c>
      <c r="BI36" s="2">
        <v>0</v>
      </c>
      <c r="BJ36" s="2">
        <v>0</v>
      </c>
      <c r="BK36" s="2">
        <v>2</v>
      </c>
      <c r="BL36" s="3" t="b">
        <v>0</v>
      </c>
      <c r="BM36" s="3" t="b">
        <v>0</v>
      </c>
      <c r="BN36" s="2">
        <v>133.69999999999999</v>
      </c>
      <c r="BO36" s="2">
        <v>9</v>
      </c>
      <c r="BP36" s="2">
        <v>5</v>
      </c>
      <c r="BQ36" s="2">
        <v>0</v>
      </c>
      <c r="BR36" s="2">
        <v>1</v>
      </c>
      <c r="BS36" s="2">
        <v>2</v>
      </c>
      <c r="BT36" s="2">
        <v>0</v>
      </c>
      <c r="BU36" s="2">
        <v>0</v>
      </c>
      <c r="BV36" s="2">
        <v>0</v>
      </c>
      <c r="BW36" s="2">
        <v>0</v>
      </c>
      <c r="BX36" s="2">
        <v>1</v>
      </c>
      <c r="BY36" s="2">
        <v>4</v>
      </c>
      <c r="BZ36" s="3" t="b">
        <v>0</v>
      </c>
      <c r="CA36" s="3" t="b">
        <v>0</v>
      </c>
      <c r="CB36" s="2">
        <v>104.4</v>
      </c>
      <c r="CC36" s="2">
        <v>8</v>
      </c>
      <c r="CD36" s="2">
        <v>7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1</v>
      </c>
      <c r="CM36" s="2">
        <v>1</v>
      </c>
      <c r="CN36" s="3" t="b">
        <v>0</v>
      </c>
      <c r="CO36" s="3" t="b">
        <v>0</v>
      </c>
      <c r="CP36" s="2">
        <v>64.77</v>
      </c>
      <c r="CQ36" s="2">
        <v>8</v>
      </c>
      <c r="CR36" s="2">
        <v>7</v>
      </c>
      <c r="CS36" s="2">
        <v>0</v>
      </c>
      <c r="CT36" s="2">
        <v>0</v>
      </c>
      <c r="CU36" s="2">
        <v>0</v>
      </c>
      <c r="CV36" s="2">
        <v>1</v>
      </c>
      <c r="CW36" s="2">
        <v>0</v>
      </c>
      <c r="CX36" s="2">
        <v>0</v>
      </c>
      <c r="CY36" s="2">
        <v>0</v>
      </c>
      <c r="CZ36" s="2">
        <v>0</v>
      </c>
      <c r="DA36" s="2">
        <v>1</v>
      </c>
      <c r="DB36" s="3" t="b">
        <v>0</v>
      </c>
      <c r="DC36" s="3" t="b">
        <v>0</v>
      </c>
      <c r="DD36" s="2">
        <v>117.4</v>
      </c>
      <c r="DE36" s="2">
        <v>8</v>
      </c>
      <c r="DF36" s="2">
        <v>5</v>
      </c>
      <c r="DG36" s="2">
        <v>0</v>
      </c>
      <c r="DH36" s="2">
        <v>0</v>
      </c>
      <c r="DI36" s="2">
        <v>1</v>
      </c>
      <c r="DJ36" s="2">
        <v>1</v>
      </c>
      <c r="DK36" s="2">
        <v>0</v>
      </c>
      <c r="DL36" s="2">
        <v>0</v>
      </c>
      <c r="DM36" s="2">
        <v>0</v>
      </c>
      <c r="DN36" s="2">
        <v>1</v>
      </c>
      <c r="DO36" s="2">
        <v>3</v>
      </c>
      <c r="DP36" s="3" t="b">
        <v>0</v>
      </c>
      <c r="DQ36" s="3" t="b">
        <v>0</v>
      </c>
      <c r="DR36" s="2">
        <v>51.5</v>
      </c>
      <c r="DS36" s="2">
        <v>6</v>
      </c>
      <c r="DT36" s="2">
        <v>3</v>
      </c>
      <c r="DU36" s="2">
        <v>0</v>
      </c>
      <c r="DV36" s="2">
        <v>1</v>
      </c>
      <c r="DW36" s="2">
        <v>1</v>
      </c>
      <c r="DX36" s="2">
        <v>1</v>
      </c>
      <c r="DY36" s="2">
        <v>0</v>
      </c>
      <c r="DZ36" s="2">
        <v>1</v>
      </c>
      <c r="EA36" s="2">
        <v>0</v>
      </c>
      <c r="EB36" s="2">
        <v>1</v>
      </c>
      <c r="EC36" s="2">
        <v>5</v>
      </c>
      <c r="ED36" s="3" t="b">
        <v>0</v>
      </c>
      <c r="EE36" s="3" t="b">
        <v>0</v>
      </c>
      <c r="EF36" s="2">
        <v>79.16</v>
      </c>
      <c r="EG36" s="2">
        <v>7</v>
      </c>
      <c r="EH36" s="2">
        <v>4</v>
      </c>
      <c r="EI36" s="2">
        <v>0</v>
      </c>
      <c r="EJ36" s="2">
        <v>1</v>
      </c>
      <c r="EK36" s="2">
        <v>1</v>
      </c>
      <c r="EL36" s="2">
        <v>1</v>
      </c>
      <c r="EM36" s="2">
        <v>0</v>
      </c>
      <c r="EN36" s="2">
        <v>0</v>
      </c>
      <c r="EO36" s="2">
        <v>0</v>
      </c>
      <c r="EP36" s="2">
        <v>1</v>
      </c>
      <c r="EQ36" s="2">
        <v>4</v>
      </c>
      <c r="ER36" s="3" t="b">
        <v>0</v>
      </c>
      <c r="ES36" s="3" t="b">
        <v>0</v>
      </c>
      <c r="ET36" s="2">
        <v>98.73</v>
      </c>
      <c r="EU36" s="2">
        <v>7</v>
      </c>
      <c r="EV36" s="2">
        <v>6</v>
      </c>
      <c r="EW36" s="2">
        <v>0</v>
      </c>
      <c r="EX36" s="2">
        <v>1</v>
      </c>
      <c r="EY36" s="2">
        <v>1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2</v>
      </c>
      <c r="FF36" s="3" t="b">
        <v>0</v>
      </c>
      <c r="FG36" s="3" t="b">
        <v>0</v>
      </c>
      <c r="FH36" s="2">
        <v>106.42</v>
      </c>
      <c r="FI36" s="2">
        <v>7</v>
      </c>
      <c r="FJ36" s="2">
        <v>4</v>
      </c>
      <c r="FK36" s="2">
        <v>1</v>
      </c>
      <c r="FL36" s="2">
        <v>1</v>
      </c>
      <c r="FM36" s="2">
        <v>0</v>
      </c>
      <c r="FN36" s="2">
        <v>1</v>
      </c>
      <c r="FO36" s="2">
        <v>0</v>
      </c>
      <c r="FP36" s="2">
        <v>0</v>
      </c>
      <c r="FQ36" s="2">
        <v>0</v>
      </c>
      <c r="FR36" s="2">
        <v>1</v>
      </c>
      <c r="FS36" s="2">
        <v>4</v>
      </c>
      <c r="FT36" s="3" t="b">
        <v>0</v>
      </c>
      <c r="FU36" s="3" t="b">
        <v>0</v>
      </c>
      <c r="FV36" s="2">
        <v>96.22</v>
      </c>
      <c r="FW36" s="2">
        <v>6</v>
      </c>
      <c r="FX36" s="2">
        <v>4</v>
      </c>
      <c r="FY36" s="2">
        <v>1</v>
      </c>
      <c r="FZ36" s="2">
        <v>0</v>
      </c>
      <c r="GA36" s="2">
        <v>0</v>
      </c>
      <c r="GB36" s="2">
        <v>2</v>
      </c>
      <c r="GC36" s="2">
        <v>0</v>
      </c>
      <c r="GD36" s="2">
        <v>1</v>
      </c>
      <c r="GE36" s="2">
        <v>0</v>
      </c>
      <c r="GF36" s="2">
        <v>1</v>
      </c>
      <c r="GG36" s="2">
        <v>5</v>
      </c>
      <c r="GH36" s="3" t="b">
        <v>0</v>
      </c>
      <c r="GI36" s="2">
        <v>0</v>
      </c>
      <c r="GJ36" s="2">
        <v>1299</v>
      </c>
      <c r="GK36" s="2">
        <v>90.483999999999995</v>
      </c>
      <c r="GL36" s="2">
        <v>0</v>
      </c>
      <c r="GM36" s="2">
        <v>0</v>
      </c>
      <c r="GN36" s="2">
        <v>0</v>
      </c>
      <c r="GO36" s="2">
        <v>4</v>
      </c>
      <c r="GP36" s="2">
        <v>0</v>
      </c>
      <c r="GQ36" s="2">
        <v>6</v>
      </c>
      <c r="GR36" s="2">
        <v>10</v>
      </c>
      <c r="GS36" s="2">
        <v>0</v>
      </c>
      <c r="GT36" s="2">
        <v>0</v>
      </c>
    </row>
    <row r="38" spans="1:202" ht="12.5" x14ac:dyDescent="0.25">
      <c r="AY38" s="4">
        <f>COUNTIF(AY2:AY36,"=TRUE")</f>
        <v>12</v>
      </c>
      <c r="AZ38" s="5">
        <f>AVERAGE(AZ2:AZ36)</f>
        <v>79.223142857142861</v>
      </c>
      <c r="BB38" s="6">
        <f>AVERAGE(BB2:BB36)/8*100</f>
        <v>81.785714285714278</v>
      </c>
      <c r="BM38" s="4">
        <f>COUNTIF(BM2:BM36,"=TRUE")</f>
        <v>8</v>
      </c>
      <c r="BN38" s="5">
        <f>AVERAGE(BN2:BN36)</f>
        <v>84.526857142857125</v>
      </c>
      <c r="BP38" s="6">
        <f>AVERAGE(BP2:BP36)/8*100</f>
        <v>80.357142857142861</v>
      </c>
      <c r="CA38" s="4">
        <f>COUNTIF(CA2:CA36,"=TRUE")</f>
        <v>3</v>
      </c>
      <c r="CB38" s="5">
        <f>AVERAGE(CB2:CB36)</f>
        <v>74.738285714285738</v>
      </c>
      <c r="CD38" s="6">
        <f>AVERAGE(CD2:CD36)/8*100</f>
        <v>84.642857142857139</v>
      </c>
      <c r="CO38" s="4">
        <f>COUNTIF(CO2:CO36,"=TRUE")</f>
        <v>11</v>
      </c>
      <c r="CP38" s="5">
        <f>AVERAGE(CP2:CP36)</f>
        <v>66.360285714285737</v>
      </c>
      <c r="CR38" s="6">
        <f>AVERAGE(CR2:CR36)/8*100</f>
        <v>88.928571428571416</v>
      </c>
      <c r="DC38" s="4">
        <f>COUNTIF(DC2:DC36,"=TRUE")</f>
        <v>3</v>
      </c>
      <c r="DD38" s="5">
        <f>AVERAGE(DD2:DD36)</f>
        <v>79.149714285714282</v>
      </c>
      <c r="DF38" s="6">
        <f>AVERAGE(DF2:DF36)/8*100</f>
        <v>72.142857142857139</v>
      </c>
      <c r="DQ38" s="4">
        <f>COUNTIF(DQ2:DQ36,"=TRUE")</f>
        <v>6</v>
      </c>
      <c r="DR38" s="5">
        <f>AVERAGE(DR2:DR36)</f>
        <v>90.661999999999992</v>
      </c>
      <c r="DT38" s="6">
        <f>AVERAGE(DT2:DT36)/8*100</f>
        <v>72.857142857142847</v>
      </c>
      <c r="EE38" s="4">
        <f>COUNTIF(EE2:EE36,"=TRUE")</f>
        <v>8</v>
      </c>
      <c r="EF38" s="5">
        <f>AVERAGE(EF2:EF36)</f>
        <v>91.849142857142866</v>
      </c>
      <c r="EH38" s="6">
        <f>AVERAGE(EH2:EH36)/8*100</f>
        <v>73.214285714285708</v>
      </c>
      <c r="ES38" s="4">
        <f>COUNTIF(ES2:ES36,"=TRUE")</f>
        <v>1</v>
      </c>
      <c r="ET38" s="5">
        <f>AVERAGE(ET2:ET36)</f>
        <v>90.072285714285712</v>
      </c>
      <c r="EV38" s="6">
        <f>AVERAGE(EV2:EV36)/8*100</f>
        <v>77.142857142857153</v>
      </c>
      <c r="FG38" s="4">
        <f>COUNTIF(FG2:FG36,"=TRUE")</f>
        <v>7</v>
      </c>
      <c r="FH38" s="5">
        <f>AVERAGE(FH2:FH36)</f>
        <v>92.061142857142883</v>
      </c>
      <c r="FJ38" s="6">
        <f>AVERAGE(FJ2:FJ36)/8*100</f>
        <v>68.571428571428569</v>
      </c>
      <c r="FU38" s="4">
        <f>COUNTIF(FU2:FU36,"=TRUE")</f>
        <v>5</v>
      </c>
      <c r="FV38" s="5">
        <f>AVERAGE(FV2:FV36)</f>
        <v>89.277142857142863</v>
      </c>
      <c r="FX38" s="6">
        <f>AVERAGE(FX2:FX36)/8*100</f>
        <v>75.714285714285708</v>
      </c>
      <c r="GR38" s="5">
        <f>AVERAGE(GR2:GR36)</f>
        <v>10.48</v>
      </c>
    </row>
    <row r="39" spans="1:202" ht="12.5" x14ac:dyDescent="0.25">
      <c r="AY39" s="4">
        <f>AY38/35*100</f>
        <v>34.285714285714285</v>
      </c>
      <c r="BM39" s="4">
        <f>BM38/35*100</f>
        <v>22.857142857142858</v>
      </c>
      <c r="CA39" s="4">
        <f>CA38/35*100</f>
        <v>8.5714285714285712</v>
      </c>
      <c r="CO39" s="4">
        <f>CO38/35*100</f>
        <v>31.428571428571427</v>
      </c>
      <c r="DC39" s="4">
        <f>DC38/35*100</f>
        <v>8.5714285714285712</v>
      </c>
      <c r="DQ39" s="4">
        <f>DQ38/35*100</f>
        <v>17.142857142857142</v>
      </c>
      <c r="EE39" s="4">
        <f>EE38/35*100</f>
        <v>22.857142857142858</v>
      </c>
      <c r="ES39" s="4">
        <f>ES38/35*100</f>
        <v>2.8571428571428572</v>
      </c>
      <c r="FG39" s="4">
        <f>FG38/35*100</f>
        <v>20</v>
      </c>
      <c r="FU39" s="4">
        <f>FU38/35*100</f>
        <v>14.285714285714285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T39"/>
  <sheetViews>
    <sheetView workbookViewId="0"/>
  </sheetViews>
  <sheetFormatPr defaultColWidth="14.453125" defaultRowHeight="15.75" customHeight="1" x14ac:dyDescent="0.25"/>
  <sheetData>
    <row r="1" spans="1:20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  <row r="2" spans="1:202" ht="15.75" customHeight="1" x14ac:dyDescent="0.35">
      <c r="A2" s="1" t="s">
        <v>240</v>
      </c>
      <c r="B2" s="2">
        <v>2</v>
      </c>
      <c r="C2" s="1" t="s">
        <v>203</v>
      </c>
      <c r="D2" s="1" t="s">
        <v>204</v>
      </c>
      <c r="E2" s="2">
        <v>48</v>
      </c>
      <c r="F2" s="3" t="b">
        <v>1</v>
      </c>
      <c r="G2" s="2">
        <v>56.77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0</v>
      </c>
      <c r="R2" s="2">
        <v>66.290000000000006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2</v>
      </c>
      <c r="AB2" s="3" t="b">
        <v>1</v>
      </c>
      <c r="AC2" s="2">
        <v>41.9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0</v>
      </c>
      <c r="AN2" s="2">
        <v>59.72</v>
      </c>
      <c r="AO2" s="2">
        <v>0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1</v>
      </c>
      <c r="AX2" s="2">
        <v>2</v>
      </c>
      <c r="AY2" s="3" t="b">
        <v>0</v>
      </c>
      <c r="AZ2" s="2">
        <v>61.5</v>
      </c>
      <c r="BA2" s="2">
        <v>3</v>
      </c>
      <c r="BB2" s="2">
        <v>4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3</v>
      </c>
      <c r="BI2" s="2">
        <v>0</v>
      </c>
      <c r="BJ2" s="2">
        <v>1</v>
      </c>
      <c r="BK2" s="2">
        <v>6</v>
      </c>
      <c r="BL2" s="3" t="b">
        <v>0</v>
      </c>
      <c r="BM2" s="3" t="b">
        <v>0</v>
      </c>
      <c r="BN2" s="2">
        <v>65.09</v>
      </c>
      <c r="BO2" s="2">
        <v>5</v>
      </c>
      <c r="BP2" s="2">
        <v>6</v>
      </c>
      <c r="BQ2" s="2">
        <v>0</v>
      </c>
      <c r="BR2" s="2">
        <v>2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2</v>
      </c>
      <c r="BY2" s="2">
        <v>4</v>
      </c>
      <c r="BZ2" s="3" t="b">
        <v>0</v>
      </c>
      <c r="CA2" s="3" t="b">
        <v>0</v>
      </c>
      <c r="CB2" s="2">
        <v>71.16</v>
      </c>
      <c r="CC2" s="2">
        <v>6</v>
      </c>
      <c r="CD2" s="2">
        <v>6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2</v>
      </c>
      <c r="CK2" s="2">
        <v>0</v>
      </c>
      <c r="CL2" s="2">
        <v>1</v>
      </c>
      <c r="CM2" s="2">
        <v>3</v>
      </c>
      <c r="CN2" s="3" t="b">
        <v>0</v>
      </c>
      <c r="CO2" s="3" t="b">
        <v>0</v>
      </c>
      <c r="CP2" s="2">
        <v>57.6</v>
      </c>
      <c r="CQ2" s="2">
        <v>9</v>
      </c>
      <c r="CR2" s="2">
        <v>6</v>
      </c>
      <c r="CS2" s="2">
        <v>0</v>
      </c>
      <c r="CT2" s="2">
        <v>0</v>
      </c>
      <c r="CU2" s="2">
        <v>0</v>
      </c>
      <c r="CV2" s="2">
        <v>1</v>
      </c>
      <c r="CW2" s="2">
        <v>0</v>
      </c>
      <c r="CX2" s="2">
        <v>0</v>
      </c>
      <c r="CY2" s="2">
        <v>0</v>
      </c>
      <c r="CZ2" s="2">
        <v>1</v>
      </c>
      <c r="DA2" s="2">
        <v>2</v>
      </c>
      <c r="DB2" s="3" t="b">
        <v>1</v>
      </c>
      <c r="DC2" s="3" t="b">
        <v>0</v>
      </c>
      <c r="DD2" s="2">
        <v>47.13</v>
      </c>
      <c r="DE2" s="2">
        <v>3</v>
      </c>
      <c r="DF2" s="2">
        <v>2</v>
      </c>
      <c r="DG2" s="2">
        <v>2</v>
      </c>
      <c r="DH2" s="2">
        <v>1</v>
      </c>
      <c r="DI2" s="2">
        <v>2</v>
      </c>
      <c r="DJ2" s="2">
        <v>0</v>
      </c>
      <c r="DK2" s="2">
        <v>1</v>
      </c>
      <c r="DL2" s="2">
        <v>1</v>
      </c>
      <c r="DM2" s="2">
        <v>1</v>
      </c>
      <c r="DN2" s="2">
        <v>0</v>
      </c>
      <c r="DO2" s="2">
        <v>8</v>
      </c>
      <c r="DP2" s="3" t="b">
        <v>0</v>
      </c>
      <c r="DQ2" s="3" t="b">
        <v>0</v>
      </c>
      <c r="DR2" s="2">
        <v>63.63</v>
      </c>
      <c r="DS2" s="2">
        <v>4</v>
      </c>
      <c r="DT2" s="2">
        <v>4</v>
      </c>
      <c r="DU2" s="2">
        <v>0</v>
      </c>
      <c r="DV2" s="2">
        <v>0</v>
      </c>
      <c r="DW2" s="2">
        <v>1</v>
      </c>
      <c r="DX2" s="2">
        <v>1</v>
      </c>
      <c r="DY2" s="2">
        <v>0</v>
      </c>
      <c r="DZ2" s="2">
        <v>2</v>
      </c>
      <c r="EA2" s="2">
        <v>0</v>
      </c>
      <c r="EB2" s="2">
        <v>1</v>
      </c>
      <c r="EC2" s="2">
        <v>5</v>
      </c>
      <c r="ED2" s="3" t="b">
        <v>0</v>
      </c>
      <c r="EE2" s="3" t="b">
        <v>1</v>
      </c>
      <c r="EF2" s="2">
        <v>72.06</v>
      </c>
      <c r="EG2" s="2">
        <v>9</v>
      </c>
      <c r="EH2" s="2">
        <v>8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3" t="b">
        <v>1</v>
      </c>
      <c r="ES2" s="3" t="b">
        <v>1</v>
      </c>
      <c r="ET2" s="2">
        <v>81.569999999999993</v>
      </c>
      <c r="EU2" s="2">
        <v>9</v>
      </c>
      <c r="EV2" s="2">
        <v>8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3" t="b">
        <v>1</v>
      </c>
      <c r="FG2" s="3" t="b">
        <v>0</v>
      </c>
      <c r="FH2" s="2">
        <v>71.63</v>
      </c>
      <c r="FI2" s="2">
        <v>5</v>
      </c>
      <c r="FJ2" s="2">
        <v>4</v>
      </c>
      <c r="FK2" s="2">
        <v>0</v>
      </c>
      <c r="FL2" s="2">
        <v>1</v>
      </c>
      <c r="FM2" s="2">
        <v>0</v>
      </c>
      <c r="FN2" s="2">
        <v>1</v>
      </c>
      <c r="FO2" s="2">
        <v>1</v>
      </c>
      <c r="FP2" s="2">
        <v>1</v>
      </c>
      <c r="FQ2" s="2">
        <v>0</v>
      </c>
      <c r="FR2" s="2">
        <v>0</v>
      </c>
      <c r="FS2" s="2">
        <v>4</v>
      </c>
      <c r="FT2" s="3" t="b">
        <v>0</v>
      </c>
      <c r="FU2" s="3" t="b">
        <v>0</v>
      </c>
      <c r="FV2" s="2">
        <v>60.84</v>
      </c>
      <c r="FW2" s="2">
        <v>3</v>
      </c>
      <c r="FX2" s="2">
        <v>5</v>
      </c>
      <c r="FY2" s="2">
        <v>0</v>
      </c>
      <c r="FZ2" s="2">
        <v>0</v>
      </c>
      <c r="GA2" s="2">
        <v>0</v>
      </c>
      <c r="GB2" s="2">
        <v>2</v>
      </c>
      <c r="GC2" s="2">
        <v>1</v>
      </c>
      <c r="GD2" s="2">
        <v>3</v>
      </c>
      <c r="GE2" s="2">
        <v>0</v>
      </c>
      <c r="GF2" s="2">
        <v>0</v>
      </c>
      <c r="GG2" s="2">
        <v>6</v>
      </c>
      <c r="GH2" s="3" t="b">
        <v>0</v>
      </c>
      <c r="GI2" s="2">
        <v>2</v>
      </c>
      <c r="GJ2" s="2">
        <v>1160</v>
      </c>
      <c r="GK2" s="2">
        <v>65.221000000000004</v>
      </c>
      <c r="GL2" s="2">
        <v>3</v>
      </c>
      <c r="GM2" s="2">
        <v>2</v>
      </c>
      <c r="GN2" s="2">
        <v>1</v>
      </c>
      <c r="GO2" s="2">
        <v>2</v>
      </c>
      <c r="GP2" s="2">
        <v>0</v>
      </c>
      <c r="GQ2" s="2">
        <v>5</v>
      </c>
      <c r="GR2" s="2">
        <v>7.8</v>
      </c>
      <c r="GS2" s="2">
        <v>2.25</v>
      </c>
      <c r="GT2" s="2">
        <v>0</v>
      </c>
    </row>
    <row r="3" spans="1:202" ht="15.75" customHeight="1" x14ac:dyDescent="0.35">
      <c r="A3" s="1" t="s">
        <v>241</v>
      </c>
      <c r="B3" s="2">
        <v>2</v>
      </c>
      <c r="C3" s="1" t="s">
        <v>203</v>
      </c>
      <c r="D3" s="1" t="s">
        <v>204</v>
      </c>
      <c r="E3" s="2">
        <v>31</v>
      </c>
      <c r="F3" s="3" t="b">
        <v>1</v>
      </c>
      <c r="G3" s="2">
        <v>33.15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1</v>
      </c>
      <c r="R3" s="2">
        <v>32.25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 t="b">
        <v>0</v>
      </c>
      <c r="AC3" s="2">
        <v>27.54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</v>
      </c>
      <c r="AM3" s="3" t="b">
        <v>1</v>
      </c>
      <c r="AN3" s="2">
        <v>30.51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3</v>
      </c>
      <c r="AY3" s="3" t="b">
        <v>0</v>
      </c>
      <c r="AZ3" s="2">
        <v>52.14</v>
      </c>
      <c r="BA3" s="2">
        <v>6</v>
      </c>
      <c r="BB3" s="2">
        <v>5</v>
      </c>
      <c r="BC3" s="2">
        <v>0</v>
      </c>
      <c r="BD3" s="2">
        <v>0</v>
      </c>
      <c r="BE3" s="2">
        <v>0</v>
      </c>
      <c r="BF3" s="2">
        <v>0</v>
      </c>
      <c r="BG3" s="2">
        <v>1</v>
      </c>
      <c r="BH3" s="2">
        <v>1</v>
      </c>
      <c r="BI3" s="2">
        <v>0</v>
      </c>
      <c r="BJ3" s="2">
        <v>1</v>
      </c>
      <c r="BK3" s="2">
        <v>3</v>
      </c>
      <c r="BL3" s="3" t="b">
        <v>0</v>
      </c>
      <c r="BM3" s="3" t="b">
        <v>0</v>
      </c>
      <c r="BN3" s="2">
        <v>42.63</v>
      </c>
      <c r="BO3" s="2">
        <v>7</v>
      </c>
      <c r="BP3" s="2">
        <v>6</v>
      </c>
      <c r="BQ3" s="2">
        <v>0</v>
      </c>
      <c r="BR3" s="2">
        <v>0</v>
      </c>
      <c r="BS3" s="2">
        <v>1</v>
      </c>
      <c r="BT3" s="2">
        <v>0</v>
      </c>
      <c r="BU3" s="2">
        <v>0</v>
      </c>
      <c r="BV3" s="2">
        <v>0</v>
      </c>
      <c r="BW3" s="2">
        <v>0</v>
      </c>
      <c r="BX3" s="2">
        <v>1</v>
      </c>
      <c r="BY3" s="2">
        <v>2</v>
      </c>
      <c r="BZ3" s="3" t="b">
        <v>0</v>
      </c>
      <c r="CA3" s="3" t="b">
        <v>0</v>
      </c>
      <c r="CB3" s="2">
        <v>48.85</v>
      </c>
      <c r="CC3" s="2">
        <v>7</v>
      </c>
      <c r="CD3" s="2">
        <v>6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1</v>
      </c>
      <c r="CK3" s="2">
        <v>0</v>
      </c>
      <c r="CL3" s="2">
        <v>1</v>
      </c>
      <c r="CM3" s="2">
        <v>2</v>
      </c>
      <c r="CN3" s="3" t="b">
        <v>0</v>
      </c>
      <c r="CO3" s="3" t="b">
        <v>1</v>
      </c>
      <c r="CP3" s="2">
        <v>42.51</v>
      </c>
      <c r="CQ3" s="2">
        <v>9</v>
      </c>
      <c r="CR3" s="2">
        <v>8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3" t="b">
        <v>0</v>
      </c>
      <c r="DC3" s="3" t="b">
        <v>0</v>
      </c>
      <c r="DD3" s="2">
        <v>48.94</v>
      </c>
      <c r="DE3" s="2">
        <v>8</v>
      </c>
      <c r="DF3" s="2">
        <v>7</v>
      </c>
      <c r="DG3" s="2">
        <v>0</v>
      </c>
      <c r="DH3" s="2">
        <v>0</v>
      </c>
      <c r="DI3" s="2">
        <v>1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</v>
      </c>
      <c r="DP3" s="3" t="b">
        <v>0</v>
      </c>
      <c r="DQ3" s="3" t="b">
        <v>0</v>
      </c>
      <c r="DR3" s="2">
        <v>57.42</v>
      </c>
      <c r="DS3" s="2">
        <v>6</v>
      </c>
      <c r="DT3" s="2">
        <v>4</v>
      </c>
      <c r="DU3" s="2">
        <v>0</v>
      </c>
      <c r="DV3" s="2">
        <v>1</v>
      </c>
      <c r="DW3" s="2">
        <v>0</v>
      </c>
      <c r="DX3" s="2">
        <v>1</v>
      </c>
      <c r="DY3" s="2">
        <v>1</v>
      </c>
      <c r="DZ3" s="2">
        <v>2</v>
      </c>
      <c r="EA3" s="2">
        <v>0</v>
      </c>
      <c r="EB3" s="2">
        <v>0</v>
      </c>
      <c r="EC3" s="2">
        <v>5</v>
      </c>
      <c r="ED3" s="3" t="b">
        <v>0</v>
      </c>
      <c r="EE3" s="3" t="b">
        <v>0</v>
      </c>
      <c r="EF3" s="2">
        <v>74.98</v>
      </c>
      <c r="EG3" s="2">
        <v>8</v>
      </c>
      <c r="EH3" s="2">
        <v>7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1</v>
      </c>
      <c r="EQ3" s="2">
        <v>1</v>
      </c>
      <c r="ER3" s="3" t="b">
        <v>0</v>
      </c>
      <c r="ES3" s="3" t="b">
        <v>0</v>
      </c>
      <c r="ET3" s="2">
        <v>63.89</v>
      </c>
      <c r="EU3" s="2">
        <v>6</v>
      </c>
      <c r="EV3" s="2">
        <v>4</v>
      </c>
      <c r="EW3" s="2">
        <v>1</v>
      </c>
      <c r="EX3" s="2">
        <v>1</v>
      </c>
      <c r="EY3" s="2">
        <v>2</v>
      </c>
      <c r="EZ3" s="2">
        <v>0</v>
      </c>
      <c r="FA3" s="2">
        <v>0</v>
      </c>
      <c r="FB3" s="2">
        <v>0</v>
      </c>
      <c r="FC3" s="2">
        <v>0</v>
      </c>
      <c r="FD3" s="2">
        <v>1</v>
      </c>
      <c r="FE3" s="2">
        <v>5</v>
      </c>
      <c r="FF3" s="3" t="b">
        <v>0</v>
      </c>
      <c r="FG3" s="3" t="b">
        <v>0</v>
      </c>
      <c r="FH3" s="2">
        <v>57.64</v>
      </c>
      <c r="FI3" s="2">
        <v>7</v>
      </c>
      <c r="FJ3" s="2">
        <v>6</v>
      </c>
      <c r="FK3" s="2">
        <v>0</v>
      </c>
      <c r="FL3" s="2">
        <v>1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1</v>
      </c>
      <c r="FS3" s="2">
        <v>2</v>
      </c>
      <c r="FT3" s="3" t="b">
        <v>0</v>
      </c>
      <c r="FU3" s="3" t="b">
        <v>0</v>
      </c>
      <c r="FV3" s="2">
        <v>73.88</v>
      </c>
      <c r="FW3" s="2">
        <v>9</v>
      </c>
      <c r="FX3" s="2">
        <v>6</v>
      </c>
      <c r="FY3" s="2">
        <v>0</v>
      </c>
      <c r="FZ3" s="2">
        <v>0</v>
      </c>
      <c r="GA3" s="2">
        <v>0</v>
      </c>
      <c r="GB3" s="2">
        <v>1</v>
      </c>
      <c r="GC3" s="2">
        <v>0</v>
      </c>
      <c r="GD3" s="2">
        <v>0</v>
      </c>
      <c r="GE3" s="2">
        <v>0</v>
      </c>
      <c r="GF3" s="2">
        <v>1</v>
      </c>
      <c r="GG3" s="2">
        <v>2</v>
      </c>
      <c r="GH3" s="3" t="b">
        <v>0</v>
      </c>
      <c r="GI3" s="2">
        <v>1</v>
      </c>
      <c r="GJ3" s="2">
        <v>1055</v>
      </c>
      <c r="GK3" s="2">
        <v>56.287999999999997</v>
      </c>
      <c r="GL3" s="2">
        <v>0</v>
      </c>
      <c r="GM3" s="2">
        <v>0</v>
      </c>
      <c r="GN3" s="2">
        <v>0</v>
      </c>
      <c r="GO3" s="2">
        <v>4</v>
      </c>
      <c r="GP3" s="2">
        <v>1</v>
      </c>
      <c r="GQ3" s="2">
        <v>5</v>
      </c>
      <c r="GR3" s="2">
        <v>8.6</v>
      </c>
      <c r="GS3" s="2">
        <v>1.75</v>
      </c>
      <c r="GT3" s="2">
        <v>0</v>
      </c>
    </row>
    <row r="4" spans="1:202" ht="15.75" customHeight="1" x14ac:dyDescent="0.35">
      <c r="A4" s="1" t="s">
        <v>242</v>
      </c>
      <c r="B4" s="2">
        <v>2</v>
      </c>
      <c r="C4" s="1" t="s">
        <v>203</v>
      </c>
      <c r="D4" s="1" t="s">
        <v>204</v>
      </c>
      <c r="E4" s="2">
        <v>20</v>
      </c>
      <c r="F4" s="3" t="b">
        <v>1</v>
      </c>
      <c r="G4" s="2">
        <v>28.05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 t="b">
        <v>1</v>
      </c>
      <c r="R4" s="2">
        <v>37.549999999999997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0</v>
      </c>
      <c r="AC4" s="2">
        <v>35.049999999999997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2</v>
      </c>
      <c r="AM4" s="3" t="b">
        <v>1</v>
      </c>
      <c r="AN4" s="2">
        <v>67.86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3" t="b">
        <v>0</v>
      </c>
      <c r="AZ4" s="2">
        <v>66.92</v>
      </c>
      <c r="BA4" s="2">
        <v>8</v>
      </c>
      <c r="BB4" s="2">
        <v>7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0</v>
      </c>
      <c r="BI4" s="2">
        <v>0</v>
      </c>
      <c r="BJ4" s="2">
        <v>0</v>
      </c>
      <c r="BK4" s="2">
        <v>1</v>
      </c>
      <c r="BL4" s="3" t="b">
        <v>0</v>
      </c>
      <c r="BM4" s="3" t="b">
        <v>0</v>
      </c>
      <c r="BN4" s="2">
        <v>67.92</v>
      </c>
      <c r="BO4" s="2">
        <v>9</v>
      </c>
      <c r="BP4" s="2">
        <v>6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1</v>
      </c>
      <c r="BX4" s="2">
        <v>0</v>
      </c>
      <c r="BY4" s="2">
        <v>2</v>
      </c>
      <c r="BZ4" s="3" t="b">
        <v>0</v>
      </c>
      <c r="CA4" s="3" t="b">
        <v>1</v>
      </c>
      <c r="CB4" s="2">
        <v>73.14</v>
      </c>
      <c r="CC4" s="2">
        <v>9</v>
      </c>
      <c r="CD4" s="2">
        <v>8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 t="b">
        <v>0</v>
      </c>
      <c r="CO4" s="3" t="b">
        <v>1</v>
      </c>
      <c r="CP4" s="2">
        <v>48.15</v>
      </c>
      <c r="CQ4" s="2">
        <v>9</v>
      </c>
      <c r="CR4" s="2">
        <v>8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3" t="b">
        <v>0</v>
      </c>
      <c r="DC4" s="3" t="b">
        <v>0</v>
      </c>
      <c r="DD4" s="2">
        <v>65.760000000000005</v>
      </c>
      <c r="DE4" s="2">
        <v>8</v>
      </c>
      <c r="DF4" s="2">
        <v>3</v>
      </c>
      <c r="DG4" s="2">
        <v>2</v>
      </c>
      <c r="DH4" s="2">
        <v>0</v>
      </c>
      <c r="DI4" s="2">
        <v>1</v>
      </c>
      <c r="DJ4" s="2">
        <v>1</v>
      </c>
      <c r="DK4" s="2">
        <v>0</v>
      </c>
      <c r="DL4" s="2">
        <v>0</v>
      </c>
      <c r="DM4" s="2">
        <v>2</v>
      </c>
      <c r="DN4" s="2">
        <v>1</v>
      </c>
      <c r="DO4" s="2">
        <v>7</v>
      </c>
      <c r="DP4" s="3" t="b">
        <v>0</v>
      </c>
      <c r="DQ4" s="3" t="b">
        <v>1</v>
      </c>
      <c r="DR4" s="2">
        <v>82.03</v>
      </c>
      <c r="DS4" s="2">
        <v>9</v>
      </c>
      <c r="DT4" s="2">
        <v>8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3" t="b">
        <v>0</v>
      </c>
      <c r="EE4" s="3" t="b">
        <v>1</v>
      </c>
      <c r="EF4" s="2">
        <v>92.39</v>
      </c>
      <c r="EG4" s="2">
        <v>9</v>
      </c>
      <c r="EH4" s="2">
        <v>8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3" t="b">
        <v>1</v>
      </c>
      <c r="ES4" s="3" t="b">
        <v>1</v>
      </c>
      <c r="ET4" s="2">
        <v>71.89</v>
      </c>
      <c r="EU4" s="2">
        <v>9</v>
      </c>
      <c r="EV4" s="2">
        <v>8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3" t="b">
        <v>1</v>
      </c>
      <c r="FG4" s="3" t="b">
        <v>0</v>
      </c>
      <c r="FH4" s="2">
        <v>85.83</v>
      </c>
      <c r="FI4" s="2">
        <v>8</v>
      </c>
      <c r="FJ4" s="2">
        <v>7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1</v>
      </c>
      <c r="FS4" s="2">
        <v>1</v>
      </c>
      <c r="FT4" s="3" t="b">
        <v>0</v>
      </c>
      <c r="FU4" s="3" t="b">
        <v>0</v>
      </c>
      <c r="FV4" s="2">
        <v>80.2</v>
      </c>
      <c r="FW4" s="2">
        <v>8</v>
      </c>
      <c r="FX4" s="2">
        <v>7</v>
      </c>
      <c r="FY4" s="2">
        <v>0</v>
      </c>
      <c r="FZ4" s="2">
        <v>0</v>
      </c>
      <c r="GA4" s="2">
        <v>0</v>
      </c>
      <c r="GB4" s="2">
        <v>1</v>
      </c>
      <c r="GC4" s="2">
        <v>0</v>
      </c>
      <c r="GD4" s="2">
        <v>0</v>
      </c>
      <c r="GE4" s="2">
        <v>0</v>
      </c>
      <c r="GF4" s="2">
        <v>0</v>
      </c>
      <c r="GG4" s="2">
        <v>1</v>
      </c>
      <c r="GH4" s="3" t="b">
        <v>0</v>
      </c>
      <c r="GI4" s="2">
        <v>5</v>
      </c>
      <c r="GJ4" s="2">
        <v>1225</v>
      </c>
      <c r="GK4" s="2">
        <v>73.423000000000002</v>
      </c>
      <c r="GL4" s="2">
        <v>2</v>
      </c>
      <c r="GM4" s="2">
        <v>2</v>
      </c>
      <c r="GN4" s="2">
        <v>0</v>
      </c>
      <c r="GO4" s="2">
        <v>2</v>
      </c>
      <c r="GP4" s="2">
        <v>3</v>
      </c>
      <c r="GQ4" s="2">
        <v>3</v>
      </c>
      <c r="GR4" s="2">
        <v>10.6</v>
      </c>
      <c r="GS4" s="2">
        <v>1.875</v>
      </c>
      <c r="GT4" s="2">
        <v>0</v>
      </c>
    </row>
    <row r="5" spans="1:202" ht="15.75" customHeight="1" x14ac:dyDescent="0.35">
      <c r="A5" s="1" t="s">
        <v>243</v>
      </c>
      <c r="B5" s="2">
        <v>2</v>
      </c>
      <c r="C5" s="1" t="s">
        <v>203</v>
      </c>
      <c r="D5" s="1" t="s">
        <v>204</v>
      </c>
      <c r="E5" s="2">
        <v>22</v>
      </c>
      <c r="F5" s="3" t="b">
        <v>1</v>
      </c>
      <c r="G5" s="2">
        <v>48.86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1</v>
      </c>
      <c r="R5" s="2">
        <v>62.78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 t="b">
        <v>1</v>
      </c>
      <c r="AC5" s="2">
        <v>56.5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47.16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4</v>
      </c>
      <c r="AY5" s="3" t="b">
        <v>0</v>
      </c>
      <c r="AZ5" s="2">
        <v>58.86</v>
      </c>
      <c r="BA5" s="2">
        <v>6</v>
      </c>
      <c r="BB5" s="2">
        <v>5</v>
      </c>
      <c r="BC5" s="2">
        <v>0</v>
      </c>
      <c r="BD5" s="2">
        <v>0</v>
      </c>
      <c r="BE5" s="2">
        <v>0</v>
      </c>
      <c r="BF5" s="2">
        <v>0</v>
      </c>
      <c r="BG5" s="2">
        <v>1</v>
      </c>
      <c r="BH5" s="2">
        <v>1</v>
      </c>
      <c r="BI5" s="2">
        <v>0</v>
      </c>
      <c r="BJ5" s="2">
        <v>1</v>
      </c>
      <c r="BK5" s="2">
        <v>3</v>
      </c>
      <c r="BL5" s="3" t="b">
        <v>0</v>
      </c>
      <c r="BM5" s="3" t="b">
        <v>1</v>
      </c>
      <c r="BN5" s="2">
        <v>105.4</v>
      </c>
      <c r="BO5" s="2">
        <v>9</v>
      </c>
      <c r="BP5" s="2">
        <v>8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3" t="b">
        <v>0</v>
      </c>
      <c r="CA5" s="3" t="b">
        <v>0</v>
      </c>
      <c r="CB5" s="2">
        <v>163.25</v>
      </c>
      <c r="CC5" s="2">
        <v>8</v>
      </c>
      <c r="CD5" s="2">
        <v>7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1</v>
      </c>
      <c r="CM5" s="2">
        <v>1</v>
      </c>
      <c r="CN5" s="3" t="b">
        <v>0</v>
      </c>
      <c r="CO5" s="3" t="b">
        <v>1</v>
      </c>
      <c r="CP5" s="2">
        <v>76.63</v>
      </c>
      <c r="CQ5" s="2">
        <v>9</v>
      </c>
      <c r="CR5" s="2">
        <v>8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3" t="b">
        <v>0</v>
      </c>
      <c r="DC5" s="3" t="b">
        <v>1</v>
      </c>
      <c r="DD5" s="2">
        <v>73.73</v>
      </c>
      <c r="DE5" s="2">
        <v>9</v>
      </c>
      <c r="DF5" s="2">
        <v>8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3" t="b">
        <v>0</v>
      </c>
      <c r="DQ5" s="3" t="b">
        <v>0</v>
      </c>
      <c r="DR5" s="2">
        <v>88.52</v>
      </c>
      <c r="DS5" s="2">
        <v>8</v>
      </c>
      <c r="DT5" s="2">
        <v>7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1</v>
      </c>
      <c r="EC5" s="2">
        <v>1</v>
      </c>
      <c r="ED5" s="3" t="b">
        <v>0</v>
      </c>
      <c r="EE5" s="3" t="b">
        <v>0</v>
      </c>
      <c r="EF5" s="2">
        <v>83.17</v>
      </c>
      <c r="EG5" s="2">
        <v>7</v>
      </c>
      <c r="EH5" s="2">
        <v>6</v>
      </c>
      <c r="EI5" s="2">
        <v>0</v>
      </c>
      <c r="EJ5" s="2">
        <v>1</v>
      </c>
      <c r="EK5" s="2">
        <v>0</v>
      </c>
      <c r="EL5" s="2">
        <v>0</v>
      </c>
      <c r="EM5" s="2">
        <v>1</v>
      </c>
      <c r="EN5" s="2">
        <v>0</v>
      </c>
      <c r="EO5" s="2">
        <v>0</v>
      </c>
      <c r="EP5" s="2">
        <v>0</v>
      </c>
      <c r="EQ5" s="2">
        <v>2</v>
      </c>
      <c r="ER5" s="3" t="b">
        <v>0</v>
      </c>
      <c r="ES5" s="3" t="b">
        <v>1</v>
      </c>
      <c r="ET5" s="2">
        <v>72.55</v>
      </c>
      <c r="EU5" s="2">
        <v>9</v>
      </c>
      <c r="EV5" s="2">
        <v>8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3" t="b">
        <v>1</v>
      </c>
      <c r="FG5" s="3" t="b">
        <v>0</v>
      </c>
      <c r="FH5" s="2">
        <v>68.66</v>
      </c>
      <c r="FI5" s="2">
        <v>8</v>
      </c>
      <c r="FJ5" s="2">
        <v>7</v>
      </c>
      <c r="FK5" s="2">
        <v>0</v>
      </c>
      <c r="FL5" s="2">
        <v>1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1</v>
      </c>
      <c r="FT5" s="3" t="b">
        <v>0</v>
      </c>
      <c r="FU5" s="3" t="b">
        <v>1</v>
      </c>
      <c r="FV5" s="2">
        <v>64.400000000000006</v>
      </c>
      <c r="FW5" s="2">
        <v>9</v>
      </c>
      <c r="FX5" s="2">
        <v>8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3" t="b">
        <v>1</v>
      </c>
      <c r="GI5" s="2">
        <v>5</v>
      </c>
      <c r="GJ5" s="2">
        <v>1484</v>
      </c>
      <c r="GK5" s="2">
        <v>85.516999999999996</v>
      </c>
      <c r="GL5" s="2">
        <v>2</v>
      </c>
      <c r="GM5" s="2">
        <v>2</v>
      </c>
      <c r="GN5" s="2">
        <v>0</v>
      </c>
      <c r="GO5" s="2">
        <v>2</v>
      </c>
      <c r="GP5" s="2">
        <v>3</v>
      </c>
      <c r="GQ5" s="2">
        <v>3</v>
      </c>
      <c r="GR5" s="2">
        <v>6.2</v>
      </c>
      <c r="GS5" s="2">
        <v>1.875</v>
      </c>
      <c r="GT5" s="2">
        <v>0</v>
      </c>
    </row>
    <row r="6" spans="1:202" ht="15.75" customHeight="1" x14ac:dyDescent="0.35">
      <c r="A6" s="1" t="s">
        <v>244</v>
      </c>
      <c r="B6" s="2">
        <v>2</v>
      </c>
      <c r="C6" s="1" t="s">
        <v>203</v>
      </c>
      <c r="D6" s="1" t="s">
        <v>204</v>
      </c>
      <c r="E6" s="2">
        <v>29</v>
      </c>
      <c r="F6" s="3" t="b">
        <v>1</v>
      </c>
      <c r="G6" s="2">
        <v>71.16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0</v>
      </c>
      <c r="R6" s="2">
        <v>91.51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3" t="b">
        <v>1</v>
      </c>
      <c r="AC6" s="2">
        <v>56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3" t="b">
        <v>1</v>
      </c>
      <c r="AN6" s="2">
        <v>37.380000000000003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3" t="b">
        <v>0</v>
      </c>
      <c r="AZ6" s="2">
        <v>97.83</v>
      </c>
      <c r="BA6" s="2">
        <v>7</v>
      </c>
      <c r="BB6" s="2">
        <v>6</v>
      </c>
      <c r="BC6" s="2">
        <v>0</v>
      </c>
      <c r="BD6" s="2">
        <v>0</v>
      </c>
      <c r="BE6" s="2">
        <v>0</v>
      </c>
      <c r="BF6" s="2">
        <v>0</v>
      </c>
      <c r="BG6" s="2">
        <v>1</v>
      </c>
      <c r="BH6" s="2">
        <v>1</v>
      </c>
      <c r="BI6" s="2">
        <v>0</v>
      </c>
      <c r="BJ6" s="2">
        <v>0</v>
      </c>
      <c r="BK6" s="2">
        <v>2</v>
      </c>
      <c r="BL6" s="3" t="b">
        <v>0</v>
      </c>
      <c r="BM6" s="3" t="b">
        <v>0</v>
      </c>
      <c r="BN6" s="2">
        <v>92.52</v>
      </c>
      <c r="BO6" s="2">
        <v>8</v>
      </c>
      <c r="BP6" s="2">
        <v>7</v>
      </c>
      <c r="BQ6" s="2">
        <v>1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BZ6" s="3" t="b">
        <v>0</v>
      </c>
      <c r="CA6" s="3" t="b">
        <v>0</v>
      </c>
      <c r="CB6" s="2">
        <v>63.4</v>
      </c>
      <c r="CC6" s="2">
        <v>8</v>
      </c>
      <c r="CD6" s="2">
        <v>7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1</v>
      </c>
      <c r="CM6" s="2">
        <v>1</v>
      </c>
      <c r="CN6" s="3" t="b">
        <v>0</v>
      </c>
      <c r="CO6" s="3" t="b">
        <v>0</v>
      </c>
      <c r="CP6" s="2">
        <v>90.15</v>
      </c>
      <c r="CQ6" s="2">
        <v>8</v>
      </c>
      <c r="CR6" s="2">
        <v>7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1</v>
      </c>
      <c r="CY6" s="2">
        <v>0</v>
      </c>
      <c r="CZ6" s="2">
        <v>0</v>
      </c>
      <c r="DA6" s="2">
        <v>1</v>
      </c>
      <c r="DB6" s="3" t="b">
        <v>0</v>
      </c>
      <c r="DC6" s="3" t="b">
        <v>1</v>
      </c>
      <c r="DD6" s="2">
        <v>114.26</v>
      </c>
      <c r="DE6" s="2">
        <v>9</v>
      </c>
      <c r="DF6" s="2">
        <v>8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3" t="b">
        <v>0</v>
      </c>
      <c r="DQ6" s="3" t="b">
        <v>0</v>
      </c>
      <c r="DR6" s="2">
        <v>117.17</v>
      </c>
      <c r="DS6" s="2">
        <v>6</v>
      </c>
      <c r="DT6" s="2">
        <v>6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2</v>
      </c>
      <c r="EA6" s="2">
        <v>0</v>
      </c>
      <c r="EB6" s="2">
        <v>1</v>
      </c>
      <c r="EC6" s="2">
        <v>3</v>
      </c>
      <c r="ED6" s="3" t="b">
        <v>0</v>
      </c>
      <c r="EE6" s="3" t="b">
        <v>0</v>
      </c>
      <c r="EF6" s="2">
        <v>102.97</v>
      </c>
      <c r="EG6" s="2">
        <v>9</v>
      </c>
      <c r="EH6" s="2">
        <v>6</v>
      </c>
      <c r="EI6" s="2">
        <v>0</v>
      </c>
      <c r="EJ6" s="2">
        <v>1</v>
      </c>
      <c r="EK6" s="2">
        <v>1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2</v>
      </c>
      <c r="ER6" s="3" t="b">
        <v>0</v>
      </c>
      <c r="ES6" s="3" t="b">
        <v>0</v>
      </c>
      <c r="ET6" s="2">
        <v>128.21</v>
      </c>
      <c r="EU6" s="2">
        <v>8</v>
      </c>
      <c r="EV6" s="2">
        <v>7</v>
      </c>
      <c r="EW6" s="2">
        <v>0</v>
      </c>
      <c r="EX6" s="2">
        <v>1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1</v>
      </c>
      <c r="FF6" s="3" t="b">
        <v>0</v>
      </c>
      <c r="FG6" s="3" t="b">
        <v>0</v>
      </c>
      <c r="FH6" s="2">
        <v>118.1</v>
      </c>
      <c r="FI6" s="2">
        <v>8</v>
      </c>
      <c r="FJ6" s="2">
        <v>7</v>
      </c>
      <c r="FK6" s="2">
        <v>0</v>
      </c>
      <c r="FL6" s="2">
        <v>1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1</v>
      </c>
      <c r="FT6" s="3" t="b">
        <v>0</v>
      </c>
      <c r="FU6" s="3" t="b">
        <v>0</v>
      </c>
      <c r="FV6" s="2">
        <v>129.6</v>
      </c>
      <c r="FW6" s="2">
        <v>8</v>
      </c>
      <c r="FX6" s="2">
        <v>5</v>
      </c>
      <c r="FY6" s="2">
        <v>1</v>
      </c>
      <c r="FZ6" s="2">
        <v>0</v>
      </c>
      <c r="GA6" s="2">
        <v>0</v>
      </c>
      <c r="GB6" s="2">
        <v>1</v>
      </c>
      <c r="GC6" s="2">
        <v>0</v>
      </c>
      <c r="GD6" s="2">
        <v>1</v>
      </c>
      <c r="GE6" s="2">
        <v>0</v>
      </c>
      <c r="GF6" s="2">
        <v>0</v>
      </c>
      <c r="GG6" s="2">
        <v>3</v>
      </c>
      <c r="GH6" s="3" t="b">
        <v>0</v>
      </c>
      <c r="GI6" s="2">
        <v>1</v>
      </c>
      <c r="GJ6" s="2">
        <v>1699</v>
      </c>
      <c r="GK6" s="2">
        <v>105.42100000000001</v>
      </c>
      <c r="GL6" s="2">
        <v>0</v>
      </c>
      <c r="GM6" s="2">
        <v>0</v>
      </c>
      <c r="GN6" s="2">
        <v>0</v>
      </c>
      <c r="GO6" s="2">
        <v>4</v>
      </c>
      <c r="GP6" s="2">
        <v>1</v>
      </c>
      <c r="GQ6" s="2">
        <v>5</v>
      </c>
      <c r="GR6" s="2">
        <v>9.4</v>
      </c>
      <c r="GS6" s="2">
        <v>2.375</v>
      </c>
      <c r="GT6" s="2">
        <v>0</v>
      </c>
    </row>
    <row r="7" spans="1:202" ht="15.75" customHeight="1" x14ac:dyDescent="0.35">
      <c r="A7" s="1" t="s">
        <v>245</v>
      </c>
      <c r="B7" s="2">
        <v>2</v>
      </c>
      <c r="C7" s="1" t="s">
        <v>203</v>
      </c>
      <c r="D7" s="1" t="s">
        <v>204</v>
      </c>
      <c r="E7" s="2">
        <v>18</v>
      </c>
      <c r="F7" s="3" t="b">
        <v>1</v>
      </c>
      <c r="G7" s="2">
        <v>73.81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0</v>
      </c>
      <c r="R7" s="2">
        <v>109.5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1</v>
      </c>
      <c r="AA7" s="2">
        <v>2</v>
      </c>
      <c r="AB7" s="3" t="b">
        <v>1</v>
      </c>
      <c r="AC7" s="2">
        <v>147.46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0</v>
      </c>
      <c r="AN7" s="2">
        <v>28.53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  <c r="AW7" s="2">
        <v>2</v>
      </c>
      <c r="AX7" s="2">
        <v>2</v>
      </c>
      <c r="AY7" s="3" t="b">
        <v>0</v>
      </c>
      <c r="AZ7" s="2">
        <v>52.68</v>
      </c>
      <c r="BA7" s="2">
        <v>6</v>
      </c>
      <c r="BB7" s="2">
        <v>5</v>
      </c>
      <c r="BC7" s="2">
        <v>0</v>
      </c>
      <c r="BD7" s="2">
        <v>0</v>
      </c>
      <c r="BE7" s="2">
        <v>0</v>
      </c>
      <c r="BF7" s="2">
        <v>1</v>
      </c>
      <c r="BG7" s="2">
        <v>1</v>
      </c>
      <c r="BH7" s="2">
        <v>1</v>
      </c>
      <c r="BI7" s="2">
        <v>0</v>
      </c>
      <c r="BJ7" s="2">
        <v>0</v>
      </c>
      <c r="BK7" s="2">
        <v>3</v>
      </c>
      <c r="BL7" s="3" t="b">
        <v>0</v>
      </c>
      <c r="BM7" s="3" t="b">
        <v>0</v>
      </c>
      <c r="BN7" s="2">
        <v>32.380000000000003</v>
      </c>
      <c r="BO7" s="2">
        <v>5</v>
      </c>
      <c r="BP7" s="2">
        <v>5</v>
      </c>
      <c r="BQ7" s="2">
        <v>1</v>
      </c>
      <c r="BR7" s="2">
        <v>2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1</v>
      </c>
      <c r="BY7" s="2">
        <v>4</v>
      </c>
      <c r="BZ7" s="3" t="b">
        <v>0</v>
      </c>
      <c r="CA7" s="3" t="b">
        <v>0</v>
      </c>
      <c r="CB7" s="2">
        <v>42.54</v>
      </c>
      <c r="CC7" s="2">
        <v>7</v>
      </c>
      <c r="CD7" s="2">
        <v>6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1</v>
      </c>
      <c r="CK7" s="2">
        <v>0</v>
      </c>
      <c r="CL7" s="2">
        <v>1</v>
      </c>
      <c r="CM7" s="2">
        <v>2</v>
      </c>
      <c r="CN7" s="3" t="b">
        <v>0</v>
      </c>
      <c r="CO7" s="3" t="b">
        <v>1</v>
      </c>
      <c r="CP7" s="2">
        <v>63.18</v>
      </c>
      <c r="CQ7" s="2">
        <v>9</v>
      </c>
      <c r="CR7" s="2">
        <v>8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3" t="b">
        <v>0</v>
      </c>
      <c r="DC7" s="3" t="b">
        <v>0</v>
      </c>
      <c r="DD7" s="2">
        <v>74.27</v>
      </c>
      <c r="DE7" s="2">
        <v>9</v>
      </c>
      <c r="DF7" s="2">
        <v>6</v>
      </c>
      <c r="DG7" s="2">
        <v>0</v>
      </c>
      <c r="DH7" s="2">
        <v>0</v>
      </c>
      <c r="DI7" s="2">
        <v>1</v>
      </c>
      <c r="DJ7" s="2">
        <v>1</v>
      </c>
      <c r="DK7" s="2">
        <v>0</v>
      </c>
      <c r="DL7" s="2">
        <v>0</v>
      </c>
      <c r="DM7" s="2">
        <v>0</v>
      </c>
      <c r="DN7" s="2">
        <v>0</v>
      </c>
      <c r="DO7" s="2">
        <v>2</v>
      </c>
      <c r="DP7" s="3" t="b">
        <v>0</v>
      </c>
      <c r="DQ7" s="3" t="b">
        <v>0</v>
      </c>
      <c r="DR7" s="2">
        <v>82.23</v>
      </c>
      <c r="DS7" s="2">
        <v>4</v>
      </c>
      <c r="DT7" s="2">
        <v>2</v>
      </c>
      <c r="DU7" s="2">
        <v>0</v>
      </c>
      <c r="DV7" s="2">
        <v>2</v>
      </c>
      <c r="DW7" s="2">
        <v>1</v>
      </c>
      <c r="DX7" s="2">
        <v>1</v>
      </c>
      <c r="DY7" s="2">
        <v>0</v>
      </c>
      <c r="DZ7" s="2">
        <v>1</v>
      </c>
      <c r="EA7" s="2">
        <v>1</v>
      </c>
      <c r="EB7" s="2">
        <v>1</v>
      </c>
      <c r="EC7" s="2">
        <v>7</v>
      </c>
      <c r="ED7" s="3" t="b">
        <v>0</v>
      </c>
      <c r="EE7" s="3" t="b">
        <v>0</v>
      </c>
      <c r="EF7" s="2">
        <v>81.98</v>
      </c>
      <c r="EG7" s="2">
        <v>8</v>
      </c>
      <c r="EH7" s="2">
        <v>5</v>
      </c>
      <c r="EI7" s="2">
        <v>0</v>
      </c>
      <c r="EJ7" s="2">
        <v>0</v>
      </c>
      <c r="EK7" s="2">
        <v>0</v>
      </c>
      <c r="EL7" s="2">
        <v>0</v>
      </c>
      <c r="EM7" s="2">
        <v>1</v>
      </c>
      <c r="EN7" s="2">
        <v>1</v>
      </c>
      <c r="EO7" s="2">
        <v>0</v>
      </c>
      <c r="EP7" s="2">
        <v>1</v>
      </c>
      <c r="EQ7" s="2">
        <v>3</v>
      </c>
      <c r="ER7" s="3" t="b">
        <v>0</v>
      </c>
      <c r="ES7" s="3" t="b">
        <v>0</v>
      </c>
      <c r="ET7" s="2">
        <v>92.95</v>
      </c>
      <c r="EU7" s="2">
        <v>5</v>
      </c>
      <c r="EV7" s="2">
        <v>5</v>
      </c>
      <c r="EW7" s="2">
        <v>0</v>
      </c>
      <c r="EX7" s="2">
        <v>1</v>
      </c>
      <c r="EY7" s="2">
        <v>2</v>
      </c>
      <c r="EZ7" s="2">
        <v>1</v>
      </c>
      <c r="FA7" s="2">
        <v>0</v>
      </c>
      <c r="FB7" s="2">
        <v>0</v>
      </c>
      <c r="FC7" s="2">
        <v>0</v>
      </c>
      <c r="FD7" s="2">
        <v>0</v>
      </c>
      <c r="FE7" s="2">
        <v>4</v>
      </c>
      <c r="FF7" s="3" t="b">
        <v>0</v>
      </c>
      <c r="FG7" s="3" t="b">
        <v>0</v>
      </c>
      <c r="FH7" s="2">
        <v>179.17</v>
      </c>
      <c r="FI7" s="2">
        <v>5</v>
      </c>
      <c r="FJ7" s="2">
        <v>4</v>
      </c>
      <c r="FK7" s="2">
        <v>0</v>
      </c>
      <c r="FL7" s="2">
        <v>1</v>
      </c>
      <c r="FM7" s="2">
        <v>0</v>
      </c>
      <c r="FN7" s="2">
        <v>1</v>
      </c>
      <c r="FO7" s="2">
        <v>0</v>
      </c>
      <c r="FP7" s="2">
        <v>1</v>
      </c>
      <c r="FQ7" s="2">
        <v>0</v>
      </c>
      <c r="FR7" s="2">
        <v>1</v>
      </c>
      <c r="FS7" s="2">
        <v>4</v>
      </c>
      <c r="FT7" s="3" t="b">
        <v>0</v>
      </c>
      <c r="FU7" s="3" t="b">
        <v>0</v>
      </c>
      <c r="FV7" s="2">
        <v>93.74</v>
      </c>
      <c r="FW7" s="2">
        <v>7</v>
      </c>
      <c r="FX7" s="2">
        <v>6</v>
      </c>
      <c r="FY7" s="2">
        <v>0</v>
      </c>
      <c r="FZ7" s="2">
        <v>1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1</v>
      </c>
      <c r="GG7" s="2">
        <v>2</v>
      </c>
      <c r="GH7" s="3" t="b">
        <v>0</v>
      </c>
      <c r="GI7" s="2">
        <v>1</v>
      </c>
      <c r="GJ7" s="2">
        <v>1525</v>
      </c>
      <c r="GK7" s="2">
        <v>79.512</v>
      </c>
      <c r="GL7" s="2">
        <v>0</v>
      </c>
      <c r="GM7" s="2">
        <v>0</v>
      </c>
      <c r="GN7" s="2">
        <v>0</v>
      </c>
      <c r="GO7" s="2">
        <v>4</v>
      </c>
      <c r="GP7" s="2">
        <v>1</v>
      </c>
      <c r="GQ7" s="2">
        <v>5</v>
      </c>
      <c r="GR7" s="2">
        <v>12</v>
      </c>
      <c r="GS7" s="2">
        <v>3.125</v>
      </c>
      <c r="GT7" s="2">
        <v>0</v>
      </c>
    </row>
    <row r="8" spans="1:202" ht="15.75" customHeight="1" x14ac:dyDescent="0.35">
      <c r="A8" s="1" t="s">
        <v>246</v>
      </c>
      <c r="B8" s="2">
        <v>2</v>
      </c>
      <c r="C8" s="1" t="s">
        <v>203</v>
      </c>
      <c r="D8" s="1" t="s">
        <v>204</v>
      </c>
      <c r="E8" s="2">
        <v>43</v>
      </c>
      <c r="F8" s="3" t="b">
        <v>1</v>
      </c>
      <c r="G8" s="2">
        <v>54.71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1</v>
      </c>
      <c r="R8" s="2">
        <v>40.15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1</v>
      </c>
      <c r="AC8" s="2">
        <v>34.5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29.07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4</v>
      </c>
      <c r="AY8" s="3" t="b">
        <v>1</v>
      </c>
      <c r="AZ8" s="2">
        <v>118.34</v>
      </c>
      <c r="BA8" s="2">
        <v>9</v>
      </c>
      <c r="BB8" s="2">
        <v>8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3" t="b">
        <v>0</v>
      </c>
      <c r="BM8" s="3" t="b">
        <v>1</v>
      </c>
      <c r="BN8" s="2">
        <v>165.18</v>
      </c>
      <c r="BO8" s="2">
        <v>9</v>
      </c>
      <c r="BP8" s="2">
        <v>8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3" t="b">
        <v>0</v>
      </c>
      <c r="CA8" s="3" t="b">
        <v>0</v>
      </c>
      <c r="CB8" s="2">
        <v>164.83</v>
      </c>
      <c r="CC8" s="2">
        <v>8</v>
      </c>
      <c r="CD8" s="2">
        <v>7</v>
      </c>
      <c r="CE8" s="2">
        <v>0</v>
      </c>
      <c r="CF8" s="2">
        <v>0</v>
      </c>
      <c r="CG8" s="2">
        <v>0</v>
      </c>
      <c r="CH8" s="2">
        <v>1</v>
      </c>
      <c r="CI8" s="2">
        <v>0</v>
      </c>
      <c r="CJ8" s="2">
        <v>0</v>
      </c>
      <c r="CK8" s="2">
        <v>0</v>
      </c>
      <c r="CL8" s="2">
        <v>0</v>
      </c>
      <c r="CM8" s="2">
        <v>1</v>
      </c>
      <c r="CN8" s="3" t="b">
        <v>0</v>
      </c>
      <c r="CO8" s="3" t="b">
        <v>1</v>
      </c>
      <c r="CP8" s="2">
        <v>101.62</v>
      </c>
      <c r="CQ8" s="2">
        <v>9</v>
      </c>
      <c r="CR8" s="2">
        <v>8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3" t="b">
        <v>0</v>
      </c>
      <c r="DC8" s="3" t="b">
        <v>1</v>
      </c>
      <c r="DD8" s="2">
        <v>228.34</v>
      </c>
      <c r="DE8" s="2">
        <v>9</v>
      </c>
      <c r="DF8" s="2">
        <v>8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3" t="b">
        <v>0</v>
      </c>
      <c r="DQ8" s="3" t="b">
        <v>0</v>
      </c>
      <c r="DR8" s="2">
        <v>202.48</v>
      </c>
      <c r="DS8" s="2">
        <v>8</v>
      </c>
      <c r="DT8" s="2">
        <v>7</v>
      </c>
      <c r="DU8" s="2">
        <v>0</v>
      </c>
      <c r="DV8" s="2">
        <v>1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1</v>
      </c>
      <c r="ED8" s="3" t="b">
        <v>0</v>
      </c>
      <c r="EE8" s="3" t="b">
        <v>0</v>
      </c>
      <c r="EF8" s="2">
        <v>153.63</v>
      </c>
      <c r="EG8" s="2">
        <v>8</v>
      </c>
      <c r="EH8" s="2">
        <v>7</v>
      </c>
      <c r="EI8" s="2">
        <v>0</v>
      </c>
      <c r="EJ8" s="2">
        <v>0</v>
      </c>
      <c r="EK8" s="2">
        <v>0</v>
      </c>
      <c r="EL8" s="2">
        <v>0</v>
      </c>
      <c r="EM8" s="2">
        <v>1</v>
      </c>
      <c r="EN8" s="2">
        <v>0</v>
      </c>
      <c r="EO8" s="2">
        <v>0</v>
      </c>
      <c r="EP8" s="2">
        <v>0</v>
      </c>
      <c r="EQ8" s="2">
        <v>1</v>
      </c>
      <c r="ER8" s="3" t="b">
        <v>0</v>
      </c>
      <c r="ES8" s="3" t="b">
        <v>0</v>
      </c>
      <c r="ET8" s="2">
        <v>192.4</v>
      </c>
      <c r="EU8" s="2">
        <v>8</v>
      </c>
      <c r="EV8" s="2">
        <v>7</v>
      </c>
      <c r="EW8" s="2">
        <v>0</v>
      </c>
      <c r="EX8" s="2">
        <v>1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1</v>
      </c>
      <c r="FF8" s="3" t="b">
        <v>0</v>
      </c>
      <c r="FG8" s="3" t="b">
        <v>0</v>
      </c>
      <c r="FH8" s="2">
        <v>237.43</v>
      </c>
      <c r="FI8" s="2">
        <v>10</v>
      </c>
      <c r="FJ8" s="2">
        <v>7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1</v>
      </c>
      <c r="FR8" s="2">
        <v>0</v>
      </c>
      <c r="FS8" s="2">
        <v>1</v>
      </c>
      <c r="FT8" s="3" t="b">
        <v>0</v>
      </c>
      <c r="FU8" s="3" t="b">
        <v>1</v>
      </c>
      <c r="FV8" s="2">
        <v>148.22999999999999</v>
      </c>
      <c r="FW8" s="2">
        <v>9</v>
      </c>
      <c r="FX8" s="2">
        <v>8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3" t="b">
        <v>1</v>
      </c>
      <c r="GI8" s="2">
        <v>5</v>
      </c>
      <c r="GJ8" s="2">
        <v>2267</v>
      </c>
      <c r="GK8" s="2">
        <v>171.24799999999999</v>
      </c>
      <c r="GL8" s="2">
        <v>1</v>
      </c>
      <c r="GM8" s="2">
        <v>1</v>
      </c>
      <c r="GN8" s="2">
        <v>0</v>
      </c>
      <c r="GO8" s="2">
        <v>3</v>
      </c>
      <c r="GP8" s="2">
        <v>4</v>
      </c>
      <c r="GQ8" s="2">
        <v>2</v>
      </c>
      <c r="GR8" s="2">
        <v>13.6</v>
      </c>
      <c r="GS8" s="2">
        <v>1.75</v>
      </c>
      <c r="GT8" s="2">
        <v>0</v>
      </c>
    </row>
    <row r="9" spans="1:202" ht="15.75" customHeight="1" x14ac:dyDescent="0.35">
      <c r="A9" s="1" t="s">
        <v>247</v>
      </c>
      <c r="B9" s="2">
        <v>2</v>
      </c>
      <c r="C9" s="1" t="s">
        <v>203</v>
      </c>
      <c r="D9" s="1" t="s">
        <v>208</v>
      </c>
      <c r="E9" s="2">
        <v>51</v>
      </c>
      <c r="F9" s="3" t="b">
        <v>1</v>
      </c>
      <c r="G9" s="2">
        <v>44.2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76.930000000000007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85.04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69.540000000000006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0</v>
      </c>
      <c r="AZ9" s="2">
        <v>85.44</v>
      </c>
      <c r="BA9" s="2">
        <v>6</v>
      </c>
      <c r="BB9" s="2">
        <v>5</v>
      </c>
      <c r="BC9" s="2">
        <v>1</v>
      </c>
      <c r="BD9" s="2">
        <v>0</v>
      </c>
      <c r="BE9" s="2">
        <v>0</v>
      </c>
      <c r="BF9" s="2">
        <v>0</v>
      </c>
      <c r="BG9" s="2">
        <v>1</v>
      </c>
      <c r="BH9" s="2">
        <v>1</v>
      </c>
      <c r="BI9" s="2">
        <v>0</v>
      </c>
      <c r="BJ9" s="2">
        <v>0</v>
      </c>
      <c r="BK9" s="2">
        <v>3</v>
      </c>
      <c r="BL9" s="3" t="b">
        <v>0</v>
      </c>
      <c r="BM9" s="3" t="b">
        <v>0</v>
      </c>
      <c r="BN9" s="2">
        <v>71.209999999999994</v>
      </c>
      <c r="BO9" s="2">
        <v>7</v>
      </c>
      <c r="BP9" s="2">
        <v>4</v>
      </c>
      <c r="BQ9" s="2">
        <v>0</v>
      </c>
      <c r="BR9" s="2">
        <v>1</v>
      </c>
      <c r="BS9" s="2">
        <v>0</v>
      </c>
      <c r="BT9" s="2">
        <v>0</v>
      </c>
      <c r="BU9" s="2">
        <v>0</v>
      </c>
      <c r="BV9" s="2">
        <v>1</v>
      </c>
      <c r="BW9" s="2">
        <v>1</v>
      </c>
      <c r="BX9" s="2">
        <v>1</v>
      </c>
      <c r="BY9" s="2">
        <v>4</v>
      </c>
      <c r="BZ9" s="3" t="b">
        <v>0</v>
      </c>
      <c r="CA9" s="3" t="b">
        <v>0</v>
      </c>
      <c r="CB9" s="2">
        <v>77.81</v>
      </c>
      <c r="CC9" s="2">
        <v>8</v>
      </c>
      <c r="CD9" s="2">
        <v>7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1</v>
      </c>
      <c r="CM9" s="2">
        <v>1</v>
      </c>
      <c r="CN9" s="3" t="b">
        <v>0</v>
      </c>
      <c r="CO9" s="3" t="b">
        <v>1</v>
      </c>
      <c r="CP9" s="2">
        <v>83.88</v>
      </c>
      <c r="CQ9" s="2">
        <v>9</v>
      </c>
      <c r="CR9" s="2">
        <v>8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3" t="b">
        <v>0</v>
      </c>
      <c r="DC9" s="3" t="b">
        <v>1</v>
      </c>
      <c r="DD9" s="2">
        <v>89.51</v>
      </c>
      <c r="DE9" s="2">
        <v>9</v>
      </c>
      <c r="DF9" s="2">
        <v>8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3" t="b">
        <v>0</v>
      </c>
      <c r="DQ9" s="3" t="b">
        <v>0</v>
      </c>
      <c r="DR9" s="2">
        <v>82.22</v>
      </c>
      <c r="DS9" s="2">
        <v>4</v>
      </c>
      <c r="DT9" s="2">
        <v>4</v>
      </c>
      <c r="DU9" s="2">
        <v>0</v>
      </c>
      <c r="DV9" s="2">
        <v>2</v>
      </c>
      <c r="DW9" s="2">
        <v>1</v>
      </c>
      <c r="DX9" s="2">
        <v>0</v>
      </c>
      <c r="DY9" s="2">
        <v>0</v>
      </c>
      <c r="DZ9" s="2">
        <v>1</v>
      </c>
      <c r="EA9" s="2">
        <v>0</v>
      </c>
      <c r="EB9" s="2">
        <v>1</v>
      </c>
      <c r="EC9" s="2">
        <v>5</v>
      </c>
      <c r="ED9" s="3" t="b">
        <v>0</v>
      </c>
      <c r="EE9" s="3" t="b">
        <v>0</v>
      </c>
      <c r="EF9" s="2">
        <v>110.5</v>
      </c>
      <c r="EG9" s="2">
        <v>8</v>
      </c>
      <c r="EH9" s="2">
        <v>5</v>
      </c>
      <c r="EI9" s="2">
        <v>0</v>
      </c>
      <c r="EJ9" s="2">
        <v>0</v>
      </c>
      <c r="EK9" s="2">
        <v>0</v>
      </c>
      <c r="EL9" s="2">
        <v>1</v>
      </c>
      <c r="EM9" s="2">
        <v>1</v>
      </c>
      <c r="EN9" s="2">
        <v>0</v>
      </c>
      <c r="EO9" s="2">
        <v>0</v>
      </c>
      <c r="EP9" s="2">
        <v>1</v>
      </c>
      <c r="EQ9" s="2">
        <v>3</v>
      </c>
      <c r="ER9" s="3" t="b">
        <v>0</v>
      </c>
      <c r="ES9" s="3" t="b">
        <v>0</v>
      </c>
      <c r="ET9" s="2">
        <v>90.46</v>
      </c>
      <c r="EU9" s="2">
        <v>8</v>
      </c>
      <c r="EV9" s="2">
        <v>7</v>
      </c>
      <c r="EW9" s="2">
        <v>0</v>
      </c>
      <c r="EX9" s="2">
        <v>1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1</v>
      </c>
      <c r="FF9" s="3" t="b">
        <v>0</v>
      </c>
      <c r="FG9" s="3" t="b">
        <v>0</v>
      </c>
      <c r="FH9" s="2">
        <v>127.11</v>
      </c>
      <c r="FI9" s="2">
        <v>5</v>
      </c>
      <c r="FJ9" s="2">
        <v>4</v>
      </c>
      <c r="FK9" s="2">
        <v>1</v>
      </c>
      <c r="FL9" s="2">
        <v>1</v>
      </c>
      <c r="FM9" s="2">
        <v>0</v>
      </c>
      <c r="FN9" s="2">
        <v>1</v>
      </c>
      <c r="FO9" s="2">
        <v>0</v>
      </c>
      <c r="FP9" s="2">
        <v>0</v>
      </c>
      <c r="FQ9" s="2">
        <v>0</v>
      </c>
      <c r="FR9" s="2">
        <v>1</v>
      </c>
      <c r="FS9" s="2">
        <v>4</v>
      </c>
      <c r="FT9" s="3" t="b">
        <v>0</v>
      </c>
      <c r="FU9" s="3" t="b">
        <v>0</v>
      </c>
      <c r="FV9" s="2">
        <v>83.66</v>
      </c>
      <c r="FW9" s="2">
        <v>7</v>
      </c>
      <c r="FX9" s="2">
        <v>6</v>
      </c>
      <c r="FY9" s="2">
        <v>0</v>
      </c>
      <c r="FZ9" s="2">
        <v>0</v>
      </c>
      <c r="GA9" s="2">
        <v>0</v>
      </c>
      <c r="GB9" s="2">
        <v>1</v>
      </c>
      <c r="GC9" s="2">
        <v>0</v>
      </c>
      <c r="GD9" s="2">
        <v>0</v>
      </c>
      <c r="GE9" s="2">
        <v>0</v>
      </c>
      <c r="GF9" s="2">
        <v>1</v>
      </c>
      <c r="GG9" s="2">
        <v>2</v>
      </c>
      <c r="GH9" s="3" t="b">
        <v>0</v>
      </c>
      <c r="GI9" s="2">
        <v>2</v>
      </c>
      <c r="GJ9" s="2">
        <v>1562</v>
      </c>
      <c r="GK9" s="2">
        <v>90.18</v>
      </c>
      <c r="GL9" s="2">
        <v>0</v>
      </c>
      <c r="GM9" s="2">
        <v>0</v>
      </c>
      <c r="GN9" s="2">
        <v>0</v>
      </c>
      <c r="GO9" s="2">
        <v>4</v>
      </c>
      <c r="GP9" s="2">
        <v>2</v>
      </c>
      <c r="GQ9" s="2">
        <v>4</v>
      </c>
      <c r="GR9" s="2">
        <v>7.4</v>
      </c>
      <c r="GS9" s="2">
        <v>2.375</v>
      </c>
      <c r="GT9" s="2">
        <v>0</v>
      </c>
    </row>
    <row r="10" spans="1:202" ht="15.75" customHeight="1" x14ac:dyDescent="0.35">
      <c r="A10" s="1" t="s">
        <v>248</v>
      </c>
      <c r="B10" s="2">
        <v>2</v>
      </c>
      <c r="C10" s="1" t="s">
        <v>203</v>
      </c>
      <c r="D10" s="1" t="s">
        <v>208</v>
      </c>
      <c r="E10" s="2">
        <v>22</v>
      </c>
      <c r="F10" s="3" t="b">
        <v>1</v>
      </c>
      <c r="G10" s="2">
        <v>46.19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0</v>
      </c>
      <c r="R10" s="2">
        <v>69.34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2</v>
      </c>
      <c r="AB10" s="3" t="b">
        <v>1</v>
      </c>
      <c r="AC10" s="2">
        <v>34.65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3" t="b">
        <v>1</v>
      </c>
      <c r="AN10" s="2">
        <v>47.75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3" t="b">
        <v>0</v>
      </c>
      <c r="AZ10" s="2">
        <v>82.46</v>
      </c>
      <c r="BA10" s="2">
        <v>8</v>
      </c>
      <c r="BB10" s="2">
        <v>7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1</v>
      </c>
      <c r="BK10" s="2">
        <v>1</v>
      </c>
      <c r="BL10" s="3" t="b">
        <v>0</v>
      </c>
      <c r="BM10" s="3" t="b">
        <v>0</v>
      </c>
      <c r="BN10" s="2">
        <v>69.95</v>
      </c>
      <c r="BO10" s="2">
        <v>9</v>
      </c>
      <c r="BP10" s="2">
        <v>6</v>
      </c>
      <c r="BQ10" s="2">
        <v>0</v>
      </c>
      <c r="BR10" s="2">
        <v>0</v>
      </c>
      <c r="BS10" s="2">
        <v>0</v>
      </c>
      <c r="BT10" s="2">
        <v>1</v>
      </c>
      <c r="BU10" s="2">
        <v>0</v>
      </c>
      <c r="BV10" s="2">
        <v>0</v>
      </c>
      <c r="BW10" s="2">
        <v>0</v>
      </c>
      <c r="BX10" s="2">
        <v>1</v>
      </c>
      <c r="BY10" s="2">
        <v>2</v>
      </c>
      <c r="BZ10" s="3" t="b">
        <v>0</v>
      </c>
      <c r="CA10" s="3" t="b">
        <v>0</v>
      </c>
      <c r="CB10" s="2">
        <v>127.94</v>
      </c>
      <c r="CC10" s="2">
        <v>7</v>
      </c>
      <c r="CD10" s="2">
        <v>6</v>
      </c>
      <c r="CE10" s="2">
        <v>0</v>
      </c>
      <c r="CF10" s="2">
        <v>0</v>
      </c>
      <c r="CG10" s="2">
        <v>0</v>
      </c>
      <c r="CH10" s="2">
        <v>0</v>
      </c>
      <c r="CI10" s="2">
        <v>1</v>
      </c>
      <c r="CJ10" s="2">
        <v>0</v>
      </c>
      <c r="CK10" s="2">
        <v>0</v>
      </c>
      <c r="CL10" s="2">
        <v>1</v>
      </c>
      <c r="CM10" s="2">
        <v>2</v>
      </c>
      <c r="CN10" s="3" t="b">
        <v>0</v>
      </c>
      <c r="CO10" s="3" t="b">
        <v>1</v>
      </c>
      <c r="CP10" s="2">
        <v>94.22</v>
      </c>
      <c r="CQ10" s="2">
        <v>9</v>
      </c>
      <c r="CR10" s="2">
        <v>8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3" t="b">
        <v>0</v>
      </c>
      <c r="DC10" s="3" t="b">
        <v>0</v>
      </c>
      <c r="DD10" s="2">
        <v>87.4</v>
      </c>
      <c r="DE10" s="2">
        <v>8</v>
      </c>
      <c r="DF10" s="2">
        <v>5</v>
      </c>
      <c r="DG10" s="2">
        <v>1</v>
      </c>
      <c r="DH10" s="2">
        <v>0</v>
      </c>
      <c r="DI10" s="2">
        <v>1</v>
      </c>
      <c r="DJ10" s="2">
        <v>0</v>
      </c>
      <c r="DK10" s="2">
        <v>0</v>
      </c>
      <c r="DL10" s="2">
        <v>0</v>
      </c>
      <c r="DM10" s="2">
        <v>1</v>
      </c>
      <c r="DN10" s="2">
        <v>0</v>
      </c>
      <c r="DO10" s="2">
        <v>3</v>
      </c>
      <c r="DP10" s="3" t="b">
        <v>0</v>
      </c>
      <c r="DQ10" s="3" t="b">
        <v>1</v>
      </c>
      <c r="DR10" s="2">
        <v>154.82</v>
      </c>
      <c r="DS10" s="2">
        <v>9</v>
      </c>
      <c r="DT10" s="2">
        <v>8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3" t="b">
        <v>0</v>
      </c>
      <c r="EE10" s="3" t="b">
        <v>1</v>
      </c>
      <c r="EF10" s="2">
        <v>97.55</v>
      </c>
      <c r="EG10" s="2">
        <v>9</v>
      </c>
      <c r="EH10" s="2">
        <v>8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3" t="b">
        <v>1</v>
      </c>
      <c r="ES10" s="3" t="b">
        <v>0</v>
      </c>
      <c r="ET10" s="2">
        <v>177.53</v>
      </c>
      <c r="EU10" s="2">
        <v>8</v>
      </c>
      <c r="EV10" s="2">
        <v>7</v>
      </c>
      <c r="EW10" s="2">
        <v>0</v>
      </c>
      <c r="EX10" s="2">
        <v>0</v>
      </c>
      <c r="EY10" s="2">
        <v>1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1</v>
      </c>
      <c r="FF10" s="3" t="b">
        <v>0</v>
      </c>
      <c r="FG10" s="3" t="b">
        <v>1</v>
      </c>
      <c r="FH10" s="2">
        <v>102.34</v>
      </c>
      <c r="FI10" s="2">
        <v>9</v>
      </c>
      <c r="FJ10" s="2">
        <v>8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3" t="b">
        <v>1</v>
      </c>
      <c r="FU10" s="3" t="b">
        <v>0</v>
      </c>
      <c r="FV10" s="2">
        <v>171.78</v>
      </c>
      <c r="FW10" s="2">
        <v>8</v>
      </c>
      <c r="FX10" s="2">
        <v>7</v>
      </c>
      <c r="FY10" s="2">
        <v>0</v>
      </c>
      <c r="FZ10" s="2">
        <v>1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1</v>
      </c>
      <c r="GH10" s="3" t="b">
        <v>0</v>
      </c>
      <c r="GI10" s="2">
        <v>4</v>
      </c>
      <c r="GJ10" s="2">
        <v>1733</v>
      </c>
      <c r="GK10" s="2">
        <v>116.599</v>
      </c>
      <c r="GL10" s="2">
        <v>2</v>
      </c>
      <c r="GM10" s="2">
        <v>2</v>
      </c>
      <c r="GN10" s="2">
        <v>0</v>
      </c>
      <c r="GO10" s="2">
        <v>2</v>
      </c>
      <c r="GP10" s="2">
        <v>2</v>
      </c>
      <c r="GQ10" s="2">
        <v>4</v>
      </c>
      <c r="GR10" s="2">
        <v>11.6</v>
      </c>
      <c r="GS10" s="2">
        <v>2.5</v>
      </c>
      <c r="GT10" s="2">
        <v>0</v>
      </c>
    </row>
    <row r="11" spans="1:202" ht="15.75" customHeight="1" x14ac:dyDescent="0.35">
      <c r="A11" s="1" t="s">
        <v>249</v>
      </c>
      <c r="B11" s="2">
        <v>2</v>
      </c>
      <c r="C11" s="1" t="s">
        <v>203</v>
      </c>
      <c r="D11" s="1" t="s">
        <v>204</v>
      </c>
      <c r="E11" s="2">
        <v>34</v>
      </c>
      <c r="F11" s="3" t="b">
        <v>1</v>
      </c>
      <c r="G11" s="2">
        <v>66.739999999999995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24.98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37.1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30.21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47.96</v>
      </c>
      <c r="BA11" s="2">
        <v>7</v>
      </c>
      <c r="BB11" s="2">
        <v>6</v>
      </c>
      <c r="BC11" s="2">
        <v>0</v>
      </c>
      <c r="BD11" s="2">
        <v>0</v>
      </c>
      <c r="BE11" s="2">
        <v>0</v>
      </c>
      <c r="BF11" s="2">
        <v>0</v>
      </c>
      <c r="BG11" s="2">
        <v>1</v>
      </c>
      <c r="BH11" s="2">
        <v>1</v>
      </c>
      <c r="BI11" s="2">
        <v>0</v>
      </c>
      <c r="BJ11" s="2">
        <v>0</v>
      </c>
      <c r="BK11" s="2">
        <v>2</v>
      </c>
      <c r="BL11" s="3" t="b">
        <v>0</v>
      </c>
      <c r="BM11" s="3" t="b">
        <v>1</v>
      </c>
      <c r="BN11" s="2">
        <v>73.48</v>
      </c>
      <c r="BO11" s="2">
        <v>9</v>
      </c>
      <c r="BP11" s="2">
        <v>8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3" t="b">
        <v>0</v>
      </c>
      <c r="CA11" s="3" t="b">
        <v>0</v>
      </c>
      <c r="CB11" s="2">
        <v>77.069999999999993</v>
      </c>
      <c r="CC11" s="2">
        <v>8</v>
      </c>
      <c r="CD11" s="2">
        <v>7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1</v>
      </c>
      <c r="CM11" s="2">
        <v>1</v>
      </c>
      <c r="CN11" s="3" t="b">
        <v>0</v>
      </c>
      <c r="CO11" s="3" t="b">
        <v>1</v>
      </c>
      <c r="CP11" s="2">
        <v>64.400000000000006</v>
      </c>
      <c r="CQ11" s="2">
        <v>9</v>
      </c>
      <c r="CR11" s="2">
        <v>8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3" t="b">
        <v>0</v>
      </c>
      <c r="DC11" s="3" t="b">
        <v>0</v>
      </c>
      <c r="DD11" s="2">
        <v>115.89</v>
      </c>
      <c r="DE11" s="2">
        <v>8</v>
      </c>
      <c r="DF11" s="2">
        <v>7</v>
      </c>
      <c r="DG11" s="2">
        <v>0</v>
      </c>
      <c r="DH11" s="2">
        <v>0</v>
      </c>
      <c r="DI11" s="2">
        <v>1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1</v>
      </c>
      <c r="DP11" s="3" t="b">
        <v>0</v>
      </c>
      <c r="DQ11" s="3" t="b">
        <v>1</v>
      </c>
      <c r="DR11" s="2">
        <v>136.82</v>
      </c>
      <c r="DS11" s="2">
        <v>9</v>
      </c>
      <c r="DT11" s="2">
        <v>8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3" t="b">
        <v>0</v>
      </c>
      <c r="EE11" s="3" t="b">
        <v>0</v>
      </c>
      <c r="EF11" s="2">
        <v>92.06</v>
      </c>
      <c r="EG11" s="2">
        <v>10</v>
      </c>
      <c r="EH11" s="2">
        <v>7</v>
      </c>
      <c r="EI11" s="2">
        <v>0</v>
      </c>
      <c r="EJ11" s="2">
        <v>0</v>
      </c>
      <c r="EK11" s="2">
        <v>0</v>
      </c>
      <c r="EL11" s="2">
        <v>1</v>
      </c>
      <c r="EM11" s="2">
        <v>0</v>
      </c>
      <c r="EN11" s="2">
        <v>0</v>
      </c>
      <c r="EO11" s="2">
        <v>0</v>
      </c>
      <c r="EP11" s="2">
        <v>0</v>
      </c>
      <c r="EQ11" s="2">
        <v>1</v>
      </c>
      <c r="ER11" s="3" t="b">
        <v>0</v>
      </c>
      <c r="ES11" s="3" t="b">
        <v>1</v>
      </c>
      <c r="ET11" s="2">
        <v>73.58</v>
      </c>
      <c r="EU11" s="2">
        <v>9</v>
      </c>
      <c r="EV11" s="2">
        <v>8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3" t="b">
        <v>1</v>
      </c>
      <c r="FG11" s="3" t="b">
        <v>0</v>
      </c>
      <c r="FH11" s="2">
        <v>91.43</v>
      </c>
      <c r="FI11" s="2">
        <v>8</v>
      </c>
      <c r="FJ11" s="2">
        <v>7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1</v>
      </c>
      <c r="FS11" s="2">
        <v>1</v>
      </c>
      <c r="FT11" s="3" t="b">
        <v>0</v>
      </c>
      <c r="FU11" s="3" t="b">
        <v>1</v>
      </c>
      <c r="FV11" s="2">
        <v>89.28</v>
      </c>
      <c r="FW11" s="2">
        <v>9</v>
      </c>
      <c r="FX11" s="2">
        <v>8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3" t="b">
        <v>1</v>
      </c>
      <c r="GI11" s="2">
        <v>5</v>
      </c>
      <c r="GJ11" s="2">
        <v>1437</v>
      </c>
      <c r="GK11" s="2">
        <v>86.197000000000003</v>
      </c>
      <c r="GL11" s="2">
        <v>2</v>
      </c>
      <c r="GM11" s="2">
        <v>2</v>
      </c>
      <c r="GN11" s="2">
        <v>0</v>
      </c>
      <c r="GO11" s="2">
        <v>2</v>
      </c>
      <c r="GP11" s="2">
        <v>3</v>
      </c>
      <c r="GQ11" s="2">
        <v>3</v>
      </c>
      <c r="GR11" s="2">
        <v>10</v>
      </c>
      <c r="GS11" s="2">
        <v>2.375</v>
      </c>
      <c r="GT11" s="2">
        <v>0</v>
      </c>
    </row>
    <row r="12" spans="1:202" ht="15.75" customHeight="1" x14ac:dyDescent="0.35">
      <c r="A12" s="1" t="s">
        <v>250</v>
      </c>
      <c r="B12" s="2">
        <v>2</v>
      </c>
      <c r="C12" s="1" t="s">
        <v>203</v>
      </c>
      <c r="D12" s="1" t="s">
        <v>204</v>
      </c>
      <c r="E12" s="2">
        <v>19</v>
      </c>
      <c r="F12" s="3" t="b">
        <v>1</v>
      </c>
      <c r="G12" s="2">
        <v>46.19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1</v>
      </c>
      <c r="R12" s="2">
        <v>55.23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 t="b">
        <v>1</v>
      </c>
      <c r="AC12" s="2">
        <v>41.93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47.09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4</v>
      </c>
      <c r="AY12" s="3" t="b">
        <v>1</v>
      </c>
      <c r="AZ12" s="2">
        <v>114.74</v>
      </c>
      <c r="BA12" s="2">
        <v>9</v>
      </c>
      <c r="BB12" s="2">
        <v>8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3" t="b">
        <v>0</v>
      </c>
      <c r="BM12" s="3" t="b">
        <v>1</v>
      </c>
      <c r="BN12" s="2">
        <v>128.1</v>
      </c>
      <c r="BO12" s="2">
        <v>9</v>
      </c>
      <c r="BP12" s="2">
        <v>8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3" t="b">
        <v>0</v>
      </c>
      <c r="CA12" s="3" t="b">
        <v>1</v>
      </c>
      <c r="CB12" s="2">
        <v>105.32</v>
      </c>
      <c r="CC12" s="2">
        <v>9</v>
      </c>
      <c r="CD12" s="2">
        <v>8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3" t="b">
        <v>0</v>
      </c>
      <c r="CO12" s="3" t="b">
        <v>0</v>
      </c>
      <c r="CP12" s="2">
        <v>111.84</v>
      </c>
      <c r="CQ12" s="2">
        <v>8</v>
      </c>
      <c r="CR12" s="2">
        <v>7</v>
      </c>
      <c r="CS12" s="2">
        <v>0</v>
      </c>
      <c r="CT12" s="2">
        <v>0</v>
      </c>
      <c r="CU12" s="2">
        <v>0</v>
      </c>
      <c r="CV12" s="2">
        <v>1</v>
      </c>
      <c r="CW12" s="2">
        <v>0</v>
      </c>
      <c r="CX12" s="2">
        <v>0</v>
      </c>
      <c r="CY12" s="2">
        <v>0</v>
      </c>
      <c r="CZ12" s="2">
        <v>0</v>
      </c>
      <c r="DA12" s="2">
        <v>1</v>
      </c>
      <c r="DB12" s="3" t="b">
        <v>0</v>
      </c>
      <c r="DC12" s="3" t="b">
        <v>1</v>
      </c>
      <c r="DD12" s="2">
        <v>114.36</v>
      </c>
      <c r="DE12" s="2">
        <v>9</v>
      </c>
      <c r="DF12" s="2">
        <v>8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3" t="b">
        <v>0</v>
      </c>
      <c r="DQ12" s="3" t="b">
        <v>1</v>
      </c>
      <c r="DR12" s="2">
        <v>122.92</v>
      </c>
      <c r="DS12" s="2">
        <v>9</v>
      </c>
      <c r="DT12" s="2">
        <v>8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3" t="b">
        <v>0</v>
      </c>
      <c r="EE12" s="3" t="b">
        <v>1</v>
      </c>
      <c r="EF12" s="2">
        <v>203.83</v>
      </c>
      <c r="EG12" s="2">
        <v>9</v>
      </c>
      <c r="EH12" s="2">
        <v>8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3" t="b">
        <v>1</v>
      </c>
      <c r="ES12" s="3" t="b">
        <v>0</v>
      </c>
      <c r="ET12" s="2">
        <v>115.02</v>
      </c>
      <c r="EU12" s="2">
        <v>8</v>
      </c>
      <c r="EV12" s="2">
        <v>7</v>
      </c>
      <c r="EW12" s="2">
        <v>0</v>
      </c>
      <c r="EX12" s="2">
        <v>1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1</v>
      </c>
      <c r="FF12" s="3" t="b">
        <v>0</v>
      </c>
      <c r="FG12" s="3" t="b">
        <v>0</v>
      </c>
      <c r="FH12" s="2">
        <v>104.65</v>
      </c>
      <c r="FI12" s="2">
        <v>7</v>
      </c>
      <c r="FJ12" s="2">
        <v>6</v>
      </c>
      <c r="FK12" s="2">
        <v>0</v>
      </c>
      <c r="FL12" s="2">
        <v>1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1</v>
      </c>
      <c r="FS12" s="2">
        <v>2</v>
      </c>
      <c r="FT12" s="3" t="b">
        <v>0</v>
      </c>
      <c r="FU12" s="3" t="b">
        <v>1</v>
      </c>
      <c r="FV12" s="2">
        <v>92.69</v>
      </c>
      <c r="FW12" s="2">
        <v>9</v>
      </c>
      <c r="FX12" s="2">
        <v>8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3" t="b">
        <v>1</v>
      </c>
      <c r="GI12" s="2">
        <v>7</v>
      </c>
      <c r="GJ12" s="2">
        <v>1692</v>
      </c>
      <c r="GK12" s="2">
        <v>121.34699999999999</v>
      </c>
      <c r="GL12" s="2">
        <v>2</v>
      </c>
      <c r="GM12" s="2">
        <v>2</v>
      </c>
      <c r="GN12" s="2">
        <v>0</v>
      </c>
      <c r="GO12" s="2">
        <v>2</v>
      </c>
      <c r="GP12" s="2">
        <v>5</v>
      </c>
      <c r="GQ12" s="2">
        <v>1</v>
      </c>
      <c r="GR12" s="2">
        <v>10.8</v>
      </c>
      <c r="GS12" s="2">
        <v>2</v>
      </c>
      <c r="GT12" s="2">
        <v>0</v>
      </c>
    </row>
    <row r="13" spans="1:202" ht="15.75" customHeight="1" x14ac:dyDescent="0.35">
      <c r="A13" s="1" t="s">
        <v>251</v>
      </c>
      <c r="B13" s="2">
        <v>2</v>
      </c>
      <c r="C13" s="1" t="s">
        <v>203</v>
      </c>
      <c r="D13" s="1" t="s">
        <v>204</v>
      </c>
      <c r="E13" s="2">
        <v>25</v>
      </c>
      <c r="F13" s="3" t="b">
        <v>1</v>
      </c>
      <c r="G13" s="2">
        <v>43.47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32.590000000000003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1</v>
      </c>
      <c r="AC13" s="2">
        <v>31.88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3" t="b">
        <v>1</v>
      </c>
      <c r="AN13" s="2">
        <v>59.97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4</v>
      </c>
      <c r="AY13" s="3" t="b">
        <v>1</v>
      </c>
      <c r="AZ13" s="2">
        <v>109.79</v>
      </c>
      <c r="BA13" s="2">
        <v>9</v>
      </c>
      <c r="BB13" s="2">
        <v>8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3" t="b">
        <v>0</v>
      </c>
      <c r="BM13" s="3" t="b">
        <v>0</v>
      </c>
      <c r="BN13" s="2">
        <v>71.459999999999994</v>
      </c>
      <c r="BO13" s="2">
        <v>9</v>
      </c>
      <c r="BP13" s="2">
        <v>6</v>
      </c>
      <c r="BQ13" s="2">
        <v>0</v>
      </c>
      <c r="BR13" s="2">
        <v>0</v>
      </c>
      <c r="BS13" s="2">
        <v>0</v>
      </c>
      <c r="BT13" s="2">
        <v>1</v>
      </c>
      <c r="BU13" s="2">
        <v>0</v>
      </c>
      <c r="BV13" s="2">
        <v>0</v>
      </c>
      <c r="BW13" s="2">
        <v>0</v>
      </c>
      <c r="BX13" s="2">
        <v>1</v>
      </c>
      <c r="BY13" s="2">
        <v>2</v>
      </c>
      <c r="BZ13" s="3" t="b">
        <v>0</v>
      </c>
      <c r="CA13" s="3" t="b">
        <v>1</v>
      </c>
      <c r="CB13" s="2">
        <v>93.47</v>
      </c>
      <c r="CC13" s="2">
        <v>9</v>
      </c>
      <c r="CD13" s="2">
        <v>8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3" t="b">
        <v>0</v>
      </c>
      <c r="CO13" s="3" t="b">
        <v>0</v>
      </c>
      <c r="CP13" s="2">
        <v>69.790000000000006</v>
      </c>
      <c r="CQ13" s="2">
        <v>9</v>
      </c>
      <c r="CR13" s="2">
        <v>6</v>
      </c>
      <c r="CS13" s="2">
        <v>0</v>
      </c>
      <c r="CT13" s="2">
        <v>0</v>
      </c>
      <c r="CU13" s="2">
        <v>0</v>
      </c>
      <c r="CV13" s="2">
        <v>1</v>
      </c>
      <c r="CW13" s="2">
        <v>0</v>
      </c>
      <c r="CX13" s="2">
        <v>0</v>
      </c>
      <c r="CY13" s="2">
        <v>0</v>
      </c>
      <c r="CZ13" s="2">
        <v>1</v>
      </c>
      <c r="DA13" s="2">
        <v>2</v>
      </c>
      <c r="DB13" s="3" t="b">
        <v>1</v>
      </c>
      <c r="DC13" s="3" t="b">
        <v>0</v>
      </c>
      <c r="DD13" s="2">
        <v>119.4</v>
      </c>
      <c r="DE13" s="2">
        <v>9</v>
      </c>
      <c r="DF13" s="2">
        <v>6</v>
      </c>
      <c r="DG13" s="2">
        <v>0</v>
      </c>
      <c r="DH13" s="2">
        <v>0</v>
      </c>
      <c r="DI13" s="2">
        <v>0</v>
      </c>
      <c r="DJ13" s="2">
        <v>1</v>
      </c>
      <c r="DK13" s="2">
        <v>0</v>
      </c>
      <c r="DL13" s="2">
        <v>0</v>
      </c>
      <c r="DM13" s="2">
        <v>0</v>
      </c>
      <c r="DN13" s="2">
        <v>1</v>
      </c>
      <c r="DO13" s="2">
        <v>2</v>
      </c>
      <c r="DP13" s="3" t="b">
        <v>0</v>
      </c>
      <c r="DQ13" s="3" t="b">
        <v>0</v>
      </c>
      <c r="DR13" s="2">
        <v>136.94</v>
      </c>
      <c r="DS13" s="2">
        <v>8</v>
      </c>
      <c r="DT13" s="2">
        <v>7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1</v>
      </c>
      <c r="EA13" s="2">
        <v>0</v>
      </c>
      <c r="EB13" s="2">
        <v>0</v>
      </c>
      <c r="EC13" s="2">
        <v>1</v>
      </c>
      <c r="ED13" s="3" t="b">
        <v>0</v>
      </c>
      <c r="EE13" s="3" t="b">
        <v>0</v>
      </c>
      <c r="EF13" s="2">
        <v>137.29</v>
      </c>
      <c r="EG13" s="2">
        <v>8</v>
      </c>
      <c r="EH13" s="2">
        <v>7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1</v>
      </c>
      <c r="EQ13" s="2">
        <v>1</v>
      </c>
      <c r="ER13" s="3" t="b">
        <v>0</v>
      </c>
      <c r="ES13" s="3" t="b">
        <v>0</v>
      </c>
      <c r="ET13" s="2">
        <v>93.8</v>
      </c>
      <c r="EU13" s="2">
        <v>8</v>
      </c>
      <c r="EV13" s="2">
        <v>7</v>
      </c>
      <c r="EW13" s="2">
        <v>1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1</v>
      </c>
      <c r="FF13" s="3" t="b">
        <v>0</v>
      </c>
      <c r="FG13" s="3" t="b">
        <v>0</v>
      </c>
      <c r="FH13" s="2">
        <v>132.12</v>
      </c>
      <c r="FI13" s="2">
        <v>8</v>
      </c>
      <c r="FJ13" s="2">
        <v>5</v>
      </c>
      <c r="FK13" s="2">
        <v>0</v>
      </c>
      <c r="FL13" s="2">
        <v>1</v>
      </c>
      <c r="FM13" s="2">
        <v>0</v>
      </c>
      <c r="FN13" s="2">
        <v>0</v>
      </c>
      <c r="FO13" s="2">
        <v>1</v>
      </c>
      <c r="FP13" s="2">
        <v>0</v>
      </c>
      <c r="FQ13" s="2">
        <v>1</v>
      </c>
      <c r="FR13" s="2">
        <v>0</v>
      </c>
      <c r="FS13" s="2">
        <v>3</v>
      </c>
      <c r="FT13" s="3" t="b">
        <v>0</v>
      </c>
      <c r="FU13" s="3" t="b">
        <v>0</v>
      </c>
      <c r="FV13" s="2">
        <v>59.29</v>
      </c>
      <c r="FW13" s="2">
        <v>9</v>
      </c>
      <c r="FX13" s="2">
        <v>6</v>
      </c>
      <c r="FY13" s="2">
        <v>0</v>
      </c>
      <c r="FZ13" s="2">
        <v>0</v>
      </c>
      <c r="GA13" s="2">
        <v>0</v>
      </c>
      <c r="GB13" s="2">
        <v>0</v>
      </c>
      <c r="GC13" s="2">
        <v>1</v>
      </c>
      <c r="GD13" s="2">
        <v>1</v>
      </c>
      <c r="GE13" s="2">
        <v>0</v>
      </c>
      <c r="GF13" s="2">
        <v>0</v>
      </c>
      <c r="GG13" s="2">
        <v>2</v>
      </c>
      <c r="GH13" s="3" t="b">
        <v>0</v>
      </c>
      <c r="GI13" s="2">
        <v>2</v>
      </c>
      <c r="GJ13" s="2">
        <v>1501</v>
      </c>
      <c r="GK13" s="2">
        <v>102.33499999999999</v>
      </c>
      <c r="GL13" s="2">
        <v>1</v>
      </c>
      <c r="GM13" s="2">
        <v>0</v>
      </c>
      <c r="GN13" s="2">
        <v>1</v>
      </c>
      <c r="GO13" s="2">
        <v>4</v>
      </c>
      <c r="GP13" s="2">
        <v>2</v>
      </c>
      <c r="GQ13" s="2">
        <v>3</v>
      </c>
      <c r="GR13" s="2">
        <v>7.8</v>
      </c>
      <c r="GS13" s="2">
        <v>1.625</v>
      </c>
      <c r="GT13" s="2">
        <v>0</v>
      </c>
    </row>
    <row r="14" spans="1:202" ht="15.75" customHeight="1" x14ac:dyDescent="0.35">
      <c r="A14" s="1" t="s">
        <v>252</v>
      </c>
      <c r="B14" s="2">
        <v>2</v>
      </c>
      <c r="C14" s="1" t="s">
        <v>203</v>
      </c>
      <c r="D14" s="1" t="s">
        <v>204</v>
      </c>
      <c r="E14" s="2">
        <v>31</v>
      </c>
      <c r="F14" s="3" t="b">
        <v>1</v>
      </c>
      <c r="G14" s="2">
        <v>43.93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40.340000000000003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0</v>
      </c>
      <c r="AC14" s="2">
        <v>197.54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3" t="b">
        <v>1</v>
      </c>
      <c r="AN14" s="2">
        <v>60.22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3</v>
      </c>
      <c r="AY14" s="3" t="b">
        <v>1</v>
      </c>
      <c r="AZ14" s="2">
        <v>81.27</v>
      </c>
      <c r="BA14" s="2">
        <v>9</v>
      </c>
      <c r="BB14" s="2">
        <v>8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3" t="b">
        <v>0</v>
      </c>
      <c r="BM14" s="3" t="b">
        <v>1</v>
      </c>
      <c r="BN14" s="2">
        <v>95.7</v>
      </c>
      <c r="BO14" s="2">
        <v>9</v>
      </c>
      <c r="BP14" s="2">
        <v>8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3" t="b">
        <v>0</v>
      </c>
      <c r="CA14" s="3" t="b">
        <v>1</v>
      </c>
      <c r="CB14" s="2">
        <v>97.75</v>
      </c>
      <c r="CC14" s="2">
        <v>9</v>
      </c>
      <c r="CD14" s="2">
        <v>8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3" t="b">
        <v>0</v>
      </c>
      <c r="CO14" s="3" t="b">
        <v>0</v>
      </c>
      <c r="CP14" s="2">
        <v>91.23</v>
      </c>
      <c r="CQ14" s="2">
        <v>8</v>
      </c>
      <c r="CR14" s="2">
        <v>7</v>
      </c>
      <c r="CS14" s="2">
        <v>0</v>
      </c>
      <c r="CT14" s="2">
        <v>0</v>
      </c>
      <c r="CU14" s="2">
        <v>0</v>
      </c>
      <c r="CV14" s="2">
        <v>0</v>
      </c>
      <c r="CW14" s="2">
        <v>1</v>
      </c>
      <c r="CX14" s="2">
        <v>0</v>
      </c>
      <c r="CY14" s="2">
        <v>0</v>
      </c>
      <c r="CZ14" s="2">
        <v>0</v>
      </c>
      <c r="DA14" s="2">
        <v>1</v>
      </c>
      <c r="DB14" s="3" t="b">
        <v>0</v>
      </c>
      <c r="DC14" s="3" t="b">
        <v>1</v>
      </c>
      <c r="DD14" s="2">
        <v>108.41</v>
      </c>
      <c r="DE14" s="2">
        <v>9</v>
      </c>
      <c r="DF14" s="2">
        <v>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3" t="b">
        <v>0</v>
      </c>
      <c r="DQ14" s="3" t="b">
        <v>1</v>
      </c>
      <c r="DR14" s="2">
        <v>131.97999999999999</v>
      </c>
      <c r="DS14" s="2">
        <v>9</v>
      </c>
      <c r="DT14" s="2">
        <v>8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3" t="b">
        <v>0</v>
      </c>
      <c r="EE14" s="3" t="b">
        <v>1</v>
      </c>
      <c r="EF14" s="2">
        <v>74.8</v>
      </c>
      <c r="EG14" s="2">
        <v>9</v>
      </c>
      <c r="EH14" s="2">
        <v>8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3" t="b">
        <v>1</v>
      </c>
      <c r="ES14" s="3" t="b">
        <v>1</v>
      </c>
      <c r="ET14" s="2">
        <v>103.38</v>
      </c>
      <c r="EU14" s="2">
        <v>9</v>
      </c>
      <c r="EV14" s="2">
        <v>8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3" t="b">
        <v>1</v>
      </c>
      <c r="FG14" s="3" t="b">
        <v>0</v>
      </c>
      <c r="FH14" s="2">
        <v>117.23</v>
      </c>
      <c r="FI14" s="2">
        <v>12</v>
      </c>
      <c r="FJ14" s="2">
        <v>5</v>
      </c>
      <c r="FK14" s="2">
        <v>1</v>
      </c>
      <c r="FL14" s="2">
        <v>1</v>
      </c>
      <c r="FM14" s="2">
        <v>0</v>
      </c>
      <c r="FN14" s="2">
        <v>0</v>
      </c>
      <c r="FO14" s="2">
        <v>0</v>
      </c>
      <c r="FP14" s="2">
        <v>0</v>
      </c>
      <c r="FQ14" s="2">
        <v>1</v>
      </c>
      <c r="FR14" s="2">
        <v>0</v>
      </c>
      <c r="FS14" s="2">
        <v>3</v>
      </c>
      <c r="FT14" s="3" t="b">
        <v>0</v>
      </c>
      <c r="FU14" s="3" t="b">
        <v>0</v>
      </c>
      <c r="FV14" s="2">
        <v>73.16</v>
      </c>
      <c r="FW14" s="2">
        <v>8</v>
      </c>
      <c r="FX14" s="2">
        <v>7</v>
      </c>
      <c r="FY14" s="2">
        <v>0</v>
      </c>
      <c r="FZ14" s="2">
        <v>0</v>
      </c>
      <c r="GA14" s="2">
        <v>0</v>
      </c>
      <c r="GB14" s="2">
        <v>1</v>
      </c>
      <c r="GC14" s="2">
        <v>0</v>
      </c>
      <c r="GD14" s="2">
        <v>0</v>
      </c>
      <c r="GE14" s="2">
        <v>0</v>
      </c>
      <c r="GF14" s="2">
        <v>0</v>
      </c>
      <c r="GG14" s="2">
        <v>1</v>
      </c>
      <c r="GH14" s="3" t="b">
        <v>0</v>
      </c>
      <c r="GI14" s="2">
        <v>7</v>
      </c>
      <c r="GJ14" s="2">
        <v>1865</v>
      </c>
      <c r="GK14" s="2">
        <v>97.491</v>
      </c>
      <c r="GL14" s="2">
        <v>2</v>
      </c>
      <c r="GM14" s="2">
        <v>2</v>
      </c>
      <c r="GN14" s="2">
        <v>0</v>
      </c>
      <c r="GO14" s="2">
        <v>2</v>
      </c>
      <c r="GP14" s="2">
        <v>5</v>
      </c>
      <c r="GQ14" s="2">
        <v>1</v>
      </c>
      <c r="GR14" s="2">
        <v>8.8000000000000007</v>
      </c>
      <c r="GS14" s="2">
        <v>2.125</v>
      </c>
      <c r="GT14" s="2">
        <v>0</v>
      </c>
    </row>
    <row r="15" spans="1:202" ht="15.75" customHeight="1" x14ac:dyDescent="0.35">
      <c r="A15" s="1" t="s">
        <v>253</v>
      </c>
      <c r="B15" s="2">
        <v>2</v>
      </c>
      <c r="C15" s="1" t="s">
        <v>203</v>
      </c>
      <c r="D15" s="1" t="s">
        <v>204</v>
      </c>
      <c r="E15" s="2">
        <v>53</v>
      </c>
      <c r="F15" s="3" t="b">
        <v>1</v>
      </c>
      <c r="G15" s="2">
        <v>68.53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0</v>
      </c>
      <c r="R15" s="2">
        <v>91.87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3" t="b">
        <v>1</v>
      </c>
      <c r="AC15" s="2">
        <v>84.93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70.89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0</v>
      </c>
      <c r="AZ15" s="2">
        <v>197.68</v>
      </c>
      <c r="BA15" s="2">
        <v>7</v>
      </c>
      <c r="BB15" s="2">
        <v>6</v>
      </c>
      <c r="BC15" s="2">
        <v>0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  <c r="BI15" s="2">
        <v>0</v>
      </c>
      <c r="BJ15" s="2">
        <v>1</v>
      </c>
      <c r="BK15" s="2">
        <v>2</v>
      </c>
      <c r="BL15" s="3" t="b">
        <v>1</v>
      </c>
      <c r="BM15" s="3" t="b">
        <v>0</v>
      </c>
      <c r="BN15" s="2">
        <v>82.98</v>
      </c>
      <c r="BO15" s="2">
        <v>6</v>
      </c>
      <c r="BP15" s="2">
        <v>4</v>
      </c>
      <c r="BQ15" s="2">
        <v>1</v>
      </c>
      <c r="BR15" s="2">
        <v>1</v>
      </c>
      <c r="BS15" s="2">
        <v>0</v>
      </c>
      <c r="BT15" s="2">
        <v>0</v>
      </c>
      <c r="BU15" s="2">
        <v>0</v>
      </c>
      <c r="BV15" s="2">
        <v>0</v>
      </c>
      <c r="BW15" s="2">
        <v>1</v>
      </c>
      <c r="BX15" s="2">
        <v>2</v>
      </c>
      <c r="BY15" s="2">
        <v>5</v>
      </c>
      <c r="BZ15" s="3" t="b">
        <v>0</v>
      </c>
      <c r="CA15" s="3" t="b">
        <v>0</v>
      </c>
      <c r="CB15" s="2">
        <v>83.16</v>
      </c>
      <c r="CC15" s="2">
        <v>8</v>
      </c>
      <c r="CD15" s="2">
        <v>7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1</v>
      </c>
      <c r="CM15" s="2">
        <v>1</v>
      </c>
      <c r="CN15" s="3" t="b">
        <v>0</v>
      </c>
      <c r="CO15" s="3" t="b">
        <v>0</v>
      </c>
      <c r="CP15" s="2">
        <v>71.62</v>
      </c>
      <c r="CQ15" s="2">
        <v>8</v>
      </c>
      <c r="CR15" s="2">
        <v>7</v>
      </c>
      <c r="CS15" s="2">
        <v>0</v>
      </c>
      <c r="CT15" s="2">
        <v>0</v>
      </c>
      <c r="CU15" s="2">
        <v>0</v>
      </c>
      <c r="CV15" s="2">
        <v>1</v>
      </c>
      <c r="CW15" s="2">
        <v>0</v>
      </c>
      <c r="CX15" s="2">
        <v>0</v>
      </c>
      <c r="CY15" s="2">
        <v>0</v>
      </c>
      <c r="CZ15" s="2">
        <v>0</v>
      </c>
      <c r="DA15" s="2">
        <v>1</v>
      </c>
      <c r="DB15" s="3" t="b">
        <v>0</v>
      </c>
      <c r="DC15" s="3" t="b">
        <v>0</v>
      </c>
      <c r="DD15" s="2">
        <v>240.13</v>
      </c>
      <c r="DE15" s="2">
        <v>3</v>
      </c>
      <c r="DF15" s="2">
        <v>3</v>
      </c>
      <c r="DG15" s="2">
        <v>0</v>
      </c>
      <c r="DH15" s="2">
        <v>1</v>
      </c>
      <c r="DI15" s="2">
        <v>2</v>
      </c>
      <c r="DJ15" s="2">
        <v>1</v>
      </c>
      <c r="DK15" s="2">
        <v>1</v>
      </c>
      <c r="DL15" s="2">
        <v>1</v>
      </c>
      <c r="DM15" s="2">
        <v>0</v>
      </c>
      <c r="DN15" s="2">
        <v>0</v>
      </c>
      <c r="DO15" s="2">
        <v>6</v>
      </c>
      <c r="DP15" s="3" t="b">
        <v>0</v>
      </c>
      <c r="DQ15" s="3" t="b">
        <v>0</v>
      </c>
      <c r="DR15" s="2">
        <v>52.25</v>
      </c>
      <c r="DS15" s="2">
        <v>2</v>
      </c>
      <c r="DT15" s="2">
        <v>3</v>
      </c>
      <c r="DU15" s="2">
        <v>0</v>
      </c>
      <c r="DV15" s="2">
        <v>1</v>
      </c>
      <c r="DW15" s="2">
        <v>1</v>
      </c>
      <c r="DX15" s="2">
        <v>1</v>
      </c>
      <c r="DY15" s="2">
        <v>0</v>
      </c>
      <c r="DZ15" s="2">
        <v>3</v>
      </c>
      <c r="EA15" s="2">
        <v>0</v>
      </c>
      <c r="EB15" s="2">
        <v>1</v>
      </c>
      <c r="EC15" s="2">
        <v>7</v>
      </c>
      <c r="ED15" s="3" t="b">
        <v>0</v>
      </c>
      <c r="EE15" s="3" t="b">
        <v>0</v>
      </c>
      <c r="EF15" s="2">
        <v>80.62</v>
      </c>
      <c r="EG15" s="2">
        <v>6</v>
      </c>
      <c r="EH15" s="2">
        <v>5</v>
      </c>
      <c r="EI15" s="2">
        <v>0</v>
      </c>
      <c r="EJ15" s="2">
        <v>0</v>
      </c>
      <c r="EK15" s="2">
        <v>0</v>
      </c>
      <c r="EL15" s="2">
        <v>1</v>
      </c>
      <c r="EM15" s="2">
        <v>1</v>
      </c>
      <c r="EN15" s="2">
        <v>0</v>
      </c>
      <c r="EO15" s="2">
        <v>0</v>
      </c>
      <c r="EP15" s="2">
        <v>1</v>
      </c>
      <c r="EQ15" s="2">
        <v>3</v>
      </c>
      <c r="ER15" s="3" t="b">
        <v>0</v>
      </c>
      <c r="ES15" s="3" t="b">
        <v>0</v>
      </c>
      <c r="ET15" s="2">
        <v>138.47</v>
      </c>
      <c r="EU15" s="2">
        <v>6</v>
      </c>
      <c r="EV15" s="2">
        <v>5</v>
      </c>
      <c r="EW15" s="2">
        <v>0</v>
      </c>
      <c r="EX15" s="2">
        <v>1</v>
      </c>
      <c r="EY15" s="2">
        <v>1</v>
      </c>
      <c r="EZ15" s="2">
        <v>1</v>
      </c>
      <c r="FA15" s="2">
        <v>0</v>
      </c>
      <c r="FB15" s="2">
        <v>0</v>
      </c>
      <c r="FC15" s="2">
        <v>0</v>
      </c>
      <c r="FD15" s="2">
        <v>0</v>
      </c>
      <c r="FE15" s="2">
        <v>3</v>
      </c>
      <c r="FF15" s="3" t="b">
        <v>0</v>
      </c>
      <c r="FG15" s="3" t="b">
        <v>0</v>
      </c>
      <c r="FH15" s="2">
        <v>95.18</v>
      </c>
      <c r="FI15" s="2">
        <v>6</v>
      </c>
      <c r="FJ15" s="2">
        <v>5</v>
      </c>
      <c r="FK15" s="2">
        <v>0</v>
      </c>
      <c r="FL15" s="2">
        <v>1</v>
      </c>
      <c r="FM15" s="2">
        <v>0</v>
      </c>
      <c r="FN15" s="2">
        <v>1</v>
      </c>
      <c r="FO15" s="2">
        <v>0</v>
      </c>
      <c r="FP15" s="2">
        <v>0</v>
      </c>
      <c r="FQ15" s="2">
        <v>0</v>
      </c>
      <c r="FR15" s="2">
        <v>1</v>
      </c>
      <c r="FS15" s="2">
        <v>3</v>
      </c>
      <c r="FT15" s="3" t="b">
        <v>0</v>
      </c>
      <c r="FU15" s="3" t="b">
        <v>0</v>
      </c>
      <c r="FV15" s="2">
        <v>85.77</v>
      </c>
      <c r="FW15" s="2">
        <v>7</v>
      </c>
      <c r="FX15" s="2">
        <v>6</v>
      </c>
      <c r="FY15" s="2">
        <v>0</v>
      </c>
      <c r="FZ15" s="2">
        <v>1</v>
      </c>
      <c r="GA15" s="2">
        <v>0</v>
      </c>
      <c r="GB15" s="2">
        <v>1</v>
      </c>
      <c r="GC15" s="2">
        <v>0</v>
      </c>
      <c r="GD15" s="2">
        <v>0</v>
      </c>
      <c r="GE15" s="2">
        <v>0</v>
      </c>
      <c r="GF15" s="2">
        <v>0</v>
      </c>
      <c r="GG15" s="2">
        <v>2</v>
      </c>
      <c r="GH15" s="3" t="b">
        <v>0</v>
      </c>
      <c r="GI15" s="2">
        <v>0</v>
      </c>
      <c r="GJ15" s="2">
        <v>1828</v>
      </c>
      <c r="GK15" s="2">
        <v>112.786</v>
      </c>
      <c r="GL15" s="2">
        <v>1</v>
      </c>
      <c r="GM15" s="2">
        <v>0</v>
      </c>
      <c r="GN15" s="2">
        <v>1</v>
      </c>
      <c r="GO15" s="2">
        <v>4</v>
      </c>
      <c r="GP15" s="2">
        <v>0</v>
      </c>
      <c r="GQ15" s="2">
        <v>5</v>
      </c>
      <c r="GR15" s="2">
        <v>13.8</v>
      </c>
      <c r="GS15" s="2">
        <v>2.5</v>
      </c>
      <c r="GT15" s="2">
        <v>0</v>
      </c>
    </row>
    <row r="16" spans="1:202" ht="15.75" customHeight="1" x14ac:dyDescent="0.35">
      <c r="A16" s="1" t="s">
        <v>254</v>
      </c>
      <c r="B16" s="2">
        <v>2</v>
      </c>
      <c r="C16" s="1" t="s">
        <v>203</v>
      </c>
      <c r="D16" s="1" t="s">
        <v>204</v>
      </c>
      <c r="E16" s="2">
        <v>29</v>
      </c>
      <c r="F16" s="3" t="b">
        <v>1</v>
      </c>
      <c r="G16" s="2">
        <v>72.39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1</v>
      </c>
      <c r="R16" s="2">
        <v>77.78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1</v>
      </c>
      <c r="AC16" s="2">
        <v>20.92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3" t="b">
        <v>1</v>
      </c>
      <c r="AN16" s="2">
        <v>23.56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4</v>
      </c>
      <c r="AY16" s="3" t="b">
        <v>0</v>
      </c>
      <c r="AZ16" s="2">
        <v>113.17</v>
      </c>
      <c r="BA16" s="2">
        <v>10</v>
      </c>
      <c r="BB16" s="2">
        <v>5</v>
      </c>
      <c r="BC16" s="2">
        <v>1</v>
      </c>
      <c r="BD16" s="2">
        <v>0</v>
      </c>
      <c r="BE16" s="2">
        <v>0</v>
      </c>
      <c r="BF16" s="2">
        <v>0</v>
      </c>
      <c r="BG16" s="2">
        <v>1</v>
      </c>
      <c r="BH16" s="2">
        <v>1</v>
      </c>
      <c r="BI16" s="2">
        <v>0</v>
      </c>
      <c r="BJ16" s="2">
        <v>0</v>
      </c>
      <c r="BK16" s="2">
        <v>3</v>
      </c>
      <c r="BL16" s="3" t="b">
        <v>0</v>
      </c>
      <c r="BM16" s="3" t="b">
        <v>0</v>
      </c>
      <c r="BN16" s="2">
        <v>111.74</v>
      </c>
      <c r="BO16" s="2">
        <v>10</v>
      </c>
      <c r="BP16" s="2">
        <v>7</v>
      </c>
      <c r="BQ16" s="2">
        <v>0</v>
      </c>
      <c r="BR16" s="2">
        <v>0</v>
      </c>
      <c r="BS16" s="2">
        <v>0</v>
      </c>
      <c r="BT16" s="2">
        <v>1</v>
      </c>
      <c r="BU16" s="2">
        <v>0</v>
      </c>
      <c r="BV16" s="2">
        <v>0</v>
      </c>
      <c r="BW16" s="2">
        <v>0</v>
      </c>
      <c r="BX16" s="2">
        <v>0</v>
      </c>
      <c r="BY16" s="2">
        <v>1</v>
      </c>
      <c r="BZ16" s="3" t="b">
        <v>0</v>
      </c>
      <c r="CA16" s="3" t="b">
        <v>0</v>
      </c>
      <c r="CB16" s="2">
        <v>127.84</v>
      </c>
      <c r="CC16" s="2">
        <v>8</v>
      </c>
      <c r="CD16" s="2">
        <v>5</v>
      </c>
      <c r="CE16" s="2">
        <v>0</v>
      </c>
      <c r="CF16" s="2">
        <v>0</v>
      </c>
      <c r="CG16" s="2">
        <v>0</v>
      </c>
      <c r="CH16" s="2">
        <v>1</v>
      </c>
      <c r="CI16" s="2">
        <v>1</v>
      </c>
      <c r="CJ16" s="2">
        <v>0</v>
      </c>
      <c r="CK16" s="2">
        <v>0</v>
      </c>
      <c r="CL16" s="2">
        <v>1</v>
      </c>
      <c r="CM16" s="2">
        <v>3</v>
      </c>
      <c r="CN16" s="3" t="b">
        <v>0</v>
      </c>
      <c r="CO16" s="3" t="b">
        <v>0</v>
      </c>
      <c r="CP16" s="2">
        <v>119.65</v>
      </c>
      <c r="CQ16" s="2">
        <v>8</v>
      </c>
      <c r="CR16" s="2">
        <v>7</v>
      </c>
      <c r="CS16" s="2">
        <v>0</v>
      </c>
      <c r="CT16" s="2">
        <v>0</v>
      </c>
      <c r="CU16" s="2">
        <v>0</v>
      </c>
      <c r="CV16" s="2">
        <v>1</v>
      </c>
      <c r="CW16" s="2">
        <v>0</v>
      </c>
      <c r="CX16" s="2">
        <v>0</v>
      </c>
      <c r="CY16" s="2">
        <v>0</v>
      </c>
      <c r="CZ16" s="2">
        <v>0</v>
      </c>
      <c r="DA16" s="2">
        <v>1</v>
      </c>
      <c r="DB16" s="3" t="b">
        <v>0</v>
      </c>
      <c r="DC16" s="3" t="b">
        <v>0</v>
      </c>
      <c r="DD16" s="2">
        <v>99.19</v>
      </c>
      <c r="DE16" s="2">
        <v>8</v>
      </c>
      <c r="DF16" s="2">
        <v>7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1</v>
      </c>
      <c r="DP16" s="3" t="b">
        <v>0</v>
      </c>
      <c r="DQ16" s="3" t="b">
        <v>0</v>
      </c>
      <c r="DR16" s="2">
        <v>232.51</v>
      </c>
      <c r="DS16" s="2">
        <v>7</v>
      </c>
      <c r="DT16" s="2">
        <v>7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2</v>
      </c>
      <c r="EA16" s="2">
        <v>0</v>
      </c>
      <c r="EB16" s="2">
        <v>0</v>
      </c>
      <c r="EC16" s="2">
        <v>2</v>
      </c>
      <c r="ED16" s="3" t="b">
        <v>0</v>
      </c>
      <c r="EE16" s="3" t="b">
        <v>0</v>
      </c>
      <c r="EF16" s="2">
        <v>186.34</v>
      </c>
      <c r="EG16" s="2">
        <v>8</v>
      </c>
      <c r="EH16" s="2">
        <v>7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1</v>
      </c>
      <c r="EQ16" s="2">
        <v>1</v>
      </c>
      <c r="ER16" s="3" t="b">
        <v>0</v>
      </c>
      <c r="ES16" s="3" t="b">
        <v>0</v>
      </c>
      <c r="ET16" s="2">
        <v>105.66</v>
      </c>
      <c r="EU16" s="2">
        <v>8</v>
      </c>
      <c r="EV16" s="2">
        <v>7</v>
      </c>
      <c r="EW16" s="2">
        <v>0</v>
      </c>
      <c r="EX16" s="2">
        <v>1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1</v>
      </c>
      <c r="FF16" s="3" t="b">
        <v>0</v>
      </c>
      <c r="FG16" s="3" t="b">
        <v>0</v>
      </c>
      <c r="FH16" s="2">
        <v>148.74</v>
      </c>
      <c r="FI16" s="2">
        <v>8</v>
      </c>
      <c r="FJ16" s="2">
        <v>7</v>
      </c>
      <c r="FK16" s="2">
        <v>0</v>
      </c>
      <c r="FL16" s="2">
        <v>0</v>
      </c>
      <c r="FM16" s="2">
        <v>0</v>
      </c>
      <c r="FN16" s="2">
        <v>0</v>
      </c>
      <c r="FO16" s="2">
        <v>1</v>
      </c>
      <c r="FP16" s="2">
        <v>0</v>
      </c>
      <c r="FQ16" s="2">
        <v>0</v>
      </c>
      <c r="FR16" s="2">
        <v>0</v>
      </c>
      <c r="FS16" s="2">
        <v>1</v>
      </c>
      <c r="FT16" s="3" t="b">
        <v>0</v>
      </c>
      <c r="FU16" s="3" t="b">
        <v>0</v>
      </c>
      <c r="FV16" s="2">
        <v>136.9</v>
      </c>
      <c r="FW16" s="2">
        <v>8</v>
      </c>
      <c r="FX16" s="2">
        <v>7</v>
      </c>
      <c r="FY16" s="2">
        <v>0</v>
      </c>
      <c r="FZ16" s="2">
        <v>0</v>
      </c>
      <c r="GA16" s="2">
        <v>0</v>
      </c>
      <c r="GB16" s="2">
        <v>1</v>
      </c>
      <c r="GC16" s="2">
        <v>0</v>
      </c>
      <c r="GD16" s="2">
        <v>0</v>
      </c>
      <c r="GE16" s="2">
        <v>0</v>
      </c>
      <c r="GF16" s="2">
        <v>0</v>
      </c>
      <c r="GG16" s="2">
        <v>1</v>
      </c>
      <c r="GH16" s="3" t="b">
        <v>0</v>
      </c>
      <c r="GI16" s="2">
        <v>0</v>
      </c>
      <c r="GJ16" s="2">
        <v>1928</v>
      </c>
      <c r="GK16" s="2">
        <v>138.17400000000001</v>
      </c>
      <c r="GL16" s="2">
        <v>0</v>
      </c>
      <c r="GM16" s="2">
        <v>0</v>
      </c>
      <c r="GN16" s="2">
        <v>0</v>
      </c>
      <c r="GO16" s="2">
        <v>4</v>
      </c>
      <c r="GP16" s="2">
        <v>0</v>
      </c>
      <c r="GQ16" s="2">
        <v>6</v>
      </c>
      <c r="GR16" s="2">
        <v>13.8</v>
      </c>
      <c r="GS16" s="2">
        <v>2.125</v>
      </c>
      <c r="GT16" s="2">
        <v>0</v>
      </c>
    </row>
    <row r="17" spans="1:202" ht="15.75" customHeight="1" x14ac:dyDescent="0.35">
      <c r="A17" s="1" t="s">
        <v>255</v>
      </c>
      <c r="B17" s="2">
        <v>2</v>
      </c>
      <c r="C17" s="1" t="s">
        <v>203</v>
      </c>
      <c r="D17" s="1" t="s">
        <v>204</v>
      </c>
      <c r="E17" s="2">
        <v>30</v>
      </c>
      <c r="F17" s="3" t="b">
        <v>0</v>
      </c>
      <c r="G17" s="2">
        <v>44.46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1</v>
      </c>
      <c r="Q17" s="3" t="b">
        <v>0</v>
      </c>
      <c r="R17" s="2">
        <v>86.25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3" t="b">
        <v>1</v>
      </c>
      <c r="AC17" s="2">
        <v>49.74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52.56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2</v>
      </c>
      <c r="AY17" s="3" t="b">
        <v>0</v>
      </c>
      <c r="AZ17" s="2">
        <v>42.06</v>
      </c>
      <c r="BA17" s="2">
        <v>7</v>
      </c>
      <c r="BB17" s="2">
        <v>6</v>
      </c>
      <c r="BC17" s="2">
        <v>0</v>
      </c>
      <c r="BD17" s="2">
        <v>0</v>
      </c>
      <c r="BE17" s="2">
        <v>0</v>
      </c>
      <c r="BF17" s="2">
        <v>1</v>
      </c>
      <c r="BG17" s="2">
        <v>0</v>
      </c>
      <c r="BH17" s="2">
        <v>0</v>
      </c>
      <c r="BI17" s="2">
        <v>0</v>
      </c>
      <c r="BJ17" s="2">
        <v>1</v>
      </c>
      <c r="BK17" s="2">
        <v>2</v>
      </c>
      <c r="BL17" s="3" t="b">
        <v>1</v>
      </c>
      <c r="BM17" s="3" t="b">
        <v>0</v>
      </c>
      <c r="BN17" s="2">
        <v>44.96</v>
      </c>
      <c r="BO17" s="2">
        <v>8</v>
      </c>
      <c r="BP17" s="2">
        <v>5</v>
      </c>
      <c r="BQ17" s="2">
        <v>1</v>
      </c>
      <c r="BR17" s="2">
        <v>0</v>
      </c>
      <c r="BS17" s="2">
        <v>1</v>
      </c>
      <c r="BT17" s="2">
        <v>0</v>
      </c>
      <c r="BU17" s="2">
        <v>0</v>
      </c>
      <c r="BV17" s="2">
        <v>0</v>
      </c>
      <c r="BW17" s="2">
        <v>1</v>
      </c>
      <c r="BX17" s="2">
        <v>0</v>
      </c>
      <c r="BY17" s="2">
        <v>3</v>
      </c>
      <c r="BZ17" s="3" t="b">
        <v>0</v>
      </c>
      <c r="CA17" s="3" t="b">
        <v>0</v>
      </c>
      <c r="CB17" s="2">
        <v>76.72</v>
      </c>
      <c r="CC17" s="2">
        <v>10</v>
      </c>
      <c r="CD17" s="2">
        <v>4</v>
      </c>
      <c r="CE17" s="2">
        <v>1</v>
      </c>
      <c r="CF17" s="2">
        <v>1</v>
      </c>
      <c r="CG17" s="2">
        <v>2</v>
      </c>
      <c r="CH17" s="2">
        <v>0</v>
      </c>
      <c r="CI17" s="2">
        <v>0</v>
      </c>
      <c r="CJ17" s="2">
        <v>0</v>
      </c>
      <c r="CK17" s="2">
        <v>1</v>
      </c>
      <c r="CL17" s="2">
        <v>0</v>
      </c>
      <c r="CM17" s="2">
        <v>5</v>
      </c>
      <c r="CN17" s="3" t="b">
        <v>0</v>
      </c>
      <c r="CO17" s="3" t="b">
        <v>0</v>
      </c>
      <c r="CP17" s="2">
        <v>51.86</v>
      </c>
      <c r="CQ17" s="2">
        <v>7</v>
      </c>
      <c r="CR17" s="2">
        <v>5</v>
      </c>
      <c r="CS17" s="2">
        <v>0</v>
      </c>
      <c r="CT17" s="2">
        <v>0</v>
      </c>
      <c r="CU17" s="2">
        <v>0</v>
      </c>
      <c r="CV17" s="2">
        <v>1</v>
      </c>
      <c r="CW17" s="2">
        <v>2</v>
      </c>
      <c r="CX17" s="2">
        <v>0</v>
      </c>
      <c r="CY17" s="2">
        <v>0</v>
      </c>
      <c r="CZ17" s="2">
        <v>1</v>
      </c>
      <c r="DA17" s="2">
        <v>4</v>
      </c>
      <c r="DB17" s="3" t="b">
        <v>0</v>
      </c>
      <c r="DC17" s="3" t="b">
        <v>1</v>
      </c>
      <c r="DD17" s="2">
        <v>121.55</v>
      </c>
      <c r="DE17" s="2">
        <v>9</v>
      </c>
      <c r="DF17" s="2">
        <v>8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3" t="b">
        <v>0</v>
      </c>
      <c r="DQ17" s="3" t="b">
        <v>0</v>
      </c>
      <c r="DR17" s="2">
        <v>59.21</v>
      </c>
      <c r="DS17" s="2">
        <v>10</v>
      </c>
      <c r="DT17" s="2">
        <v>5</v>
      </c>
      <c r="DU17" s="2">
        <v>1</v>
      </c>
      <c r="DV17" s="2">
        <v>0</v>
      </c>
      <c r="DW17" s="2">
        <v>0</v>
      </c>
      <c r="DX17" s="2">
        <v>1</v>
      </c>
      <c r="DY17" s="2">
        <v>0</v>
      </c>
      <c r="DZ17" s="2">
        <v>1</v>
      </c>
      <c r="EA17" s="2">
        <v>0</v>
      </c>
      <c r="EB17" s="2">
        <v>0</v>
      </c>
      <c r="EC17" s="2">
        <v>3</v>
      </c>
      <c r="ED17" s="3" t="b">
        <v>0</v>
      </c>
      <c r="EE17" s="3" t="b">
        <v>0</v>
      </c>
      <c r="EF17" s="2">
        <v>26.52</v>
      </c>
      <c r="EG17" s="2">
        <v>8</v>
      </c>
      <c r="EH17" s="2">
        <v>7</v>
      </c>
      <c r="EI17" s="2">
        <v>0</v>
      </c>
      <c r="EJ17" s="2">
        <v>0</v>
      </c>
      <c r="EK17" s="2">
        <v>0</v>
      </c>
      <c r="EL17" s="2">
        <v>0</v>
      </c>
      <c r="EM17" s="2">
        <v>1</v>
      </c>
      <c r="EN17" s="2">
        <v>0</v>
      </c>
      <c r="EO17" s="2">
        <v>0</v>
      </c>
      <c r="EP17" s="2">
        <v>0</v>
      </c>
      <c r="EQ17" s="2">
        <v>1</v>
      </c>
      <c r="ER17" s="3" t="b">
        <v>0</v>
      </c>
      <c r="ES17" s="3" t="b">
        <v>0</v>
      </c>
      <c r="ET17" s="2">
        <v>23.76</v>
      </c>
      <c r="EU17" s="2">
        <v>7</v>
      </c>
      <c r="EV17" s="2">
        <v>6</v>
      </c>
      <c r="EW17" s="2">
        <v>1</v>
      </c>
      <c r="EX17" s="2">
        <v>0</v>
      </c>
      <c r="EY17" s="2">
        <v>1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2</v>
      </c>
      <c r="FF17" s="3" t="b">
        <v>0</v>
      </c>
      <c r="FG17" s="3" t="b">
        <v>0</v>
      </c>
      <c r="FH17" s="2">
        <v>88.28</v>
      </c>
      <c r="FI17" s="2">
        <v>9</v>
      </c>
      <c r="FJ17" s="2">
        <v>6</v>
      </c>
      <c r="FK17" s="2">
        <v>0</v>
      </c>
      <c r="FL17" s="2">
        <v>0</v>
      </c>
      <c r="FM17" s="2">
        <v>1</v>
      </c>
      <c r="FN17" s="2">
        <v>1</v>
      </c>
      <c r="FO17" s="2">
        <v>0</v>
      </c>
      <c r="FP17" s="2">
        <v>0</v>
      </c>
      <c r="FQ17" s="2">
        <v>0</v>
      </c>
      <c r="FR17" s="2">
        <v>0</v>
      </c>
      <c r="FS17" s="2">
        <v>2</v>
      </c>
      <c r="FT17" s="3" t="b">
        <v>0</v>
      </c>
      <c r="FU17" s="3" t="b">
        <v>0</v>
      </c>
      <c r="FV17" s="2">
        <v>63.12</v>
      </c>
      <c r="FW17" s="2">
        <v>8</v>
      </c>
      <c r="FX17" s="2">
        <v>7</v>
      </c>
      <c r="FY17" s="2">
        <v>0</v>
      </c>
      <c r="FZ17" s="2">
        <v>0</v>
      </c>
      <c r="GA17" s="2">
        <v>0</v>
      </c>
      <c r="GB17" s="2">
        <v>1</v>
      </c>
      <c r="GC17" s="2">
        <v>0</v>
      </c>
      <c r="GD17" s="2">
        <v>0</v>
      </c>
      <c r="GE17" s="2">
        <v>0</v>
      </c>
      <c r="GF17" s="2">
        <v>0</v>
      </c>
      <c r="GG17" s="2">
        <v>1</v>
      </c>
      <c r="GH17" s="3" t="b">
        <v>0</v>
      </c>
      <c r="GI17" s="2">
        <v>1</v>
      </c>
      <c r="GJ17" s="2">
        <v>1135</v>
      </c>
      <c r="GK17" s="2">
        <v>59.804000000000002</v>
      </c>
      <c r="GL17" s="2">
        <v>1</v>
      </c>
      <c r="GM17" s="2">
        <v>0</v>
      </c>
      <c r="GN17" s="2">
        <v>1</v>
      </c>
      <c r="GO17" s="2">
        <v>4</v>
      </c>
      <c r="GP17" s="2">
        <v>1</v>
      </c>
      <c r="GQ17" s="2">
        <v>4</v>
      </c>
      <c r="GR17" s="2">
        <v>14.2</v>
      </c>
      <c r="GS17" s="2">
        <v>2.25</v>
      </c>
      <c r="GT17" s="2">
        <v>0</v>
      </c>
    </row>
    <row r="18" spans="1:202" ht="15.75" customHeight="1" x14ac:dyDescent="0.35">
      <c r="A18" s="1" t="s">
        <v>256</v>
      </c>
      <c r="B18" s="2">
        <v>2</v>
      </c>
      <c r="C18" s="1" t="s">
        <v>203</v>
      </c>
      <c r="D18" s="1" t="s">
        <v>204</v>
      </c>
      <c r="E18" s="2">
        <v>33</v>
      </c>
      <c r="F18" s="3" t="b">
        <v>1</v>
      </c>
      <c r="G18" s="2">
        <v>40.17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 t="b">
        <v>1</v>
      </c>
      <c r="R18" s="2">
        <v>38.75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 t="b">
        <v>1</v>
      </c>
      <c r="AC18" s="2">
        <v>68.95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36.44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4</v>
      </c>
      <c r="AY18" s="3" t="b">
        <v>0</v>
      </c>
      <c r="AZ18" s="2">
        <v>55.51</v>
      </c>
      <c r="BA18" s="2">
        <v>7</v>
      </c>
      <c r="BB18" s="2">
        <v>6</v>
      </c>
      <c r="BC18" s="2">
        <v>0</v>
      </c>
      <c r="BD18" s="2">
        <v>0</v>
      </c>
      <c r="BE18" s="2">
        <v>0</v>
      </c>
      <c r="BF18" s="2">
        <v>0</v>
      </c>
      <c r="BG18" s="2">
        <v>1</v>
      </c>
      <c r="BH18" s="2">
        <v>0</v>
      </c>
      <c r="BI18" s="2">
        <v>0</v>
      </c>
      <c r="BJ18" s="2">
        <v>1</v>
      </c>
      <c r="BK18" s="2">
        <v>2</v>
      </c>
      <c r="BL18" s="3" t="b">
        <v>0</v>
      </c>
      <c r="BM18" s="3" t="b">
        <v>1</v>
      </c>
      <c r="BN18" s="2">
        <v>83.05</v>
      </c>
      <c r="BO18" s="2">
        <v>9</v>
      </c>
      <c r="BP18" s="2">
        <v>8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3" t="b">
        <v>0</v>
      </c>
      <c r="CA18" s="3" t="b">
        <v>1</v>
      </c>
      <c r="CB18" s="2">
        <v>74.87</v>
      </c>
      <c r="CC18" s="2">
        <v>9</v>
      </c>
      <c r="CD18" s="2">
        <v>8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3" t="b">
        <v>0</v>
      </c>
      <c r="CO18" s="3" t="b">
        <v>0</v>
      </c>
      <c r="CP18" s="2">
        <v>240.12</v>
      </c>
      <c r="CQ18" s="2">
        <v>0</v>
      </c>
      <c r="CR18" s="2">
        <v>4</v>
      </c>
      <c r="CS18" s="2">
        <v>0</v>
      </c>
      <c r="CT18" s="2">
        <v>0</v>
      </c>
      <c r="CU18" s="2">
        <v>0</v>
      </c>
      <c r="CV18" s="2">
        <v>1</v>
      </c>
      <c r="CW18" s="2">
        <v>2</v>
      </c>
      <c r="CX18" s="2">
        <v>4</v>
      </c>
      <c r="CY18" s="2">
        <v>2</v>
      </c>
      <c r="CZ18" s="2">
        <v>0</v>
      </c>
      <c r="DA18" s="2">
        <v>9</v>
      </c>
      <c r="DB18" s="3" t="b">
        <v>0</v>
      </c>
      <c r="DC18" s="3" t="b">
        <v>0</v>
      </c>
      <c r="DD18" s="2">
        <v>88.34</v>
      </c>
      <c r="DE18" s="2">
        <v>9</v>
      </c>
      <c r="DF18" s="2">
        <v>6</v>
      </c>
      <c r="DG18" s="2">
        <v>0</v>
      </c>
      <c r="DH18" s="2">
        <v>0</v>
      </c>
      <c r="DI18" s="2">
        <v>0</v>
      </c>
      <c r="DJ18" s="2">
        <v>1</v>
      </c>
      <c r="DK18" s="2">
        <v>0</v>
      </c>
      <c r="DL18" s="2">
        <v>0</v>
      </c>
      <c r="DM18" s="2">
        <v>0</v>
      </c>
      <c r="DN18" s="2">
        <v>1</v>
      </c>
      <c r="DO18" s="2">
        <v>2</v>
      </c>
      <c r="DP18" s="3" t="b">
        <v>0</v>
      </c>
      <c r="DQ18" s="3" t="b">
        <v>1</v>
      </c>
      <c r="DR18" s="2">
        <v>101.28</v>
      </c>
      <c r="DS18" s="2">
        <v>9</v>
      </c>
      <c r="DT18" s="2">
        <v>8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3" t="b">
        <v>0</v>
      </c>
      <c r="EE18" s="3" t="b">
        <v>0</v>
      </c>
      <c r="EF18" s="2">
        <v>240.12</v>
      </c>
      <c r="EG18" s="2">
        <v>0</v>
      </c>
      <c r="EH18" s="2">
        <v>1</v>
      </c>
      <c r="EI18" s="2">
        <v>0</v>
      </c>
      <c r="EJ18" s="2">
        <v>1</v>
      </c>
      <c r="EK18" s="2">
        <v>1</v>
      </c>
      <c r="EL18" s="2">
        <v>1</v>
      </c>
      <c r="EM18" s="2">
        <v>2</v>
      </c>
      <c r="EN18" s="2">
        <v>1</v>
      </c>
      <c r="EO18" s="2">
        <v>2</v>
      </c>
      <c r="EP18" s="2">
        <v>1</v>
      </c>
      <c r="EQ18" s="2">
        <v>9</v>
      </c>
      <c r="ER18" s="3" t="b">
        <v>0</v>
      </c>
      <c r="ES18" s="3" t="b">
        <v>0</v>
      </c>
      <c r="ET18" s="2">
        <v>240.01</v>
      </c>
      <c r="EU18" s="2">
        <v>0</v>
      </c>
      <c r="EV18" s="2">
        <v>4</v>
      </c>
      <c r="EW18" s="2">
        <v>3</v>
      </c>
      <c r="EX18" s="2">
        <v>2</v>
      </c>
      <c r="EY18" s="2">
        <v>3</v>
      </c>
      <c r="EZ18" s="2">
        <v>1</v>
      </c>
      <c r="FA18" s="2">
        <v>0</v>
      </c>
      <c r="FB18" s="2">
        <v>0</v>
      </c>
      <c r="FC18" s="2">
        <v>0</v>
      </c>
      <c r="FD18" s="2">
        <v>0</v>
      </c>
      <c r="FE18" s="2">
        <v>9</v>
      </c>
      <c r="FF18" s="3" t="b">
        <v>0</v>
      </c>
      <c r="FG18" s="3" t="b">
        <v>0</v>
      </c>
      <c r="FH18" s="2">
        <v>180.18</v>
      </c>
      <c r="FI18" s="2">
        <v>7</v>
      </c>
      <c r="FJ18" s="2">
        <v>6</v>
      </c>
      <c r="FK18" s="2">
        <v>0</v>
      </c>
      <c r="FL18" s="2">
        <v>1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1</v>
      </c>
      <c r="FS18" s="2">
        <v>2</v>
      </c>
      <c r="FT18" s="3" t="b">
        <v>0</v>
      </c>
      <c r="FU18" s="3" t="b">
        <v>0</v>
      </c>
      <c r="FV18" s="2">
        <v>74.06</v>
      </c>
      <c r="FW18" s="2">
        <v>8</v>
      </c>
      <c r="FX18" s="2">
        <v>7</v>
      </c>
      <c r="FY18" s="2">
        <v>0</v>
      </c>
      <c r="FZ18" s="2">
        <v>0</v>
      </c>
      <c r="GA18" s="2">
        <v>0</v>
      </c>
      <c r="GB18" s="2">
        <v>1</v>
      </c>
      <c r="GC18" s="2">
        <v>0</v>
      </c>
      <c r="GD18" s="2">
        <v>0</v>
      </c>
      <c r="GE18" s="2">
        <v>0</v>
      </c>
      <c r="GF18" s="2">
        <v>0</v>
      </c>
      <c r="GG18" s="2">
        <v>1</v>
      </c>
      <c r="GH18" s="3" t="b">
        <v>0</v>
      </c>
      <c r="GI18" s="2">
        <v>3</v>
      </c>
      <c r="GJ18" s="2">
        <v>1905</v>
      </c>
      <c r="GK18" s="2">
        <v>137.75399999999999</v>
      </c>
      <c r="GL18" s="2">
        <v>0</v>
      </c>
      <c r="GM18" s="2">
        <v>0</v>
      </c>
      <c r="GN18" s="2">
        <v>0</v>
      </c>
      <c r="GO18" s="2">
        <v>4</v>
      </c>
      <c r="GP18" s="2">
        <v>3</v>
      </c>
      <c r="GQ18" s="2">
        <v>3</v>
      </c>
      <c r="GR18" s="2">
        <v>14.2</v>
      </c>
      <c r="GS18" s="2">
        <v>2.75</v>
      </c>
      <c r="GT18" s="2">
        <v>0</v>
      </c>
    </row>
    <row r="19" spans="1:202" ht="15.75" customHeight="1" x14ac:dyDescent="0.35">
      <c r="A19" s="1" t="s">
        <v>257</v>
      </c>
      <c r="B19" s="2">
        <v>2</v>
      </c>
      <c r="C19" s="1" t="s">
        <v>203</v>
      </c>
      <c r="D19" s="1" t="s">
        <v>204</v>
      </c>
      <c r="E19" s="2">
        <v>25</v>
      </c>
      <c r="F19" s="3" t="b">
        <v>1</v>
      </c>
      <c r="G19" s="2">
        <v>58.34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0</v>
      </c>
      <c r="R19" s="2">
        <v>51.16</v>
      </c>
      <c r="S19" s="2">
        <v>0</v>
      </c>
      <c r="T19" s="2">
        <v>1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2</v>
      </c>
      <c r="AB19" s="3" t="b">
        <v>1</v>
      </c>
      <c r="AC19" s="2">
        <v>97.54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51.26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</v>
      </c>
      <c r="AY19" s="3" t="b">
        <v>1</v>
      </c>
      <c r="AZ19" s="2">
        <v>104.61</v>
      </c>
      <c r="BA19" s="2">
        <v>9</v>
      </c>
      <c r="BB19" s="2">
        <v>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3" t="b">
        <v>0</v>
      </c>
      <c r="BM19" s="3" t="b">
        <v>0</v>
      </c>
      <c r="BN19" s="2">
        <v>121.26</v>
      </c>
      <c r="BO19" s="2">
        <v>8</v>
      </c>
      <c r="BP19" s="2">
        <v>7</v>
      </c>
      <c r="BQ19" s="2">
        <v>0</v>
      </c>
      <c r="BR19" s="2">
        <v>1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1</v>
      </c>
      <c r="BZ19" s="3" t="b">
        <v>0</v>
      </c>
      <c r="CA19" s="3" t="b">
        <v>1</v>
      </c>
      <c r="CB19" s="2">
        <v>122.11</v>
      </c>
      <c r="CC19" s="2">
        <v>9</v>
      </c>
      <c r="CD19" s="2">
        <v>8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3" t="b">
        <v>0</v>
      </c>
      <c r="CO19" s="3" t="b">
        <v>1</v>
      </c>
      <c r="CP19" s="2">
        <v>113.09</v>
      </c>
      <c r="CQ19" s="2">
        <v>9</v>
      </c>
      <c r="CR19" s="2">
        <v>8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3" t="b">
        <v>0</v>
      </c>
      <c r="DC19" s="3" t="b">
        <v>0</v>
      </c>
      <c r="DD19" s="2">
        <v>148.58000000000001</v>
      </c>
      <c r="DE19" s="2">
        <v>10</v>
      </c>
      <c r="DF19" s="2">
        <v>7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1</v>
      </c>
      <c r="DN19" s="2">
        <v>0</v>
      </c>
      <c r="DO19" s="2">
        <v>1</v>
      </c>
      <c r="DP19" s="3" t="b">
        <v>0</v>
      </c>
      <c r="DQ19" s="3" t="b">
        <v>1</v>
      </c>
      <c r="DR19" s="2">
        <v>166.7</v>
      </c>
      <c r="DS19" s="2">
        <v>9</v>
      </c>
      <c r="DT19" s="2">
        <v>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3" t="b">
        <v>0</v>
      </c>
      <c r="EE19" s="3" t="b">
        <v>1</v>
      </c>
      <c r="EF19" s="2">
        <v>123.6</v>
      </c>
      <c r="EG19" s="2">
        <v>9</v>
      </c>
      <c r="EH19" s="2">
        <v>8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3" t="b">
        <v>1</v>
      </c>
      <c r="ES19" s="3" t="b">
        <v>0</v>
      </c>
      <c r="ET19" s="2">
        <v>95.89</v>
      </c>
      <c r="EU19" s="2">
        <v>8</v>
      </c>
      <c r="EV19" s="2">
        <v>7</v>
      </c>
      <c r="EW19" s="2">
        <v>0</v>
      </c>
      <c r="EX19" s="2">
        <v>1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1</v>
      </c>
      <c r="FF19" s="3" t="b">
        <v>0</v>
      </c>
      <c r="FG19" s="3" t="b">
        <v>0</v>
      </c>
      <c r="FH19" s="2">
        <v>157.13</v>
      </c>
      <c r="FI19" s="2">
        <v>8</v>
      </c>
      <c r="FJ19" s="2">
        <v>5</v>
      </c>
      <c r="FK19" s="2">
        <v>0</v>
      </c>
      <c r="FL19" s="2">
        <v>1</v>
      </c>
      <c r="FM19" s="2">
        <v>0</v>
      </c>
      <c r="FN19" s="2">
        <v>0</v>
      </c>
      <c r="FO19" s="2">
        <v>0</v>
      </c>
      <c r="FP19" s="2">
        <v>1</v>
      </c>
      <c r="FQ19" s="2">
        <v>1</v>
      </c>
      <c r="FR19" s="2">
        <v>0</v>
      </c>
      <c r="FS19" s="2">
        <v>3</v>
      </c>
      <c r="FT19" s="3" t="b">
        <v>0</v>
      </c>
      <c r="FU19" s="3" t="b">
        <v>1</v>
      </c>
      <c r="FV19" s="2">
        <v>112.25</v>
      </c>
      <c r="FW19" s="2">
        <v>9</v>
      </c>
      <c r="FX19" s="2">
        <v>8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3" t="b">
        <v>1</v>
      </c>
      <c r="GI19" s="2">
        <v>6</v>
      </c>
      <c r="GJ19" s="2">
        <v>1765</v>
      </c>
      <c r="GK19" s="2">
        <v>126.52200000000001</v>
      </c>
      <c r="GL19" s="2">
        <v>2</v>
      </c>
      <c r="GM19" s="2">
        <v>2</v>
      </c>
      <c r="GN19" s="2">
        <v>0</v>
      </c>
      <c r="GO19" s="2">
        <v>2</v>
      </c>
      <c r="GP19" s="2">
        <v>4</v>
      </c>
      <c r="GQ19" s="2">
        <v>2</v>
      </c>
      <c r="GR19" s="2">
        <v>11.4</v>
      </c>
      <c r="GS19" s="2">
        <v>3.125</v>
      </c>
      <c r="GT19" s="2">
        <v>0</v>
      </c>
    </row>
    <row r="20" spans="1:202" ht="15.75" customHeight="1" x14ac:dyDescent="0.35">
      <c r="A20" s="1" t="s">
        <v>258</v>
      </c>
      <c r="B20" s="2">
        <v>2</v>
      </c>
      <c r="C20" s="1" t="s">
        <v>203</v>
      </c>
      <c r="D20" s="1" t="s">
        <v>204</v>
      </c>
      <c r="E20" s="2">
        <v>27</v>
      </c>
      <c r="F20" s="3" t="b">
        <v>1</v>
      </c>
      <c r="G20" s="2">
        <v>32.57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1</v>
      </c>
      <c r="R20" s="2">
        <v>52.74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 t="b">
        <v>1</v>
      </c>
      <c r="AC20" s="2">
        <v>30.01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1</v>
      </c>
      <c r="AN20" s="2">
        <v>23.58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4</v>
      </c>
      <c r="AY20" s="3" t="b">
        <v>1</v>
      </c>
      <c r="AZ20" s="2">
        <v>101.97</v>
      </c>
      <c r="BA20" s="2">
        <v>9</v>
      </c>
      <c r="BB20" s="2">
        <v>8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3" t="b">
        <v>0</v>
      </c>
      <c r="BM20" s="3" t="b">
        <v>1</v>
      </c>
      <c r="BN20" s="2">
        <v>140.18</v>
      </c>
      <c r="BO20" s="2">
        <v>9</v>
      </c>
      <c r="BP20" s="2">
        <v>8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3" t="b">
        <v>0</v>
      </c>
      <c r="CA20" s="3" t="b">
        <v>0</v>
      </c>
      <c r="CB20" s="2">
        <v>90.12</v>
      </c>
      <c r="CC20" s="2">
        <v>8</v>
      </c>
      <c r="CD20" s="2">
        <v>7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1</v>
      </c>
      <c r="CN20" s="3" t="b">
        <v>0</v>
      </c>
      <c r="CO20" s="3" t="b">
        <v>1</v>
      </c>
      <c r="CP20" s="2">
        <v>95.2</v>
      </c>
      <c r="CQ20" s="2">
        <v>9</v>
      </c>
      <c r="CR20" s="2">
        <v>8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3" t="b">
        <v>0</v>
      </c>
      <c r="DC20" s="3" t="b">
        <v>1</v>
      </c>
      <c r="DD20" s="2">
        <v>129.22</v>
      </c>
      <c r="DE20" s="2">
        <v>9</v>
      </c>
      <c r="DF20" s="2">
        <v>8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3" t="b">
        <v>0</v>
      </c>
      <c r="DQ20" s="3" t="b">
        <v>1</v>
      </c>
      <c r="DR20" s="2">
        <v>192.79</v>
      </c>
      <c r="DS20" s="2">
        <v>9</v>
      </c>
      <c r="DT20" s="2">
        <v>8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3" t="b">
        <v>0</v>
      </c>
      <c r="EE20" s="3" t="b">
        <v>0</v>
      </c>
      <c r="EF20" s="2">
        <v>76.88</v>
      </c>
      <c r="EG20" s="2">
        <v>9</v>
      </c>
      <c r="EH20" s="2">
        <v>6</v>
      </c>
      <c r="EI20" s="2">
        <v>0</v>
      </c>
      <c r="EJ20" s="2">
        <v>0</v>
      </c>
      <c r="EK20" s="2">
        <v>0</v>
      </c>
      <c r="EL20" s="2">
        <v>1</v>
      </c>
      <c r="EM20" s="2">
        <v>0</v>
      </c>
      <c r="EN20" s="2">
        <v>0</v>
      </c>
      <c r="EO20" s="2">
        <v>0</v>
      </c>
      <c r="EP20" s="2">
        <v>1</v>
      </c>
      <c r="EQ20" s="2">
        <v>2</v>
      </c>
      <c r="ER20" s="3" t="b">
        <v>0</v>
      </c>
      <c r="ES20" s="3" t="b">
        <v>0</v>
      </c>
      <c r="ET20" s="2">
        <v>226.09</v>
      </c>
      <c r="EU20" s="2">
        <v>8</v>
      </c>
      <c r="EV20" s="2">
        <v>7</v>
      </c>
      <c r="EW20" s="2">
        <v>0</v>
      </c>
      <c r="EX20" s="2">
        <v>1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1</v>
      </c>
      <c r="FF20" s="3" t="b">
        <v>0</v>
      </c>
      <c r="FG20" s="3" t="b">
        <v>1</v>
      </c>
      <c r="FH20" s="2">
        <v>91.03</v>
      </c>
      <c r="FI20" s="2">
        <v>9</v>
      </c>
      <c r="FJ20" s="2">
        <v>8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3" t="b">
        <v>1</v>
      </c>
      <c r="FU20" s="3" t="b">
        <v>1</v>
      </c>
      <c r="FV20" s="2">
        <v>216.14</v>
      </c>
      <c r="FW20" s="2">
        <v>9</v>
      </c>
      <c r="FX20" s="2">
        <v>8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3" t="b">
        <v>1</v>
      </c>
      <c r="GI20" s="2">
        <v>7</v>
      </c>
      <c r="GJ20" s="2">
        <v>1861</v>
      </c>
      <c r="GK20" s="2">
        <v>135.96199999999999</v>
      </c>
      <c r="GL20" s="2">
        <v>2</v>
      </c>
      <c r="GM20" s="2">
        <v>2</v>
      </c>
      <c r="GN20" s="2">
        <v>0</v>
      </c>
      <c r="GO20" s="2">
        <v>2</v>
      </c>
      <c r="GP20" s="2">
        <v>5</v>
      </c>
      <c r="GQ20" s="2">
        <v>1</v>
      </c>
      <c r="GR20" s="2">
        <v>10</v>
      </c>
      <c r="GS20" s="2">
        <v>1.25</v>
      </c>
      <c r="GT20" s="2">
        <v>0</v>
      </c>
    </row>
    <row r="21" spans="1:202" ht="15.75" customHeight="1" x14ac:dyDescent="0.35">
      <c r="A21" s="1" t="s">
        <v>259</v>
      </c>
      <c r="B21" s="2">
        <v>2</v>
      </c>
      <c r="C21" s="1" t="s">
        <v>203</v>
      </c>
      <c r="D21" s="1" t="s">
        <v>204</v>
      </c>
      <c r="E21" s="2">
        <v>33</v>
      </c>
      <c r="F21" s="3" t="b">
        <v>1</v>
      </c>
      <c r="G21" s="2">
        <v>33.479999999999997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 t="b">
        <v>1</v>
      </c>
      <c r="R21" s="2">
        <v>49.01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34.450000000000003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21.97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3" t="b">
        <v>1</v>
      </c>
      <c r="AZ21" s="2">
        <v>83.54</v>
      </c>
      <c r="BA21" s="2">
        <v>9</v>
      </c>
      <c r="BB21" s="2">
        <v>8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3" t="b">
        <v>0</v>
      </c>
      <c r="BM21" s="3" t="b">
        <v>0</v>
      </c>
      <c r="BN21" s="2">
        <v>92.42</v>
      </c>
      <c r="BO21" s="2">
        <v>9</v>
      </c>
      <c r="BP21" s="2">
        <v>6</v>
      </c>
      <c r="BQ21" s="2">
        <v>1</v>
      </c>
      <c r="BR21" s="2">
        <v>0</v>
      </c>
      <c r="BS21" s="2">
        <v>1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2</v>
      </c>
      <c r="BZ21" s="3" t="b">
        <v>0</v>
      </c>
      <c r="CA21" s="3" t="b">
        <v>0</v>
      </c>
      <c r="CB21" s="2">
        <v>78.8</v>
      </c>
      <c r="CC21" s="2">
        <v>8</v>
      </c>
      <c r="CD21" s="2">
        <v>7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1</v>
      </c>
      <c r="CM21" s="2">
        <v>1</v>
      </c>
      <c r="CN21" s="3" t="b">
        <v>0</v>
      </c>
      <c r="CO21" s="3" t="b">
        <v>0</v>
      </c>
      <c r="CP21" s="2">
        <v>73.45</v>
      </c>
      <c r="CQ21" s="2">
        <v>8</v>
      </c>
      <c r="CR21" s="2">
        <v>7</v>
      </c>
      <c r="CS21" s="2">
        <v>0</v>
      </c>
      <c r="CT21" s="2">
        <v>0</v>
      </c>
      <c r="CU21" s="2">
        <v>0</v>
      </c>
      <c r="CV21" s="2">
        <v>1</v>
      </c>
      <c r="CW21" s="2">
        <v>0</v>
      </c>
      <c r="CX21" s="2">
        <v>0</v>
      </c>
      <c r="CY21" s="2">
        <v>0</v>
      </c>
      <c r="CZ21" s="2">
        <v>0</v>
      </c>
      <c r="DA21" s="2">
        <v>1</v>
      </c>
      <c r="DB21" s="3" t="b">
        <v>0</v>
      </c>
      <c r="DC21" s="3" t="b">
        <v>0</v>
      </c>
      <c r="DD21" s="2">
        <v>212.13</v>
      </c>
      <c r="DE21" s="2">
        <v>10</v>
      </c>
      <c r="DF21" s="2">
        <v>7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1</v>
      </c>
      <c r="DO21" s="2">
        <v>1</v>
      </c>
      <c r="DP21" s="3" t="b">
        <v>1</v>
      </c>
      <c r="DQ21" s="3" t="b">
        <v>0</v>
      </c>
      <c r="DR21" s="2">
        <v>131.02000000000001</v>
      </c>
      <c r="DS21" s="2">
        <v>7</v>
      </c>
      <c r="DT21" s="2">
        <v>6</v>
      </c>
      <c r="DU21" s="2">
        <v>0</v>
      </c>
      <c r="DV21" s="2">
        <v>1</v>
      </c>
      <c r="DW21" s="2">
        <v>1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2</v>
      </c>
      <c r="ED21" s="3" t="b">
        <v>0</v>
      </c>
      <c r="EE21" s="3" t="b">
        <v>0</v>
      </c>
      <c r="EF21" s="2">
        <v>76.23</v>
      </c>
      <c r="EG21" s="2">
        <v>8</v>
      </c>
      <c r="EH21" s="2">
        <v>7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1</v>
      </c>
      <c r="EQ21" s="2">
        <v>1</v>
      </c>
      <c r="ER21" s="3" t="b">
        <v>0</v>
      </c>
      <c r="ES21" s="3" t="b">
        <v>0</v>
      </c>
      <c r="ET21" s="2">
        <v>82.25</v>
      </c>
      <c r="EU21" s="2">
        <v>7</v>
      </c>
      <c r="EV21" s="2">
        <v>6</v>
      </c>
      <c r="EW21" s="2">
        <v>0</v>
      </c>
      <c r="EX21" s="2">
        <v>1</v>
      </c>
      <c r="EY21" s="2">
        <v>1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2</v>
      </c>
      <c r="FF21" s="3" t="b">
        <v>0</v>
      </c>
      <c r="FG21" s="3" t="b">
        <v>0</v>
      </c>
      <c r="FH21" s="2">
        <v>98.94</v>
      </c>
      <c r="FI21" s="2">
        <v>7</v>
      </c>
      <c r="FJ21" s="2">
        <v>6</v>
      </c>
      <c r="FK21" s="2">
        <v>0</v>
      </c>
      <c r="FL21" s="2">
        <v>1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1</v>
      </c>
      <c r="FS21" s="2">
        <v>2</v>
      </c>
      <c r="FT21" s="3" t="b">
        <v>0</v>
      </c>
      <c r="FU21" s="3" t="b">
        <v>0</v>
      </c>
      <c r="FV21" s="2">
        <v>99.38</v>
      </c>
      <c r="FW21" s="2">
        <v>8</v>
      </c>
      <c r="FX21" s="2">
        <v>7</v>
      </c>
      <c r="FY21" s="2">
        <v>0</v>
      </c>
      <c r="FZ21" s="2">
        <v>0</v>
      </c>
      <c r="GA21" s="2">
        <v>0</v>
      </c>
      <c r="GB21" s="2">
        <v>1</v>
      </c>
      <c r="GC21" s="2">
        <v>0</v>
      </c>
      <c r="GD21" s="2">
        <v>0</v>
      </c>
      <c r="GE21" s="2">
        <v>0</v>
      </c>
      <c r="GF21" s="2">
        <v>0</v>
      </c>
      <c r="GG21" s="2">
        <v>1</v>
      </c>
      <c r="GH21" s="3" t="b">
        <v>0</v>
      </c>
      <c r="GI21" s="2">
        <v>1</v>
      </c>
      <c r="GJ21" s="2">
        <v>1730</v>
      </c>
      <c r="GK21" s="2">
        <v>102.816</v>
      </c>
      <c r="GL21" s="2">
        <v>1</v>
      </c>
      <c r="GM21" s="2">
        <v>0</v>
      </c>
      <c r="GN21" s="2">
        <v>1</v>
      </c>
      <c r="GO21" s="2">
        <v>4</v>
      </c>
      <c r="GP21" s="2">
        <v>1</v>
      </c>
      <c r="GQ21" s="2">
        <v>4</v>
      </c>
      <c r="GR21" s="2">
        <v>12</v>
      </c>
      <c r="GS21" s="2">
        <v>3</v>
      </c>
      <c r="GT21" s="2">
        <v>0</v>
      </c>
    </row>
    <row r="22" spans="1:202" ht="14.5" x14ac:dyDescent="0.35">
      <c r="A22" s="1" t="s">
        <v>260</v>
      </c>
      <c r="B22" s="2">
        <v>2</v>
      </c>
      <c r="C22" s="1" t="s">
        <v>203</v>
      </c>
      <c r="D22" s="1" t="s">
        <v>204</v>
      </c>
      <c r="E22" s="2">
        <v>22</v>
      </c>
      <c r="F22" s="3" t="b">
        <v>1</v>
      </c>
      <c r="G22" s="2">
        <v>38.57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 t="b">
        <v>1</v>
      </c>
      <c r="R22" s="2">
        <v>70.680000000000007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 t="b">
        <v>1</v>
      </c>
      <c r="AC22" s="2">
        <v>26.73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1</v>
      </c>
      <c r="AN22" s="2">
        <v>44.72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4</v>
      </c>
      <c r="AY22" s="3" t="b">
        <v>1</v>
      </c>
      <c r="AZ22" s="2">
        <v>103.99</v>
      </c>
      <c r="BA22" s="2">
        <v>9</v>
      </c>
      <c r="BB22" s="2">
        <v>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3" t="b">
        <v>0</v>
      </c>
      <c r="BM22" s="3" t="b">
        <v>0</v>
      </c>
      <c r="BN22" s="2">
        <v>169.63</v>
      </c>
      <c r="BO22" s="2">
        <v>7</v>
      </c>
      <c r="BP22" s="2">
        <v>6</v>
      </c>
      <c r="BQ22" s="2">
        <v>1</v>
      </c>
      <c r="BR22" s="2">
        <v>0</v>
      </c>
      <c r="BS22" s="2">
        <v>1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2</v>
      </c>
      <c r="BZ22" s="3" t="b">
        <v>0</v>
      </c>
      <c r="CA22" s="3" t="b">
        <v>0</v>
      </c>
      <c r="CB22" s="2">
        <v>75.31</v>
      </c>
      <c r="CC22" s="2">
        <v>8</v>
      </c>
      <c r="CD22" s="2">
        <v>7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1</v>
      </c>
      <c r="CN22" s="3" t="b">
        <v>0</v>
      </c>
      <c r="CO22" s="3" t="b">
        <v>1</v>
      </c>
      <c r="CP22" s="2">
        <v>97.04</v>
      </c>
      <c r="CQ22" s="2">
        <v>9</v>
      </c>
      <c r="CR22" s="2">
        <v>8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3" t="b">
        <v>0</v>
      </c>
      <c r="DC22" s="3" t="b">
        <v>0</v>
      </c>
      <c r="DD22" s="2">
        <v>106.32</v>
      </c>
      <c r="DE22" s="2">
        <v>8</v>
      </c>
      <c r="DF22" s="2">
        <v>7</v>
      </c>
      <c r="DG22" s="2">
        <v>0</v>
      </c>
      <c r="DH22" s="2">
        <v>0</v>
      </c>
      <c r="DI22" s="2">
        <v>1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1</v>
      </c>
      <c r="DP22" s="3" t="b">
        <v>0</v>
      </c>
      <c r="DQ22" s="3" t="b">
        <v>0</v>
      </c>
      <c r="DR22" s="2">
        <v>90.24</v>
      </c>
      <c r="DS22" s="2">
        <v>6</v>
      </c>
      <c r="DT22" s="2">
        <v>5</v>
      </c>
      <c r="DU22" s="2">
        <v>0</v>
      </c>
      <c r="DV22" s="2">
        <v>0</v>
      </c>
      <c r="DW22" s="2">
        <v>1</v>
      </c>
      <c r="DX22" s="2">
        <v>0</v>
      </c>
      <c r="DY22" s="2">
        <v>0</v>
      </c>
      <c r="DZ22" s="2">
        <v>1</v>
      </c>
      <c r="EA22" s="2">
        <v>0</v>
      </c>
      <c r="EB22" s="2">
        <v>1</v>
      </c>
      <c r="EC22" s="2">
        <v>3</v>
      </c>
      <c r="ED22" s="3" t="b">
        <v>0</v>
      </c>
      <c r="EE22" s="3" t="b">
        <v>0</v>
      </c>
      <c r="EF22" s="2">
        <v>237.92</v>
      </c>
      <c r="EG22" s="2">
        <v>9</v>
      </c>
      <c r="EH22" s="2">
        <v>6</v>
      </c>
      <c r="EI22" s="2">
        <v>0</v>
      </c>
      <c r="EJ22" s="2">
        <v>1</v>
      </c>
      <c r="EK22" s="2">
        <v>1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2</v>
      </c>
      <c r="ER22" s="3" t="b">
        <v>0</v>
      </c>
      <c r="ES22" s="3" t="b">
        <v>1</v>
      </c>
      <c r="ET22" s="2">
        <v>53.12</v>
      </c>
      <c r="EU22" s="2">
        <v>9</v>
      </c>
      <c r="EV22" s="2">
        <v>8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3" t="b">
        <v>1</v>
      </c>
      <c r="FG22" s="3" t="b">
        <v>0</v>
      </c>
      <c r="FH22" s="2">
        <v>94.74</v>
      </c>
      <c r="FI22" s="2">
        <v>7</v>
      </c>
      <c r="FJ22" s="2">
        <v>6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1</v>
      </c>
      <c r="FQ22" s="2">
        <v>0</v>
      </c>
      <c r="FR22" s="2">
        <v>1</v>
      </c>
      <c r="FS22" s="2">
        <v>2</v>
      </c>
      <c r="FT22" s="3" t="b">
        <v>0</v>
      </c>
      <c r="FU22" s="3" t="b">
        <v>1</v>
      </c>
      <c r="FV22" s="2">
        <v>99.04</v>
      </c>
      <c r="FW22" s="2">
        <v>9</v>
      </c>
      <c r="FX22" s="2">
        <v>8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3" t="b">
        <v>1</v>
      </c>
      <c r="GI22" s="2">
        <v>4</v>
      </c>
      <c r="GJ22" s="2">
        <v>1888</v>
      </c>
      <c r="GK22" s="2">
        <v>112.735</v>
      </c>
      <c r="GL22" s="2">
        <v>2</v>
      </c>
      <c r="GM22" s="2">
        <v>2</v>
      </c>
      <c r="GN22" s="2">
        <v>0</v>
      </c>
      <c r="GO22" s="2">
        <v>2</v>
      </c>
      <c r="GP22" s="2">
        <v>2</v>
      </c>
      <c r="GQ22" s="2">
        <v>4</v>
      </c>
      <c r="GR22" s="2">
        <v>11.8</v>
      </c>
      <c r="GS22" s="2">
        <v>1.375</v>
      </c>
      <c r="GT22" s="2">
        <v>0</v>
      </c>
    </row>
    <row r="23" spans="1:202" ht="14.5" x14ac:dyDescent="0.35">
      <c r="A23" s="1" t="s">
        <v>261</v>
      </c>
      <c r="B23" s="2">
        <v>2</v>
      </c>
      <c r="C23" s="1" t="s">
        <v>203</v>
      </c>
      <c r="D23" s="1" t="s">
        <v>262</v>
      </c>
      <c r="E23" s="2">
        <v>22</v>
      </c>
      <c r="F23" s="3" t="b">
        <v>1</v>
      </c>
      <c r="G23" s="2">
        <v>58.76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1</v>
      </c>
      <c r="R23" s="2">
        <v>57.3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 t="b">
        <v>1</v>
      </c>
      <c r="AC23" s="2">
        <v>132.77000000000001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3" t="b">
        <v>1</v>
      </c>
      <c r="AN23" s="2">
        <v>65.63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4</v>
      </c>
      <c r="AY23" s="3" t="b">
        <v>1</v>
      </c>
      <c r="AZ23" s="2">
        <v>106.35</v>
      </c>
      <c r="BA23" s="2">
        <v>9</v>
      </c>
      <c r="BB23" s="2">
        <v>8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3" t="b">
        <v>0</v>
      </c>
      <c r="BM23" s="3" t="b">
        <v>0</v>
      </c>
      <c r="BN23" s="2">
        <v>153.35</v>
      </c>
      <c r="BO23" s="2">
        <v>10</v>
      </c>
      <c r="BP23" s="2">
        <v>7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1</v>
      </c>
      <c r="BX23" s="2">
        <v>0</v>
      </c>
      <c r="BY23" s="2">
        <v>1</v>
      </c>
      <c r="BZ23" s="3" t="b">
        <v>0</v>
      </c>
      <c r="CA23" s="3" t="b">
        <v>1</v>
      </c>
      <c r="CB23" s="2">
        <v>148.44</v>
      </c>
      <c r="CC23" s="2">
        <v>9</v>
      </c>
      <c r="CD23" s="2">
        <v>8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3" t="b">
        <v>0</v>
      </c>
      <c r="CO23" s="3" t="b">
        <v>0</v>
      </c>
      <c r="CP23" s="2">
        <v>179.68</v>
      </c>
      <c r="CQ23" s="2">
        <v>8</v>
      </c>
      <c r="CR23" s="2">
        <v>7</v>
      </c>
      <c r="CS23" s="2">
        <v>0</v>
      </c>
      <c r="CT23" s="2">
        <v>0</v>
      </c>
      <c r="CU23" s="2">
        <v>0</v>
      </c>
      <c r="CV23" s="2">
        <v>1</v>
      </c>
      <c r="CW23" s="2">
        <v>0</v>
      </c>
      <c r="CX23" s="2">
        <v>0</v>
      </c>
      <c r="CY23" s="2">
        <v>0</v>
      </c>
      <c r="CZ23" s="2">
        <v>0</v>
      </c>
      <c r="DA23" s="2">
        <v>1</v>
      </c>
      <c r="DB23" s="3" t="b">
        <v>0</v>
      </c>
      <c r="DC23" s="3" t="b">
        <v>1</v>
      </c>
      <c r="DD23" s="2">
        <v>191.6</v>
      </c>
      <c r="DE23" s="2">
        <v>9</v>
      </c>
      <c r="DF23" s="2">
        <v>8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3" t="b">
        <v>0</v>
      </c>
      <c r="DQ23" s="3" t="b">
        <v>1</v>
      </c>
      <c r="DR23" s="2">
        <v>219.03</v>
      </c>
      <c r="DS23" s="2">
        <v>9</v>
      </c>
      <c r="DT23" s="2">
        <v>8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3" t="b">
        <v>0</v>
      </c>
      <c r="EE23" s="3" t="b">
        <v>1</v>
      </c>
      <c r="EF23" s="2">
        <v>149.05000000000001</v>
      </c>
      <c r="EG23" s="2">
        <v>9</v>
      </c>
      <c r="EH23" s="2">
        <v>8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3" t="b">
        <v>1</v>
      </c>
      <c r="ES23" s="3" t="b">
        <v>0</v>
      </c>
      <c r="ET23" s="2">
        <v>128.81</v>
      </c>
      <c r="EU23" s="2">
        <v>8</v>
      </c>
      <c r="EV23" s="2">
        <v>7</v>
      </c>
      <c r="EW23" s="2">
        <v>0</v>
      </c>
      <c r="EX23" s="2">
        <v>1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1</v>
      </c>
      <c r="FF23" s="3" t="b">
        <v>0</v>
      </c>
      <c r="FG23" s="3" t="b">
        <v>1</v>
      </c>
      <c r="FH23" s="2">
        <v>153.74</v>
      </c>
      <c r="FI23" s="2">
        <v>9</v>
      </c>
      <c r="FJ23" s="2">
        <v>8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3" t="b">
        <v>1</v>
      </c>
      <c r="FU23" s="3" t="b">
        <v>1</v>
      </c>
      <c r="FV23" s="2">
        <v>102.8</v>
      </c>
      <c r="FW23" s="2">
        <v>9</v>
      </c>
      <c r="FX23" s="2">
        <v>8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3" t="b">
        <v>1</v>
      </c>
      <c r="GI23" s="2">
        <v>7</v>
      </c>
      <c r="GJ23" s="2">
        <v>2551</v>
      </c>
      <c r="GK23" s="2">
        <v>153.285</v>
      </c>
      <c r="GL23" s="2">
        <v>3</v>
      </c>
      <c r="GM23" s="2">
        <v>3</v>
      </c>
      <c r="GN23" s="2">
        <v>0</v>
      </c>
      <c r="GO23" s="2">
        <v>1</v>
      </c>
      <c r="GP23" s="2">
        <v>4</v>
      </c>
      <c r="GQ23" s="2">
        <v>2</v>
      </c>
      <c r="GR23" s="2">
        <v>12.2</v>
      </c>
      <c r="GS23" s="2">
        <v>3.125</v>
      </c>
      <c r="GT23" s="2">
        <v>0</v>
      </c>
    </row>
    <row r="24" spans="1:202" ht="14.5" x14ac:dyDescent="0.35">
      <c r="A24" s="1" t="s">
        <v>263</v>
      </c>
      <c r="B24" s="2">
        <v>2</v>
      </c>
      <c r="C24" s="1" t="s">
        <v>203</v>
      </c>
      <c r="D24" s="1" t="s">
        <v>204</v>
      </c>
      <c r="E24" s="2">
        <v>30</v>
      </c>
      <c r="F24" s="3" t="b">
        <v>1</v>
      </c>
      <c r="G24" s="2">
        <v>34.590000000000003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1</v>
      </c>
      <c r="R24" s="2">
        <v>83.95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 t="b">
        <v>1</v>
      </c>
      <c r="AC24" s="2">
        <v>62.85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0</v>
      </c>
      <c r="AN24" s="2">
        <v>73.86</v>
      </c>
      <c r="AO24" s="2">
        <v>0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3</v>
      </c>
      <c r="AY24" s="3" t="b">
        <v>0</v>
      </c>
      <c r="AZ24" s="2">
        <v>130.31</v>
      </c>
      <c r="BA24" s="2">
        <v>8</v>
      </c>
      <c r="BB24" s="2">
        <v>7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1</v>
      </c>
      <c r="BI24" s="2">
        <v>0</v>
      </c>
      <c r="BJ24" s="2">
        <v>0</v>
      </c>
      <c r="BK24" s="2">
        <v>1</v>
      </c>
      <c r="BL24" s="3" t="b">
        <v>0</v>
      </c>
      <c r="BM24" s="3" t="b">
        <v>1</v>
      </c>
      <c r="BN24" s="2">
        <v>113.1</v>
      </c>
      <c r="BO24" s="2">
        <v>9</v>
      </c>
      <c r="BP24" s="2">
        <v>8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3" t="b">
        <v>0</v>
      </c>
      <c r="CA24" s="3" t="b">
        <v>0</v>
      </c>
      <c r="CB24" s="2">
        <v>143.1</v>
      </c>
      <c r="CC24" s="2">
        <v>8</v>
      </c>
      <c r="CD24" s="2">
        <v>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1</v>
      </c>
      <c r="CM24" s="2">
        <v>1</v>
      </c>
      <c r="CN24" s="3" t="b">
        <v>0</v>
      </c>
      <c r="CO24" s="3" t="b">
        <v>0</v>
      </c>
      <c r="CP24" s="2">
        <v>79.12</v>
      </c>
      <c r="CQ24" s="2">
        <v>8</v>
      </c>
      <c r="CR24" s="2">
        <v>7</v>
      </c>
      <c r="CS24" s="2">
        <v>0</v>
      </c>
      <c r="CT24" s="2">
        <v>0</v>
      </c>
      <c r="CU24" s="2">
        <v>0</v>
      </c>
      <c r="CV24" s="2">
        <v>1</v>
      </c>
      <c r="CW24" s="2">
        <v>0</v>
      </c>
      <c r="CX24" s="2">
        <v>0</v>
      </c>
      <c r="CY24" s="2">
        <v>0</v>
      </c>
      <c r="CZ24" s="2">
        <v>0</v>
      </c>
      <c r="DA24" s="2">
        <v>1</v>
      </c>
      <c r="DB24" s="3" t="b">
        <v>0</v>
      </c>
      <c r="DC24" s="3" t="b">
        <v>0</v>
      </c>
      <c r="DD24" s="2">
        <v>145.69</v>
      </c>
      <c r="DE24" s="2">
        <v>9</v>
      </c>
      <c r="DF24" s="2">
        <v>4</v>
      </c>
      <c r="DG24" s="2">
        <v>0</v>
      </c>
      <c r="DH24" s="2">
        <v>1</v>
      </c>
      <c r="DI24" s="2">
        <v>1</v>
      </c>
      <c r="DJ24" s="2">
        <v>1</v>
      </c>
      <c r="DK24" s="2">
        <v>0</v>
      </c>
      <c r="DL24" s="2">
        <v>0</v>
      </c>
      <c r="DM24" s="2">
        <v>0</v>
      </c>
      <c r="DN24" s="2">
        <v>1</v>
      </c>
      <c r="DO24" s="2">
        <v>4</v>
      </c>
      <c r="DP24" s="3" t="b">
        <v>0</v>
      </c>
      <c r="DQ24" s="3" t="b">
        <v>0</v>
      </c>
      <c r="DR24" s="2">
        <v>235.24</v>
      </c>
      <c r="DS24" s="2">
        <v>6</v>
      </c>
      <c r="DT24" s="2">
        <v>5</v>
      </c>
      <c r="DU24" s="2">
        <v>0</v>
      </c>
      <c r="DV24" s="2">
        <v>1</v>
      </c>
      <c r="DW24" s="2">
        <v>0</v>
      </c>
      <c r="DX24" s="2">
        <v>0</v>
      </c>
      <c r="DY24" s="2">
        <v>0</v>
      </c>
      <c r="DZ24" s="2">
        <v>1</v>
      </c>
      <c r="EA24" s="2">
        <v>0</v>
      </c>
      <c r="EB24" s="2">
        <v>1</v>
      </c>
      <c r="EC24" s="2">
        <v>3</v>
      </c>
      <c r="ED24" s="3" t="b">
        <v>0</v>
      </c>
      <c r="EE24" s="3" t="b">
        <v>0</v>
      </c>
      <c r="EF24" s="2">
        <v>111.18</v>
      </c>
      <c r="EG24" s="2">
        <v>7</v>
      </c>
      <c r="EH24" s="2">
        <v>4</v>
      </c>
      <c r="EI24" s="2">
        <v>0</v>
      </c>
      <c r="EJ24" s="2">
        <v>1</v>
      </c>
      <c r="EK24" s="2">
        <v>1</v>
      </c>
      <c r="EL24" s="2">
        <v>1</v>
      </c>
      <c r="EM24" s="2">
        <v>0</v>
      </c>
      <c r="EN24" s="2">
        <v>0</v>
      </c>
      <c r="EO24" s="2">
        <v>0</v>
      </c>
      <c r="EP24" s="2">
        <v>1</v>
      </c>
      <c r="EQ24" s="2">
        <v>4</v>
      </c>
      <c r="ER24" s="3" t="b">
        <v>0</v>
      </c>
      <c r="ES24" s="3" t="b">
        <v>0</v>
      </c>
      <c r="ET24" s="2">
        <v>129.52000000000001</v>
      </c>
      <c r="EU24" s="2">
        <v>7</v>
      </c>
      <c r="EV24" s="2">
        <v>6</v>
      </c>
      <c r="EW24" s="2">
        <v>0</v>
      </c>
      <c r="EX24" s="2">
        <v>1</v>
      </c>
      <c r="EY24" s="2">
        <v>0</v>
      </c>
      <c r="EZ24" s="2">
        <v>1</v>
      </c>
      <c r="FA24" s="2">
        <v>0</v>
      </c>
      <c r="FB24" s="2">
        <v>0</v>
      </c>
      <c r="FC24" s="2">
        <v>0</v>
      </c>
      <c r="FD24" s="2">
        <v>0</v>
      </c>
      <c r="FE24" s="2">
        <v>2</v>
      </c>
      <c r="FF24" s="3" t="b">
        <v>0</v>
      </c>
      <c r="FG24" s="3" t="b">
        <v>0</v>
      </c>
      <c r="FH24" s="2">
        <v>120.39</v>
      </c>
      <c r="FI24" s="2">
        <v>7</v>
      </c>
      <c r="FJ24" s="2">
        <v>6</v>
      </c>
      <c r="FK24" s="2">
        <v>0</v>
      </c>
      <c r="FL24" s="2">
        <v>1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1</v>
      </c>
      <c r="FS24" s="2">
        <v>2</v>
      </c>
      <c r="FT24" s="3" t="b">
        <v>0</v>
      </c>
      <c r="FU24" s="3" t="b">
        <v>0</v>
      </c>
      <c r="FV24" s="2">
        <v>142.19</v>
      </c>
      <c r="FW24" s="2">
        <v>8</v>
      </c>
      <c r="FX24" s="2">
        <v>7</v>
      </c>
      <c r="FY24" s="2">
        <v>0</v>
      </c>
      <c r="FZ24" s="2">
        <v>0</v>
      </c>
      <c r="GA24" s="2">
        <v>0</v>
      </c>
      <c r="GB24" s="2">
        <v>1</v>
      </c>
      <c r="GC24" s="2">
        <v>0</v>
      </c>
      <c r="GD24" s="2">
        <v>0</v>
      </c>
      <c r="GE24" s="2">
        <v>0</v>
      </c>
      <c r="GF24" s="2">
        <v>0</v>
      </c>
      <c r="GG24" s="2">
        <v>1</v>
      </c>
      <c r="GH24" s="3" t="b">
        <v>0</v>
      </c>
      <c r="GI24" s="2">
        <v>1</v>
      </c>
      <c r="GJ24" s="2">
        <v>2094</v>
      </c>
      <c r="GK24" s="2">
        <v>134.98400000000001</v>
      </c>
      <c r="GL24" s="2">
        <v>0</v>
      </c>
      <c r="GM24" s="2">
        <v>0</v>
      </c>
      <c r="GN24" s="2">
        <v>0</v>
      </c>
      <c r="GO24" s="2">
        <v>4</v>
      </c>
      <c r="GP24" s="2">
        <v>1</v>
      </c>
      <c r="GQ24" s="2">
        <v>5</v>
      </c>
      <c r="GR24" s="2">
        <v>9.4</v>
      </c>
      <c r="GS24" s="2">
        <v>3.125</v>
      </c>
      <c r="GT24" s="2">
        <v>0</v>
      </c>
    </row>
    <row r="25" spans="1:202" ht="14.5" x14ac:dyDescent="0.35">
      <c r="A25" s="1" t="s">
        <v>264</v>
      </c>
      <c r="B25" s="2">
        <v>2</v>
      </c>
      <c r="C25" s="1" t="s">
        <v>203</v>
      </c>
      <c r="D25" s="1" t="s">
        <v>208</v>
      </c>
      <c r="E25" s="2">
        <v>26</v>
      </c>
      <c r="F25" s="3" t="b">
        <v>1</v>
      </c>
      <c r="G25" s="2">
        <v>23.57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0</v>
      </c>
      <c r="R25" s="2">
        <v>51.1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3" t="b">
        <v>1</v>
      </c>
      <c r="AC25" s="2">
        <v>84.87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42.38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3</v>
      </c>
      <c r="AY25" s="3" t="b">
        <v>0</v>
      </c>
      <c r="AZ25" s="2">
        <v>74.28</v>
      </c>
      <c r="BA25" s="2">
        <v>7</v>
      </c>
      <c r="BB25" s="2">
        <v>4</v>
      </c>
      <c r="BC25" s="2">
        <v>0</v>
      </c>
      <c r="BD25" s="2">
        <v>0</v>
      </c>
      <c r="BE25" s="2">
        <v>0</v>
      </c>
      <c r="BF25" s="2">
        <v>0</v>
      </c>
      <c r="BG25" s="2">
        <v>1</v>
      </c>
      <c r="BH25" s="2">
        <v>1</v>
      </c>
      <c r="BI25" s="2">
        <v>1</v>
      </c>
      <c r="BJ25" s="2">
        <v>1</v>
      </c>
      <c r="BK25" s="2">
        <v>4</v>
      </c>
      <c r="BL25" s="3" t="b">
        <v>0</v>
      </c>
      <c r="BM25" s="3" t="b">
        <v>1</v>
      </c>
      <c r="BN25" s="2">
        <v>123.61</v>
      </c>
      <c r="BO25" s="2">
        <v>9</v>
      </c>
      <c r="BP25" s="2">
        <v>8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3" t="b">
        <v>0</v>
      </c>
      <c r="CA25" s="3" t="b">
        <v>0</v>
      </c>
      <c r="CB25" s="2">
        <v>59.53</v>
      </c>
      <c r="CC25" s="2">
        <v>8</v>
      </c>
      <c r="CD25" s="2">
        <v>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1</v>
      </c>
      <c r="CN25" s="3" t="b">
        <v>0</v>
      </c>
      <c r="CO25" s="3" t="b">
        <v>0</v>
      </c>
      <c r="CP25" s="2">
        <v>241.99</v>
      </c>
      <c r="CQ25" s="2">
        <v>0</v>
      </c>
      <c r="CR25" s="2">
        <v>4</v>
      </c>
      <c r="CS25" s="2">
        <v>0</v>
      </c>
      <c r="CT25" s="2">
        <v>0</v>
      </c>
      <c r="CU25" s="2">
        <v>0</v>
      </c>
      <c r="CV25" s="2">
        <v>1</v>
      </c>
      <c r="CW25" s="2">
        <v>2</v>
      </c>
      <c r="CX25" s="2">
        <v>4</v>
      </c>
      <c r="CY25" s="2">
        <v>2</v>
      </c>
      <c r="CZ25" s="2">
        <v>0</v>
      </c>
      <c r="DA25" s="2">
        <v>9</v>
      </c>
      <c r="DB25" s="3" t="b">
        <v>0</v>
      </c>
      <c r="DC25" s="3" t="b">
        <v>0</v>
      </c>
      <c r="DD25" s="2">
        <v>241.78</v>
      </c>
      <c r="DE25" s="2">
        <v>0</v>
      </c>
      <c r="DF25" s="2">
        <v>1</v>
      </c>
      <c r="DG25" s="2">
        <v>2</v>
      </c>
      <c r="DH25" s="2">
        <v>1</v>
      </c>
      <c r="DI25" s="2">
        <v>2</v>
      </c>
      <c r="DJ25" s="2">
        <v>1</v>
      </c>
      <c r="DK25" s="2">
        <v>1</v>
      </c>
      <c r="DL25" s="2">
        <v>1</v>
      </c>
      <c r="DM25" s="2">
        <v>1</v>
      </c>
      <c r="DN25" s="2">
        <v>0</v>
      </c>
      <c r="DO25" s="2">
        <v>9</v>
      </c>
      <c r="DP25" s="3" t="b">
        <v>0</v>
      </c>
      <c r="DQ25" s="3" t="b">
        <v>0</v>
      </c>
      <c r="DR25" s="2">
        <v>239.71</v>
      </c>
      <c r="DS25" s="2">
        <v>6</v>
      </c>
      <c r="DT25" s="2">
        <v>5</v>
      </c>
      <c r="DU25" s="2">
        <v>0</v>
      </c>
      <c r="DV25" s="2">
        <v>0</v>
      </c>
      <c r="DW25" s="2">
        <v>0</v>
      </c>
      <c r="DX25" s="2">
        <v>1</v>
      </c>
      <c r="DY25" s="2">
        <v>0</v>
      </c>
      <c r="DZ25" s="2">
        <v>1</v>
      </c>
      <c r="EA25" s="2">
        <v>1</v>
      </c>
      <c r="EB25" s="2">
        <v>0</v>
      </c>
      <c r="EC25" s="2">
        <v>3</v>
      </c>
      <c r="ED25" s="3" t="b">
        <v>0</v>
      </c>
      <c r="EE25" s="3" t="b">
        <v>1</v>
      </c>
      <c r="EF25" s="2">
        <v>87.2</v>
      </c>
      <c r="EG25" s="2">
        <v>9</v>
      </c>
      <c r="EH25" s="2">
        <v>8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3" t="b">
        <v>1</v>
      </c>
      <c r="ES25" s="3" t="b">
        <v>0</v>
      </c>
      <c r="ET25" s="2">
        <v>128.29</v>
      </c>
      <c r="EU25" s="2">
        <v>8</v>
      </c>
      <c r="EV25" s="2">
        <v>7</v>
      </c>
      <c r="EW25" s="2">
        <v>1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1</v>
      </c>
      <c r="FF25" s="3" t="b">
        <v>0</v>
      </c>
      <c r="FG25" s="3" t="b">
        <v>1</v>
      </c>
      <c r="FH25" s="2">
        <v>123.4</v>
      </c>
      <c r="FI25" s="2">
        <v>9</v>
      </c>
      <c r="FJ25" s="2">
        <v>8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3" t="b">
        <v>1</v>
      </c>
      <c r="FU25" s="3" t="b">
        <v>0</v>
      </c>
      <c r="FV25" s="2">
        <v>241.99</v>
      </c>
      <c r="FW25" s="2">
        <v>0</v>
      </c>
      <c r="FX25" s="2">
        <v>3</v>
      </c>
      <c r="FY25" s="2">
        <v>0</v>
      </c>
      <c r="FZ25" s="2">
        <v>1</v>
      </c>
      <c r="GA25" s="2">
        <v>0</v>
      </c>
      <c r="GB25" s="2">
        <v>2</v>
      </c>
      <c r="GC25" s="2">
        <v>2</v>
      </c>
      <c r="GD25" s="2">
        <v>3</v>
      </c>
      <c r="GE25" s="2">
        <v>0</v>
      </c>
      <c r="GF25" s="2">
        <v>1</v>
      </c>
      <c r="GG25" s="2">
        <v>9</v>
      </c>
      <c r="GH25" s="3" t="b">
        <v>0</v>
      </c>
      <c r="GI25" s="2">
        <v>3</v>
      </c>
      <c r="GJ25" s="2">
        <v>2161</v>
      </c>
      <c r="GK25" s="2">
        <v>156.178</v>
      </c>
      <c r="GL25" s="2">
        <v>2</v>
      </c>
      <c r="GM25" s="2">
        <v>2</v>
      </c>
      <c r="GN25" s="2">
        <v>0</v>
      </c>
      <c r="GO25" s="2">
        <v>2</v>
      </c>
      <c r="GP25" s="2">
        <v>1</v>
      </c>
      <c r="GQ25" s="2">
        <v>5</v>
      </c>
      <c r="GR25" s="2">
        <v>13</v>
      </c>
      <c r="GS25" s="2">
        <v>1.25</v>
      </c>
      <c r="GT25" s="2">
        <v>0</v>
      </c>
    </row>
    <row r="26" spans="1:202" ht="14.5" x14ac:dyDescent="0.35">
      <c r="A26" s="1" t="s">
        <v>265</v>
      </c>
      <c r="B26" s="2">
        <v>2</v>
      </c>
      <c r="C26" s="1" t="s">
        <v>203</v>
      </c>
      <c r="D26" s="1" t="s">
        <v>204</v>
      </c>
      <c r="E26" s="2">
        <v>30</v>
      </c>
      <c r="F26" s="3" t="b">
        <v>1</v>
      </c>
      <c r="G26" s="2">
        <v>75.260000000000005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89.3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1</v>
      </c>
      <c r="AA26" s="2">
        <v>2</v>
      </c>
      <c r="AB26" s="3" t="b">
        <v>1</v>
      </c>
      <c r="AC26" s="2">
        <v>49.93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83.67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3</v>
      </c>
      <c r="AY26" s="3" t="b">
        <v>0</v>
      </c>
      <c r="AZ26" s="2">
        <v>110.84</v>
      </c>
      <c r="BA26" s="2">
        <v>5</v>
      </c>
      <c r="BB26" s="2">
        <v>5</v>
      </c>
      <c r="BC26" s="2">
        <v>0</v>
      </c>
      <c r="BD26" s="2">
        <v>0</v>
      </c>
      <c r="BE26" s="2">
        <v>0</v>
      </c>
      <c r="BF26" s="2">
        <v>0</v>
      </c>
      <c r="BG26" s="2">
        <v>2</v>
      </c>
      <c r="BH26" s="2">
        <v>1</v>
      </c>
      <c r="BI26" s="2">
        <v>0</v>
      </c>
      <c r="BJ26" s="2">
        <v>1</v>
      </c>
      <c r="BK26" s="2">
        <v>4</v>
      </c>
      <c r="BL26" s="3" t="b">
        <v>0</v>
      </c>
      <c r="BM26" s="3" t="b">
        <v>0</v>
      </c>
      <c r="BN26" s="2">
        <v>91.54</v>
      </c>
      <c r="BO26" s="2">
        <v>5</v>
      </c>
      <c r="BP26" s="2">
        <v>5</v>
      </c>
      <c r="BQ26" s="2">
        <v>1</v>
      </c>
      <c r="BR26" s="2">
        <v>1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2</v>
      </c>
      <c r="BY26" s="2">
        <v>4</v>
      </c>
      <c r="BZ26" s="3" t="b">
        <v>0</v>
      </c>
      <c r="CA26" s="3" t="b">
        <v>0</v>
      </c>
      <c r="CB26" s="2">
        <v>108.43</v>
      </c>
      <c r="CC26" s="2">
        <v>6</v>
      </c>
      <c r="CD26" s="2">
        <v>5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1</v>
      </c>
      <c r="CK26" s="2">
        <v>1</v>
      </c>
      <c r="CL26" s="2">
        <v>1</v>
      </c>
      <c r="CM26" s="2">
        <v>3</v>
      </c>
      <c r="CN26" s="3" t="b">
        <v>0</v>
      </c>
      <c r="CO26" s="3" t="b">
        <v>0</v>
      </c>
      <c r="CP26" s="2">
        <v>147.59</v>
      </c>
      <c r="CQ26" s="2">
        <v>8</v>
      </c>
      <c r="CR26" s="2">
        <v>7</v>
      </c>
      <c r="CS26" s="2">
        <v>0</v>
      </c>
      <c r="CT26" s="2">
        <v>0</v>
      </c>
      <c r="CU26" s="2">
        <v>0</v>
      </c>
      <c r="CV26" s="2">
        <v>1</v>
      </c>
      <c r="CW26" s="2">
        <v>0</v>
      </c>
      <c r="CX26" s="2">
        <v>0</v>
      </c>
      <c r="CY26" s="2">
        <v>0</v>
      </c>
      <c r="CZ26" s="2">
        <v>0</v>
      </c>
      <c r="DA26" s="2">
        <v>1</v>
      </c>
      <c r="DB26" s="3" t="b">
        <v>0</v>
      </c>
      <c r="DC26" s="3" t="b">
        <v>0</v>
      </c>
      <c r="DD26" s="2">
        <v>112.09</v>
      </c>
      <c r="DE26" s="2">
        <v>8</v>
      </c>
      <c r="DF26" s="2">
        <v>5</v>
      </c>
      <c r="DG26" s="2">
        <v>1</v>
      </c>
      <c r="DH26" s="2">
        <v>1</v>
      </c>
      <c r="DI26" s="2">
        <v>0</v>
      </c>
      <c r="DJ26" s="2">
        <v>0</v>
      </c>
      <c r="DK26" s="2">
        <v>0</v>
      </c>
      <c r="DL26" s="2">
        <v>0</v>
      </c>
      <c r="DM26" s="2">
        <v>1</v>
      </c>
      <c r="DN26" s="2">
        <v>0</v>
      </c>
      <c r="DO26" s="2">
        <v>3</v>
      </c>
      <c r="DP26" s="3" t="b">
        <v>0</v>
      </c>
      <c r="DQ26" s="3" t="b">
        <v>0</v>
      </c>
      <c r="DR26" s="2">
        <v>59.61</v>
      </c>
      <c r="DS26" s="2">
        <v>10</v>
      </c>
      <c r="DT26" s="2">
        <v>7</v>
      </c>
      <c r="DU26" s="2">
        <v>1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1</v>
      </c>
      <c r="ED26" s="3" t="b">
        <v>1</v>
      </c>
      <c r="EE26" s="3" t="b">
        <v>1</v>
      </c>
      <c r="EF26" s="2">
        <v>52.53</v>
      </c>
      <c r="EG26" s="2">
        <v>9</v>
      </c>
      <c r="EH26" s="2">
        <v>8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3" t="b">
        <v>1</v>
      </c>
      <c r="ES26" s="3" t="b">
        <v>1</v>
      </c>
      <c r="ET26" s="2">
        <v>94.2</v>
      </c>
      <c r="EU26" s="2">
        <v>9</v>
      </c>
      <c r="EV26" s="2">
        <v>8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3" t="b">
        <v>1</v>
      </c>
      <c r="FG26" s="3" t="b">
        <v>1</v>
      </c>
      <c r="FH26" s="2">
        <v>21.22</v>
      </c>
      <c r="FI26" s="2">
        <v>9</v>
      </c>
      <c r="FJ26" s="2">
        <v>8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3" t="b">
        <v>1</v>
      </c>
      <c r="FU26" s="3" t="b">
        <v>0</v>
      </c>
      <c r="FV26" s="2">
        <v>20.77</v>
      </c>
      <c r="FW26" s="2">
        <v>9</v>
      </c>
      <c r="FX26" s="2">
        <v>4</v>
      </c>
      <c r="FY26" s="2">
        <v>0</v>
      </c>
      <c r="FZ26" s="2">
        <v>0</v>
      </c>
      <c r="GA26" s="2">
        <v>2</v>
      </c>
      <c r="GB26" s="2">
        <v>2</v>
      </c>
      <c r="GC26" s="2">
        <v>0</v>
      </c>
      <c r="GD26" s="2">
        <v>0</v>
      </c>
      <c r="GE26" s="2">
        <v>1</v>
      </c>
      <c r="GF26" s="2">
        <v>1</v>
      </c>
      <c r="GG26" s="2">
        <v>6</v>
      </c>
      <c r="GH26" s="3" t="b">
        <v>0</v>
      </c>
      <c r="GI26" s="2">
        <v>3</v>
      </c>
      <c r="GJ26" s="2">
        <v>1565</v>
      </c>
      <c r="GK26" s="2">
        <v>81.882000000000005</v>
      </c>
      <c r="GL26" s="2">
        <v>4</v>
      </c>
      <c r="GM26" s="2">
        <v>3</v>
      </c>
      <c r="GN26" s="2">
        <v>1</v>
      </c>
      <c r="GO26" s="2">
        <v>1</v>
      </c>
      <c r="GP26" s="2">
        <v>0</v>
      </c>
      <c r="GQ26" s="2">
        <v>5</v>
      </c>
      <c r="GR26" s="2">
        <v>14.4</v>
      </c>
      <c r="GS26" s="2">
        <v>3.25</v>
      </c>
      <c r="GT26" s="2">
        <v>0</v>
      </c>
    </row>
    <row r="27" spans="1:202" ht="14.5" x14ac:dyDescent="0.35">
      <c r="A27" s="1" t="s">
        <v>266</v>
      </c>
      <c r="B27" s="2">
        <v>2</v>
      </c>
      <c r="C27" s="1" t="s">
        <v>203</v>
      </c>
      <c r="D27" s="1" t="s">
        <v>204</v>
      </c>
      <c r="E27" s="2">
        <v>46</v>
      </c>
      <c r="F27" s="3" t="b">
        <v>1</v>
      </c>
      <c r="G27" s="2">
        <v>71.47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62.85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63.19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55.53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0</v>
      </c>
      <c r="AZ27" s="2">
        <v>169.19</v>
      </c>
      <c r="BA27" s="2">
        <v>8</v>
      </c>
      <c r="BB27" s="2">
        <v>7</v>
      </c>
      <c r="BC27" s="2">
        <v>0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>
        <v>0</v>
      </c>
      <c r="BK27" s="2">
        <v>1</v>
      </c>
      <c r="BL27" s="3" t="b">
        <v>0</v>
      </c>
      <c r="BM27" s="3" t="b">
        <v>0</v>
      </c>
      <c r="BN27" s="2">
        <v>124.74</v>
      </c>
      <c r="BO27" s="2">
        <v>6</v>
      </c>
      <c r="BP27" s="2">
        <v>5</v>
      </c>
      <c r="BQ27" s="2">
        <v>1</v>
      </c>
      <c r="BR27" s="2">
        <v>1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1</v>
      </c>
      <c r="BY27" s="2">
        <v>3</v>
      </c>
      <c r="BZ27" s="3" t="b">
        <v>0</v>
      </c>
      <c r="CA27" s="3" t="b">
        <v>0</v>
      </c>
      <c r="CB27" s="2">
        <v>114.94</v>
      </c>
      <c r="CC27" s="2">
        <v>8</v>
      </c>
      <c r="CD27" s="2">
        <v>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1</v>
      </c>
      <c r="CM27" s="2">
        <v>1</v>
      </c>
      <c r="CN27" s="3" t="b">
        <v>0</v>
      </c>
      <c r="CO27" s="3" t="b">
        <v>1</v>
      </c>
      <c r="CP27" s="2">
        <v>122.76</v>
      </c>
      <c r="CQ27" s="2">
        <v>9</v>
      </c>
      <c r="CR27" s="2">
        <v>8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3" t="b">
        <v>0</v>
      </c>
      <c r="DC27" s="3" t="b">
        <v>0</v>
      </c>
      <c r="DD27" s="2">
        <v>136.79</v>
      </c>
      <c r="DE27" s="2">
        <v>10</v>
      </c>
      <c r="DF27" s="2">
        <v>7</v>
      </c>
      <c r="DG27" s="2">
        <v>0</v>
      </c>
      <c r="DH27" s="2">
        <v>0</v>
      </c>
      <c r="DI27" s="2">
        <v>1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1</v>
      </c>
      <c r="DP27" s="3" t="b">
        <v>0</v>
      </c>
      <c r="DQ27" s="3" t="b">
        <v>1</v>
      </c>
      <c r="DR27" s="2">
        <v>240.19</v>
      </c>
      <c r="DS27" s="2">
        <v>9</v>
      </c>
      <c r="DT27" s="2">
        <v>8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3" t="b">
        <v>0</v>
      </c>
      <c r="EE27" s="3" t="b">
        <v>0</v>
      </c>
      <c r="EF27" s="2">
        <v>208.16</v>
      </c>
      <c r="EG27" s="2">
        <v>9</v>
      </c>
      <c r="EH27" s="2">
        <v>6</v>
      </c>
      <c r="EI27" s="2">
        <v>0</v>
      </c>
      <c r="EJ27" s="2">
        <v>0</v>
      </c>
      <c r="EK27" s="2">
        <v>0</v>
      </c>
      <c r="EL27" s="2">
        <v>1</v>
      </c>
      <c r="EM27" s="2">
        <v>0</v>
      </c>
      <c r="EN27" s="2">
        <v>0</v>
      </c>
      <c r="EO27" s="2">
        <v>0</v>
      </c>
      <c r="EP27" s="2">
        <v>1</v>
      </c>
      <c r="EQ27" s="2">
        <v>2</v>
      </c>
      <c r="ER27" s="3" t="b">
        <v>0</v>
      </c>
      <c r="ES27" s="3" t="b">
        <v>1</v>
      </c>
      <c r="ET27" s="2">
        <v>191.1</v>
      </c>
      <c r="EU27" s="2">
        <v>9</v>
      </c>
      <c r="EV27" s="2">
        <v>8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3" t="b">
        <v>1</v>
      </c>
      <c r="FG27" s="3" t="b">
        <v>0</v>
      </c>
      <c r="FH27" s="2">
        <v>209.72</v>
      </c>
      <c r="FI27" s="2">
        <v>12</v>
      </c>
      <c r="FJ27" s="2">
        <v>7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3</v>
      </c>
      <c r="FQ27" s="2">
        <v>0</v>
      </c>
      <c r="FR27" s="2">
        <v>0</v>
      </c>
      <c r="FS27" s="2">
        <v>3</v>
      </c>
      <c r="FT27" s="3" t="b">
        <v>0</v>
      </c>
      <c r="FU27" s="3" t="b">
        <v>0</v>
      </c>
      <c r="FV27" s="2">
        <v>157.13999999999999</v>
      </c>
      <c r="FW27" s="2">
        <v>8</v>
      </c>
      <c r="FX27" s="2">
        <v>7</v>
      </c>
      <c r="FY27" s="2">
        <v>0</v>
      </c>
      <c r="FZ27" s="2">
        <v>0</v>
      </c>
      <c r="GA27" s="2">
        <v>0</v>
      </c>
      <c r="GB27" s="2">
        <v>1</v>
      </c>
      <c r="GC27" s="2">
        <v>0</v>
      </c>
      <c r="GD27" s="2">
        <v>0</v>
      </c>
      <c r="GE27" s="2">
        <v>0</v>
      </c>
      <c r="GF27" s="2">
        <v>0</v>
      </c>
      <c r="GG27" s="2">
        <v>1</v>
      </c>
      <c r="GH27" s="3" t="b">
        <v>0</v>
      </c>
      <c r="GI27" s="2">
        <v>3</v>
      </c>
      <c r="GJ27" s="2">
        <v>2254</v>
      </c>
      <c r="GK27" s="2">
        <v>167.47300000000001</v>
      </c>
      <c r="GL27" s="2">
        <v>1</v>
      </c>
      <c r="GM27" s="2">
        <v>1</v>
      </c>
      <c r="GN27" s="2">
        <v>0</v>
      </c>
      <c r="GO27" s="2">
        <v>3</v>
      </c>
      <c r="GP27" s="2">
        <v>2</v>
      </c>
      <c r="GQ27" s="2">
        <v>4</v>
      </c>
      <c r="GR27" s="2">
        <v>14.2</v>
      </c>
      <c r="GS27" s="2">
        <v>2.5</v>
      </c>
      <c r="GT27" s="2">
        <v>0</v>
      </c>
    </row>
    <row r="28" spans="1:202" ht="14.5" x14ac:dyDescent="0.35">
      <c r="A28" s="1" t="s">
        <v>267</v>
      </c>
      <c r="B28" s="2">
        <v>2</v>
      </c>
      <c r="C28" s="1" t="s">
        <v>203</v>
      </c>
      <c r="D28" s="1" t="s">
        <v>208</v>
      </c>
      <c r="E28" s="2">
        <v>18</v>
      </c>
      <c r="F28" s="3" t="b">
        <v>1</v>
      </c>
      <c r="G28" s="2">
        <v>80.22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0</v>
      </c>
      <c r="R28" s="2">
        <v>86.9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1</v>
      </c>
      <c r="AA28" s="2">
        <v>2</v>
      </c>
      <c r="AB28" s="3" t="b">
        <v>0</v>
      </c>
      <c r="AC28" s="2">
        <v>95.7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0</v>
      </c>
      <c r="AL28" s="2">
        <v>2</v>
      </c>
      <c r="AM28" s="3" t="b">
        <v>1</v>
      </c>
      <c r="AN28" s="2">
        <v>93.34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2</v>
      </c>
      <c r="AY28" s="3" t="b">
        <v>0</v>
      </c>
      <c r="AZ28" s="2">
        <v>113.12</v>
      </c>
      <c r="BA28" s="2">
        <v>9</v>
      </c>
      <c r="BB28" s="2">
        <v>6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</v>
      </c>
      <c r="BI28" s="2">
        <v>0</v>
      </c>
      <c r="BJ28" s="2">
        <v>1</v>
      </c>
      <c r="BK28" s="2">
        <v>2</v>
      </c>
      <c r="BL28" s="3" t="b">
        <v>0</v>
      </c>
      <c r="BM28" s="3" t="b">
        <v>0</v>
      </c>
      <c r="BN28" s="2">
        <v>222.79</v>
      </c>
      <c r="BO28" s="2">
        <v>8</v>
      </c>
      <c r="BP28" s="2">
        <v>5</v>
      </c>
      <c r="BQ28" s="2">
        <v>1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1</v>
      </c>
      <c r="BX28" s="2">
        <v>1</v>
      </c>
      <c r="BY28" s="2">
        <v>3</v>
      </c>
      <c r="BZ28" s="3" t="b">
        <v>0</v>
      </c>
      <c r="CA28" s="3" t="b">
        <v>0</v>
      </c>
      <c r="CB28" s="2">
        <v>134.18</v>
      </c>
      <c r="CC28" s="2">
        <v>8</v>
      </c>
      <c r="CD28" s="2">
        <v>7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1</v>
      </c>
      <c r="CM28" s="2">
        <v>1</v>
      </c>
      <c r="CN28" s="3" t="b">
        <v>0</v>
      </c>
      <c r="CO28" s="3" t="b">
        <v>0</v>
      </c>
      <c r="CP28" s="2">
        <v>197.16</v>
      </c>
      <c r="CQ28" s="2">
        <v>7</v>
      </c>
      <c r="CR28" s="2">
        <v>6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1</v>
      </c>
      <c r="CY28" s="2">
        <v>1</v>
      </c>
      <c r="CZ28" s="2">
        <v>0</v>
      </c>
      <c r="DA28" s="2">
        <v>2</v>
      </c>
      <c r="DB28" s="3" t="b">
        <v>0</v>
      </c>
      <c r="DC28" s="3" t="b">
        <v>0</v>
      </c>
      <c r="DD28" s="2">
        <v>133.43</v>
      </c>
      <c r="DE28" s="2">
        <v>8</v>
      </c>
      <c r="DF28" s="2">
        <v>7</v>
      </c>
      <c r="DG28" s="2">
        <v>0</v>
      </c>
      <c r="DH28" s="2">
        <v>0</v>
      </c>
      <c r="DI28" s="2">
        <v>1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1</v>
      </c>
      <c r="DP28" s="3" t="b">
        <v>0</v>
      </c>
      <c r="DQ28" s="3" t="b">
        <v>0</v>
      </c>
      <c r="DR28" s="2">
        <v>236.62</v>
      </c>
      <c r="DS28" s="2">
        <v>10</v>
      </c>
      <c r="DT28" s="2">
        <v>7</v>
      </c>
      <c r="DU28" s="2">
        <v>1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1</v>
      </c>
      <c r="ED28" s="3" t="b">
        <v>1</v>
      </c>
      <c r="EE28" s="3" t="b">
        <v>0</v>
      </c>
      <c r="EF28" s="2">
        <v>109.61</v>
      </c>
      <c r="EG28" s="2">
        <v>8</v>
      </c>
      <c r="EH28" s="2">
        <v>5</v>
      </c>
      <c r="EI28" s="2">
        <v>0</v>
      </c>
      <c r="EJ28" s="2">
        <v>0</v>
      </c>
      <c r="EK28" s="2">
        <v>0</v>
      </c>
      <c r="EL28" s="2">
        <v>1</v>
      </c>
      <c r="EM28" s="2">
        <v>0</v>
      </c>
      <c r="EN28" s="2">
        <v>0</v>
      </c>
      <c r="EO28" s="2">
        <v>1</v>
      </c>
      <c r="EP28" s="2">
        <v>1</v>
      </c>
      <c r="EQ28" s="2">
        <v>3</v>
      </c>
      <c r="ER28" s="3" t="b">
        <v>0</v>
      </c>
      <c r="ES28" s="3" t="b">
        <v>0</v>
      </c>
      <c r="ET28" s="2">
        <v>202.82</v>
      </c>
      <c r="EU28" s="2">
        <v>9</v>
      </c>
      <c r="EV28" s="2">
        <v>6</v>
      </c>
      <c r="EW28" s="2">
        <v>1</v>
      </c>
      <c r="EX28" s="2">
        <v>0</v>
      </c>
      <c r="EY28" s="2">
        <v>0</v>
      </c>
      <c r="EZ28" s="2">
        <v>1</v>
      </c>
      <c r="FA28" s="2">
        <v>0</v>
      </c>
      <c r="FB28" s="2">
        <v>0</v>
      </c>
      <c r="FC28" s="2">
        <v>0</v>
      </c>
      <c r="FD28" s="2">
        <v>0</v>
      </c>
      <c r="FE28" s="2">
        <v>2</v>
      </c>
      <c r="FF28" s="3" t="b">
        <v>0</v>
      </c>
      <c r="FG28" s="3" t="b">
        <v>0</v>
      </c>
      <c r="FH28" s="2">
        <v>190.82</v>
      </c>
      <c r="FI28" s="2">
        <v>9</v>
      </c>
      <c r="FJ28" s="2">
        <v>6</v>
      </c>
      <c r="FK28" s="2">
        <v>0</v>
      </c>
      <c r="FL28" s="2">
        <v>1</v>
      </c>
      <c r="FM28" s="2">
        <v>1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2</v>
      </c>
      <c r="FT28" s="3" t="b">
        <v>0</v>
      </c>
      <c r="FU28" s="3" t="b">
        <v>0</v>
      </c>
      <c r="FV28" s="2">
        <v>240.12</v>
      </c>
      <c r="FW28" s="2">
        <v>7</v>
      </c>
      <c r="FX28" s="2">
        <v>6</v>
      </c>
      <c r="FY28" s="2">
        <v>0</v>
      </c>
      <c r="FZ28" s="2">
        <v>0</v>
      </c>
      <c r="GA28" s="2">
        <v>0</v>
      </c>
      <c r="GB28" s="2">
        <v>0</v>
      </c>
      <c r="GC28" s="2">
        <v>1</v>
      </c>
      <c r="GD28" s="2">
        <v>0</v>
      </c>
      <c r="GE28" s="2">
        <v>0</v>
      </c>
      <c r="GF28" s="2">
        <v>1</v>
      </c>
      <c r="GG28" s="2">
        <v>2</v>
      </c>
      <c r="GH28" s="3" t="b">
        <v>0</v>
      </c>
      <c r="GI28" s="2">
        <v>0</v>
      </c>
      <c r="GJ28" s="2">
        <v>2511</v>
      </c>
      <c r="GK28" s="2">
        <v>178.06700000000001</v>
      </c>
      <c r="GL28" s="2">
        <v>1</v>
      </c>
      <c r="GM28" s="2">
        <v>0</v>
      </c>
      <c r="GN28" s="2">
        <v>1</v>
      </c>
      <c r="GO28" s="2">
        <v>4</v>
      </c>
      <c r="GP28" s="2">
        <v>0</v>
      </c>
      <c r="GQ28" s="2">
        <v>5</v>
      </c>
      <c r="GR28" s="2">
        <v>13.2</v>
      </c>
      <c r="GS28" s="2">
        <v>2.5</v>
      </c>
      <c r="GT28" s="2">
        <v>0</v>
      </c>
    </row>
    <row r="29" spans="1:202" ht="14.5" x14ac:dyDescent="0.35">
      <c r="A29" s="1" t="s">
        <v>268</v>
      </c>
      <c r="B29" s="2">
        <v>2</v>
      </c>
      <c r="C29" s="1" t="s">
        <v>203</v>
      </c>
      <c r="D29" s="1" t="s">
        <v>204</v>
      </c>
      <c r="E29" s="2">
        <v>25</v>
      </c>
      <c r="F29" s="3" t="b">
        <v>1</v>
      </c>
      <c r="G29" s="2">
        <v>41.48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68.97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17.38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26.89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1</v>
      </c>
      <c r="AZ29" s="2">
        <v>144.05000000000001</v>
      </c>
      <c r="BA29" s="2">
        <v>9</v>
      </c>
      <c r="BB29" s="2">
        <v>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3" t="b">
        <v>0</v>
      </c>
      <c r="BM29" s="3" t="b">
        <v>1</v>
      </c>
      <c r="BN29" s="2">
        <v>150.99</v>
      </c>
      <c r="BO29" s="2">
        <v>9</v>
      </c>
      <c r="BP29" s="2">
        <v>8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3" t="b">
        <v>0</v>
      </c>
      <c r="CA29" s="3" t="b">
        <v>1</v>
      </c>
      <c r="CB29" s="2">
        <v>204.69</v>
      </c>
      <c r="CC29" s="2">
        <v>9</v>
      </c>
      <c r="CD29" s="2">
        <v>8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3" t="b">
        <v>0</v>
      </c>
      <c r="CO29" s="3" t="b">
        <v>1</v>
      </c>
      <c r="CP29" s="2">
        <v>192.98</v>
      </c>
      <c r="CQ29" s="2">
        <v>9</v>
      </c>
      <c r="CR29" s="2">
        <v>8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3" t="b">
        <v>0</v>
      </c>
      <c r="DC29" s="3" t="b">
        <v>1</v>
      </c>
      <c r="DD29" s="2">
        <v>183.77</v>
      </c>
      <c r="DE29" s="2">
        <v>9</v>
      </c>
      <c r="DF29" s="2">
        <v>8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3" t="b">
        <v>0</v>
      </c>
      <c r="DQ29" s="3" t="b">
        <v>1</v>
      </c>
      <c r="DR29" s="2">
        <v>154.22</v>
      </c>
      <c r="DS29" s="2">
        <v>9</v>
      </c>
      <c r="DT29" s="2">
        <v>8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3" t="b">
        <v>0</v>
      </c>
      <c r="EE29" s="3" t="b">
        <v>1</v>
      </c>
      <c r="EF29" s="2">
        <v>201.54</v>
      </c>
      <c r="EG29" s="2">
        <v>9</v>
      </c>
      <c r="EH29" s="2">
        <v>8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3" t="b">
        <v>1</v>
      </c>
      <c r="ES29" s="3" t="b">
        <v>0</v>
      </c>
      <c r="ET29" s="2">
        <v>103.76</v>
      </c>
      <c r="EU29" s="2">
        <v>8</v>
      </c>
      <c r="EV29" s="2">
        <v>7</v>
      </c>
      <c r="EW29" s="2">
        <v>0</v>
      </c>
      <c r="EX29" s="2">
        <v>1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1</v>
      </c>
      <c r="FF29" s="3" t="b">
        <v>0</v>
      </c>
      <c r="FG29" s="3" t="b">
        <v>1</v>
      </c>
      <c r="FH29" s="2">
        <v>176.35</v>
      </c>
      <c r="FI29" s="2">
        <v>9</v>
      </c>
      <c r="FJ29" s="2">
        <v>8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3" t="b">
        <v>1</v>
      </c>
      <c r="FU29" s="3" t="b">
        <v>1</v>
      </c>
      <c r="FV29" s="2">
        <v>124.58</v>
      </c>
      <c r="FW29" s="2">
        <v>9</v>
      </c>
      <c r="FX29" s="2">
        <v>8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3" t="b">
        <v>1</v>
      </c>
      <c r="GI29" s="2">
        <v>9</v>
      </c>
      <c r="GJ29" s="2">
        <v>2300</v>
      </c>
      <c r="GK29" s="2">
        <v>163.69300000000001</v>
      </c>
      <c r="GL29" s="2">
        <v>3</v>
      </c>
      <c r="GM29" s="2">
        <v>3</v>
      </c>
      <c r="GN29" s="2">
        <v>0</v>
      </c>
      <c r="GO29" s="2">
        <v>1</v>
      </c>
      <c r="GP29" s="2">
        <v>6</v>
      </c>
      <c r="GQ29" s="2">
        <v>0</v>
      </c>
      <c r="GR29" s="2">
        <v>8</v>
      </c>
      <c r="GS29" s="2">
        <v>1.875</v>
      </c>
      <c r="GT29" s="2">
        <v>0</v>
      </c>
    </row>
    <row r="30" spans="1:202" ht="14.5" x14ac:dyDescent="0.35">
      <c r="A30" s="1" t="s">
        <v>269</v>
      </c>
      <c r="B30" s="2">
        <v>2</v>
      </c>
      <c r="C30" s="1" t="s">
        <v>203</v>
      </c>
      <c r="D30" s="1" t="s">
        <v>204</v>
      </c>
      <c r="E30" s="2">
        <v>52</v>
      </c>
      <c r="F30" s="3" t="b">
        <v>1</v>
      </c>
      <c r="G30" s="2">
        <v>78.510000000000005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94.27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2</v>
      </c>
      <c r="AB30" s="3" t="b">
        <v>1</v>
      </c>
      <c r="AC30" s="2">
        <v>39.57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71.63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0</v>
      </c>
      <c r="AZ30" s="2">
        <v>204.55</v>
      </c>
      <c r="BA30" s="2">
        <v>8</v>
      </c>
      <c r="BB30" s="2">
        <v>7</v>
      </c>
      <c r="BC30" s="2">
        <v>0</v>
      </c>
      <c r="BD30" s="2">
        <v>0</v>
      </c>
      <c r="BE30" s="2">
        <v>0</v>
      </c>
      <c r="BF30" s="2">
        <v>0</v>
      </c>
      <c r="BG30" s="2">
        <v>1</v>
      </c>
      <c r="BH30" s="2">
        <v>0</v>
      </c>
      <c r="BI30" s="2">
        <v>0</v>
      </c>
      <c r="BJ30" s="2">
        <v>0</v>
      </c>
      <c r="BK30" s="2">
        <v>1</v>
      </c>
      <c r="BL30" s="3" t="b">
        <v>0</v>
      </c>
      <c r="BM30" s="3" t="b">
        <v>1</v>
      </c>
      <c r="BN30" s="2">
        <v>189.12</v>
      </c>
      <c r="BO30" s="2">
        <v>9</v>
      </c>
      <c r="BP30" s="2">
        <v>8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3" t="b">
        <v>0</v>
      </c>
      <c r="CA30" s="3" t="b">
        <v>1</v>
      </c>
      <c r="CB30" s="2">
        <v>161.03</v>
      </c>
      <c r="CC30" s="2">
        <v>9</v>
      </c>
      <c r="CD30" s="2">
        <v>8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3" t="b">
        <v>0</v>
      </c>
      <c r="CO30" s="3" t="b">
        <v>1</v>
      </c>
      <c r="CP30" s="2">
        <v>127.4</v>
      </c>
      <c r="CQ30" s="2">
        <v>9</v>
      </c>
      <c r="CR30" s="2">
        <v>8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3" t="b">
        <v>0</v>
      </c>
      <c r="DC30" s="3" t="b">
        <v>0</v>
      </c>
      <c r="DD30" s="2">
        <v>187.57</v>
      </c>
      <c r="DE30" s="2">
        <v>7</v>
      </c>
      <c r="DF30" s="2">
        <v>6</v>
      </c>
      <c r="DG30" s="2">
        <v>0</v>
      </c>
      <c r="DH30" s="2">
        <v>1</v>
      </c>
      <c r="DI30" s="2">
        <v>0</v>
      </c>
      <c r="DJ30" s="2">
        <v>0</v>
      </c>
      <c r="DK30" s="2">
        <v>0</v>
      </c>
      <c r="DL30" s="2">
        <v>1</v>
      </c>
      <c r="DM30" s="2">
        <v>0</v>
      </c>
      <c r="DN30" s="2">
        <v>0</v>
      </c>
      <c r="DO30" s="2">
        <v>2</v>
      </c>
      <c r="DP30" s="3" t="b">
        <v>0</v>
      </c>
      <c r="DQ30" s="3" t="b">
        <v>0</v>
      </c>
      <c r="DR30" s="2">
        <v>240.05</v>
      </c>
      <c r="DS30" s="2">
        <v>7</v>
      </c>
      <c r="DT30" s="2">
        <v>6</v>
      </c>
      <c r="DU30" s="2">
        <v>0</v>
      </c>
      <c r="DV30" s="2">
        <v>1</v>
      </c>
      <c r="DW30" s="2">
        <v>0</v>
      </c>
      <c r="DX30" s="2">
        <v>0</v>
      </c>
      <c r="DY30" s="2">
        <v>0</v>
      </c>
      <c r="DZ30" s="2">
        <v>0</v>
      </c>
      <c r="EA30" s="2">
        <v>1</v>
      </c>
      <c r="EB30" s="2">
        <v>0</v>
      </c>
      <c r="EC30" s="2">
        <v>2</v>
      </c>
      <c r="ED30" s="3" t="b">
        <v>0</v>
      </c>
      <c r="EE30" s="3" t="b">
        <v>0</v>
      </c>
      <c r="EF30" s="2">
        <v>240.11</v>
      </c>
      <c r="EG30" s="2">
        <v>7</v>
      </c>
      <c r="EH30" s="2">
        <v>6</v>
      </c>
      <c r="EI30" s="2">
        <v>0</v>
      </c>
      <c r="EJ30" s="2">
        <v>0</v>
      </c>
      <c r="EK30" s="2">
        <v>1</v>
      </c>
      <c r="EL30" s="2">
        <v>1</v>
      </c>
      <c r="EM30" s="2">
        <v>0</v>
      </c>
      <c r="EN30" s="2">
        <v>0</v>
      </c>
      <c r="EO30" s="2">
        <v>0</v>
      </c>
      <c r="EP30" s="2">
        <v>0</v>
      </c>
      <c r="EQ30" s="2">
        <v>2</v>
      </c>
      <c r="ER30" s="3" t="b">
        <v>0</v>
      </c>
      <c r="ES30" s="3" t="b">
        <v>0</v>
      </c>
      <c r="ET30" s="2">
        <v>164.96</v>
      </c>
      <c r="EU30" s="2">
        <v>6</v>
      </c>
      <c r="EV30" s="2">
        <v>5</v>
      </c>
      <c r="EW30" s="2">
        <v>2</v>
      </c>
      <c r="EX30" s="2">
        <v>0</v>
      </c>
      <c r="EY30" s="2">
        <v>2</v>
      </c>
      <c r="EZ30" s="2">
        <v>1</v>
      </c>
      <c r="FA30" s="2">
        <v>0</v>
      </c>
      <c r="FB30" s="2">
        <v>0</v>
      </c>
      <c r="FC30" s="2">
        <v>0</v>
      </c>
      <c r="FD30" s="2">
        <v>0</v>
      </c>
      <c r="FE30" s="2">
        <v>5</v>
      </c>
      <c r="FF30" s="3" t="b">
        <v>0</v>
      </c>
      <c r="FG30" s="3" t="b">
        <v>0</v>
      </c>
      <c r="FH30" s="2">
        <v>235.21</v>
      </c>
      <c r="FI30" s="2">
        <v>8</v>
      </c>
      <c r="FJ30" s="2">
        <v>7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1</v>
      </c>
      <c r="FS30" s="2">
        <v>1</v>
      </c>
      <c r="FT30" s="3" t="b">
        <v>0</v>
      </c>
      <c r="FU30" s="3" t="b">
        <v>1</v>
      </c>
      <c r="FV30" s="2">
        <v>115.97</v>
      </c>
      <c r="FW30" s="2">
        <v>9</v>
      </c>
      <c r="FX30" s="2">
        <v>8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3" t="b">
        <v>1</v>
      </c>
      <c r="GI30" s="2">
        <v>4</v>
      </c>
      <c r="GJ30" s="2">
        <v>2496</v>
      </c>
      <c r="GK30" s="2">
        <v>186.59700000000001</v>
      </c>
      <c r="GL30" s="2">
        <v>1</v>
      </c>
      <c r="GM30" s="2">
        <v>1</v>
      </c>
      <c r="GN30" s="2">
        <v>0</v>
      </c>
      <c r="GO30" s="2">
        <v>3</v>
      </c>
      <c r="GP30" s="2">
        <v>3</v>
      </c>
      <c r="GQ30" s="2">
        <v>3</v>
      </c>
      <c r="GR30" s="2">
        <v>11</v>
      </c>
      <c r="GS30" s="2">
        <v>2.75</v>
      </c>
      <c r="GT30" s="2">
        <v>0</v>
      </c>
    </row>
    <row r="31" spans="1:202" ht="14.5" x14ac:dyDescent="0.35">
      <c r="A31" s="1" t="s">
        <v>270</v>
      </c>
      <c r="B31" s="2">
        <v>2</v>
      </c>
      <c r="C31" s="1" t="s">
        <v>203</v>
      </c>
      <c r="D31" s="1" t="s">
        <v>204</v>
      </c>
      <c r="E31" s="2">
        <v>29</v>
      </c>
      <c r="F31" s="3" t="b">
        <v>1</v>
      </c>
      <c r="G31" s="2">
        <v>141.21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67.52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70.91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74.53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1</v>
      </c>
      <c r="AZ31" s="2">
        <v>128.78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3" t="b">
        <v>0</v>
      </c>
      <c r="BM31" s="3" t="b">
        <v>1</v>
      </c>
      <c r="BN31" s="2">
        <v>190.14</v>
      </c>
      <c r="BO31" s="2">
        <v>9</v>
      </c>
      <c r="BP31" s="2">
        <v>8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3" t="b">
        <v>0</v>
      </c>
      <c r="CA31" s="3" t="b">
        <v>1</v>
      </c>
      <c r="CB31" s="2">
        <v>174.55</v>
      </c>
      <c r="CC31" s="2">
        <v>9</v>
      </c>
      <c r="CD31" s="2">
        <v>8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3" t="b">
        <v>0</v>
      </c>
      <c r="CO31" s="3" t="b">
        <v>1</v>
      </c>
      <c r="CP31" s="2">
        <v>58.62</v>
      </c>
      <c r="CQ31" s="2">
        <v>9</v>
      </c>
      <c r="CR31" s="2">
        <v>8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3" t="b">
        <v>0</v>
      </c>
      <c r="DC31" s="3" t="b">
        <v>1</v>
      </c>
      <c r="DD31" s="2">
        <v>156.43</v>
      </c>
      <c r="DE31" s="2">
        <v>9</v>
      </c>
      <c r="DF31" s="2">
        <v>8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3" t="b">
        <v>0</v>
      </c>
      <c r="DQ31" s="3" t="b">
        <v>1</v>
      </c>
      <c r="DR31" s="2">
        <v>183.37</v>
      </c>
      <c r="DS31" s="2">
        <v>9</v>
      </c>
      <c r="DT31" s="2">
        <v>8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3" t="b">
        <v>0</v>
      </c>
      <c r="EE31" s="3" t="b">
        <v>1</v>
      </c>
      <c r="EF31" s="2">
        <v>149.68</v>
      </c>
      <c r="EG31" s="2">
        <v>9</v>
      </c>
      <c r="EH31" s="2">
        <v>8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3" t="b">
        <v>1</v>
      </c>
      <c r="ES31" s="3" t="b">
        <v>0</v>
      </c>
      <c r="ET31" s="2">
        <v>131.6</v>
      </c>
      <c r="EU31" s="2">
        <v>8</v>
      </c>
      <c r="EV31" s="2">
        <v>7</v>
      </c>
      <c r="EW31" s="2">
        <v>0</v>
      </c>
      <c r="EX31" s="2">
        <v>1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1</v>
      </c>
      <c r="FF31" s="3" t="b">
        <v>0</v>
      </c>
      <c r="FG31" s="3" t="b">
        <v>0</v>
      </c>
      <c r="FH31" s="2">
        <v>150.66</v>
      </c>
      <c r="FI31" s="2">
        <v>8</v>
      </c>
      <c r="FJ31" s="2">
        <v>7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1</v>
      </c>
      <c r="FS31" s="2">
        <v>1</v>
      </c>
      <c r="FT31" s="3" t="b">
        <v>0</v>
      </c>
      <c r="FU31" s="3" t="b">
        <v>0</v>
      </c>
      <c r="FV31" s="2">
        <v>127.04</v>
      </c>
      <c r="FW31" s="2">
        <v>8</v>
      </c>
      <c r="FX31" s="2">
        <v>7</v>
      </c>
      <c r="FY31" s="2">
        <v>0</v>
      </c>
      <c r="FZ31" s="2">
        <v>0</v>
      </c>
      <c r="GA31" s="2">
        <v>0</v>
      </c>
      <c r="GB31" s="2">
        <v>1</v>
      </c>
      <c r="GC31" s="2">
        <v>0</v>
      </c>
      <c r="GD31" s="2">
        <v>0</v>
      </c>
      <c r="GE31" s="2">
        <v>0</v>
      </c>
      <c r="GF31" s="2">
        <v>0</v>
      </c>
      <c r="GG31" s="2">
        <v>1</v>
      </c>
      <c r="GH31" s="3" t="b">
        <v>0</v>
      </c>
      <c r="GI31" s="2">
        <v>7</v>
      </c>
      <c r="GJ31" s="2">
        <v>2286</v>
      </c>
      <c r="GK31" s="2">
        <v>145.08699999999999</v>
      </c>
      <c r="GL31" s="2">
        <v>1</v>
      </c>
      <c r="GM31" s="2">
        <v>1</v>
      </c>
      <c r="GN31" s="2">
        <v>0</v>
      </c>
      <c r="GO31" s="2">
        <v>3</v>
      </c>
      <c r="GP31" s="2">
        <v>6</v>
      </c>
      <c r="GQ31" s="2">
        <v>0</v>
      </c>
      <c r="GR31" s="2">
        <v>12.6</v>
      </c>
      <c r="GS31" s="2">
        <v>2</v>
      </c>
      <c r="GT31" s="2">
        <v>0</v>
      </c>
    </row>
    <row r="32" spans="1:202" ht="14.5" x14ac:dyDescent="0.35">
      <c r="A32" s="1" t="s">
        <v>271</v>
      </c>
      <c r="B32" s="2">
        <v>2</v>
      </c>
      <c r="C32" s="1" t="s">
        <v>203</v>
      </c>
      <c r="D32" s="1" t="s">
        <v>204</v>
      </c>
      <c r="E32" s="2">
        <v>32</v>
      </c>
      <c r="F32" s="3" t="b">
        <v>0</v>
      </c>
      <c r="G32" s="2">
        <v>99.24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4</v>
      </c>
      <c r="Q32" s="3" t="b">
        <v>0</v>
      </c>
      <c r="R32" s="2">
        <v>99.41</v>
      </c>
      <c r="S32" s="2">
        <v>0</v>
      </c>
      <c r="T32" s="2">
        <v>1</v>
      </c>
      <c r="U32" s="2">
        <v>1</v>
      </c>
      <c r="V32" s="2">
        <v>1</v>
      </c>
      <c r="W32" s="2">
        <v>0</v>
      </c>
      <c r="X32" s="2">
        <v>0</v>
      </c>
      <c r="Y32" s="2">
        <v>0</v>
      </c>
      <c r="Z32" s="2">
        <v>1</v>
      </c>
      <c r="AA32" s="2">
        <v>4</v>
      </c>
      <c r="AB32" s="3" t="b">
        <v>1</v>
      </c>
      <c r="AC32" s="2">
        <v>67.72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0</v>
      </c>
      <c r="AN32" s="2">
        <v>102.95</v>
      </c>
      <c r="AO32" s="2">
        <v>1</v>
      </c>
      <c r="AP32" s="2">
        <v>1</v>
      </c>
      <c r="AQ32" s="2">
        <v>1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5</v>
      </c>
      <c r="AX32" s="2">
        <v>1</v>
      </c>
      <c r="AY32" s="3" t="b">
        <v>0</v>
      </c>
      <c r="AZ32" s="2">
        <v>148.97999999999999</v>
      </c>
      <c r="BA32" s="2">
        <v>8</v>
      </c>
      <c r="BB32" s="2">
        <v>5</v>
      </c>
      <c r="BC32" s="2">
        <v>1</v>
      </c>
      <c r="BD32" s="2">
        <v>0</v>
      </c>
      <c r="BE32" s="2">
        <v>0</v>
      </c>
      <c r="BF32" s="2">
        <v>0</v>
      </c>
      <c r="BG32" s="2">
        <v>1</v>
      </c>
      <c r="BH32" s="2">
        <v>0</v>
      </c>
      <c r="BI32" s="2">
        <v>0</v>
      </c>
      <c r="BJ32" s="2">
        <v>1</v>
      </c>
      <c r="BK32" s="2">
        <v>3</v>
      </c>
      <c r="BL32" s="3" t="b">
        <v>0</v>
      </c>
      <c r="BM32" s="3" t="b">
        <v>0</v>
      </c>
      <c r="BN32" s="2">
        <v>145.63999999999999</v>
      </c>
      <c r="BO32" s="2">
        <v>8</v>
      </c>
      <c r="BP32" s="2">
        <v>4</v>
      </c>
      <c r="BQ32" s="2">
        <v>1</v>
      </c>
      <c r="BR32" s="2">
        <v>0</v>
      </c>
      <c r="BS32" s="2">
        <v>2</v>
      </c>
      <c r="BT32" s="2">
        <v>0</v>
      </c>
      <c r="BU32" s="2">
        <v>0</v>
      </c>
      <c r="BV32" s="2">
        <v>0</v>
      </c>
      <c r="BW32" s="2">
        <v>1</v>
      </c>
      <c r="BX32" s="2">
        <v>1</v>
      </c>
      <c r="BY32" s="2">
        <v>5</v>
      </c>
      <c r="BZ32" s="3" t="b">
        <v>0</v>
      </c>
      <c r="CA32" s="3" t="b">
        <v>0</v>
      </c>
      <c r="CB32" s="2">
        <v>203.71</v>
      </c>
      <c r="CC32" s="2">
        <v>8</v>
      </c>
      <c r="CD32" s="2">
        <v>3</v>
      </c>
      <c r="CE32" s="2">
        <v>1</v>
      </c>
      <c r="CF32" s="2">
        <v>0</v>
      </c>
      <c r="CG32" s="2">
        <v>1</v>
      </c>
      <c r="CH32" s="2">
        <v>0</v>
      </c>
      <c r="CI32" s="2">
        <v>0</v>
      </c>
      <c r="CJ32" s="2">
        <v>1</v>
      </c>
      <c r="CK32" s="2">
        <v>1</v>
      </c>
      <c r="CL32" s="2">
        <v>1</v>
      </c>
      <c r="CM32" s="2">
        <v>5</v>
      </c>
      <c r="CN32" s="3" t="b">
        <v>0</v>
      </c>
      <c r="CO32" s="3" t="b">
        <v>0</v>
      </c>
      <c r="CP32" s="2">
        <v>194.86</v>
      </c>
      <c r="CQ32" s="2">
        <v>8</v>
      </c>
      <c r="CR32" s="2">
        <v>7</v>
      </c>
      <c r="CS32" s="2">
        <v>0</v>
      </c>
      <c r="CT32" s="2">
        <v>0</v>
      </c>
      <c r="CU32" s="2">
        <v>0</v>
      </c>
      <c r="CV32" s="2">
        <v>1</v>
      </c>
      <c r="CW32" s="2">
        <v>0</v>
      </c>
      <c r="CX32" s="2">
        <v>0</v>
      </c>
      <c r="CY32" s="2">
        <v>0</v>
      </c>
      <c r="CZ32" s="2">
        <v>0</v>
      </c>
      <c r="DA32" s="2">
        <v>1</v>
      </c>
      <c r="DB32" s="3" t="b">
        <v>0</v>
      </c>
      <c r="DC32" s="3" t="b">
        <v>0</v>
      </c>
      <c r="DD32" s="2">
        <v>166.9</v>
      </c>
      <c r="DE32" s="2">
        <v>8</v>
      </c>
      <c r="DF32" s="2">
        <v>7</v>
      </c>
      <c r="DG32" s="2">
        <v>0</v>
      </c>
      <c r="DH32" s="2">
        <v>1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1</v>
      </c>
      <c r="DP32" s="3" t="b">
        <v>0</v>
      </c>
      <c r="DQ32" s="3" t="b">
        <v>0</v>
      </c>
      <c r="DR32" s="2">
        <v>165.62</v>
      </c>
      <c r="DS32" s="2">
        <v>4</v>
      </c>
      <c r="DT32" s="2">
        <v>4</v>
      </c>
      <c r="DU32" s="2">
        <v>0</v>
      </c>
      <c r="DV32" s="2">
        <v>2</v>
      </c>
      <c r="DW32" s="2">
        <v>1</v>
      </c>
      <c r="DX32" s="2">
        <v>1</v>
      </c>
      <c r="DY32" s="2">
        <v>0</v>
      </c>
      <c r="DZ32" s="2">
        <v>1</v>
      </c>
      <c r="EA32" s="2">
        <v>0</v>
      </c>
      <c r="EB32" s="2">
        <v>0</v>
      </c>
      <c r="EC32" s="2">
        <v>5</v>
      </c>
      <c r="ED32" s="3" t="b">
        <v>0</v>
      </c>
      <c r="EE32" s="3" t="b">
        <v>0</v>
      </c>
      <c r="EF32" s="2">
        <v>159.82</v>
      </c>
      <c r="EG32" s="2">
        <v>7</v>
      </c>
      <c r="EH32" s="2">
        <v>4</v>
      </c>
      <c r="EI32" s="2">
        <v>0</v>
      </c>
      <c r="EJ32" s="2">
        <v>1</v>
      </c>
      <c r="EK32" s="2">
        <v>1</v>
      </c>
      <c r="EL32" s="2">
        <v>0</v>
      </c>
      <c r="EM32" s="2">
        <v>1</v>
      </c>
      <c r="EN32" s="2">
        <v>0</v>
      </c>
      <c r="EO32" s="2">
        <v>0</v>
      </c>
      <c r="EP32" s="2">
        <v>1</v>
      </c>
      <c r="EQ32" s="2">
        <v>4</v>
      </c>
      <c r="ER32" s="3" t="b">
        <v>0</v>
      </c>
      <c r="ES32" s="3" t="b">
        <v>0</v>
      </c>
      <c r="ET32" s="2">
        <v>149.16</v>
      </c>
      <c r="EU32" s="2">
        <v>7</v>
      </c>
      <c r="EV32" s="2">
        <v>4</v>
      </c>
      <c r="EW32" s="2">
        <v>1</v>
      </c>
      <c r="EX32" s="2">
        <v>1</v>
      </c>
      <c r="EY32" s="2">
        <v>1</v>
      </c>
      <c r="EZ32" s="2">
        <v>0</v>
      </c>
      <c r="FA32" s="2">
        <v>0</v>
      </c>
      <c r="FB32" s="2">
        <v>0</v>
      </c>
      <c r="FC32" s="2">
        <v>0</v>
      </c>
      <c r="FD32" s="2">
        <v>1</v>
      </c>
      <c r="FE32" s="2">
        <v>4</v>
      </c>
      <c r="FF32" s="3" t="b">
        <v>0</v>
      </c>
      <c r="FG32" s="3" t="b">
        <v>0</v>
      </c>
      <c r="FH32" s="2">
        <v>184.11</v>
      </c>
      <c r="FI32" s="2">
        <v>6</v>
      </c>
      <c r="FJ32" s="2">
        <v>5</v>
      </c>
      <c r="FK32" s="2">
        <v>0</v>
      </c>
      <c r="FL32" s="2">
        <v>0</v>
      </c>
      <c r="FM32" s="2">
        <v>0</v>
      </c>
      <c r="FN32" s="2">
        <v>1</v>
      </c>
      <c r="FO32" s="2">
        <v>1</v>
      </c>
      <c r="FP32" s="2">
        <v>0</v>
      </c>
      <c r="FQ32" s="2">
        <v>1</v>
      </c>
      <c r="FR32" s="2">
        <v>0</v>
      </c>
      <c r="FS32" s="2">
        <v>3</v>
      </c>
      <c r="FT32" s="3" t="b">
        <v>0</v>
      </c>
      <c r="FU32" s="3" t="b">
        <v>0</v>
      </c>
      <c r="FV32" s="2">
        <v>76.34</v>
      </c>
      <c r="FW32" s="2">
        <v>2</v>
      </c>
      <c r="FX32" s="2">
        <v>2</v>
      </c>
      <c r="FY32" s="2">
        <v>0</v>
      </c>
      <c r="FZ32" s="2">
        <v>1</v>
      </c>
      <c r="GA32" s="2">
        <v>1</v>
      </c>
      <c r="GB32" s="2">
        <v>2</v>
      </c>
      <c r="GC32" s="2">
        <v>1</v>
      </c>
      <c r="GD32" s="2">
        <v>3</v>
      </c>
      <c r="GE32" s="2">
        <v>0</v>
      </c>
      <c r="GF32" s="2">
        <v>1</v>
      </c>
      <c r="GG32" s="2">
        <v>9</v>
      </c>
      <c r="GH32" s="3" t="b">
        <v>0</v>
      </c>
      <c r="GI32" s="2">
        <v>0</v>
      </c>
      <c r="GJ32" s="2">
        <v>2830</v>
      </c>
      <c r="GK32" s="2">
        <v>159.51400000000001</v>
      </c>
      <c r="GL32" s="2">
        <v>0</v>
      </c>
      <c r="GM32" s="2">
        <v>0</v>
      </c>
      <c r="GN32" s="2">
        <v>0</v>
      </c>
      <c r="GO32" s="2">
        <v>4</v>
      </c>
      <c r="GP32" s="2">
        <v>0</v>
      </c>
      <c r="GQ32" s="2">
        <v>6</v>
      </c>
      <c r="GR32" s="2">
        <v>15.8</v>
      </c>
      <c r="GS32" s="2">
        <v>1.75</v>
      </c>
      <c r="GT32" s="2">
        <v>0</v>
      </c>
    </row>
    <row r="33" spans="1:202" ht="14.5" x14ac:dyDescent="0.35">
      <c r="A33" s="1" t="s">
        <v>272</v>
      </c>
      <c r="B33" s="2">
        <v>2</v>
      </c>
      <c r="C33" s="1" t="s">
        <v>203</v>
      </c>
      <c r="D33" s="1" t="s">
        <v>208</v>
      </c>
      <c r="E33" s="2">
        <v>19</v>
      </c>
      <c r="F33" s="3" t="b">
        <v>1</v>
      </c>
      <c r="G33" s="2">
        <v>48.85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1</v>
      </c>
      <c r="R33" s="2">
        <v>61.93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38.159999999999997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42.46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4</v>
      </c>
      <c r="AY33" s="3" t="b">
        <v>1</v>
      </c>
      <c r="AZ33" s="2">
        <v>96.86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3" t="b">
        <v>0</v>
      </c>
      <c r="BM33" s="3" t="b">
        <v>1</v>
      </c>
      <c r="BN33" s="2">
        <v>208.91</v>
      </c>
      <c r="BO33" s="2">
        <v>9</v>
      </c>
      <c r="BP33" s="2">
        <v>8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3" t="b">
        <v>0</v>
      </c>
      <c r="CA33" s="3" t="b">
        <v>1</v>
      </c>
      <c r="CB33" s="2">
        <v>179.38</v>
      </c>
      <c r="CC33" s="2">
        <v>9</v>
      </c>
      <c r="CD33" s="2">
        <v>8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3" t="b">
        <v>0</v>
      </c>
      <c r="CO33" s="3" t="b">
        <v>1</v>
      </c>
      <c r="CP33" s="2">
        <v>147.85</v>
      </c>
      <c r="CQ33" s="2">
        <v>9</v>
      </c>
      <c r="CR33" s="2">
        <v>8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3" t="b">
        <v>0</v>
      </c>
      <c r="DC33" s="3" t="b">
        <v>1</v>
      </c>
      <c r="DD33" s="2">
        <v>162.06</v>
      </c>
      <c r="DE33" s="2">
        <v>9</v>
      </c>
      <c r="DF33" s="2">
        <v>8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3" t="b">
        <v>0</v>
      </c>
      <c r="DQ33" s="3" t="b">
        <v>1</v>
      </c>
      <c r="DR33" s="2">
        <v>185.9</v>
      </c>
      <c r="DS33" s="2">
        <v>9</v>
      </c>
      <c r="DT33" s="2">
        <v>8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3" t="b">
        <v>0</v>
      </c>
      <c r="EE33" s="3" t="b">
        <v>1</v>
      </c>
      <c r="EF33" s="2">
        <v>161.65</v>
      </c>
      <c r="EG33" s="2">
        <v>9</v>
      </c>
      <c r="EH33" s="2">
        <v>8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3" t="b">
        <v>1</v>
      </c>
      <c r="ES33" s="3" t="b">
        <v>1</v>
      </c>
      <c r="ET33" s="2">
        <v>93.43</v>
      </c>
      <c r="EU33" s="2">
        <v>9</v>
      </c>
      <c r="EV33" s="2">
        <v>8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3" t="b">
        <v>1</v>
      </c>
      <c r="FG33" s="3" t="b">
        <v>0</v>
      </c>
      <c r="FH33" s="2">
        <v>146.31</v>
      </c>
      <c r="FI33" s="2">
        <v>8</v>
      </c>
      <c r="FJ33" s="2">
        <v>7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1</v>
      </c>
      <c r="FS33" s="2">
        <v>1</v>
      </c>
      <c r="FT33" s="3" t="b">
        <v>0</v>
      </c>
      <c r="FU33" s="3" t="b">
        <v>1</v>
      </c>
      <c r="FV33" s="2">
        <v>155.19999999999999</v>
      </c>
      <c r="FW33" s="2">
        <v>9</v>
      </c>
      <c r="FX33" s="2">
        <v>8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3" t="b">
        <v>1</v>
      </c>
      <c r="GI33" s="2">
        <v>9</v>
      </c>
      <c r="GJ33" s="2">
        <v>2649</v>
      </c>
      <c r="GK33" s="2">
        <v>153.755</v>
      </c>
      <c r="GL33" s="2">
        <v>3</v>
      </c>
      <c r="GM33" s="2">
        <v>3</v>
      </c>
      <c r="GN33" s="2">
        <v>0</v>
      </c>
      <c r="GO33" s="2">
        <v>1</v>
      </c>
      <c r="GP33" s="2">
        <v>6</v>
      </c>
      <c r="GQ33" s="2">
        <v>0</v>
      </c>
      <c r="GR33" s="2">
        <v>11.2</v>
      </c>
      <c r="GS33" s="2">
        <v>2.375</v>
      </c>
      <c r="GT33" s="2">
        <v>0</v>
      </c>
    </row>
    <row r="34" spans="1:202" ht="14.5" x14ac:dyDescent="0.35">
      <c r="A34" s="1" t="s">
        <v>273</v>
      </c>
      <c r="B34" s="2">
        <v>2</v>
      </c>
      <c r="C34" s="1" t="s">
        <v>203</v>
      </c>
      <c r="D34" s="1" t="s">
        <v>204</v>
      </c>
      <c r="E34" s="2">
        <v>32</v>
      </c>
      <c r="F34" s="3" t="b">
        <v>0</v>
      </c>
      <c r="G34" s="2">
        <v>136.56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2</v>
      </c>
      <c r="Q34" s="3" t="b">
        <v>1</v>
      </c>
      <c r="R34" s="2">
        <v>57.04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49.52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43.26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3</v>
      </c>
      <c r="AY34" s="3" t="b">
        <v>1</v>
      </c>
      <c r="AZ34" s="2">
        <v>126.54</v>
      </c>
      <c r="BA34" s="2">
        <v>9</v>
      </c>
      <c r="BB34" s="2">
        <v>8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3" t="b">
        <v>0</v>
      </c>
      <c r="BM34" s="3" t="b">
        <v>1</v>
      </c>
      <c r="BN34" s="2">
        <v>160.47</v>
      </c>
      <c r="BO34" s="2">
        <v>9</v>
      </c>
      <c r="BP34" s="2">
        <v>8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3" t="b">
        <v>0</v>
      </c>
      <c r="CA34" s="3" t="b">
        <v>0</v>
      </c>
      <c r="CB34" s="2">
        <v>149.44</v>
      </c>
      <c r="CC34" s="2">
        <v>8</v>
      </c>
      <c r="CD34" s="2">
        <v>7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1</v>
      </c>
      <c r="CM34" s="2">
        <v>1</v>
      </c>
      <c r="CN34" s="3" t="b">
        <v>0</v>
      </c>
      <c r="CO34" s="3" t="b">
        <v>0</v>
      </c>
      <c r="CP34" s="2">
        <v>69</v>
      </c>
      <c r="CQ34" s="2">
        <v>8</v>
      </c>
      <c r="CR34" s="2">
        <v>7</v>
      </c>
      <c r="CS34" s="2">
        <v>0</v>
      </c>
      <c r="CT34" s="2">
        <v>0</v>
      </c>
      <c r="CU34" s="2">
        <v>0</v>
      </c>
      <c r="CV34" s="2">
        <v>1</v>
      </c>
      <c r="CW34" s="2">
        <v>0</v>
      </c>
      <c r="CX34" s="2">
        <v>0</v>
      </c>
      <c r="CY34" s="2">
        <v>0</v>
      </c>
      <c r="CZ34" s="2">
        <v>0</v>
      </c>
      <c r="DA34" s="2">
        <v>1</v>
      </c>
      <c r="DB34" s="3" t="b">
        <v>0</v>
      </c>
      <c r="DC34" s="3" t="b">
        <v>0</v>
      </c>
      <c r="DD34" s="2">
        <v>156.68</v>
      </c>
      <c r="DE34" s="2">
        <v>8</v>
      </c>
      <c r="DF34" s="2">
        <v>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1</v>
      </c>
      <c r="DM34" s="2">
        <v>0</v>
      </c>
      <c r="DN34" s="2">
        <v>0</v>
      </c>
      <c r="DO34" s="2">
        <v>1</v>
      </c>
      <c r="DP34" s="3" t="b">
        <v>0</v>
      </c>
      <c r="DQ34" s="3" t="b">
        <v>1</v>
      </c>
      <c r="DR34" s="2">
        <v>152.09</v>
      </c>
      <c r="DS34" s="2">
        <v>9</v>
      </c>
      <c r="DT34" s="2">
        <v>8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3" t="b">
        <v>0</v>
      </c>
      <c r="EE34" s="3" t="b">
        <v>0</v>
      </c>
      <c r="EF34" s="2">
        <v>219.84</v>
      </c>
      <c r="EG34" s="2">
        <v>8</v>
      </c>
      <c r="EH34" s="2">
        <v>5</v>
      </c>
      <c r="EI34" s="2">
        <v>0</v>
      </c>
      <c r="EJ34" s="2">
        <v>1</v>
      </c>
      <c r="EK34" s="2">
        <v>1</v>
      </c>
      <c r="EL34" s="2">
        <v>0</v>
      </c>
      <c r="EM34" s="2">
        <v>0</v>
      </c>
      <c r="EN34" s="2">
        <v>0</v>
      </c>
      <c r="EO34" s="2">
        <v>0</v>
      </c>
      <c r="EP34" s="2">
        <v>1</v>
      </c>
      <c r="EQ34" s="2">
        <v>3</v>
      </c>
      <c r="ER34" s="3" t="b">
        <v>0</v>
      </c>
      <c r="ES34" s="3" t="b">
        <v>0</v>
      </c>
      <c r="ET34" s="2">
        <v>203.8</v>
      </c>
      <c r="EU34" s="2">
        <v>8</v>
      </c>
      <c r="EV34" s="2">
        <v>7</v>
      </c>
      <c r="EW34" s="2">
        <v>0</v>
      </c>
      <c r="EX34" s="2">
        <v>1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1</v>
      </c>
      <c r="FF34" s="3" t="b">
        <v>0</v>
      </c>
      <c r="FG34" s="3" t="b">
        <v>0</v>
      </c>
      <c r="FH34" s="2">
        <v>132.91999999999999</v>
      </c>
      <c r="FI34" s="2">
        <v>7</v>
      </c>
      <c r="FJ34" s="2">
        <v>6</v>
      </c>
      <c r="FK34" s="2">
        <v>0</v>
      </c>
      <c r="FL34" s="2">
        <v>1</v>
      </c>
      <c r="FM34" s="2">
        <v>1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2</v>
      </c>
      <c r="FT34" s="3" t="b">
        <v>0</v>
      </c>
      <c r="FU34" s="3" t="b">
        <v>1</v>
      </c>
      <c r="FV34" s="2">
        <v>193.63</v>
      </c>
      <c r="FW34" s="2">
        <v>9</v>
      </c>
      <c r="FX34" s="2">
        <v>8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3" t="b">
        <v>1</v>
      </c>
      <c r="GI34" s="2">
        <v>4</v>
      </c>
      <c r="GJ34" s="2">
        <v>2493</v>
      </c>
      <c r="GK34" s="2">
        <v>156.441</v>
      </c>
      <c r="GL34" s="2">
        <v>1</v>
      </c>
      <c r="GM34" s="2">
        <v>1</v>
      </c>
      <c r="GN34" s="2">
        <v>0</v>
      </c>
      <c r="GO34" s="2">
        <v>3</v>
      </c>
      <c r="GP34" s="2">
        <v>3</v>
      </c>
      <c r="GQ34" s="2">
        <v>3</v>
      </c>
      <c r="GR34" s="2">
        <v>17.8</v>
      </c>
      <c r="GS34" s="2">
        <v>1.5</v>
      </c>
      <c r="GT34" s="2">
        <v>0</v>
      </c>
    </row>
    <row r="35" spans="1:202" ht="14.5" x14ac:dyDescent="0.35">
      <c r="A35" s="1" t="s">
        <v>274</v>
      </c>
      <c r="B35" s="2">
        <v>2</v>
      </c>
      <c r="C35" s="1" t="s">
        <v>203</v>
      </c>
      <c r="D35" s="1" t="s">
        <v>208</v>
      </c>
      <c r="E35" s="2">
        <v>23</v>
      </c>
      <c r="F35" s="3" t="b">
        <v>1</v>
      </c>
      <c r="G35" s="2">
        <v>17.32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3" t="b">
        <v>0</v>
      </c>
      <c r="R35" s="2">
        <v>70.87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1</v>
      </c>
      <c r="AA35" s="2">
        <v>2</v>
      </c>
      <c r="AB35" s="3" t="b">
        <v>1</v>
      </c>
      <c r="AC35" s="2">
        <v>40.33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1</v>
      </c>
      <c r="AN35" s="2">
        <v>20.49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3</v>
      </c>
      <c r="AY35" s="3" t="b">
        <v>1</v>
      </c>
      <c r="AZ35" s="2">
        <v>154.16</v>
      </c>
      <c r="BA35" s="2">
        <v>9</v>
      </c>
      <c r="BB35" s="2">
        <v>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3" t="b">
        <v>0</v>
      </c>
      <c r="BM35" s="3" t="b">
        <v>1</v>
      </c>
      <c r="BN35" s="2">
        <v>119.81</v>
      </c>
      <c r="BO35" s="2">
        <v>9</v>
      </c>
      <c r="BP35" s="2">
        <v>8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3" t="b">
        <v>0</v>
      </c>
      <c r="CA35" s="3" t="b">
        <v>1</v>
      </c>
      <c r="CB35" s="2">
        <v>115.75</v>
      </c>
      <c r="CC35" s="2">
        <v>9</v>
      </c>
      <c r="CD35" s="2">
        <v>8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3" t="b">
        <v>0</v>
      </c>
      <c r="CO35" s="3" t="b">
        <v>1</v>
      </c>
      <c r="CP35" s="2">
        <v>101.19</v>
      </c>
      <c r="CQ35" s="2">
        <v>9</v>
      </c>
      <c r="CR35" s="2">
        <v>8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3" t="b">
        <v>0</v>
      </c>
      <c r="DC35" s="3" t="b">
        <v>1</v>
      </c>
      <c r="DD35" s="2">
        <v>101.41</v>
      </c>
      <c r="DE35" s="2">
        <v>9</v>
      </c>
      <c r="DF35" s="2">
        <v>8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3" t="b">
        <v>0</v>
      </c>
      <c r="DQ35" s="3" t="b">
        <v>1</v>
      </c>
      <c r="DR35" s="2">
        <v>190.14</v>
      </c>
      <c r="DS35" s="2">
        <v>9</v>
      </c>
      <c r="DT35" s="2">
        <v>8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3" t="b">
        <v>0</v>
      </c>
      <c r="EE35" s="3" t="b">
        <v>1</v>
      </c>
      <c r="EF35" s="2">
        <v>110.17</v>
      </c>
      <c r="EG35" s="2">
        <v>9</v>
      </c>
      <c r="EH35" s="2">
        <v>8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3" t="b">
        <v>1</v>
      </c>
      <c r="ES35" s="3" t="b">
        <v>1</v>
      </c>
      <c r="ET35" s="2">
        <v>121.22</v>
      </c>
      <c r="EU35" s="2">
        <v>9</v>
      </c>
      <c r="EV35" s="2">
        <v>8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3" t="b">
        <v>1</v>
      </c>
      <c r="FG35" s="3" t="b">
        <v>1</v>
      </c>
      <c r="FH35" s="2">
        <v>106.22</v>
      </c>
      <c r="FI35" s="2">
        <v>9</v>
      </c>
      <c r="FJ35" s="2">
        <v>8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3" t="b">
        <v>1</v>
      </c>
      <c r="FU35" s="3" t="b">
        <v>1</v>
      </c>
      <c r="FV35" s="2">
        <v>87.86</v>
      </c>
      <c r="FW35" s="2">
        <v>9</v>
      </c>
      <c r="FX35" s="2">
        <v>8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3" t="b">
        <v>1</v>
      </c>
      <c r="GI35" s="2">
        <v>10</v>
      </c>
      <c r="GJ35" s="2">
        <v>1793</v>
      </c>
      <c r="GK35" s="2">
        <v>120.79300000000001</v>
      </c>
      <c r="GL35" s="2">
        <v>4</v>
      </c>
      <c r="GM35" s="2">
        <v>4</v>
      </c>
      <c r="GN35" s="2">
        <v>0</v>
      </c>
      <c r="GO35" s="2">
        <v>0</v>
      </c>
      <c r="GP35" s="2">
        <v>6</v>
      </c>
      <c r="GQ35" s="2">
        <v>0</v>
      </c>
      <c r="GR35" s="2">
        <v>7.8</v>
      </c>
      <c r="GS35" s="2">
        <v>2</v>
      </c>
      <c r="GT35" s="2">
        <v>0</v>
      </c>
    </row>
    <row r="36" spans="1:202" ht="14.5" x14ac:dyDescent="0.35">
      <c r="A36" s="1" t="s">
        <v>275</v>
      </c>
      <c r="B36" s="2">
        <v>2</v>
      </c>
      <c r="C36" s="1" t="s">
        <v>203</v>
      </c>
      <c r="D36" s="1" t="s">
        <v>204</v>
      </c>
      <c r="E36" s="2">
        <v>21</v>
      </c>
      <c r="F36" s="3" t="b">
        <v>1</v>
      </c>
      <c r="G36" s="2">
        <v>21.67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3" t="b">
        <v>1</v>
      </c>
      <c r="R36" s="2">
        <v>35.04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3" t="b">
        <v>1</v>
      </c>
      <c r="AC36" s="2">
        <v>42.4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3" t="b">
        <v>1</v>
      </c>
      <c r="AN36" s="2">
        <v>38.33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4</v>
      </c>
      <c r="AY36" s="3" t="b">
        <v>0</v>
      </c>
      <c r="AZ36" s="2">
        <v>95.47</v>
      </c>
      <c r="BA36" s="2">
        <v>8</v>
      </c>
      <c r="BB36" s="2">
        <v>7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v>1</v>
      </c>
      <c r="BL36" s="3" t="b">
        <v>0</v>
      </c>
      <c r="BM36" s="3" t="b">
        <v>1</v>
      </c>
      <c r="BN36" s="2">
        <v>140.82</v>
      </c>
      <c r="BO36" s="2">
        <v>9</v>
      </c>
      <c r="BP36" s="2">
        <v>8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3" t="b">
        <v>0</v>
      </c>
      <c r="CA36" s="3" t="b">
        <v>1</v>
      </c>
      <c r="CB36" s="2">
        <v>155.85</v>
      </c>
      <c r="CC36" s="2">
        <v>9</v>
      </c>
      <c r="CD36" s="2">
        <v>8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3" t="b">
        <v>0</v>
      </c>
      <c r="CO36" s="3" t="b">
        <v>1</v>
      </c>
      <c r="CP36" s="2">
        <v>102.44</v>
      </c>
      <c r="CQ36" s="2">
        <v>9</v>
      </c>
      <c r="CR36" s="2">
        <v>8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3" t="b">
        <v>0</v>
      </c>
      <c r="DC36" s="3" t="b">
        <v>0</v>
      </c>
      <c r="DD36" s="2">
        <v>126.43</v>
      </c>
      <c r="DE36" s="2">
        <v>8</v>
      </c>
      <c r="DF36" s="2">
        <v>7</v>
      </c>
      <c r="DG36" s="2">
        <v>0</v>
      </c>
      <c r="DH36" s="2">
        <v>0</v>
      </c>
      <c r="DI36" s="2">
        <v>1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1</v>
      </c>
      <c r="DP36" s="3" t="b">
        <v>0</v>
      </c>
      <c r="DQ36" s="3" t="b">
        <v>0</v>
      </c>
      <c r="DR36" s="2">
        <v>229.6</v>
      </c>
      <c r="DS36" s="2">
        <v>9</v>
      </c>
      <c r="DT36" s="2">
        <v>6</v>
      </c>
      <c r="DU36" s="2">
        <v>0</v>
      </c>
      <c r="DV36" s="2">
        <v>1</v>
      </c>
      <c r="DW36" s="2">
        <v>0</v>
      </c>
      <c r="DX36" s="2">
        <v>1</v>
      </c>
      <c r="DY36" s="2">
        <v>0</v>
      </c>
      <c r="DZ36" s="2">
        <v>0</v>
      </c>
      <c r="EA36" s="2">
        <v>0</v>
      </c>
      <c r="EB36" s="2">
        <v>0</v>
      </c>
      <c r="EC36" s="2">
        <v>2</v>
      </c>
      <c r="ED36" s="3" t="b">
        <v>0</v>
      </c>
      <c r="EE36" s="3" t="b">
        <v>1</v>
      </c>
      <c r="EF36" s="2">
        <v>144.69999999999999</v>
      </c>
      <c r="EG36" s="2">
        <v>9</v>
      </c>
      <c r="EH36" s="2">
        <v>8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3" t="b">
        <v>1</v>
      </c>
      <c r="ES36" s="3" t="b">
        <v>0</v>
      </c>
      <c r="ET36" s="2">
        <v>117.1</v>
      </c>
      <c r="EU36" s="2">
        <v>8</v>
      </c>
      <c r="EV36" s="2">
        <v>7</v>
      </c>
      <c r="EW36" s="2">
        <v>0</v>
      </c>
      <c r="EX36" s="2">
        <v>1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1</v>
      </c>
      <c r="FF36" s="3" t="b">
        <v>0</v>
      </c>
      <c r="FG36" s="3" t="b">
        <v>1</v>
      </c>
      <c r="FH36" s="2">
        <v>205.09</v>
      </c>
      <c r="FI36" s="2">
        <v>9</v>
      </c>
      <c r="FJ36" s="2">
        <v>8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3" t="b">
        <v>1</v>
      </c>
      <c r="FU36" s="3" t="b">
        <v>1</v>
      </c>
      <c r="FV36" s="2">
        <v>200.1</v>
      </c>
      <c r="FW36" s="2">
        <v>9</v>
      </c>
      <c r="FX36" s="2">
        <v>8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3" t="b">
        <v>1</v>
      </c>
      <c r="GI36" s="2">
        <v>6</v>
      </c>
      <c r="GJ36" s="2">
        <v>2052</v>
      </c>
      <c r="GK36" s="2">
        <v>151.76</v>
      </c>
      <c r="GL36" s="2">
        <v>3</v>
      </c>
      <c r="GM36" s="2">
        <v>3</v>
      </c>
      <c r="GN36" s="2">
        <v>0</v>
      </c>
      <c r="GO36" s="2">
        <v>1</v>
      </c>
      <c r="GP36" s="2">
        <v>3</v>
      </c>
      <c r="GQ36" s="2">
        <v>3</v>
      </c>
      <c r="GR36" s="2">
        <v>8.1999999999999993</v>
      </c>
      <c r="GS36" s="2">
        <v>2.25</v>
      </c>
      <c r="GT36" s="2">
        <v>0</v>
      </c>
    </row>
    <row r="38" spans="1:202" ht="12.5" x14ac:dyDescent="0.25">
      <c r="AY38" s="4">
        <f>COUNTIF(AY2:AY36,"=TRUE")</f>
        <v>14</v>
      </c>
      <c r="AZ38" s="5">
        <f>AVERAGE(AZ2:AZ36)</f>
        <v>103.88400000000001</v>
      </c>
      <c r="BB38" s="6">
        <f>AVERAGE(BB2:BB36)/8*100</f>
        <v>83.214285714285722</v>
      </c>
      <c r="BL38" s="7">
        <f t="shared" ref="BL38:BM38" si="0">COUNTIF(BL2:BL36,"=TRUE")</f>
        <v>2</v>
      </c>
      <c r="BM38" s="4">
        <f t="shared" si="0"/>
        <v>16</v>
      </c>
      <c r="BN38" s="5">
        <f>AVERAGE(BN2:BN36)</f>
        <v>116.06485714285712</v>
      </c>
      <c r="BP38" s="6">
        <f>AVERAGE(BP2:BP36)/8*100</f>
        <v>83.928571428571431</v>
      </c>
      <c r="BZ38" s="7">
        <f t="shared" ref="BZ38:CA38" si="1">COUNTIF(BZ2:BZ36,"=TRUE")</f>
        <v>0</v>
      </c>
      <c r="CA38" s="4">
        <f t="shared" si="1"/>
        <v>13</v>
      </c>
      <c r="CB38" s="5">
        <f>AVERAGE(CB2:CB36)</f>
        <v>113.95657142857142</v>
      </c>
      <c r="CD38" s="6">
        <f>AVERAGE(CD2:CD36)/8*100</f>
        <v>86.785714285714292</v>
      </c>
      <c r="CN38" s="7">
        <f t="shared" ref="CN38:CO38" si="2">COUNTIF(CN2:CN36,"=TRUE")</f>
        <v>0</v>
      </c>
      <c r="CO38" s="4">
        <f t="shared" si="2"/>
        <v>18</v>
      </c>
      <c r="CP38" s="5">
        <f>AVERAGE(CP2:CP36)</f>
        <v>109.13914285714289</v>
      </c>
      <c r="CR38" s="6">
        <f>AVERAGE(CR2:CR36)/8*100</f>
        <v>90</v>
      </c>
      <c r="DB38" s="7">
        <f t="shared" ref="DB38:DC38" si="3">COUNTIF(DB2:DB36,"=TRUE")</f>
        <v>2</v>
      </c>
      <c r="DC38" s="4">
        <f t="shared" si="3"/>
        <v>13</v>
      </c>
      <c r="DD38" s="5">
        <f>AVERAGE(DD2:DD36)</f>
        <v>132.44257142857145</v>
      </c>
      <c r="DF38" s="6">
        <f>AVERAGE(DF2:DF36)/8*100</f>
        <v>81.428571428571431</v>
      </c>
      <c r="DP38" s="7">
        <f t="shared" ref="DP38:DQ38" si="4">COUNTIF(DP2:DP36,"=TRUE")</f>
        <v>1</v>
      </c>
      <c r="DQ38" s="4">
        <f t="shared" si="4"/>
        <v>15</v>
      </c>
      <c r="DR38" s="5">
        <f>AVERAGE(DR2:DR36)</f>
        <v>149.04485714285713</v>
      </c>
      <c r="DT38" s="6">
        <f>AVERAGE(DT2:DT36)/8*100</f>
        <v>81.071428571428569</v>
      </c>
      <c r="ED38" s="7">
        <f t="shared" ref="ED38:EE38" si="5">COUNTIF(ED2:ED36,"=TRUE")</f>
        <v>2</v>
      </c>
      <c r="EE38" s="4">
        <f t="shared" si="5"/>
        <v>14</v>
      </c>
      <c r="EF38" s="5">
        <f>AVERAGE(EF2:EF36)</f>
        <v>129.44800000000001</v>
      </c>
      <c r="EH38" s="6">
        <f>AVERAGE(EH2:EH36)/8*100</f>
        <v>82.5</v>
      </c>
      <c r="ER38" s="7">
        <f t="shared" ref="ER38:ES38" si="6">COUNTIF(ER2:ER36,"=TRUE")</f>
        <v>14</v>
      </c>
      <c r="ES38" s="4">
        <f t="shared" si="6"/>
        <v>10</v>
      </c>
      <c r="ET38" s="5">
        <f>AVERAGE(ET2:ET36)</f>
        <v>122.35</v>
      </c>
      <c r="EV38" s="6">
        <f>AVERAGE(EV2:EV36)/8*100</f>
        <v>84.285714285714292</v>
      </c>
      <c r="FF38" s="7">
        <f t="shared" ref="FF38:FG38" si="7">COUNTIF(FF2:FF36,"=TRUE")</f>
        <v>10</v>
      </c>
      <c r="FG38" s="4">
        <f t="shared" si="7"/>
        <v>8</v>
      </c>
      <c r="FH38" s="5">
        <f>AVERAGE(FH2:FH36)</f>
        <v>131.53485714285716</v>
      </c>
      <c r="FJ38" s="6">
        <f>AVERAGE(FJ2:FJ36)/8*100</f>
        <v>80.357142857142861</v>
      </c>
      <c r="FT38" s="7">
        <f t="shared" ref="FT38:FU38" si="8">COUNTIF(FT2:FT36,"=TRUE")</f>
        <v>8</v>
      </c>
      <c r="FU38" s="4">
        <f t="shared" si="8"/>
        <v>14</v>
      </c>
      <c r="FV38" s="5">
        <f>AVERAGE(FV2:FV36)</f>
        <v>116.94685714285714</v>
      </c>
      <c r="FX38" s="6">
        <f>AVERAGE(FX2:FX36)/8*100</f>
        <v>84.642857142857139</v>
      </c>
      <c r="GH38" s="7">
        <f>COUNTIF(GH2:GH36,"=TRUE")</f>
        <v>14</v>
      </c>
      <c r="GR38" s="5">
        <f t="shared" ref="GR38:GS38" si="9">AVERAGE(GR2:GR36)</f>
        <v>11.274285714285714</v>
      </c>
      <c r="GS38" s="5">
        <f t="shared" si="9"/>
        <v>2.2464285714285714</v>
      </c>
    </row>
    <row r="39" spans="1:202" ht="12.5" x14ac:dyDescent="0.25">
      <c r="AY39" s="4">
        <f>AY38/35*100</f>
        <v>40</v>
      </c>
      <c r="BM39" s="4">
        <f>BM38/35*100</f>
        <v>45.714285714285715</v>
      </c>
      <c r="CA39" s="4">
        <f>CA38/35*100</f>
        <v>37.142857142857146</v>
      </c>
      <c r="CO39" s="4">
        <f>CO38/35*100</f>
        <v>51.428571428571423</v>
      </c>
      <c r="DC39" s="4">
        <f>DC38/35*100</f>
        <v>37.142857142857146</v>
      </c>
      <c r="DQ39" s="4">
        <f>DQ38/35*100</f>
        <v>42.857142857142854</v>
      </c>
      <c r="EE39" s="4">
        <f>EE38/35*100</f>
        <v>40</v>
      </c>
      <c r="ES39" s="4">
        <f>ES38/35*100</f>
        <v>28.571428571428569</v>
      </c>
      <c r="FG39" s="4">
        <f>FG38/35*100</f>
        <v>22.857142857142858</v>
      </c>
      <c r="FU39" s="4">
        <f>FU38/35*100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T37"/>
  <sheetViews>
    <sheetView workbookViewId="0"/>
  </sheetViews>
  <sheetFormatPr defaultColWidth="14.453125" defaultRowHeight="15.75" customHeight="1" x14ac:dyDescent="0.25"/>
  <sheetData>
    <row r="1" spans="1:20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  <row r="2" spans="1:202" ht="15.75" customHeight="1" x14ac:dyDescent="0.35">
      <c r="A2" s="1" t="s">
        <v>276</v>
      </c>
      <c r="B2" s="2">
        <v>3</v>
      </c>
      <c r="C2" s="1" t="s">
        <v>203</v>
      </c>
      <c r="D2" s="1" t="s">
        <v>204</v>
      </c>
      <c r="E2" s="2">
        <v>21</v>
      </c>
      <c r="F2" s="3" t="b">
        <v>1</v>
      </c>
      <c r="G2" s="2">
        <v>27.64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1</v>
      </c>
      <c r="R2" s="2">
        <v>53.55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 t="b">
        <v>1</v>
      </c>
      <c r="AC2" s="2">
        <v>24.88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1</v>
      </c>
      <c r="AN2" s="2">
        <v>25.44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4</v>
      </c>
      <c r="AY2" s="3" t="b">
        <v>0</v>
      </c>
      <c r="AZ2" s="2">
        <v>37.61</v>
      </c>
      <c r="BA2" s="2">
        <v>7</v>
      </c>
      <c r="BB2" s="2">
        <v>6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0</v>
      </c>
      <c r="BI2" s="2">
        <v>0</v>
      </c>
      <c r="BJ2" s="2">
        <v>1</v>
      </c>
      <c r="BK2" s="2">
        <v>2</v>
      </c>
      <c r="BL2" s="3" t="b">
        <v>0</v>
      </c>
      <c r="BM2" s="3" t="b">
        <v>1</v>
      </c>
      <c r="BN2" s="2">
        <v>34.869999999999997</v>
      </c>
      <c r="BO2" s="2">
        <v>9</v>
      </c>
      <c r="BP2" s="2">
        <v>8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3" t="b">
        <v>0</v>
      </c>
      <c r="CA2" s="3" t="b">
        <v>0</v>
      </c>
      <c r="CB2" s="2">
        <v>31.4</v>
      </c>
      <c r="CC2" s="2">
        <v>8</v>
      </c>
      <c r="CD2" s="2">
        <v>7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1</v>
      </c>
      <c r="CK2" s="2">
        <v>0</v>
      </c>
      <c r="CL2" s="2">
        <v>0</v>
      </c>
      <c r="CM2" s="2">
        <v>1</v>
      </c>
      <c r="CN2" s="3" t="b">
        <v>0</v>
      </c>
      <c r="CO2" s="3" t="b">
        <v>1</v>
      </c>
      <c r="CP2" s="2">
        <v>27.65</v>
      </c>
      <c r="CQ2" s="2">
        <v>9</v>
      </c>
      <c r="CR2" s="2">
        <v>8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3" t="b">
        <v>0</v>
      </c>
      <c r="DC2" s="3" t="b">
        <v>0</v>
      </c>
      <c r="DD2" s="2">
        <v>41.65</v>
      </c>
      <c r="DE2" s="2">
        <v>8</v>
      </c>
      <c r="DF2" s="2">
        <v>7</v>
      </c>
      <c r="DG2" s="2">
        <v>0</v>
      </c>
      <c r="DH2" s="2">
        <v>0</v>
      </c>
      <c r="DI2" s="2">
        <v>0</v>
      </c>
      <c r="DJ2" s="2">
        <v>0</v>
      </c>
      <c r="DK2" s="2">
        <v>1</v>
      </c>
      <c r="DL2" s="2">
        <v>0</v>
      </c>
      <c r="DM2" s="2">
        <v>0</v>
      </c>
      <c r="DN2" s="2">
        <v>0</v>
      </c>
      <c r="DO2" s="2">
        <v>1</v>
      </c>
      <c r="DP2" s="3" t="b">
        <v>0</v>
      </c>
      <c r="DQ2" s="3" t="b">
        <v>1</v>
      </c>
      <c r="DR2" s="2">
        <v>54.98</v>
      </c>
      <c r="DS2" s="2">
        <v>9</v>
      </c>
      <c r="DT2" s="2">
        <v>8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3" t="b">
        <v>0</v>
      </c>
      <c r="EE2" s="3" t="b">
        <v>0</v>
      </c>
      <c r="EF2" s="2">
        <v>40.06</v>
      </c>
      <c r="EG2" s="2">
        <v>8</v>
      </c>
      <c r="EH2" s="2">
        <v>7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1</v>
      </c>
      <c r="EP2" s="2">
        <v>0</v>
      </c>
      <c r="EQ2" s="2">
        <v>1</v>
      </c>
      <c r="ER2" s="3" t="b">
        <v>0</v>
      </c>
      <c r="ES2" s="3" t="b">
        <v>1</v>
      </c>
      <c r="ET2" s="2">
        <v>28.62</v>
      </c>
      <c r="EU2" s="2">
        <v>9</v>
      </c>
      <c r="EV2" s="2">
        <v>8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3" t="b">
        <v>1</v>
      </c>
      <c r="FG2" s="3" t="b">
        <v>0</v>
      </c>
      <c r="FH2" s="2">
        <v>39.01</v>
      </c>
      <c r="FI2" s="2">
        <v>8</v>
      </c>
      <c r="FJ2" s="2">
        <v>7</v>
      </c>
      <c r="FK2" s="2">
        <v>0</v>
      </c>
      <c r="FL2" s="2">
        <v>0</v>
      </c>
      <c r="FM2" s="2">
        <v>1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1</v>
      </c>
      <c r="FT2" s="3" t="b">
        <v>0</v>
      </c>
      <c r="FU2" s="3" t="b">
        <v>0</v>
      </c>
      <c r="FV2" s="2">
        <v>55.58</v>
      </c>
      <c r="FW2" s="2">
        <v>7</v>
      </c>
      <c r="FX2" s="2">
        <v>7</v>
      </c>
      <c r="FY2" s="2">
        <v>0</v>
      </c>
      <c r="FZ2" s="2">
        <v>0</v>
      </c>
      <c r="GA2" s="2">
        <v>0</v>
      </c>
      <c r="GB2" s="2">
        <v>2</v>
      </c>
      <c r="GC2" s="2">
        <v>0</v>
      </c>
      <c r="GD2" s="2">
        <v>0</v>
      </c>
      <c r="GE2" s="2">
        <v>0</v>
      </c>
      <c r="GF2" s="2">
        <v>0</v>
      </c>
      <c r="GG2" s="2">
        <v>2</v>
      </c>
      <c r="GH2" s="3" t="b">
        <v>0</v>
      </c>
      <c r="GI2" s="2">
        <v>4</v>
      </c>
      <c r="GJ2" s="2">
        <v>807</v>
      </c>
      <c r="GK2" s="2">
        <v>39.143000000000001</v>
      </c>
      <c r="GL2" s="2">
        <v>1</v>
      </c>
      <c r="GM2" s="2">
        <v>1</v>
      </c>
      <c r="GN2" s="2">
        <v>0</v>
      </c>
      <c r="GO2" s="2">
        <v>3</v>
      </c>
      <c r="GP2" s="2">
        <v>3</v>
      </c>
      <c r="GQ2" s="2">
        <v>3</v>
      </c>
      <c r="GR2" s="2">
        <v>10.6</v>
      </c>
      <c r="GS2" s="2">
        <v>1.25</v>
      </c>
      <c r="GT2" s="2">
        <v>2.75</v>
      </c>
    </row>
    <row r="3" spans="1:202" ht="15.75" customHeight="1" x14ac:dyDescent="0.35">
      <c r="A3" s="1" t="s">
        <v>277</v>
      </c>
      <c r="B3" s="2">
        <v>3</v>
      </c>
      <c r="C3" s="1" t="s">
        <v>203</v>
      </c>
      <c r="D3" s="1" t="s">
        <v>204</v>
      </c>
      <c r="E3" s="2">
        <v>27</v>
      </c>
      <c r="F3" s="3" t="b">
        <v>1</v>
      </c>
      <c r="G3" s="2">
        <v>17.55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1</v>
      </c>
      <c r="R3" s="2">
        <v>30.83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 t="b">
        <v>1</v>
      </c>
      <c r="AC3" s="2">
        <v>37.71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26.85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4</v>
      </c>
      <c r="AY3" s="3" t="b">
        <v>1</v>
      </c>
      <c r="AZ3" s="2">
        <v>60.76</v>
      </c>
      <c r="BA3" s="2">
        <v>9</v>
      </c>
      <c r="BB3" s="2">
        <v>8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3" t="b">
        <v>0</v>
      </c>
      <c r="BM3" s="3" t="b">
        <v>0</v>
      </c>
      <c r="BN3" s="2">
        <v>30.19</v>
      </c>
      <c r="BO3" s="2">
        <v>8</v>
      </c>
      <c r="BP3" s="2">
        <v>7</v>
      </c>
      <c r="BQ3" s="2">
        <v>1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3" t="b">
        <v>0</v>
      </c>
      <c r="CA3" s="3" t="b">
        <v>1</v>
      </c>
      <c r="CB3" s="2">
        <v>44.03</v>
      </c>
      <c r="CC3" s="2">
        <v>9</v>
      </c>
      <c r="CD3" s="2">
        <v>8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 t="b">
        <v>0</v>
      </c>
      <c r="CO3" s="3" t="b">
        <v>1</v>
      </c>
      <c r="CP3" s="2">
        <v>48.26</v>
      </c>
      <c r="CQ3" s="2">
        <v>9</v>
      </c>
      <c r="CR3" s="2">
        <v>8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3" t="b">
        <v>0</v>
      </c>
      <c r="DC3" s="3" t="b">
        <v>1</v>
      </c>
      <c r="DD3" s="2">
        <v>53.38</v>
      </c>
      <c r="DE3" s="2">
        <v>9</v>
      </c>
      <c r="DF3" s="2">
        <v>8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3" t="b">
        <v>0</v>
      </c>
      <c r="DQ3" s="3" t="b">
        <v>1</v>
      </c>
      <c r="DR3" s="2">
        <v>71.58</v>
      </c>
      <c r="DS3" s="2">
        <v>9</v>
      </c>
      <c r="DT3" s="2">
        <v>8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3" t="b">
        <v>0</v>
      </c>
      <c r="EE3" s="3" t="b">
        <v>1</v>
      </c>
      <c r="EF3" s="2">
        <v>76.28</v>
      </c>
      <c r="EG3" s="2">
        <v>9</v>
      </c>
      <c r="EH3" s="2">
        <v>8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3" t="b">
        <v>1</v>
      </c>
      <c r="ES3" s="3" t="b">
        <v>1</v>
      </c>
      <c r="ET3" s="2">
        <v>39.06</v>
      </c>
      <c r="EU3" s="2">
        <v>9</v>
      </c>
      <c r="EV3" s="2">
        <v>8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3" t="b">
        <v>1</v>
      </c>
      <c r="FG3" s="3" t="b">
        <v>1</v>
      </c>
      <c r="FH3" s="2">
        <v>55.88</v>
      </c>
      <c r="FI3" s="2">
        <v>9</v>
      </c>
      <c r="FJ3" s="2">
        <v>8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3" t="b">
        <v>1</v>
      </c>
      <c r="FU3" s="3" t="b">
        <v>0</v>
      </c>
      <c r="FV3" s="2">
        <v>44.93</v>
      </c>
      <c r="FW3" s="2">
        <v>8</v>
      </c>
      <c r="FX3" s="2">
        <v>7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1</v>
      </c>
      <c r="GE3" s="2">
        <v>0</v>
      </c>
      <c r="GF3" s="2">
        <v>0</v>
      </c>
      <c r="GG3" s="2">
        <v>1</v>
      </c>
      <c r="GH3" s="3" t="b">
        <v>0</v>
      </c>
      <c r="GI3" s="2">
        <v>8</v>
      </c>
      <c r="GJ3" s="2">
        <v>1126</v>
      </c>
      <c r="GK3" s="2">
        <v>52.435000000000002</v>
      </c>
      <c r="GL3" s="2">
        <v>3</v>
      </c>
      <c r="GM3" s="2">
        <v>3</v>
      </c>
      <c r="GN3" s="2">
        <v>0</v>
      </c>
      <c r="GO3" s="2">
        <v>1</v>
      </c>
      <c r="GP3" s="2">
        <v>5</v>
      </c>
      <c r="GQ3" s="2">
        <v>1</v>
      </c>
      <c r="GR3" s="2">
        <v>10.199999999999999</v>
      </c>
      <c r="GS3" s="2">
        <v>1.875</v>
      </c>
      <c r="GT3" s="2">
        <v>4.375</v>
      </c>
    </row>
    <row r="4" spans="1:202" ht="15.75" customHeight="1" x14ac:dyDescent="0.35">
      <c r="A4" s="1" t="s">
        <v>278</v>
      </c>
      <c r="B4" s="2">
        <v>3</v>
      </c>
      <c r="C4" s="1" t="s">
        <v>203</v>
      </c>
      <c r="D4" s="1" t="s">
        <v>204</v>
      </c>
      <c r="E4" s="2">
        <v>18</v>
      </c>
      <c r="F4" s="3" t="b">
        <v>0</v>
      </c>
      <c r="G4" s="2">
        <v>44.57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3" t="b">
        <v>1</v>
      </c>
      <c r="R4" s="2">
        <v>52.82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1</v>
      </c>
      <c r="AC4" s="2">
        <v>26.82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1</v>
      </c>
      <c r="AN4" s="2">
        <v>88.26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3" t="b">
        <v>0</v>
      </c>
      <c r="AZ4" s="2">
        <v>38.83</v>
      </c>
      <c r="BA4" s="2">
        <v>7</v>
      </c>
      <c r="BB4" s="2">
        <v>6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0</v>
      </c>
      <c r="BI4" s="2">
        <v>0</v>
      </c>
      <c r="BJ4" s="2">
        <v>1</v>
      </c>
      <c r="BK4" s="2">
        <v>2</v>
      </c>
      <c r="BL4" s="3" t="b">
        <v>1</v>
      </c>
      <c r="BM4" s="3" t="b">
        <v>0</v>
      </c>
      <c r="BN4" s="2">
        <v>27.45</v>
      </c>
      <c r="BO4" s="2">
        <v>7</v>
      </c>
      <c r="BP4" s="2">
        <v>6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1</v>
      </c>
      <c r="BX4" s="2">
        <v>0</v>
      </c>
      <c r="BY4" s="2">
        <v>2</v>
      </c>
      <c r="BZ4" s="3" t="b">
        <v>1</v>
      </c>
      <c r="CA4" s="3" t="b">
        <v>0</v>
      </c>
      <c r="CB4" s="2">
        <v>75.7</v>
      </c>
      <c r="CC4" s="2">
        <v>8</v>
      </c>
      <c r="CD4" s="2">
        <v>7</v>
      </c>
      <c r="CE4" s="2">
        <v>0</v>
      </c>
      <c r="CF4" s="2">
        <v>0</v>
      </c>
      <c r="CG4" s="2">
        <v>0</v>
      </c>
      <c r="CH4" s="2">
        <v>0</v>
      </c>
      <c r="CI4" s="2">
        <v>1</v>
      </c>
      <c r="CJ4" s="2">
        <v>0</v>
      </c>
      <c r="CK4" s="2">
        <v>0</v>
      </c>
      <c r="CL4" s="2">
        <v>0</v>
      </c>
      <c r="CM4" s="2">
        <v>1</v>
      </c>
      <c r="CN4" s="3" t="b">
        <v>0</v>
      </c>
      <c r="CO4" s="3" t="b">
        <v>1</v>
      </c>
      <c r="CP4" s="2">
        <v>46.08</v>
      </c>
      <c r="CQ4" s="2">
        <v>9</v>
      </c>
      <c r="CR4" s="2">
        <v>8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3" t="b">
        <v>0</v>
      </c>
      <c r="DC4" s="3" t="b">
        <v>0</v>
      </c>
      <c r="DD4" s="2">
        <v>99.95</v>
      </c>
      <c r="DE4" s="2">
        <v>10</v>
      </c>
      <c r="DF4" s="2">
        <v>7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1</v>
      </c>
      <c r="DO4" s="2">
        <v>1</v>
      </c>
      <c r="DP4" s="3" t="b">
        <v>1</v>
      </c>
      <c r="DQ4" s="3" t="b">
        <v>1</v>
      </c>
      <c r="DR4" s="2">
        <v>72.31</v>
      </c>
      <c r="DS4" s="2">
        <v>9</v>
      </c>
      <c r="DT4" s="2">
        <v>8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3" t="b">
        <v>0</v>
      </c>
      <c r="EE4" s="3" t="b">
        <v>0</v>
      </c>
      <c r="EF4" s="2">
        <v>61.32</v>
      </c>
      <c r="EG4" s="2">
        <v>8</v>
      </c>
      <c r="EH4" s="2">
        <v>7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1</v>
      </c>
      <c r="EQ4" s="2">
        <v>1</v>
      </c>
      <c r="ER4" s="3" t="b">
        <v>0</v>
      </c>
      <c r="ES4" s="3" t="b">
        <v>1</v>
      </c>
      <c r="ET4" s="2">
        <v>61.3</v>
      </c>
      <c r="EU4" s="2">
        <v>9</v>
      </c>
      <c r="EV4" s="2">
        <v>8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3" t="b">
        <v>1</v>
      </c>
      <c r="FG4" s="3" t="b">
        <v>1</v>
      </c>
      <c r="FH4" s="2">
        <v>36.1</v>
      </c>
      <c r="FI4" s="2">
        <v>9</v>
      </c>
      <c r="FJ4" s="2">
        <v>8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3" t="b">
        <v>1</v>
      </c>
      <c r="FU4" s="3" t="b">
        <v>1</v>
      </c>
      <c r="FV4" s="2">
        <v>67.650000000000006</v>
      </c>
      <c r="FW4" s="2">
        <v>9</v>
      </c>
      <c r="FX4" s="2">
        <v>8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3" t="b">
        <v>1</v>
      </c>
      <c r="GI4" s="2">
        <v>5</v>
      </c>
      <c r="GJ4" s="2">
        <v>1132</v>
      </c>
      <c r="GK4" s="2">
        <v>58.668999999999997</v>
      </c>
      <c r="GL4" s="2">
        <v>6</v>
      </c>
      <c r="GM4" s="2">
        <v>3</v>
      </c>
      <c r="GN4" s="2">
        <v>3</v>
      </c>
      <c r="GO4" s="2">
        <v>1</v>
      </c>
      <c r="GP4" s="2">
        <v>2</v>
      </c>
      <c r="GQ4" s="2">
        <v>1</v>
      </c>
      <c r="GR4" s="2">
        <v>12.6</v>
      </c>
      <c r="GS4" s="2">
        <v>3.375</v>
      </c>
      <c r="GT4" s="2">
        <v>3.25</v>
      </c>
    </row>
    <row r="5" spans="1:202" ht="15.75" customHeight="1" x14ac:dyDescent="0.35">
      <c r="A5" s="1" t="s">
        <v>279</v>
      </c>
      <c r="B5" s="2">
        <v>3</v>
      </c>
      <c r="C5" s="1" t="s">
        <v>203</v>
      </c>
      <c r="D5" s="1" t="s">
        <v>208</v>
      </c>
      <c r="E5" s="2">
        <v>21</v>
      </c>
      <c r="F5" s="3" t="b">
        <v>1</v>
      </c>
      <c r="G5" s="2">
        <v>35.520000000000003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0</v>
      </c>
      <c r="R5" s="2">
        <v>36.229999999999997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3" t="b">
        <v>1</v>
      </c>
      <c r="AC5" s="2">
        <v>42.23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60.45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3" t="b">
        <v>1</v>
      </c>
      <c r="AZ5" s="2">
        <v>50.15</v>
      </c>
      <c r="BA5" s="2">
        <v>9</v>
      </c>
      <c r="BB5" s="2">
        <v>8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3" t="b">
        <v>0</v>
      </c>
      <c r="BM5" s="3" t="b">
        <v>0</v>
      </c>
      <c r="BN5" s="2">
        <v>40.51</v>
      </c>
      <c r="BO5" s="2">
        <v>8</v>
      </c>
      <c r="BP5" s="2">
        <v>7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1</v>
      </c>
      <c r="BZ5" s="3" t="b">
        <v>0</v>
      </c>
      <c r="CA5" s="3" t="b">
        <v>1</v>
      </c>
      <c r="CB5" s="2">
        <v>67.34</v>
      </c>
      <c r="CC5" s="2">
        <v>9</v>
      </c>
      <c r="CD5" s="2">
        <v>8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 t="b">
        <v>0</v>
      </c>
      <c r="CO5" s="3" t="b">
        <v>1</v>
      </c>
      <c r="CP5" s="2">
        <v>39.75</v>
      </c>
      <c r="CQ5" s="2">
        <v>9</v>
      </c>
      <c r="CR5" s="2">
        <v>8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3" t="b">
        <v>0</v>
      </c>
      <c r="DC5" s="3" t="b">
        <v>1</v>
      </c>
      <c r="DD5" s="2">
        <v>71.55</v>
      </c>
      <c r="DE5" s="2">
        <v>9</v>
      </c>
      <c r="DF5" s="2">
        <v>8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3" t="b">
        <v>0</v>
      </c>
      <c r="DQ5" s="3" t="b">
        <v>1</v>
      </c>
      <c r="DR5" s="2">
        <v>69.489999999999995</v>
      </c>
      <c r="DS5" s="2">
        <v>9</v>
      </c>
      <c r="DT5" s="2">
        <v>8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3" t="b">
        <v>0</v>
      </c>
      <c r="EE5" s="3" t="b">
        <v>1</v>
      </c>
      <c r="EF5" s="2">
        <v>50.8</v>
      </c>
      <c r="EG5" s="2">
        <v>9</v>
      </c>
      <c r="EH5" s="2">
        <v>8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3" t="b">
        <v>1</v>
      </c>
      <c r="ES5" s="3" t="b">
        <v>1</v>
      </c>
      <c r="ET5" s="2">
        <v>40.49</v>
      </c>
      <c r="EU5" s="2">
        <v>9</v>
      </c>
      <c r="EV5" s="2">
        <v>8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3" t="b">
        <v>1</v>
      </c>
      <c r="FG5" s="3" t="b">
        <v>1</v>
      </c>
      <c r="FH5" s="2">
        <v>65.569999999999993</v>
      </c>
      <c r="FI5" s="2">
        <v>9</v>
      </c>
      <c r="FJ5" s="2">
        <v>8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3" t="b">
        <v>1</v>
      </c>
      <c r="FU5" s="3" t="b">
        <v>1</v>
      </c>
      <c r="FV5" s="2">
        <v>50.51</v>
      </c>
      <c r="FW5" s="2">
        <v>9</v>
      </c>
      <c r="FX5" s="2">
        <v>8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3" t="b">
        <v>1</v>
      </c>
      <c r="GI5" s="2">
        <v>9</v>
      </c>
      <c r="GJ5" s="2">
        <v>1003</v>
      </c>
      <c r="GK5" s="2">
        <v>54.616</v>
      </c>
      <c r="GL5" s="2">
        <v>4</v>
      </c>
      <c r="GM5" s="2">
        <v>4</v>
      </c>
      <c r="GN5" s="2">
        <v>0</v>
      </c>
      <c r="GO5" s="2">
        <v>0</v>
      </c>
      <c r="GP5" s="2">
        <v>5</v>
      </c>
      <c r="GQ5" s="2">
        <v>1</v>
      </c>
      <c r="GR5" s="2">
        <v>6.8</v>
      </c>
      <c r="GS5" s="2">
        <v>3.75</v>
      </c>
      <c r="GT5" s="2">
        <v>3.625</v>
      </c>
    </row>
    <row r="6" spans="1:202" ht="15.75" customHeight="1" x14ac:dyDescent="0.35">
      <c r="A6" s="1" t="s">
        <v>280</v>
      </c>
      <c r="B6" s="2">
        <v>3</v>
      </c>
      <c r="C6" s="1" t="s">
        <v>203</v>
      </c>
      <c r="D6" s="1" t="s">
        <v>204</v>
      </c>
      <c r="E6" s="2">
        <v>28</v>
      </c>
      <c r="F6" s="3" t="b">
        <v>1</v>
      </c>
      <c r="G6" s="2">
        <v>143.63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1</v>
      </c>
      <c r="R6" s="2">
        <v>45.11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 t="b">
        <v>1</v>
      </c>
      <c r="AC6" s="2">
        <v>27.25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3" t="b">
        <v>1</v>
      </c>
      <c r="AN6" s="2">
        <v>41.47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4</v>
      </c>
      <c r="AY6" s="3" t="b">
        <v>0</v>
      </c>
      <c r="AZ6" s="2">
        <v>70.61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v>1</v>
      </c>
      <c r="BL6" s="3" t="b">
        <v>0</v>
      </c>
      <c r="BM6" s="3" t="b">
        <v>1</v>
      </c>
      <c r="BN6" s="2">
        <v>68.489999999999995</v>
      </c>
      <c r="BO6" s="2">
        <v>9</v>
      </c>
      <c r="BP6" s="2">
        <v>8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3" t="b">
        <v>0</v>
      </c>
      <c r="CA6" s="3" t="b">
        <v>1</v>
      </c>
      <c r="CB6" s="2">
        <v>61.4</v>
      </c>
      <c r="CC6" s="2">
        <v>9</v>
      </c>
      <c r="CD6" s="2">
        <v>8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 t="b">
        <v>0</v>
      </c>
      <c r="CO6" s="3" t="b">
        <v>0</v>
      </c>
      <c r="CP6" s="2">
        <v>51.45</v>
      </c>
      <c r="CQ6" s="2">
        <v>10</v>
      </c>
      <c r="CR6" s="2">
        <v>7</v>
      </c>
      <c r="CS6" s="2">
        <v>0</v>
      </c>
      <c r="CT6" s="2">
        <v>0</v>
      </c>
      <c r="CU6" s="2">
        <v>0</v>
      </c>
      <c r="CV6" s="2">
        <v>1</v>
      </c>
      <c r="CW6" s="2">
        <v>0</v>
      </c>
      <c r="CX6" s="2">
        <v>0</v>
      </c>
      <c r="CY6" s="2">
        <v>0</v>
      </c>
      <c r="CZ6" s="2">
        <v>0</v>
      </c>
      <c r="DA6" s="2">
        <v>1</v>
      </c>
      <c r="DB6" s="3" t="b">
        <v>0</v>
      </c>
      <c r="DC6" s="3" t="b">
        <v>1</v>
      </c>
      <c r="DD6" s="2">
        <v>62.94</v>
      </c>
      <c r="DE6" s="2">
        <v>9</v>
      </c>
      <c r="DF6" s="2">
        <v>8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3" t="b">
        <v>0</v>
      </c>
      <c r="DQ6" s="3" t="b">
        <v>1</v>
      </c>
      <c r="DR6" s="2">
        <v>60.51</v>
      </c>
      <c r="DS6" s="2">
        <v>9</v>
      </c>
      <c r="DT6" s="2">
        <v>8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3" t="b">
        <v>0</v>
      </c>
      <c r="EE6" s="3" t="b">
        <v>1</v>
      </c>
      <c r="EF6" s="2">
        <v>81.27</v>
      </c>
      <c r="EG6" s="2">
        <v>9</v>
      </c>
      <c r="EH6" s="2">
        <v>8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3" t="b">
        <v>1</v>
      </c>
      <c r="ES6" s="3" t="b">
        <v>1</v>
      </c>
      <c r="ET6" s="2">
        <v>63.41</v>
      </c>
      <c r="EU6" s="2">
        <v>9</v>
      </c>
      <c r="EV6" s="2">
        <v>8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3" t="b">
        <v>1</v>
      </c>
      <c r="FG6" s="3" t="b">
        <v>1</v>
      </c>
      <c r="FH6" s="2">
        <v>78.2</v>
      </c>
      <c r="FI6" s="2">
        <v>9</v>
      </c>
      <c r="FJ6" s="2">
        <v>8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3" t="b">
        <v>1</v>
      </c>
      <c r="FU6" s="3" t="b">
        <v>1</v>
      </c>
      <c r="FV6" s="2">
        <v>45.43</v>
      </c>
      <c r="FW6" s="2">
        <v>9</v>
      </c>
      <c r="FX6" s="2">
        <v>8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3" t="b">
        <v>1</v>
      </c>
      <c r="GI6" s="2">
        <v>8</v>
      </c>
      <c r="GJ6" s="2">
        <v>1262</v>
      </c>
      <c r="GK6" s="2">
        <v>64.370999999999995</v>
      </c>
      <c r="GL6" s="2">
        <v>4</v>
      </c>
      <c r="GM6" s="2">
        <v>4</v>
      </c>
      <c r="GN6" s="2">
        <v>0</v>
      </c>
      <c r="GO6" s="2">
        <v>0</v>
      </c>
      <c r="GP6" s="2">
        <v>4</v>
      </c>
      <c r="GQ6" s="2">
        <v>2</v>
      </c>
      <c r="GR6" s="2">
        <v>8.4</v>
      </c>
      <c r="GS6" s="2">
        <v>3.125</v>
      </c>
      <c r="GT6" s="2">
        <v>4.875</v>
      </c>
    </row>
    <row r="7" spans="1:202" ht="15.75" customHeight="1" x14ac:dyDescent="0.35">
      <c r="A7" s="1" t="s">
        <v>281</v>
      </c>
      <c r="B7" s="2">
        <v>3</v>
      </c>
      <c r="C7" s="1" t="s">
        <v>203</v>
      </c>
      <c r="D7" s="1" t="s">
        <v>204</v>
      </c>
      <c r="E7" s="2">
        <v>18</v>
      </c>
      <c r="F7" s="3" t="b">
        <v>1</v>
      </c>
      <c r="G7" s="2">
        <v>36.97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1</v>
      </c>
      <c r="R7" s="2">
        <v>44.52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 t="b">
        <v>1</v>
      </c>
      <c r="AC7" s="2">
        <v>53.58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1</v>
      </c>
      <c r="AN7" s="2">
        <v>105.57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4</v>
      </c>
      <c r="AY7" s="3" t="b">
        <v>0</v>
      </c>
      <c r="AZ7" s="2">
        <v>33.81</v>
      </c>
      <c r="BA7" s="2">
        <v>8</v>
      </c>
      <c r="BB7" s="2">
        <v>7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v>1</v>
      </c>
      <c r="BL7" s="3" t="b">
        <v>0</v>
      </c>
      <c r="BM7" s="3" t="b">
        <v>1</v>
      </c>
      <c r="BN7" s="2">
        <v>56.68</v>
      </c>
      <c r="BO7" s="2">
        <v>9</v>
      </c>
      <c r="BP7" s="2">
        <v>8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3" t="b">
        <v>0</v>
      </c>
      <c r="CA7" s="3" t="b">
        <v>1</v>
      </c>
      <c r="CB7" s="2">
        <v>68.819999999999993</v>
      </c>
      <c r="CC7" s="2">
        <v>9</v>
      </c>
      <c r="CD7" s="2">
        <v>8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 t="b">
        <v>0</v>
      </c>
      <c r="CO7" s="3" t="b">
        <v>1</v>
      </c>
      <c r="CP7" s="2">
        <v>67.959999999999994</v>
      </c>
      <c r="CQ7" s="2">
        <v>9</v>
      </c>
      <c r="CR7" s="2">
        <v>8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3" t="b">
        <v>0</v>
      </c>
      <c r="DC7" s="3" t="b">
        <v>0</v>
      </c>
      <c r="DD7" s="2">
        <v>76.91</v>
      </c>
      <c r="DE7" s="2">
        <v>8</v>
      </c>
      <c r="DF7" s="2">
        <v>7</v>
      </c>
      <c r="DG7" s="2">
        <v>0</v>
      </c>
      <c r="DH7" s="2">
        <v>0</v>
      </c>
      <c r="DI7" s="2">
        <v>1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1</v>
      </c>
      <c r="DP7" s="3" t="b">
        <v>0</v>
      </c>
      <c r="DQ7" s="3" t="b">
        <v>0</v>
      </c>
      <c r="DR7" s="2">
        <v>60.77</v>
      </c>
      <c r="DS7" s="2">
        <v>8</v>
      </c>
      <c r="DT7" s="2">
        <v>7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1</v>
      </c>
      <c r="EC7" s="2">
        <v>1</v>
      </c>
      <c r="ED7" s="3" t="b">
        <v>0</v>
      </c>
      <c r="EE7" s="3" t="b">
        <v>0</v>
      </c>
      <c r="EF7" s="2">
        <v>64.64</v>
      </c>
      <c r="EG7" s="2">
        <v>7</v>
      </c>
      <c r="EH7" s="2">
        <v>6</v>
      </c>
      <c r="EI7" s="2">
        <v>0</v>
      </c>
      <c r="EJ7" s="2">
        <v>0</v>
      </c>
      <c r="EK7" s="2">
        <v>0</v>
      </c>
      <c r="EL7" s="2">
        <v>1</v>
      </c>
      <c r="EM7" s="2">
        <v>0</v>
      </c>
      <c r="EN7" s="2">
        <v>0</v>
      </c>
      <c r="EO7" s="2">
        <v>0</v>
      </c>
      <c r="EP7" s="2">
        <v>1</v>
      </c>
      <c r="EQ7" s="2">
        <v>2</v>
      </c>
      <c r="ER7" s="3" t="b">
        <v>0</v>
      </c>
      <c r="ES7" s="3" t="b">
        <v>1</v>
      </c>
      <c r="ET7" s="2">
        <v>44.66</v>
      </c>
      <c r="EU7" s="2">
        <v>9</v>
      </c>
      <c r="EV7" s="2">
        <v>8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3" t="b">
        <v>1</v>
      </c>
      <c r="FG7" s="3" t="b">
        <v>1</v>
      </c>
      <c r="FH7" s="2">
        <v>64.099999999999994</v>
      </c>
      <c r="FI7" s="2">
        <v>9</v>
      </c>
      <c r="FJ7" s="2">
        <v>8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3" t="b">
        <v>1</v>
      </c>
      <c r="FU7" s="3" t="b">
        <v>0</v>
      </c>
      <c r="FV7" s="2">
        <v>61.84</v>
      </c>
      <c r="FW7" s="2">
        <v>8</v>
      </c>
      <c r="FX7" s="2">
        <v>7</v>
      </c>
      <c r="FY7" s="2">
        <v>0</v>
      </c>
      <c r="FZ7" s="2">
        <v>1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1</v>
      </c>
      <c r="GH7" s="3" t="b">
        <v>0</v>
      </c>
      <c r="GI7" s="2">
        <v>5</v>
      </c>
      <c r="GJ7" s="2">
        <v>1442</v>
      </c>
      <c r="GK7" s="2">
        <v>60.018999999999998</v>
      </c>
      <c r="GL7" s="2">
        <v>2</v>
      </c>
      <c r="GM7" s="2">
        <v>2</v>
      </c>
      <c r="GN7" s="2">
        <v>0</v>
      </c>
      <c r="GO7" s="2">
        <v>2</v>
      </c>
      <c r="GP7" s="2">
        <v>3</v>
      </c>
      <c r="GQ7" s="2">
        <v>3</v>
      </c>
      <c r="GR7" s="2">
        <v>8.4</v>
      </c>
      <c r="GS7" s="2">
        <v>2.375</v>
      </c>
      <c r="GT7" s="2">
        <v>3.375</v>
      </c>
    </row>
    <row r="8" spans="1:202" ht="15.75" customHeight="1" x14ac:dyDescent="0.35">
      <c r="A8" s="1" t="s">
        <v>282</v>
      </c>
      <c r="B8" s="2">
        <v>3</v>
      </c>
      <c r="C8" s="1" t="s">
        <v>203</v>
      </c>
      <c r="D8" s="1" t="s">
        <v>208</v>
      </c>
      <c r="E8" s="2">
        <v>21</v>
      </c>
      <c r="F8" s="3" t="b">
        <v>1</v>
      </c>
      <c r="G8" s="2">
        <v>66.94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1</v>
      </c>
      <c r="R8" s="2">
        <v>44.33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1</v>
      </c>
      <c r="AC8" s="2">
        <v>20.12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32.74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4</v>
      </c>
      <c r="AY8" s="3" t="b">
        <v>1</v>
      </c>
      <c r="AZ8" s="2">
        <v>71.959999999999994</v>
      </c>
      <c r="BA8" s="2">
        <v>9</v>
      </c>
      <c r="BB8" s="2">
        <v>8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3" t="b">
        <v>0</v>
      </c>
      <c r="BM8" s="3" t="b">
        <v>1</v>
      </c>
      <c r="BN8" s="2">
        <v>47.95</v>
      </c>
      <c r="BO8" s="2">
        <v>9</v>
      </c>
      <c r="BP8" s="2">
        <v>8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3" t="b">
        <v>0</v>
      </c>
      <c r="CA8" s="3" t="b">
        <v>0</v>
      </c>
      <c r="CB8" s="2">
        <v>48.75</v>
      </c>
      <c r="CC8" s="2">
        <v>9</v>
      </c>
      <c r="CD8" s="2">
        <v>4</v>
      </c>
      <c r="CE8" s="2">
        <v>1</v>
      </c>
      <c r="CF8" s="2">
        <v>1</v>
      </c>
      <c r="CG8" s="2">
        <v>1</v>
      </c>
      <c r="CH8" s="2">
        <v>0</v>
      </c>
      <c r="CI8" s="2">
        <v>0</v>
      </c>
      <c r="CJ8" s="2">
        <v>0</v>
      </c>
      <c r="CK8" s="2">
        <v>1</v>
      </c>
      <c r="CL8" s="2">
        <v>0</v>
      </c>
      <c r="CM8" s="2">
        <v>4</v>
      </c>
      <c r="CN8" s="3" t="b">
        <v>1</v>
      </c>
      <c r="CO8" s="3" t="b">
        <v>0</v>
      </c>
      <c r="CP8" s="2">
        <v>34.659999999999997</v>
      </c>
      <c r="CQ8" s="2">
        <v>9</v>
      </c>
      <c r="CR8" s="2">
        <v>6</v>
      </c>
      <c r="CS8" s="2">
        <v>0</v>
      </c>
      <c r="CT8" s="2">
        <v>0</v>
      </c>
      <c r="CU8" s="2">
        <v>0</v>
      </c>
      <c r="CV8" s="2">
        <v>1</v>
      </c>
      <c r="CW8" s="2">
        <v>0</v>
      </c>
      <c r="CX8" s="2">
        <v>0</v>
      </c>
      <c r="CY8" s="2">
        <v>0</v>
      </c>
      <c r="CZ8" s="2">
        <v>1</v>
      </c>
      <c r="DA8" s="2">
        <v>2</v>
      </c>
      <c r="DB8" s="3" t="b">
        <v>1</v>
      </c>
      <c r="DC8" s="3" t="b">
        <v>1</v>
      </c>
      <c r="DD8" s="2">
        <v>82.16</v>
      </c>
      <c r="DE8" s="2">
        <v>9</v>
      </c>
      <c r="DF8" s="2">
        <v>8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3" t="b">
        <v>0</v>
      </c>
      <c r="DQ8" s="3" t="b">
        <v>1</v>
      </c>
      <c r="DR8" s="2">
        <v>40.36</v>
      </c>
      <c r="DS8" s="2">
        <v>9</v>
      </c>
      <c r="DT8" s="2">
        <v>8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3" t="b">
        <v>0</v>
      </c>
      <c r="EE8" s="3" t="b">
        <v>1</v>
      </c>
      <c r="EF8" s="2">
        <v>83.8</v>
      </c>
      <c r="EG8" s="2">
        <v>9</v>
      </c>
      <c r="EH8" s="2">
        <v>8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3" t="b">
        <v>1</v>
      </c>
      <c r="ES8" s="3" t="b">
        <v>1</v>
      </c>
      <c r="ET8" s="2">
        <v>63.76</v>
      </c>
      <c r="EU8" s="2">
        <v>9</v>
      </c>
      <c r="EV8" s="2">
        <v>8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3" t="b">
        <v>1</v>
      </c>
      <c r="FG8" s="3" t="b">
        <v>1</v>
      </c>
      <c r="FH8" s="2">
        <v>51.91</v>
      </c>
      <c r="FI8" s="2">
        <v>9</v>
      </c>
      <c r="FJ8" s="2">
        <v>8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3" t="b">
        <v>1</v>
      </c>
      <c r="FU8" s="3" t="b">
        <v>0</v>
      </c>
      <c r="FV8" s="2">
        <v>92.58</v>
      </c>
      <c r="FW8" s="2">
        <v>8</v>
      </c>
      <c r="FX8" s="2">
        <v>7</v>
      </c>
      <c r="FY8" s="2">
        <v>0</v>
      </c>
      <c r="FZ8" s="2">
        <v>0</v>
      </c>
      <c r="GA8" s="2">
        <v>0</v>
      </c>
      <c r="GB8" s="2">
        <v>1</v>
      </c>
      <c r="GC8" s="2">
        <v>0</v>
      </c>
      <c r="GD8" s="2">
        <v>0</v>
      </c>
      <c r="GE8" s="2">
        <v>0</v>
      </c>
      <c r="GF8" s="2">
        <v>0</v>
      </c>
      <c r="GG8" s="2">
        <v>1</v>
      </c>
      <c r="GH8" s="3" t="b">
        <v>0</v>
      </c>
      <c r="GI8" s="2">
        <v>7</v>
      </c>
      <c r="GJ8" s="2">
        <v>1116</v>
      </c>
      <c r="GK8" s="2">
        <v>61.789000000000001</v>
      </c>
      <c r="GL8" s="2">
        <v>5</v>
      </c>
      <c r="GM8" s="2">
        <v>3</v>
      </c>
      <c r="GN8" s="2">
        <v>2</v>
      </c>
      <c r="GO8" s="2">
        <v>1</v>
      </c>
      <c r="GP8" s="2">
        <v>4</v>
      </c>
      <c r="GQ8" s="2">
        <v>0</v>
      </c>
      <c r="GR8" s="2">
        <v>10</v>
      </c>
      <c r="GS8" s="2">
        <v>2.75</v>
      </c>
      <c r="GT8" s="2">
        <v>4</v>
      </c>
    </row>
    <row r="9" spans="1:202" ht="15.75" customHeight="1" x14ac:dyDescent="0.35">
      <c r="A9" s="1" t="s">
        <v>283</v>
      </c>
      <c r="B9" s="2">
        <v>3</v>
      </c>
      <c r="C9" s="1" t="s">
        <v>203</v>
      </c>
      <c r="D9" s="1" t="s">
        <v>208</v>
      </c>
      <c r="E9" s="2">
        <v>24</v>
      </c>
      <c r="F9" s="3" t="b">
        <v>1</v>
      </c>
      <c r="G9" s="2">
        <v>49.34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92.42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43.68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34.24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1</v>
      </c>
      <c r="AZ9" s="2">
        <v>63.17</v>
      </c>
      <c r="BA9" s="2">
        <v>9</v>
      </c>
      <c r="BB9" s="2">
        <v>8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3" t="b">
        <v>0</v>
      </c>
      <c r="BM9" s="3" t="b">
        <v>1</v>
      </c>
      <c r="BN9" s="2">
        <v>61.6</v>
      </c>
      <c r="BO9" s="2">
        <v>9</v>
      </c>
      <c r="BP9" s="2">
        <v>8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3" t="b">
        <v>0</v>
      </c>
      <c r="CA9" s="3" t="b">
        <v>1</v>
      </c>
      <c r="CB9" s="2">
        <v>48.19</v>
      </c>
      <c r="CC9" s="2">
        <v>9</v>
      </c>
      <c r="CD9" s="2">
        <v>8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3" t="b">
        <v>0</v>
      </c>
      <c r="CO9" s="3" t="b">
        <v>1</v>
      </c>
      <c r="CP9" s="2">
        <v>66.89</v>
      </c>
      <c r="CQ9" s="2">
        <v>9</v>
      </c>
      <c r="CR9" s="2">
        <v>8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3" t="b">
        <v>0</v>
      </c>
      <c r="DC9" s="3" t="b">
        <v>1</v>
      </c>
      <c r="DD9" s="2">
        <v>91.39</v>
      </c>
      <c r="DE9" s="2">
        <v>9</v>
      </c>
      <c r="DF9" s="2">
        <v>8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3" t="b">
        <v>0</v>
      </c>
      <c r="DQ9" s="3" t="b">
        <v>1</v>
      </c>
      <c r="DR9" s="2">
        <v>73.650000000000006</v>
      </c>
      <c r="DS9" s="2">
        <v>9</v>
      </c>
      <c r="DT9" s="2">
        <v>8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3" t="b">
        <v>0</v>
      </c>
      <c r="EE9" s="3" t="b">
        <v>1</v>
      </c>
      <c r="EF9" s="2">
        <v>86.34</v>
      </c>
      <c r="EG9" s="2">
        <v>9</v>
      </c>
      <c r="EH9" s="2">
        <v>8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3" t="b">
        <v>1</v>
      </c>
      <c r="ES9" s="3" t="b">
        <v>1</v>
      </c>
      <c r="ET9" s="2">
        <v>43.32</v>
      </c>
      <c r="EU9" s="2">
        <v>9</v>
      </c>
      <c r="EV9" s="2">
        <v>8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3" t="b">
        <v>1</v>
      </c>
      <c r="FG9" s="3" t="b">
        <v>1</v>
      </c>
      <c r="FH9" s="2">
        <v>63.08</v>
      </c>
      <c r="FI9" s="2">
        <v>9</v>
      </c>
      <c r="FJ9" s="2">
        <v>8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3" t="b">
        <v>1</v>
      </c>
      <c r="FU9" s="3" t="b">
        <v>1</v>
      </c>
      <c r="FV9" s="2">
        <v>43.39</v>
      </c>
      <c r="FW9" s="2">
        <v>9</v>
      </c>
      <c r="FX9" s="2">
        <v>8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3" t="b">
        <v>1</v>
      </c>
      <c r="GI9" s="2">
        <v>10</v>
      </c>
      <c r="GJ9" s="2">
        <v>1130</v>
      </c>
      <c r="GK9" s="2">
        <v>64.102000000000004</v>
      </c>
      <c r="GL9" s="2">
        <v>4</v>
      </c>
      <c r="GM9" s="2">
        <v>4</v>
      </c>
      <c r="GN9" s="2">
        <v>0</v>
      </c>
      <c r="GO9" s="2">
        <v>0</v>
      </c>
      <c r="GP9" s="2">
        <v>6</v>
      </c>
      <c r="GQ9" s="2">
        <v>0</v>
      </c>
      <c r="GR9" s="2">
        <v>5.4</v>
      </c>
      <c r="GS9" s="2">
        <v>3.875</v>
      </c>
      <c r="GT9" s="2">
        <v>2.875</v>
      </c>
    </row>
    <row r="10" spans="1:202" ht="15.75" customHeight="1" x14ac:dyDescent="0.35">
      <c r="A10" s="1" t="s">
        <v>284</v>
      </c>
      <c r="B10" s="2">
        <v>3</v>
      </c>
      <c r="C10" s="1" t="s">
        <v>203</v>
      </c>
      <c r="D10" s="1" t="s">
        <v>204</v>
      </c>
      <c r="E10" s="2">
        <v>20</v>
      </c>
      <c r="F10" s="3" t="b">
        <v>1</v>
      </c>
      <c r="G10" s="2">
        <v>32.24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0</v>
      </c>
      <c r="R10" s="2">
        <v>54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2</v>
      </c>
      <c r="AB10" s="3" t="b">
        <v>0</v>
      </c>
      <c r="AC10" s="2">
        <v>20.79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3" t="b">
        <v>1</v>
      </c>
      <c r="AN10" s="2">
        <v>22.58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2</v>
      </c>
      <c r="AY10" s="3" t="b">
        <v>1</v>
      </c>
      <c r="AZ10" s="2">
        <v>69.959999999999994</v>
      </c>
      <c r="BA10" s="2">
        <v>9</v>
      </c>
      <c r="BB10" s="2">
        <v>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3" t="b">
        <v>0</v>
      </c>
      <c r="BM10" s="3" t="b">
        <v>0</v>
      </c>
      <c r="BN10" s="2">
        <v>75.94</v>
      </c>
      <c r="BO10" s="2">
        <v>8</v>
      </c>
      <c r="BP10" s="2">
        <v>7</v>
      </c>
      <c r="BQ10" s="2">
        <v>0</v>
      </c>
      <c r="BR10" s="2">
        <v>0</v>
      </c>
      <c r="BS10" s="2">
        <v>1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1</v>
      </c>
      <c r="BZ10" s="3" t="b">
        <v>0</v>
      </c>
      <c r="CA10" s="3" t="b">
        <v>1</v>
      </c>
      <c r="CB10" s="2">
        <v>79.069999999999993</v>
      </c>
      <c r="CC10" s="2">
        <v>9</v>
      </c>
      <c r="CD10" s="2">
        <v>8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3" t="b">
        <v>0</v>
      </c>
      <c r="CO10" s="3" t="b">
        <v>0</v>
      </c>
      <c r="CP10" s="2">
        <v>42.7</v>
      </c>
      <c r="CQ10" s="2">
        <v>9</v>
      </c>
      <c r="CR10" s="2">
        <v>6</v>
      </c>
      <c r="CS10" s="2">
        <v>0</v>
      </c>
      <c r="CT10" s="2">
        <v>0</v>
      </c>
      <c r="CU10" s="2">
        <v>0</v>
      </c>
      <c r="CV10" s="2">
        <v>1</v>
      </c>
      <c r="CW10" s="2">
        <v>0</v>
      </c>
      <c r="CX10" s="2">
        <v>0</v>
      </c>
      <c r="CY10" s="2">
        <v>0</v>
      </c>
      <c r="CZ10" s="2">
        <v>1</v>
      </c>
      <c r="DA10" s="2">
        <v>2</v>
      </c>
      <c r="DB10" s="3" t="b">
        <v>1</v>
      </c>
      <c r="DC10" s="3" t="b">
        <v>0</v>
      </c>
      <c r="DD10" s="2">
        <v>33.840000000000003</v>
      </c>
      <c r="DE10" s="2">
        <v>10</v>
      </c>
      <c r="DF10" s="2">
        <v>7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1</v>
      </c>
      <c r="DO10" s="2">
        <v>1</v>
      </c>
      <c r="DP10" s="3" t="b">
        <v>1</v>
      </c>
      <c r="DQ10" s="3" t="b">
        <v>0</v>
      </c>
      <c r="DR10" s="2">
        <v>51.09</v>
      </c>
      <c r="DS10" s="2">
        <v>10</v>
      </c>
      <c r="DT10" s="2">
        <v>7</v>
      </c>
      <c r="DU10" s="2">
        <v>1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1</v>
      </c>
      <c r="ED10" s="3" t="b">
        <v>1</v>
      </c>
      <c r="EE10" s="3" t="b">
        <v>1</v>
      </c>
      <c r="EF10" s="2">
        <v>51.06</v>
      </c>
      <c r="EG10" s="2">
        <v>9</v>
      </c>
      <c r="EH10" s="2">
        <v>8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3" t="b">
        <v>1</v>
      </c>
      <c r="ES10" s="3" t="b">
        <v>0</v>
      </c>
      <c r="ET10" s="2">
        <v>44.48</v>
      </c>
      <c r="EU10" s="2">
        <v>10</v>
      </c>
      <c r="EV10" s="2">
        <v>7</v>
      </c>
      <c r="EW10" s="2">
        <v>1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1</v>
      </c>
      <c r="FF10" s="3" t="b">
        <v>0</v>
      </c>
      <c r="FG10" s="3" t="b">
        <v>1</v>
      </c>
      <c r="FH10" s="2">
        <v>29.67</v>
      </c>
      <c r="FI10" s="2">
        <v>9</v>
      </c>
      <c r="FJ10" s="2">
        <v>8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3" t="b">
        <v>1</v>
      </c>
      <c r="FU10" s="3" t="b">
        <v>0</v>
      </c>
      <c r="FV10" s="2">
        <v>29.25</v>
      </c>
      <c r="FW10" s="2">
        <v>10</v>
      </c>
      <c r="FX10" s="2">
        <v>7</v>
      </c>
      <c r="FY10" s="2">
        <v>1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1</v>
      </c>
      <c r="GH10" s="3" t="b">
        <v>0</v>
      </c>
      <c r="GI10" s="2">
        <v>4</v>
      </c>
      <c r="GJ10" s="2">
        <v>1013</v>
      </c>
      <c r="GK10" s="2">
        <v>50.706000000000003</v>
      </c>
      <c r="GL10" s="2">
        <v>5</v>
      </c>
      <c r="GM10" s="2">
        <v>2</v>
      </c>
      <c r="GN10" s="2">
        <v>3</v>
      </c>
      <c r="GO10" s="2">
        <v>2</v>
      </c>
      <c r="GP10" s="2">
        <v>2</v>
      </c>
      <c r="GQ10" s="2">
        <v>1</v>
      </c>
      <c r="GR10" s="2">
        <v>11</v>
      </c>
      <c r="GS10" s="2">
        <v>2.625</v>
      </c>
      <c r="GT10" s="2">
        <v>4.25</v>
      </c>
    </row>
    <row r="11" spans="1:202" ht="15.75" customHeight="1" x14ac:dyDescent="0.35">
      <c r="A11" s="1" t="s">
        <v>285</v>
      </c>
      <c r="B11" s="2">
        <v>3</v>
      </c>
      <c r="C11" s="1" t="s">
        <v>203</v>
      </c>
      <c r="D11" s="1" t="s">
        <v>204</v>
      </c>
      <c r="E11" s="2">
        <v>43</v>
      </c>
      <c r="F11" s="3" t="b">
        <v>1</v>
      </c>
      <c r="G11" s="2">
        <v>74.900000000000006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44.37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82.05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59.24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30.36</v>
      </c>
      <c r="BA11" s="2">
        <v>7</v>
      </c>
      <c r="BB11" s="2">
        <v>6</v>
      </c>
      <c r="BC11" s="2">
        <v>0</v>
      </c>
      <c r="BD11" s="2">
        <v>0</v>
      </c>
      <c r="BE11" s="2">
        <v>0</v>
      </c>
      <c r="BF11" s="2">
        <v>1</v>
      </c>
      <c r="BG11" s="2">
        <v>0</v>
      </c>
      <c r="BH11" s="2">
        <v>0</v>
      </c>
      <c r="BI11" s="2">
        <v>0</v>
      </c>
      <c r="BJ11" s="2">
        <v>1</v>
      </c>
      <c r="BK11" s="2">
        <v>2</v>
      </c>
      <c r="BL11" s="3" t="b">
        <v>1</v>
      </c>
      <c r="BM11" s="3" t="b">
        <v>0</v>
      </c>
      <c r="BN11" s="2">
        <v>41.47</v>
      </c>
      <c r="BO11" s="2">
        <v>7</v>
      </c>
      <c r="BP11" s="2">
        <v>6</v>
      </c>
      <c r="BQ11" s="2">
        <v>1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1</v>
      </c>
      <c r="BX11" s="2">
        <v>0</v>
      </c>
      <c r="BY11" s="2">
        <v>2</v>
      </c>
      <c r="BZ11" s="3" t="b">
        <v>1</v>
      </c>
      <c r="CA11" s="3" t="b">
        <v>0</v>
      </c>
      <c r="CB11" s="2">
        <v>59.04</v>
      </c>
      <c r="CC11" s="2">
        <v>8</v>
      </c>
      <c r="CD11" s="2">
        <v>7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1</v>
      </c>
      <c r="CL11" s="2">
        <v>0</v>
      </c>
      <c r="CM11" s="2">
        <v>1</v>
      </c>
      <c r="CN11" s="3" t="b">
        <v>0</v>
      </c>
      <c r="CO11" s="3" t="b">
        <v>1</v>
      </c>
      <c r="CP11" s="2">
        <v>30.85</v>
      </c>
      <c r="CQ11" s="2">
        <v>9</v>
      </c>
      <c r="CR11" s="2">
        <v>8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3" t="b">
        <v>0</v>
      </c>
      <c r="DC11" s="3" t="b">
        <v>1</v>
      </c>
      <c r="DD11" s="2">
        <v>81.94</v>
      </c>
      <c r="DE11" s="2">
        <v>9</v>
      </c>
      <c r="DF11" s="2">
        <v>8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3" t="b">
        <v>0</v>
      </c>
      <c r="DQ11" s="3" t="b">
        <v>1</v>
      </c>
      <c r="DR11" s="2">
        <v>68.84</v>
      </c>
      <c r="DS11" s="2">
        <v>9</v>
      </c>
      <c r="DT11" s="2">
        <v>8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3" t="b">
        <v>0</v>
      </c>
      <c r="EE11" s="3" t="b">
        <v>0</v>
      </c>
      <c r="EF11" s="2">
        <v>71.02</v>
      </c>
      <c r="EG11" s="2">
        <v>8</v>
      </c>
      <c r="EH11" s="2">
        <v>7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1</v>
      </c>
      <c r="EQ11" s="2">
        <v>1</v>
      </c>
      <c r="ER11" s="3" t="b">
        <v>0</v>
      </c>
      <c r="ES11" s="3" t="b">
        <v>0</v>
      </c>
      <c r="ET11" s="2">
        <v>45.37</v>
      </c>
      <c r="EU11" s="2">
        <v>8</v>
      </c>
      <c r="EV11" s="2">
        <v>6</v>
      </c>
      <c r="EW11" s="2">
        <v>0</v>
      </c>
      <c r="EX11" s="2">
        <v>2</v>
      </c>
      <c r="EY11" s="2">
        <v>0</v>
      </c>
      <c r="EZ11" s="2">
        <v>1</v>
      </c>
      <c r="FA11" s="2">
        <v>0</v>
      </c>
      <c r="FB11" s="2">
        <v>0</v>
      </c>
      <c r="FC11" s="2">
        <v>0</v>
      </c>
      <c r="FD11" s="2">
        <v>0</v>
      </c>
      <c r="FE11" s="2">
        <v>3</v>
      </c>
      <c r="FF11" s="3" t="b">
        <v>0</v>
      </c>
      <c r="FG11" s="3" t="b">
        <v>1</v>
      </c>
      <c r="FH11" s="2">
        <v>87.74</v>
      </c>
      <c r="FI11" s="2">
        <v>9</v>
      </c>
      <c r="FJ11" s="2">
        <v>8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3" t="b">
        <v>1</v>
      </c>
      <c r="FU11" s="3" t="b">
        <v>0</v>
      </c>
      <c r="FV11" s="2">
        <v>61.09</v>
      </c>
      <c r="FW11" s="2">
        <v>8</v>
      </c>
      <c r="FX11" s="2">
        <v>7</v>
      </c>
      <c r="FY11" s="2">
        <v>0</v>
      </c>
      <c r="FZ11" s="2">
        <v>0</v>
      </c>
      <c r="GA11" s="2">
        <v>0</v>
      </c>
      <c r="GB11" s="2">
        <v>1</v>
      </c>
      <c r="GC11" s="2">
        <v>0</v>
      </c>
      <c r="GD11" s="2">
        <v>0</v>
      </c>
      <c r="GE11" s="2">
        <v>0</v>
      </c>
      <c r="GF11" s="2">
        <v>0</v>
      </c>
      <c r="GG11" s="2">
        <v>1</v>
      </c>
      <c r="GH11" s="3" t="b">
        <v>0</v>
      </c>
      <c r="GI11" s="2">
        <v>4</v>
      </c>
      <c r="GJ11" s="2">
        <v>1139</v>
      </c>
      <c r="GK11" s="2">
        <v>57.771999999999998</v>
      </c>
      <c r="GL11" s="2">
        <v>3</v>
      </c>
      <c r="GM11" s="2">
        <v>1</v>
      </c>
      <c r="GN11" s="2">
        <v>2</v>
      </c>
      <c r="GO11" s="2">
        <v>3</v>
      </c>
      <c r="GP11" s="2">
        <v>3</v>
      </c>
      <c r="GQ11" s="2">
        <v>1</v>
      </c>
      <c r="GR11" s="2">
        <v>9.8000000000000007</v>
      </c>
      <c r="GS11" s="2">
        <v>3.5</v>
      </c>
      <c r="GT11" s="2">
        <v>3.75</v>
      </c>
    </row>
    <row r="12" spans="1:202" ht="15.75" customHeight="1" x14ac:dyDescent="0.35">
      <c r="A12" s="1" t="s">
        <v>286</v>
      </c>
      <c r="B12" s="2">
        <v>3</v>
      </c>
      <c r="C12" s="1" t="s">
        <v>203</v>
      </c>
      <c r="D12" s="1" t="s">
        <v>204</v>
      </c>
      <c r="E12" s="2">
        <v>19</v>
      </c>
      <c r="F12" s="3" t="b">
        <v>1</v>
      </c>
      <c r="G12" s="2">
        <v>41.16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1</v>
      </c>
      <c r="R12" s="2">
        <v>53.52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 t="b">
        <v>1</v>
      </c>
      <c r="AC12" s="2">
        <v>72.489999999999995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70.42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4</v>
      </c>
      <c r="AY12" s="3" t="b">
        <v>1</v>
      </c>
      <c r="AZ12" s="2">
        <v>103.65</v>
      </c>
      <c r="BA12" s="2">
        <v>9</v>
      </c>
      <c r="BB12" s="2">
        <v>8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3" t="b">
        <v>0</v>
      </c>
      <c r="BM12" s="3" t="b">
        <v>0</v>
      </c>
      <c r="BN12" s="2">
        <v>54.05</v>
      </c>
      <c r="BO12" s="2">
        <v>8</v>
      </c>
      <c r="BP12" s="2">
        <v>7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</v>
      </c>
      <c r="BY12" s="2">
        <v>1</v>
      </c>
      <c r="BZ12" s="3" t="b">
        <v>0</v>
      </c>
      <c r="CA12" s="3" t="b">
        <v>1</v>
      </c>
      <c r="CB12" s="2">
        <v>168.47</v>
      </c>
      <c r="CC12" s="2">
        <v>9</v>
      </c>
      <c r="CD12" s="2">
        <v>8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3" t="b">
        <v>0</v>
      </c>
      <c r="CO12" s="3" t="b">
        <v>1</v>
      </c>
      <c r="CP12" s="2">
        <v>64.989999999999995</v>
      </c>
      <c r="CQ12" s="2">
        <v>9</v>
      </c>
      <c r="CR12" s="2">
        <v>8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3" t="b">
        <v>0</v>
      </c>
      <c r="DC12" s="3" t="b">
        <v>0</v>
      </c>
      <c r="DD12" s="2">
        <v>106.2</v>
      </c>
      <c r="DE12" s="2">
        <v>8</v>
      </c>
      <c r="DF12" s="2">
        <v>7</v>
      </c>
      <c r="DG12" s="2">
        <v>0</v>
      </c>
      <c r="DH12" s="2">
        <v>0</v>
      </c>
      <c r="DI12" s="2">
        <v>1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1</v>
      </c>
      <c r="DP12" s="3" t="b">
        <v>0</v>
      </c>
      <c r="DQ12" s="3" t="b">
        <v>1</v>
      </c>
      <c r="DR12" s="2">
        <v>114.94</v>
      </c>
      <c r="DS12" s="2">
        <v>9</v>
      </c>
      <c r="DT12" s="2">
        <v>8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3" t="b">
        <v>0</v>
      </c>
      <c r="EE12" s="3" t="b">
        <v>0</v>
      </c>
      <c r="EF12" s="2">
        <v>201.28</v>
      </c>
      <c r="EG12" s="2">
        <v>7</v>
      </c>
      <c r="EH12" s="2">
        <v>6</v>
      </c>
      <c r="EI12" s="2">
        <v>0</v>
      </c>
      <c r="EJ12" s="2">
        <v>0</v>
      </c>
      <c r="EK12" s="2">
        <v>0</v>
      </c>
      <c r="EL12" s="2">
        <v>1</v>
      </c>
      <c r="EM12" s="2">
        <v>0</v>
      </c>
      <c r="EN12" s="2">
        <v>0</v>
      </c>
      <c r="EO12" s="2">
        <v>0</v>
      </c>
      <c r="EP12" s="2">
        <v>1</v>
      </c>
      <c r="EQ12" s="2">
        <v>2</v>
      </c>
      <c r="ER12" s="3" t="b">
        <v>0</v>
      </c>
      <c r="ES12" s="3" t="b">
        <v>0</v>
      </c>
      <c r="ET12" s="2">
        <v>117.43</v>
      </c>
      <c r="EU12" s="2">
        <v>8</v>
      </c>
      <c r="EV12" s="2">
        <v>7</v>
      </c>
      <c r="EW12" s="2">
        <v>0</v>
      </c>
      <c r="EX12" s="2">
        <v>0</v>
      </c>
      <c r="EY12" s="2">
        <v>0</v>
      </c>
      <c r="EZ12" s="2">
        <v>1</v>
      </c>
      <c r="FA12" s="2">
        <v>0</v>
      </c>
      <c r="FB12" s="2">
        <v>0</v>
      </c>
      <c r="FC12" s="2">
        <v>0</v>
      </c>
      <c r="FD12" s="2">
        <v>0</v>
      </c>
      <c r="FE12" s="2">
        <v>1</v>
      </c>
      <c r="FF12" s="3" t="b">
        <v>0</v>
      </c>
      <c r="FG12" s="3" t="b">
        <v>1</v>
      </c>
      <c r="FH12" s="2">
        <v>167.42</v>
      </c>
      <c r="FI12" s="2">
        <v>9</v>
      </c>
      <c r="FJ12" s="2">
        <v>8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3" t="b">
        <v>1</v>
      </c>
      <c r="FU12" s="3" t="b">
        <v>0</v>
      </c>
      <c r="FV12" s="2">
        <v>96.61</v>
      </c>
      <c r="FW12" s="2">
        <v>8</v>
      </c>
      <c r="FX12" s="2">
        <v>7</v>
      </c>
      <c r="FY12" s="2">
        <v>0</v>
      </c>
      <c r="FZ12" s="2">
        <v>0</v>
      </c>
      <c r="GA12" s="2">
        <v>0</v>
      </c>
      <c r="GB12" s="2">
        <v>1</v>
      </c>
      <c r="GC12" s="2">
        <v>0</v>
      </c>
      <c r="GD12" s="2">
        <v>0</v>
      </c>
      <c r="GE12" s="2">
        <v>0</v>
      </c>
      <c r="GF12" s="2">
        <v>0</v>
      </c>
      <c r="GG12" s="2">
        <v>1</v>
      </c>
      <c r="GH12" s="3" t="b">
        <v>0</v>
      </c>
      <c r="GI12" s="2">
        <v>5</v>
      </c>
      <c r="GJ12" s="2">
        <v>1946</v>
      </c>
      <c r="GK12" s="2">
        <v>119.504</v>
      </c>
      <c r="GL12" s="2">
        <v>1</v>
      </c>
      <c r="GM12" s="2">
        <v>1</v>
      </c>
      <c r="GN12" s="2">
        <v>0</v>
      </c>
      <c r="GO12" s="2">
        <v>3</v>
      </c>
      <c r="GP12" s="2">
        <v>4</v>
      </c>
      <c r="GQ12" s="2">
        <v>2</v>
      </c>
      <c r="GR12" s="2">
        <v>10</v>
      </c>
      <c r="GS12" s="2">
        <v>2.875</v>
      </c>
      <c r="GT12" s="2">
        <v>3.625</v>
      </c>
    </row>
    <row r="13" spans="1:202" ht="15.75" customHeight="1" x14ac:dyDescent="0.35">
      <c r="A13" s="1" t="s">
        <v>287</v>
      </c>
      <c r="B13" s="2">
        <v>3</v>
      </c>
      <c r="C13" s="1" t="s">
        <v>203</v>
      </c>
      <c r="D13" s="1" t="s">
        <v>204</v>
      </c>
      <c r="E13" s="2">
        <v>35</v>
      </c>
      <c r="F13" s="3" t="b">
        <v>1</v>
      </c>
      <c r="G13" s="2">
        <v>32.14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26.96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0</v>
      </c>
      <c r="AC13" s="2">
        <v>60.68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3" t="b">
        <v>1</v>
      </c>
      <c r="AN13" s="2">
        <v>41.98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3</v>
      </c>
      <c r="AY13" s="3" t="b">
        <v>0</v>
      </c>
      <c r="AZ13" s="2">
        <v>33.4</v>
      </c>
      <c r="BA13" s="2">
        <v>7</v>
      </c>
      <c r="BB13" s="2">
        <v>6</v>
      </c>
      <c r="BC13" s="2">
        <v>0</v>
      </c>
      <c r="BD13" s="2">
        <v>0</v>
      </c>
      <c r="BE13" s="2">
        <v>0</v>
      </c>
      <c r="BF13" s="2">
        <v>1</v>
      </c>
      <c r="BG13" s="2">
        <v>0</v>
      </c>
      <c r="BH13" s="2">
        <v>0</v>
      </c>
      <c r="BI13" s="2">
        <v>0</v>
      </c>
      <c r="BJ13" s="2">
        <v>1</v>
      </c>
      <c r="BK13" s="2">
        <v>2</v>
      </c>
      <c r="BL13" s="3" t="b">
        <v>1</v>
      </c>
      <c r="BM13" s="3" t="b">
        <v>0</v>
      </c>
      <c r="BN13" s="2">
        <v>26.42</v>
      </c>
      <c r="BO13" s="2">
        <v>7</v>
      </c>
      <c r="BP13" s="2">
        <v>6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</v>
      </c>
      <c r="BX13" s="2">
        <v>0</v>
      </c>
      <c r="BY13" s="2">
        <v>2</v>
      </c>
      <c r="BZ13" s="3" t="b">
        <v>1</v>
      </c>
      <c r="CA13" s="3" t="b">
        <v>1</v>
      </c>
      <c r="CB13" s="2">
        <v>62.6</v>
      </c>
      <c r="CC13" s="2">
        <v>9</v>
      </c>
      <c r="CD13" s="2">
        <v>8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3" t="b">
        <v>0</v>
      </c>
      <c r="CO13" s="3" t="b">
        <v>1</v>
      </c>
      <c r="CP13" s="2">
        <v>37.9</v>
      </c>
      <c r="CQ13" s="2">
        <v>9</v>
      </c>
      <c r="CR13" s="2">
        <v>8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3" t="b">
        <v>0</v>
      </c>
      <c r="DC13" s="3" t="b">
        <v>0</v>
      </c>
      <c r="DD13" s="2">
        <v>71.97</v>
      </c>
      <c r="DE13" s="2">
        <v>9</v>
      </c>
      <c r="DF13" s="2">
        <v>6</v>
      </c>
      <c r="DG13" s="2">
        <v>0</v>
      </c>
      <c r="DH13" s="2">
        <v>0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1</v>
      </c>
      <c r="DO13" s="2">
        <v>2</v>
      </c>
      <c r="DP13" s="3" t="b">
        <v>0</v>
      </c>
      <c r="DQ13" s="3" t="b">
        <v>0</v>
      </c>
      <c r="DR13" s="2">
        <v>83.88</v>
      </c>
      <c r="DS13" s="2">
        <v>8</v>
      </c>
      <c r="DT13" s="2">
        <v>7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1</v>
      </c>
      <c r="EC13" s="2">
        <v>1</v>
      </c>
      <c r="ED13" s="3" t="b">
        <v>0</v>
      </c>
      <c r="EE13" s="3" t="b">
        <v>0</v>
      </c>
      <c r="EF13" s="2">
        <v>66.94</v>
      </c>
      <c r="EG13" s="2">
        <v>8</v>
      </c>
      <c r="EH13" s="2">
        <v>7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1</v>
      </c>
      <c r="EQ13" s="2">
        <v>1</v>
      </c>
      <c r="ER13" s="3" t="b">
        <v>0</v>
      </c>
      <c r="ES13" s="3" t="b">
        <v>0</v>
      </c>
      <c r="ET13" s="2">
        <v>93.77</v>
      </c>
      <c r="EU13" s="2">
        <v>9</v>
      </c>
      <c r="EV13" s="2">
        <v>6</v>
      </c>
      <c r="EW13" s="2">
        <v>1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1</v>
      </c>
      <c r="FD13" s="2">
        <v>0</v>
      </c>
      <c r="FE13" s="2">
        <v>2</v>
      </c>
      <c r="FF13" s="3" t="b">
        <v>0</v>
      </c>
      <c r="FG13" s="3" t="b">
        <v>0</v>
      </c>
      <c r="FH13" s="2">
        <v>77.97</v>
      </c>
      <c r="FI13" s="2">
        <v>8</v>
      </c>
      <c r="FJ13" s="2">
        <v>5</v>
      </c>
      <c r="FK13" s="2">
        <v>1</v>
      </c>
      <c r="FL13" s="2">
        <v>0</v>
      </c>
      <c r="FM13" s="2">
        <v>0</v>
      </c>
      <c r="FN13" s="2">
        <v>0</v>
      </c>
      <c r="FO13" s="2">
        <v>0</v>
      </c>
      <c r="FP13" s="2">
        <v>1</v>
      </c>
      <c r="FQ13" s="2">
        <v>1</v>
      </c>
      <c r="FR13" s="2">
        <v>0</v>
      </c>
      <c r="FS13" s="2">
        <v>3</v>
      </c>
      <c r="FT13" s="3" t="b">
        <v>0</v>
      </c>
      <c r="FU13" s="3" t="b">
        <v>0</v>
      </c>
      <c r="FV13" s="2">
        <v>77.38</v>
      </c>
      <c r="FW13" s="2">
        <v>7</v>
      </c>
      <c r="FX13" s="2">
        <v>7</v>
      </c>
      <c r="FY13" s="2">
        <v>0</v>
      </c>
      <c r="FZ13" s="2">
        <v>0</v>
      </c>
      <c r="GA13" s="2">
        <v>0</v>
      </c>
      <c r="GB13" s="2">
        <v>2</v>
      </c>
      <c r="GC13" s="2">
        <v>0</v>
      </c>
      <c r="GD13" s="2">
        <v>0</v>
      </c>
      <c r="GE13" s="2">
        <v>0</v>
      </c>
      <c r="GF13" s="2">
        <v>0</v>
      </c>
      <c r="GG13" s="2">
        <v>2</v>
      </c>
      <c r="GH13" s="3" t="b">
        <v>0</v>
      </c>
      <c r="GI13" s="2">
        <v>2</v>
      </c>
      <c r="GJ13" s="2">
        <v>1138</v>
      </c>
      <c r="GK13" s="2">
        <v>63.222999999999999</v>
      </c>
      <c r="GL13" s="2">
        <v>2</v>
      </c>
      <c r="GM13" s="2">
        <v>0</v>
      </c>
      <c r="GN13" s="2">
        <v>2</v>
      </c>
      <c r="GO13" s="2">
        <v>4</v>
      </c>
      <c r="GP13" s="2">
        <v>2</v>
      </c>
      <c r="GQ13" s="2">
        <v>2</v>
      </c>
      <c r="GR13" s="2">
        <v>9.8000000000000007</v>
      </c>
      <c r="GS13" s="2">
        <v>2.5</v>
      </c>
      <c r="GT13" s="2">
        <v>3</v>
      </c>
    </row>
    <row r="14" spans="1:202" ht="15.75" customHeight="1" x14ac:dyDescent="0.35">
      <c r="A14" s="1" t="s">
        <v>288</v>
      </c>
      <c r="B14" s="2">
        <v>3</v>
      </c>
      <c r="C14" s="1" t="s">
        <v>203</v>
      </c>
      <c r="D14" s="1" t="s">
        <v>204</v>
      </c>
      <c r="E14" s="2">
        <v>20</v>
      </c>
      <c r="F14" s="3" t="b">
        <v>1</v>
      </c>
      <c r="G14" s="2">
        <v>98.01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28.24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1</v>
      </c>
      <c r="AC14" s="2">
        <v>50.04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3" t="b">
        <v>1</v>
      </c>
      <c r="AN14" s="2">
        <v>28.98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4</v>
      </c>
      <c r="AY14" s="3" t="b">
        <v>0</v>
      </c>
      <c r="AZ14" s="2">
        <v>47.2</v>
      </c>
      <c r="BA14" s="2">
        <v>7</v>
      </c>
      <c r="BB14" s="2">
        <v>6</v>
      </c>
      <c r="BC14" s="2">
        <v>0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  <c r="BI14" s="2">
        <v>0</v>
      </c>
      <c r="BJ14" s="2">
        <v>1</v>
      </c>
      <c r="BK14" s="2">
        <v>2</v>
      </c>
      <c r="BL14" s="3" t="b">
        <v>1</v>
      </c>
      <c r="BM14" s="3" t="b">
        <v>0</v>
      </c>
      <c r="BN14" s="2">
        <v>32.92</v>
      </c>
      <c r="BO14" s="2">
        <v>7</v>
      </c>
      <c r="BP14" s="2">
        <v>6</v>
      </c>
      <c r="BQ14" s="2">
        <v>1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1</v>
      </c>
      <c r="BX14" s="2">
        <v>0</v>
      </c>
      <c r="BY14" s="2">
        <v>2</v>
      </c>
      <c r="BZ14" s="3" t="b">
        <v>1</v>
      </c>
      <c r="CA14" s="3" t="b">
        <v>0</v>
      </c>
      <c r="CB14" s="2">
        <v>69</v>
      </c>
      <c r="CC14" s="2">
        <v>8</v>
      </c>
      <c r="CD14" s="2">
        <v>7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1</v>
      </c>
      <c r="CN14" s="3" t="b">
        <v>0</v>
      </c>
      <c r="CO14" s="3" t="b">
        <v>1</v>
      </c>
      <c r="CP14" s="2">
        <v>34.659999999999997</v>
      </c>
      <c r="CQ14" s="2">
        <v>9</v>
      </c>
      <c r="CR14" s="2">
        <v>8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3" t="b">
        <v>0</v>
      </c>
      <c r="DC14" s="3" t="b">
        <v>1</v>
      </c>
      <c r="DD14" s="2">
        <v>97.61</v>
      </c>
      <c r="DE14" s="2">
        <v>9</v>
      </c>
      <c r="DF14" s="2">
        <v>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3" t="b">
        <v>0</v>
      </c>
      <c r="DQ14" s="3" t="b">
        <v>0</v>
      </c>
      <c r="DR14" s="2">
        <v>84.12</v>
      </c>
      <c r="DS14" s="2">
        <v>7</v>
      </c>
      <c r="DT14" s="2">
        <v>6</v>
      </c>
      <c r="DU14" s="2">
        <v>0</v>
      </c>
      <c r="DV14" s="2">
        <v>1</v>
      </c>
      <c r="DW14" s="2">
        <v>0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 s="2">
        <v>2</v>
      </c>
      <c r="ED14" s="3" t="b">
        <v>0</v>
      </c>
      <c r="EE14" s="3" t="b">
        <v>0</v>
      </c>
      <c r="EF14" s="2">
        <v>82.24</v>
      </c>
      <c r="EG14" s="2">
        <v>7</v>
      </c>
      <c r="EH14" s="2">
        <v>6</v>
      </c>
      <c r="EI14" s="2">
        <v>0</v>
      </c>
      <c r="EJ14" s="2">
        <v>0</v>
      </c>
      <c r="EK14" s="2">
        <v>0</v>
      </c>
      <c r="EL14" s="2">
        <v>1</v>
      </c>
      <c r="EM14" s="2">
        <v>0</v>
      </c>
      <c r="EN14" s="2">
        <v>0</v>
      </c>
      <c r="EO14" s="2">
        <v>0</v>
      </c>
      <c r="EP14" s="2">
        <v>1</v>
      </c>
      <c r="EQ14" s="2">
        <v>2</v>
      </c>
      <c r="ER14" s="3" t="b">
        <v>0</v>
      </c>
      <c r="ES14" s="3" t="b">
        <v>0</v>
      </c>
      <c r="ET14" s="2">
        <v>120.57</v>
      </c>
      <c r="EU14" s="2">
        <v>8</v>
      </c>
      <c r="EV14" s="2">
        <v>7</v>
      </c>
      <c r="EW14" s="2">
        <v>1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1</v>
      </c>
      <c r="FF14" s="3" t="b">
        <v>0</v>
      </c>
      <c r="FG14" s="3" t="b">
        <v>0</v>
      </c>
      <c r="FH14" s="2">
        <v>87.83</v>
      </c>
      <c r="FI14" s="2">
        <v>9</v>
      </c>
      <c r="FJ14" s="2">
        <v>6</v>
      </c>
      <c r="FK14" s="2">
        <v>1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1</v>
      </c>
      <c r="FR14" s="2">
        <v>0</v>
      </c>
      <c r="FS14" s="2">
        <v>2</v>
      </c>
      <c r="FT14" s="3" t="b">
        <v>0</v>
      </c>
      <c r="FU14" s="3" t="b">
        <v>0</v>
      </c>
      <c r="FV14" s="2">
        <v>63.86</v>
      </c>
      <c r="FW14" s="2">
        <v>7</v>
      </c>
      <c r="FX14" s="2">
        <v>7</v>
      </c>
      <c r="FY14" s="2">
        <v>0</v>
      </c>
      <c r="FZ14" s="2">
        <v>0</v>
      </c>
      <c r="GA14" s="2">
        <v>0</v>
      </c>
      <c r="GB14" s="2">
        <v>2</v>
      </c>
      <c r="GC14" s="2">
        <v>0</v>
      </c>
      <c r="GD14" s="2">
        <v>0</v>
      </c>
      <c r="GE14" s="2">
        <v>0</v>
      </c>
      <c r="GF14" s="2">
        <v>0</v>
      </c>
      <c r="GG14" s="2">
        <v>2</v>
      </c>
      <c r="GH14" s="3" t="b">
        <v>0</v>
      </c>
      <c r="GI14" s="2">
        <v>2</v>
      </c>
      <c r="GJ14" s="2">
        <v>1591</v>
      </c>
      <c r="GK14" s="2">
        <v>72.001000000000005</v>
      </c>
      <c r="GL14" s="2">
        <v>2</v>
      </c>
      <c r="GM14" s="2">
        <v>0</v>
      </c>
      <c r="GN14" s="2">
        <v>2</v>
      </c>
      <c r="GO14" s="2">
        <v>4</v>
      </c>
      <c r="GP14" s="2">
        <v>2</v>
      </c>
      <c r="GQ14" s="2">
        <v>2</v>
      </c>
      <c r="GR14" s="2">
        <v>11</v>
      </c>
      <c r="GS14" s="2">
        <v>1.5</v>
      </c>
      <c r="GT14" s="2">
        <v>2</v>
      </c>
    </row>
    <row r="15" spans="1:202" ht="15.75" customHeight="1" x14ac:dyDescent="0.35">
      <c r="A15" s="1" t="s">
        <v>289</v>
      </c>
      <c r="B15" s="2">
        <v>3</v>
      </c>
      <c r="C15" s="1" t="s">
        <v>203</v>
      </c>
      <c r="D15" s="1" t="s">
        <v>204</v>
      </c>
      <c r="E15" s="2">
        <v>39</v>
      </c>
      <c r="F15" s="3" t="b">
        <v>0</v>
      </c>
      <c r="G15" s="2">
        <v>83.5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3" t="b">
        <v>1</v>
      </c>
      <c r="R15" s="2">
        <v>64.23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3" t="b">
        <v>1</v>
      </c>
      <c r="AC15" s="2">
        <v>34.01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37.28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1</v>
      </c>
      <c r="AZ15" s="2">
        <v>76.55</v>
      </c>
      <c r="BA15" s="2">
        <v>9</v>
      </c>
      <c r="BB15" s="2">
        <v>8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3" t="b">
        <v>0</v>
      </c>
      <c r="BM15" s="3" t="b">
        <v>1</v>
      </c>
      <c r="BN15" s="2">
        <v>79.709999999999994</v>
      </c>
      <c r="BO15" s="2">
        <v>9</v>
      </c>
      <c r="BP15" s="2">
        <v>8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3" t="b">
        <v>0</v>
      </c>
      <c r="CA15" s="3" t="b">
        <v>1</v>
      </c>
      <c r="CB15" s="2">
        <v>80.739999999999995</v>
      </c>
      <c r="CC15" s="2">
        <v>9</v>
      </c>
      <c r="CD15" s="2">
        <v>8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3" t="b">
        <v>0</v>
      </c>
      <c r="CO15" s="3" t="b">
        <v>1</v>
      </c>
      <c r="CP15" s="2">
        <v>119.23</v>
      </c>
      <c r="CQ15" s="2">
        <v>9</v>
      </c>
      <c r="CR15" s="2">
        <v>8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3" t="b">
        <v>0</v>
      </c>
      <c r="DC15" s="3" t="b">
        <v>0</v>
      </c>
      <c r="DD15" s="2">
        <v>104.75</v>
      </c>
      <c r="DE15" s="2">
        <v>8</v>
      </c>
      <c r="DF15" s="2">
        <v>7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1</v>
      </c>
      <c r="DN15" s="2">
        <v>0</v>
      </c>
      <c r="DO15" s="2">
        <v>1</v>
      </c>
      <c r="DP15" s="3" t="b">
        <v>0</v>
      </c>
      <c r="DQ15" s="3" t="b">
        <v>1</v>
      </c>
      <c r="DR15" s="2">
        <v>77.27</v>
      </c>
      <c r="DS15" s="2">
        <v>9</v>
      </c>
      <c r="DT15" s="2">
        <v>8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3" t="b">
        <v>0</v>
      </c>
      <c r="EE15" s="3" t="b">
        <v>1</v>
      </c>
      <c r="EF15" s="2">
        <v>104.56</v>
      </c>
      <c r="EG15" s="2">
        <v>9</v>
      </c>
      <c r="EH15" s="2">
        <v>8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3" t="b">
        <v>1</v>
      </c>
      <c r="ES15" s="3" t="b">
        <v>1</v>
      </c>
      <c r="ET15" s="2">
        <v>66.58</v>
      </c>
      <c r="EU15" s="2">
        <v>9</v>
      </c>
      <c r="EV15" s="2">
        <v>8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3" t="b">
        <v>1</v>
      </c>
      <c r="FG15" s="3" t="b">
        <v>1</v>
      </c>
      <c r="FH15" s="2">
        <v>121.79</v>
      </c>
      <c r="FI15" s="2">
        <v>9</v>
      </c>
      <c r="FJ15" s="2">
        <v>8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3" t="b">
        <v>1</v>
      </c>
      <c r="FU15" s="3" t="b">
        <v>1</v>
      </c>
      <c r="FV15" s="2">
        <v>66.95</v>
      </c>
      <c r="FW15" s="2">
        <v>9</v>
      </c>
      <c r="FX15" s="2">
        <v>8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3" t="b">
        <v>1</v>
      </c>
      <c r="GI15" s="2">
        <v>9</v>
      </c>
      <c r="GJ15" s="2">
        <v>1624</v>
      </c>
      <c r="GK15" s="2">
        <v>89.813000000000002</v>
      </c>
      <c r="GL15" s="2">
        <v>4</v>
      </c>
      <c r="GM15" s="2">
        <v>4</v>
      </c>
      <c r="GN15" s="2">
        <v>0</v>
      </c>
      <c r="GO15" s="2">
        <v>0</v>
      </c>
      <c r="GP15" s="2">
        <v>5</v>
      </c>
      <c r="GQ15" s="2">
        <v>1</v>
      </c>
      <c r="GR15" s="2">
        <v>12</v>
      </c>
      <c r="GS15" s="2">
        <v>2.25</v>
      </c>
      <c r="GT15" s="2">
        <v>3.125</v>
      </c>
    </row>
    <row r="16" spans="1:202" ht="15.75" customHeight="1" x14ac:dyDescent="0.35">
      <c r="A16" s="1" t="s">
        <v>290</v>
      </c>
      <c r="B16" s="2">
        <v>3</v>
      </c>
      <c r="C16" s="1" t="s">
        <v>203</v>
      </c>
      <c r="D16" s="1" t="s">
        <v>204</v>
      </c>
      <c r="E16" s="2">
        <v>68</v>
      </c>
      <c r="F16" s="3" t="b">
        <v>0</v>
      </c>
      <c r="G16" s="2">
        <v>36.15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3" t="b">
        <v>1</v>
      </c>
      <c r="R16" s="2">
        <v>44.62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0</v>
      </c>
      <c r="AC16" s="2">
        <v>60.95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3" t="b">
        <v>1</v>
      </c>
      <c r="AN16" s="2">
        <v>33.520000000000003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2</v>
      </c>
      <c r="AY16" s="3" t="b">
        <v>0</v>
      </c>
      <c r="AZ16" s="2">
        <v>68.98</v>
      </c>
      <c r="BA16" s="2">
        <v>6</v>
      </c>
      <c r="BB16" s="2">
        <v>5</v>
      </c>
      <c r="BC16" s="2">
        <v>0</v>
      </c>
      <c r="BD16" s="2">
        <v>0</v>
      </c>
      <c r="BE16" s="2">
        <v>0</v>
      </c>
      <c r="BF16" s="2">
        <v>1</v>
      </c>
      <c r="BG16" s="2">
        <v>1</v>
      </c>
      <c r="BH16" s="2">
        <v>0</v>
      </c>
      <c r="BI16" s="2">
        <v>0</v>
      </c>
      <c r="BJ16" s="2">
        <v>1</v>
      </c>
      <c r="BK16" s="2">
        <v>3</v>
      </c>
      <c r="BL16" s="3" t="b">
        <v>0</v>
      </c>
      <c r="BM16" s="3" t="b">
        <v>0</v>
      </c>
      <c r="BN16" s="2">
        <v>48.42</v>
      </c>
      <c r="BO16" s="2">
        <v>7</v>
      </c>
      <c r="BP16" s="2">
        <v>6</v>
      </c>
      <c r="BQ16" s="2">
        <v>1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1</v>
      </c>
      <c r="BX16" s="2">
        <v>0</v>
      </c>
      <c r="BY16" s="2">
        <v>2</v>
      </c>
      <c r="BZ16" s="3" t="b">
        <v>1</v>
      </c>
      <c r="CA16" s="3" t="b">
        <v>1</v>
      </c>
      <c r="CB16" s="2">
        <v>68.290000000000006</v>
      </c>
      <c r="CC16" s="2">
        <v>9</v>
      </c>
      <c r="CD16" s="2">
        <v>8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3" t="b">
        <v>0</v>
      </c>
      <c r="CO16" s="3" t="b">
        <v>1</v>
      </c>
      <c r="CP16" s="2">
        <v>49.39</v>
      </c>
      <c r="CQ16" s="2">
        <v>9</v>
      </c>
      <c r="CR16" s="2">
        <v>8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3" t="b">
        <v>0</v>
      </c>
      <c r="DC16" s="3" t="b">
        <v>0</v>
      </c>
      <c r="DD16" s="2">
        <v>87.42</v>
      </c>
      <c r="DE16" s="2">
        <v>2</v>
      </c>
      <c r="DF16" s="2">
        <v>2</v>
      </c>
      <c r="DG16" s="2">
        <v>0</v>
      </c>
      <c r="DH16" s="2">
        <v>1</v>
      </c>
      <c r="DI16" s="2">
        <v>2</v>
      </c>
      <c r="DJ16" s="2">
        <v>1</v>
      </c>
      <c r="DK16" s="2">
        <v>1</v>
      </c>
      <c r="DL16" s="2">
        <v>1</v>
      </c>
      <c r="DM16" s="2">
        <v>1</v>
      </c>
      <c r="DN16" s="2">
        <v>0</v>
      </c>
      <c r="DO16" s="2">
        <v>7</v>
      </c>
      <c r="DP16" s="3" t="b">
        <v>0</v>
      </c>
      <c r="DQ16" s="3" t="b">
        <v>1</v>
      </c>
      <c r="DR16" s="2">
        <v>64.150000000000006</v>
      </c>
      <c r="DS16" s="2">
        <v>9</v>
      </c>
      <c r="DT16" s="2">
        <v>8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3" t="b">
        <v>0</v>
      </c>
      <c r="EE16" s="3" t="b">
        <v>0</v>
      </c>
      <c r="EF16" s="2">
        <v>96.2</v>
      </c>
      <c r="EG16" s="2">
        <v>8</v>
      </c>
      <c r="EH16" s="2">
        <v>7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1</v>
      </c>
      <c r="EQ16" s="2">
        <v>1</v>
      </c>
      <c r="ER16" s="3" t="b">
        <v>0</v>
      </c>
      <c r="ES16" s="3" t="b">
        <v>1</v>
      </c>
      <c r="ET16" s="2">
        <v>92.45</v>
      </c>
      <c r="EU16" s="2">
        <v>9</v>
      </c>
      <c r="EV16" s="2">
        <v>8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3" t="b">
        <v>1</v>
      </c>
      <c r="FG16" s="3" t="b">
        <v>0</v>
      </c>
      <c r="FH16" s="2">
        <v>136.56</v>
      </c>
      <c r="FI16" s="2">
        <v>9</v>
      </c>
      <c r="FJ16" s="2">
        <v>6</v>
      </c>
      <c r="FK16" s="2">
        <v>1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1</v>
      </c>
      <c r="FR16" s="2">
        <v>0</v>
      </c>
      <c r="FS16" s="2">
        <v>2</v>
      </c>
      <c r="FT16" s="3" t="b">
        <v>0</v>
      </c>
      <c r="FU16" s="3" t="b">
        <v>0</v>
      </c>
      <c r="FV16" s="2">
        <v>111.38</v>
      </c>
      <c r="FW16" s="2">
        <v>8</v>
      </c>
      <c r="FX16" s="2">
        <v>7</v>
      </c>
      <c r="FY16" s="2">
        <v>0</v>
      </c>
      <c r="FZ16" s="2">
        <v>0</v>
      </c>
      <c r="GA16" s="2">
        <v>0</v>
      </c>
      <c r="GB16" s="2">
        <v>1</v>
      </c>
      <c r="GC16" s="2">
        <v>0</v>
      </c>
      <c r="GD16" s="2">
        <v>0</v>
      </c>
      <c r="GE16" s="2">
        <v>0</v>
      </c>
      <c r="GF16" s="2">
        <v>0</v>
      </c>
      <c r="GG16" s="2">
        <v>1</v>
      </c>
      <c r="GH16" s="3" t="b">
        <v>0</v>
      </c>
      <c r="GI16" s="2">
        <v>4</v>
      </c>
      <c r="GJ16" s="2">
        <v>1448</v>
      </c>
      <c r="GK16" s="2">
        <v>82.323999999999998</v>
      </c>
      <c r="GL16" s="2">
        <v>2</v>
      </c>
      <c r="GM16" s="2">
        <v>1</v>
      </c>
      <c r="GN16" s="2">
        <v>1</v>
      </c>
      <c r="GO16" s="2">
        <v>3</v>
      </c>
      <c r="GP16" s="2">
        <v>3</v>
      </c>
      <c r="GQ16" s="2">
        <v>2</v>
      </c>
      <c r="GR16" s="2">
        <v>10.6</v>
      </c>
      <c r="GS16" s="2">
        <v>2.125</v>
      </c>
      <c r="GT16" s="2">
        <v>2.625</v>
      </c>
    </row>
    <row r="17" spans="1:202" ht="15.75" customHeight="1" x14ac:dyDescent="0.35">
      <c r="A17" s="1" t="s">
        <v>291</v>
      </c>
      <c r="B17" s="2">
        <v>3</v>
      </c>
      <c r="C17" s="1" t="s">
        <v>203</v>
      </c>
      <c r="D17" s="1" t="s">
        <v>208</v>
      </c>
      <c r="E17" s="2">
        <v>34</v>
      </c>
      <c r="F17" s="3" t="b">
        <v>1</v>
      </c>
      <c r="G17" s="2">
        <v>48.02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1</v>
      </c>
      <c r="R17" s="2">
        <v>44.38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 t="b">
        <v>1</v>
      </c>
      <c r="AC17" s="2">
        <v>35.86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77.040000000000006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</v>
      </c>
      <c r="AY17" s="3" t="b">
        <v>0</v>
      </c>
      <c r="AZ17" s="2">
        <v>75.09</v>
      </c>
      <c r="BA17" s="2">
        <v>8</v>
      </c>
      <c r="BB17" s="2">
        <v>7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1</v>
      </c>
      <c r="BK17" s="2">
        <v>1</v>
      </c>
      <c r="BL17" s="3" t="b">
        <v>0</v>
      </c>
      <c r="BM17" s="3" t="b">
        <v>1</v>
      </c>
      <c r="BN17" s="2">
        <v>72.180000000000007</v>
      </c>
      <c r="BO17" s="2">
        <v>9</v>
      </c>
      <c r="BP17" s="2">
        <v>8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3" t="b">
        <v>0</v>
      </c>
      <c r="CA17" s="3" t="b">
        <v>1</v>
      </c>
      <c r="CB17" s="2">
        <v>81.42</v>
      </c>
      <c r="CC17" s="2">
        <v>9</v>
      </c>
      <c r="CD17" s="2">
        <v>8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3" t="b">
        <v>0</v>
      </c>
      <c r="CO17" s="3" t="b">
        <v>1</v>
      </c>
      <c r="CP17" s="2">
        <v>65.83</v>
      </c>
      <c r="CQ17" s="2">
        <v>9</v>
      </c>
      <c r="CR17" s="2">
        <v>8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3" t="b">
        <v>0</v>
      </c>
      <c r="DC17" s="3" t="b">
        <v>1</v>
      </c>
      <c r="DD17" s="2">
        <v>117.01</v>
      </c>
      <c r="DE17" s="2">
        <v>9</v>
      </c>
      <c r="DF17" s="2">
        <v>8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3" t="b">
        <v>0</v>
      </c>
      <c r="DQ17" s="3" t="b">
        <v>1</v>
      </c>
      <c r="DR17" s="2">
        <v>96.26</v>
      </c>
      <c r="DS17" s="2">
        <v>9</v>
      </c>
      <c r="DT17" s="2">
        <v>8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3" t="b">
        <v>0</v>
      </c>
      <c r="EE17" s="3" t="b">
        <v>1</v>
      </c>
      <c r="EF17" s="2">
        <v>80.33</v>
      </c>
      <c r="EG17" s="2">
        <v>9</v>
      </c>
      <c r="EH17" s="2">
        <v>8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3" t="b">
        <v>1</v>
      </c>
      <c r="ES17" s="3" t="b">
        <v>1</v>
      </c>
      <c r="ET17" s="2">
        <v>80.040000000000006</v>
      </c>
      <c r="EU17" s="2">
        <v>9</v>
      </c>
      <c r="EV17" s="2">
        <v>8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3" t="b">
        <v>1</v>
      </c>
      <c r="FG17" s="3" t="b">
        <v>1</v>
      </c>
      <c r="FH17" s="2">
        <v>116.83</v>
      </c>
      <c r="FI17" s="2">
        <v>9</v>
      </c>
      <c r="FJ17" s="2">
        <v>8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3" t="b">
        <v>1</v>
      </c>
      <c r="FU17" s="3" t="b">
        <v>1</v>
      </c>
      <c r="FV17" s="2">
        <v>99.2</v>
      </c>
      <c r="FW17" s="2">
        <v>9</v>
      </c>
      <c r="FX17" s="2">
        <v>8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3" t="b">
        <v>1</v>
      </c>
      <c r="GI17" s="2">
        <v>9</v>
      </c>
      <c r="GJ17" s="2">
        <v>1588</v>
      </c>
      <c r="GK17" s="2">
        <v>88.418999999999997</v>
      </c>
      <c r="GL17" s="2">
        <v>4</v>
      </c>
      <c r="GM17" s="2">
        <v>4</v>
      </c>
      <c r="GN17" s="2">
        <v>0</v>
      </c>
      <c r="GO17" s="2">
        <v>0</v>
      </c>
      <c r="GP17" s="2">
        <v>5</v>
      </c>
      <c r="GQ17" s="2">
        <v>1</v>
      </c>
      <c r="GR17" s="2">
        <v>6.6</v>
      </c>
      <c r="GS17" s="2">
        <v>2.5</v>
      </c>
      <c r="GT17" s="2">
        <v>4.75</v>
      </c>
    </row>
    <row r="18" spans="1:202" ht="15.75" customHeight="1" x14ac:dyDescent="0.35">
      <c r="A18" s="1" t="s">
        <v>292</v>
      </c>
      <c r="B18" s="2">
        <v>3</v>
      </c>
      <c r="C18" s="1" t="s">
        <v>203</v>
      </c>
      <c r="D18" s="1" t="s">
        <v>208</v>
      </c>
      <c r="E18" s="2">
        <v>27</v>
      </c>
      <c r="F18" s="3" t="b">
        <v>0</v>
      </c>
      <c r="G18" s="2">
        <v>39.81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3" t="b">
        <v>0</v>
      </c>
      <c r="R18" s="2">
        <v>83.57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3" t="b">
        <v>1</v>
      </c>
      <c r="AC18" s="2">
        <v>56.52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45.54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2</v>
      </c>
      <c r="AY18" s="3" t="b">
        <v>0</v>
      </c>
      <c r="AZ18" s="2">
        <v>66.849999999999994</v>
      </c>
      <c r="BA18" s="2">
        <v>8</v>
      </c>
      <c r="BB18" s="2">
        <v>7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1</v>
      </c>
      <c r="BK18" s="2">
        <v>1</v>
      </c>
      <c r="BL18" s="3" t="b">
        <v>0</v>
      </c>
      <c r="BM18" s="3" t="b">
        <v>1</v>
      </c>
      <c r="BN18" s="2">
        <v>80.28</v>
      </c>
      <c r="BO18" s="2">
        <v>9</v>
      </c>
      <c r="BP18" s="2">
        <v>8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3" t="b">
        <v>0</v>
      </c>
      <c r="CA18" s="3" t="b">
        <v>1</v>
      </c>
      <c r="CB18" s="2">
        <v>89.27</v>
      </c>
      <c r="CC18" s="2">
        <v>9</v>
      </c>
      <c r="CD18" s="2">
        <v>8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3" t="b">
        <v>0</v>
      </c>
      <c r="CO18" s="3" t="b">
        <v>1</v>
      </c>
      <c r="CP18" s="2">
        <v>79.010000000000005</v>
      </c>
      <c r="CQ18" s="2">
        <v>9</v>
      </c>
      <c r="CR18" s="2">
        <v>8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3" t="b">
        <v>0</v>
      </c>
      <c r="DC18" s="3" t="b">
        <v>1</v>
      </c>
      <c r="DD18" s="2">
        <v>86.12</v>
      </c>
      <c r="DE18" s="2">
        <v>9</v>
      </c>
      <c r="DF18" s="2">
        <v>8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3" t="b">
        <v>0</v>
      </c>
      <c r="DQ18" s="3" t="b">
        <v>1</v>
      </c>
      <c r="DR18" s="2">
        <v>79.02</v>
      </c>
      <c r="DS18" s="2">
        <v>9</v>
      </c>
      <c r="DT18" s="2">
        <v>8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3" t="b">
        <v>0</v>
      </c>
      <c r="EE18" s="3" t="b">
        <v>1</v>
      </c>
      <c r="EF18" s="2">
        <v>90.85</v>
      </c>
      <c r="EG18" s="2">
        <v>9</v>
      </c>
      <c r="EH18" s="2">
        <v>8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3" t="b">
        <v>1</v>
      </c>
      <c r="ES18" s="3" t="b">
        <v>1</v>
      </c>
      <c r="ET18" s="2">
        <v>57.1</v>
      </c>
      <c r="EU18" s="2">
        <v>9</v>
      </c>
      <c r="EV18" s="2">
        <v>8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3" t="b">
        <v>1</v>
      </c>
      <c r="FG18" s="3" t="b">
        <v>1</v>
      </c>
      <c r="FH18" s="2">
        <v>85.66</v>
      </c>
      <c r="FI18" s="2">
        <v>9</v>
      </c>
      <c r="FJ18" s="2">
        <v>8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3" t="b">
        <v>1</v>
      </c>
      <c r="FU18" s="3" t="b">
        <v>1</v>
      </c>
      <c r="FV18" s="2">
        <v>69.53</v>
      </c>
      <c r="FW18" s="2">
        <v>9</v>
      </c>
      <c r="FX18" s="2">
        <v>8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3" t="b">
        <v>1</v>
      </c>
      <c r="GI18" s="2">
        <v>9</v>
      </c>
      <c r="GJ18" s="2">
        <v>1471</v>
      </c>
      <c r="GK18" s="2">
        <v>78.369</v>
      </c>
      <c r="GL18" s="2">
        <v>4</v>
      </c>
      <c r="GM18" s="2">
        <v>4</v>
      </c>
      <c r="GN18" s="2">
        <v>0</v>
      </c>
      <c r="GO18" s="2">
        <v>0</v>
      </c>
      <c r="GP18" s="2">
        <v>5</v>
      </c>
      <c r="GQ18" s="2">
        <v>1</v>
      </c>
      <c r="GR18" s="2">
        <v>8.4</v>
      </c>
      <c r="GS18" s="2">
        <v>3</v>
      </c>
      <c r="GT18" s="2">
        <v>3.875</v>
      </c>
    </row>
    <row r="19" spans="1:202" ht="15.75" customHeight="1" x14ac:dyDescent="0.35">
      <c r="A19" s="1" t="s">
        <v>293</v>
      </c>
      <c r="B19" s="2">
        <v>3</v>
      </c>
      <c r="C19" s="1" t="s">
        <v>203</v>
      </c>
      <c r="D19" s="1" t="s">
        <v>208</v>
      </c>
      <c r="E19" s="2">
        <v>19</v>
      </c>
      <c r="F19" s="3" t="b">
        <v>1</v>
      </c>
      <c r="G19" s="2">
        <v>90.84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0</v>
      </c>
      <c r="R19" s="2">
        <v>59.92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3" t="b">
        <v>1</v>
      </c>
      <c r="AC19" s="2">
        <v>45.42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26.28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</v>
      </c>
      <c r="AY19" s="3" t="b">
        <v>0</v>
      </c>
      <c r="AZ19" s="2">
        <v>75.45</v>
      </c>
      <c r="BA19" s="2">
        <v>7</v>
      </c>
      <c r="BB19" s="2">
        <v>6</v>
      </c>
      <c r="BC19" s="2">
        <v>0</v>
      </c>
      <c r="BD19" s="2">
        <v>0</v>
      </c>
      <c r="BE19" s="2">
        <v>0</v>
      </c>
      <c r="BF19" s="2">
        <v>1</v>
      </c>
      <c r="BG19" s="2">
        <v>0</v>
      </c>
      <c r="BH19" s="2">
        <v>0</v>
      </c>
      <c r="BI19" s="2">
        <v>0</v>
      </c>
      <c r="BJ19" s="2">
        <v>1</v>
      </c>
      <c r="BK19" s="2">
        <v>2</v>
      </c>
      <c r="BL19" s="3" t="b">
        <v>1</v>
      </c>
      <c r="BM19" s="3" t="b">
        <v>1</v>
      </c>
      <c r="BN19" s="2">
        <v>72.34</v>
      </c>
      <c r="BO19" s="2">
        <v>9</v>
      </c>
      <c r="BP19" s="2">
        <v>8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3" t="b">
        <v>0</v>
      </c>
      <c r="CA19" s="3" t="b">
        <v>1</v>
      </c>
      <c r="CB19" s="2">
        <v>51.27</v>
      </c>
      <c r="CC19" s="2">
        <v>9</v>
      </c>
      <c r="CD19" s="2">
        <v>8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3" t="b">
        <v>0</v>
      </c>
      <c r="CO19" s="3" t="b">
        <v>0</v>
      </c>
      <c r="CP19" s="2">
        <v>52.35</v>
      </c>
      <c r="CQ19" s="2">
        <v>9</v>
      </c>
      <c r="CR19" s="2">
        <v>6</v>
      </c>
      <c r="CS19" s="2">
        <v>0</v>
      </c>
      <c r="CT19" s="2">
        <v>0</v>
      </c>
      <c r="CU19" s="2">
        <v>0</v>
      </c>
      <c r="CV19" s="2">
        <v>1</v>
      </c>
      <c r="CW19" s="2">
        <v>0</v>
      </c>
      <c r="CX19" s="2">
        <v>0</v>
      </c>
      <c r="CY19" s="2">
        <v>0</v>
      </c>
      <c r="CZ19" s="2">
        <v>1</v>
      </c>
      <c r="DA19" s="2">
        <v>2</v>
      </c>
      <c r="DB19" s="3" t="b">
        <v>1</v>
      </c>
      <c r="DC19" s="3" t="b">
        <v>1</v>
      </c>
      <c r="DD19" s="2">
        <v>143.19</v>
      </c>
      <c r="DE19" s="2">
        <v>9</v>
      </c>
      <c r="DF19" s="2">
        <v>8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3" t="b">
        <v>0</v>
      </c>
      <c r="DQ19" s="3" t="b">
        <v>1</v>
      </c>
      <c r="DR19" s="2">
        <v>95.45</v>
      </c>
      <c r="DS19" s="2">
        <v>9</v>
      </c>
      <c r="DT19" s="2">
        <v>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3" t="b">
        <v>0</v>
      </c>
      <c r="EE19" s="3" t="b">
        <v>1</v>
      </c>
      <c r="EF19" s="2">
        <v>54.18</v>
      </c>
      <c r="EG19" s="2">
        <v>9</v>
      </c>
      <c r="EH19" s="2">
        <v>8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3" t="b">
        <v>1</v>
      </c>
      <c r="ES19" s="3" t="b">
        <v>1</v>
      </c>
      <c r="ET19" s="2">
        <v>54</v>
      </c>
      <c r="EU19" s="2">
        <v>9</v>
      </c>
      <c r="EV19" s="2">
        <v>8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3" t="b">
        <v>1</v>
      </c>
      <c r="FG19" s="3" t="b">
        <v>1</v>
      </c>
      <c r="FH19" s="2">
        <v>80.34</v>
      </c>
      <c r="FI19" s="2">
        <v>9</v>
      </c>
      <c r="FJ19" s="2">
        <v>8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3" t="b">
        <v>1</v>
      </c>
      <c r="FU19" s="3" t="b">
        <v>1</v>
      </c>
      <c r="FV19" s="2">
        <v>62.37</v>
      </c>
      <c r="FW19" s="2">
        <v>9</v>
      </c>
      <c r="FX19" s="2">
        <v>8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3" t="b">
        <v>1</v>
      </c>
      <c r="GI19" s="2">
        <v>8</v>
      </c>
      <c r="GJ19" s="2">
        <v>1521</v>
      </c>
      <c r="GK19" s="2">
        <v>74.093999999999994</v>
      </c>
      <c r="GL19" s="2">
        <v>6</v>
      </c>
      <c r="GM19" s="2">
        <v>4</v>
      </c>
      <c r="GN19" s="2">
        <v>2</v>
      </c>
      <c r="GO19" s="2">
        <v>0</v>
      </c>
      <c r="GP19" s="2">
        <v>4</v>
      </c>
      <c r="GQ19" s="2">
        <v>0</v>
      </c>
      <c r="GR19" s="2">
        <v>7.4</v>
      </c>
      <c r="GS19" s="2">
        <v>2.25</v>
      </c>
      <c r="GT19" s="2">
        <v>4</v>
      </c>
    </row>
    <row r="20" spans="1:202" ht="15.75" customHeight="1" x14ac:dyDescent="0.35">
      <c r="A20" s="1" t="s">
        <v>294</v>
      </c>
      <c r="B20" s="2">
        <v>3</v>
      </c>
      <c r="C20" s="1" t="s">
        <v>203</v>
      </c>
      <c r="D20" s="1" t="s">
        <v>208</v>
      </c>
      <c r="E20" s="2">
        <v>25</v>
      </c>
      <c r="F20" s="3" t="b">
        <v>0</v>
      </c>
      <c r="G20" s="2">
        <v>31.11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1</v>
      </c>
      <c r="Q20" s="3" t="b">
        <v>0</v>
      </c>
      <c r="R20" s="2">
        <v>46.56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1</v>
      </c>
      <c r="AA20" s="2">
        <v>2</v>
      </c>
      <c r="AB20" s="3" t="b">
        <v>0</v>
      </c>
      <c r="AC20" s="2">
        <v>91.6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3" t="b">
        <v>1</v>
      </c>
      <c r="AN20" s="2">
        <v>40.49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3" t="b">
        <v>0</v>
      </c>
      <c r="AZ20" s="2">
        <v>118.32</v>
      </c>
      <c r="BA20" s="2">
        <v>9</v>
      </c>
      <c r="BB20" s="2">
        <v>6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1</v>
      </c>
      <c r="BI20" s="2">
        <v>0</v>
      </c>
      <c r="BJ20" s="2">
        <v>0</v>
      </c>
      <c r="BK20" s="2">
        <v>2</v>
      </c>
      <c r="BL20" s="3" t="b">
        <v>0</v>
      </c>
      <c r="BM20" s="3" t="b">
        <v>1</v>
      </c>
      <c r="BN20" s="2">
        <v>90.87</v>
      </c>
      <c r="BO20" s="2">
        <v>9</v>
      </c>
      <c r="BP20" s="2">
        <v>8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3" t="b">
        <v>0</v>
      </c>
      <c r="CA20" s="3" t="b">
        <v>0</v>
      </c>
      <c r="CB20" s="2">
        <v>91.93</v>
      </c>
      <c r="CC20" s="2">
        <v>8</v>
      </c>
      <c r="CD20" s="2">
        <v>7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1</v>
      </c>
      <c r="CN20" s="3" t="b">
        <v>0</v>
      </c>
      <c r="CO20" s="3" t="b">
        <v>0</v>
      </c>
      <c r="CP20" s="2">
        <v>83.72</v>
      </c>
      <c r="CQ20" s="2">
        <v>8</v>
      </c>
      <c r="CR20" s="2">
        <v>7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1</v>
      </c>
      <c r="CZ20" s="2">
        <v>0</v>
      </c>
      <c r="DA20" s="2">
        <v>1</v>
      </c>
      <c r="DB20" s="3" t="b">
        <v>0</v>
      </c>
      <c r="DC20" s="3" t="b">
        <v>0</v>
      </c>
      <c r="DD20" s="2">
        <v>97.05</v>
      </c>
      <c r="DE20" s="2">
        <v>9</v>
      </c>
      <c r="DF20" s="2">
        <v>6</v>
      </c>
      <c r="DG20" s="2">
        <v>0</v>
      </c>
      <c r="DH20" s="2">
        <v>0</v>
      </c>
      <c r="DI20" s="2">
        <v>1</v>
      </c>
      <c r="DJ20" s="2">
        <v>1</v>
      </c>
      <c r="DK20" s="2">
        <v>0</v>
      </c>
      <c r="DL20" s="2">
        <v>0</v>
      </c>
      <c r="DM20" s="2">
        <v>0</v>
      </c>
      <c r="DN20" s="2">
        <v>0</v>
      </c>
      <c r="DO20" s="2">
        <v>2</v>
      </c>
      <c r="DP20" s="3" t="b">
        <v>0</v>
      </c>
      <c r="DQ20" s="3" t="b">
        <v>0</v>
      </c>
      <c r="DR20" s="2">
        <v>94.69</v>
      </c>
      <c r="DS20" s="2">
        <v>9</v>
      </c>
      <c r="DT20" s="2">
        <v>6</v>
      </c>
      <c r="DU20" s="2">
        <v>0</v>
      </c>
      <c r="DV20" s="2">
        <v>1</v>
      </c>
      <c r="DW20" s="2">
        <v>0</v>
      </c>
      <c r="DX20" s="2">
        <v>0</v>
      </c>
      <c r="DY20" s="2">
        <v>1</v>
      </c>
      <c r="DZ20" s="2">
        <v>0</v>
      </c>
      <c r="EA20" s="2">
        <v>0</v>
      </c>
      <c r="EB20" s="2">
        <v>0</v>
      </c>
      <c r="EC20" s="2">
        <v>2</v>
      </c>
      <c r="ED20" s="3" t="b">
        <v>0</v>
      </c>
      <c r="EE20" s="3" t="b">
        <v>0</v>
      </c>
      <c r="EF20" s="2">
        <v>87.18</v>
      </c>
      <c r="EG20" s="2">
        <v>9</v>
      </c>
      <c r="EH20" s="2">
        <v>6</v>
      </c>
      <c r="EI20" s="2">
        <v>0</v>
      </c>
      <c r="EJ20" s="2">
        <v>0</v>
      </c>
      <c r="EK20" s="2">
        <v>0</v>
      </c>
      <c r="EL20" s="2">
        <v>1</v>
      </c>
      <c r="EM20" s="2">
        <v>0</v>
      </c>
      <c r="EN20" s="2">
        <v>0</v>
      </c>
      <c r="EO20" s="2">
        <v>0</v>
      </c>
      <c r="EP20" s="2">
        <v>1</v>
      </c>
      <c r="EQ20" s="2">
        <v>2</v>
      </c>
      <c r="ER20" s="3" t="b">
        <v>0</v>
      </c>
      <c r="ES20" s="3" t="b">
        <v>1</v>
      </c>
      <c r="ET20" s="2">
        <v>74.64</v>
      </c>
      <c r="EU20" s="2">
        <v>9</v>
      </c>
      <c r="EV20" s="2">
        <v>8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3" t="b">
        <v>1</v>
      </c>
      <c r="FG20" s="3" t="b">
        <v>1</v>
      </c>
      <c r="FH20" s="2">
        <v>86.48</v>
      </c>
      <c r="FI20" s="2">
        <v>9</v>
      </c>
      <c r="FJ20" s="2">
        <v>8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3" t="b">
        <v>1</v>
      </c>
      <c r="FU20" s="3" t="b">
        <v>0</v>
      </c>
      <c r="FV20" s="2">
        <v>110.95</v>
      </c>
      <c r="FW20" s="2">
        <v>8</v>
      </c>
      <c r="FX20" s="2">
        <v>7</v>
      </c>
      <c r="FY20" s="2">
        <v>0</v>
      </c>
      <c r="FZ20" s="2">
        <v>0</v>
      </c>
      <c r="GA20" s="2">
        <v>0</v>
      </c>
      <c r="GB20" s="2">
        <v>1</v>
      </c>
      <c r="GC20" s="2">
        <v>0</v>
      </c>
      <c r="GD20" s="2">
        <v>0</v>
      </c>
      <c r="GE20" s="2">
        <v>0</v>
      </c>
      <c r="GF20" s="2">
        <v>0</v>
      </c>
      <c r="GG20" s="2">
        <v>1</v>
      </c>
      <c r="GH20" s="3" t="b">
        <v>0</v>
      </c>
      <c r="GI20" s="2">
        <v>3</v>
      </c>
      <c r="GJ20" s="2">
        <v>1589</v>
      </c>
      <c r="GK20" s="2">
        <v>93.582999999999998</v>
      </c>
      <c r="GL20" s="2">
        <v>2</v>
      </c>
      <c r="GM20" s="2">
        <v>2</v>
      </c>
      <c r="GN20" s="2">
        <v>0</v>
      </c>
      <c r="GO20" s="2">
        <v>2</v>
      </c>
      <c r="GP20" s="2">
        <v>1</v>
      </c>
      <c r="GQ20" s="2">
        <v>5</v>
      </c>
      <c r="GR20" s="2">
        <v>10.6</v>
      </c>
      <c r="GS20" s="2">
        <v>1.25</v>
      </c>
      <c r="GT20" s="2">
        <v>4</v>
      </c>
    </row>
    <row r="21" spans="1:202" ht="15.75" customHeight="1" x14ac:dyDescent="0.35">
      <c r="A21" s="1" t="s">
        <v>295</v>
      </c>
      <c r="B21" s="2">
        <v>3</v>
      </c>
      <c r="C21" s="1" t="s">
        <v>203</v>
      </c>
      <c r="D21" s="1" t="s">
        <v>208</v>
      </c>
      <c r="E21" s="2">
        <v>18</v>
      </c>
      <c r="F21" s="3" t="b">
        <v>1</v>
      </c>
      <c r="G21" s="2">
        <v>47.49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 t="b">
        <v>1</v>
      </c>
      <c r="R21" s="2">
        <v>20.27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49.33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19.43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3" t="b">
        <v>1</v>
      </c>
      <c r="AZ21" s="2">
        <v>53.63</v>
      </c>
      <c r="BA21" s="2">
        <v>9</v>
      </c>
      <c r="BB21" s="2">
        <v>8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3" t="b">
        <v>0</v>
      </c>
      <c r="BM21" s="3" t="b">
        <v>1</v>
      </c>
      <c r="BN21" s="2">
        <v>62.44</v>
      </c>
      <c r="BO21" s="2">
        <v>9</v>
      </c>
      <c r="BP21" s="2">
        <v>8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3" t="b">
        <v>0</v>
      </c>
      <c r="CA21" s="3" t="b">
        <v>1</v>
      </c>
      <c r="CB21" s="2">
        <v>64.33</v>
      </c>
      <c r="CC21" s="2">
        <v>9</v>
      </c>
      <c r="CD21" s="2">
        <v>8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3" t="b">
        <v>0</v>
      </c>
      <c r="CO21" s="3" t="b">
        <v>1</v>
      </c>
      <c r="CP21" s="2">
        <v>79.540000000000006</v>
      </c>
      <c r="CQ21" s="2">
        <v>9</v>
      </c>
      <c r="CR21" s="2">
        <v>8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3" t="b">
        <v>0</v>
      </c>
      <c r="DC21" s="3" t="b">
        <v>1</v>
      </c>
      <c r="DD21" s="2">
        <v>55.77</v>
      </c>
      <c r="DE21" s="2">
        <v>9</v>
      </c>
      <c r="DF21" s="2">
        <v>8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3" t="b">
        <v>0</v>
      </c>
      <c r="DQ21" s="3" t="b">
        <v>1</v>
      </c>
      <c r="DR21" s="2">
        <v>94.42</v>
      </c>
      <c r="DS21" s="2">
        <v>9</v>
      </c>
      <c r="DT21" s="2">
        <v>8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3" t="b">
        <v>0</v>
      </c>
      <c r="EE21" s="3" t="b">
        <v>1</v>
      </c>
      <c r="EF21" s="2">
        <v>79.55</v>
      </c>
      <c r="EG21" s="2">
        <v>9</v>
      </c>
      <c r="EH21" s="2">
        <v>8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3" t="b">
        <v>1</v>
      </c>
      <c r="ES21" s="3" t="b">
        <v>1</v>
      </c>
      <c r="ET21" s="2">
        <v>47.6</v>
      </c>
      <c r="EU21" s="2">
        <v>9</v>
      </c>
      <c r="EV21" s="2">
        <v>8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3" t="b">
        <v>1</v>
      </c>
      <c r="FG21" s="3" t="b">
        <v>1</v>
      </c>
      <c r="FH21" s="2">
        <v>71.56</v>
      </c>
      <c r="FI21" s="2">
        <v>9</v>
      </c>
      <c r="FJ21" s="2">
        <v>8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3" t="b">
        <v>1</v>
      </c>
      <c r="FU21" s="3" t="b">
        <v>1</v>
      </c>
      <c r="FV21" s="2">
        <v>76.81</v>
      </c>
      <c r="FW21" s="2">
        <v>9</v>
      </c>
      <c r="FX21" s="2">
        <v>8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3" t="b">
        <v>1</v>
      </c>
      <c r="GI21" s="2">
        <v>10</v>
      </c>
      <c r="GJ21" s="2">
        <v>1485</v>
      </c>
      <c r="GK21" s="2">
        <v>68.564999999999998</v>
      </c>
      <c r="GL21" s="2">
        <v>4</v>
      </c>
      <c r="GM21" s="2">
        <v>4</v>
      </c>
      <c r="GN21" s="2">
        <v>0</v>
      </c>
      <c r="GO21" s="2">
        <v>0</v>
      </c>
      <c r="GP21" s="2">
        <v>6</v>
      </c>
      <c r="GQ21" s="2">
        <v>0</v>
      </c>
      <c r="GR21" s="2">
        <v>9.4</v>
      </c>
      <c r="GS21" s="2">
        <v>3.125</v>
      </c>
      <c r="GT21" s="2">
        <v>4</v>
      </c>
    </row>
    <row r="22" spans="1:202" ht="14.5" x14ac:dyDescent="0.35">
      <c r="A22" s="1" t="s">
        <v>296</v>
      </c>
      <c r="B22" s="2">
        <v>3</v>
      </c>
      <c r="C22" s="1" t="s">
        <v>203</v>
      </c>
      <c r="D22" s="1" t="s">
        <v>204</v>
      </c>
      <c r="E22" s="2">
        <v>29</v>
      </c>
      <c r="F22" s="3" t="b">
        <v>0</v>
      </c>
      <c r="G22" s="2">
        <v>88.3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3" t="b">
        <v>1</v>
      </c>
      <c r="R22" s="2">
        <v>46.28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 t="b">
        <v>1</v>
      </c>
      <c r="AC22" s="2">
        <v>39.08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0</v>
      </c>
      <c r="AN22" s="2">
        <v>39.409999999999997</v>
      </c>
      <c r="AO22" s="2">
        <v>0</v>
      </c>
      <c r="AP22" s="2">
        <v>0</v>
      </c>
      <c r="AQ22" s="2">
        <v>0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1</v>
      </c>
      <c r="AX22" s="2">
        <v>2</v>
      </c>
      <c r="AY22" s="3" t="b">
        <v>1</v>
      </c>
      <c r="AZ22" s="2">
        <v>96.01</v>
      </c>
      <c r="BA22" s="2">
        <v>9</v>
      </c>
      <c r="BB22" s="2">
        <v>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3" t="b">
        <v>0</v>
      </c>
      <c r="BM22" s="3" t="b">
        <v>1</v>
      </c>
      <c r="BN22" s="2">
        <v>48.12</v>
      </c>
      <c r="BO22" s="2">
        <v>9</v>
      </c>
      <c r="BP22" s="2">
        <v>8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3" t="b">
        <v>0</v>
      </c>
      <c r="CA22" s="3" t="b">
        <v>0</v>
      </c>
      <c r="CB22" s="2">
        <v>59.09</v>
      </c>
      <c r="CC22" s="2">
        <v>8</v>
      </c>
      <c r="CD22" s="2">
        <v>7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1</v>
      </c>
      <c r="CL22" s="2">
        <v>0</v>
      </c>
      <c r="CM22" s="2">
        <v>1</v>
      </c>
      <c r="CN22" s="3" t="b">
        <v>0</v>
      </c>
      <c r="CO22" s="3" t="b">
        <v>1</v>
      </c>
      <c r="CP22" s="2">
        <v>45.26</v>
      </c>
      <c r="CQ22" s="2">
        <v>9</v>
      </c>
      <c r="CR22" s="2">
        <v>8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3" t="b">
        <v>0</v>
      </c>
      <c r="DC22" s="3" t="b">
        <v>1</v>
      </c>
      <c r="DD22" s="2">
        <v>212.49</v>
      </c>
      <c r="DE22" s="2">
        <v>9</v>
      </c>
      <c r="DF22" s="2">
        <v>8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3" t="b">
        <v>0</v>
      </c>
      <c r="DQ22" s="3" t="b">
        <v>1</v>
      </c>
      <c r="DR22" s="2">
        <v>69.67</v>
      </c>
      <c r="DS22" s="2">
        <v>9</v>
      </c>
      <c r="DT22" s="2">
        <v>8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3" t="b">
        <v>0</v>
      </c>
      <c r="EE22" s="3" t="b">
        <v>1</v>
      </c>
      <c r="EF22" s="2">
        <v>68.08</v>
      </c>
      <c r="EG22" s="2">
        <v>9</v>
      </c>
      <c r="EH22" s="2">
        <v>8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3" t="b">
        <v>1</v>
      </c>
      <c r="ES22" s="3" t="b">
        <v>1</v>
      </c>
      <c r="ET22" s="2">
        <v>53.12</v>
      </c>
      <c r="EU22" s="2">
        <v>9</v>
      </c>
      <c r="EV22" s="2">
        <v>8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3" t="b">
        <v>1</v>
      </c>
      <c r="FG22" s="3" t="b">
        <v>1</v>
      </c>
      <c r="FH22" s="2">
        <v>97.97</v>
      </c>
      <c r="FI22" s="2">
        <v>9</v>
      </c>
      <c r="FJ22" s="2">
        <v>8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3" t="b">
        <v>1</v>
      </c>
      <c r="FU22" s="3" t="b">
        <v>1</v>
      </c>
      <c r="FV22" s="2">
        <v>105</v>
      </c>
      <c r="FW22" s="2">
        <v>9</v>
      </c>
      <c r="FX22" s="2">
        <v>8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3" t="b">
        <v>1</v>
      </c>
      <c r="GI22" s="2">
        <v>9</v>
      </c>
      <c r="GJ22" s="2">
        <v>1617</v>
      </c>
      <c r="GK22" s="2">
        <v>85.480999999999995</v>
      </c>
      <c r="GL22" s="2">
        <v>4</v>
      </c>
      <c r="GM22" s="2">
        <v>4</v>
      </c>
      <c r="GN22" s="2">
        <v>0</v>
      </c>
      <c r="GO22" s="2">
        <v>0</v>
      </c>
      <c r="GP22" s="2">
        <v>5</v>
      </c>
      <c r="GQ22" s="2">
        <v>1</v>
      </c>
      <c r="GR22" s="2">
        <v>9</v>
      </c>
      <c r="GS22" s="2">
        <v>2.625</v>
      </c>
      <c r="GT22" s="2">
        <v>3.5</v>
      </c>
    </row>
    <row r="23" spans="1:202" ht="14.5" x14ac:dyDescent="0.35">
      <c r="A23" s="1" t="s">
        <v>297</v>
      </c>
      <c r="B23" s="2">
        <v>3</v>
      </c>
      <c r="C23" s="1" t="s">
        <v>203</v>
      </c>
      <c r="D23" s="1" t="s">
        <v>204</v>
      </c>
      <c r="E23" s="2">
        <v>41</v>
      </c>
      <c r="F23" s="3" t="b">
        <v>1</v>
      </c>
      <c r="G23" s="2">
        <v>120.2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0</v>
      </c>
      <c r="R23" s="2">
        <v>69.78</v>
      </c>
      <c r="S23" s="2">
        <v>0</v>
      </c>
      <c r="T23" s="2">
        <v>1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2</v>
      </c>
      <c r="AB23" s="3" t="b">
        <v>0</v>
      </c>
      <c r="AC23" s="2">
        <v>105.88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2</v>
      </c>
      <c r="AM23" s="3" t="b">
        <v>1</v>
      </c>
      <c r="AN23" s="2">
        <v>57.88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2</v>
      </c>
      <c r="AY23" s="3" t="b">
        <v>0</v>
      </c>
      <c r="AZ23" s="2">
        <v>81.92</v>
      </c>
      <c r="BA23" s="2">
        <v>7</v>
      </c>
      <c r="BB23" s="2">
        <v>6</v>
      </c>
      <c r="BC23" s="2">
        <v>0</v>
      </c>
      <c r="BD23" s="2">
        <v>0</v>
      </c>
      <c r="BE23" s="2">
        <v>0</v>
      </c>
      <c r="BF23" s="2">
        <v>1</v>
      </c>
      <c r="BG23" s="2">
        <v>0</v>
      </c>
      <c r="BH23" s="2">
        <v>0</v>
      </c>
      <c r="BI23" s="2">
        <v>0</v>
      </c>
      <c r="BJ23" s="2">
        <v>1</v>
      </c>
      <c r="BK23" s="2">
        <v>2</v>
      </c>
      <c r="BL23" s="3" t="b">
        <v>1</v>
      </c>
      <c r="BM23" s="3" t="b">
        <v>1</v>
      </c>
      <c r="BN23" s="2">
        <v>102.6</v>
      </c>
      <c r="BO23" s="2">
        <v>9</v>
      </c>
      <c r="BP23" s="2">
        <v>8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3" t="b">
        <v>0</v>
      </c>
      <c r="CA23" s="3" t="b">
        <v>0</v>
      </c>
      <c r="CB23" s="2">
        <v>109.78</v>
      </c>
      <c r="CC23" s="2">
        <v>8</v>
      </c>
      <c r="CD23" s="2">
        <v>7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1</v>
      </c>
      <c r="CM23" s="2">
        <v>1</v>
      </c>
      <c r="CN23" s="3" t="b">
        <v>0</v>
      </c>
      <c r="CO23" s="3" t="b">
        <v>1</v>
      </c>
      <c r="CP23" s="2">
        <v>80.31</v>
      </c>
      <c r="CQ23" s="2">
        <v>9</v>
      </c>
      <c r="CR23" s="2">
        <v>8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3" t="b">
        <v>0</v>
      </c>
      <c r="DC23" s="3" t="b">
        <v>1</v>
      </c>
      <c r="DD23" s="2">
        <v>162.59</v>
      </c>
      <c r="DE23" s="2">
        <v>9</v>
      </c>
      <c r="DF23" s="2">
        <v>8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3" t="b">
        <v>0</v>
      </c>
      <c r="DQ23" s="3" t="b">
        <v>1</v>
      </c>
      <c r="DR23" s="2">
        <v>97.56</v>
      </c>
      <c r="DS23" s="2">
        <v>9</v>
      </c>
      <c r="DT23" s="2">
        <v>8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3" t="b">
        <v>0</v>
      </c>
      <c r="EE23" s="3" t="b">
        <v>1</v>
      </c>
      <c r="EF23" s="2">
        <v>92.19</v>
      </c>
      <c r="EG23" s="2">
        <v>9</v>
      </c>
      <c r="EH23" s="2">
        <v>8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3" t="b">
        <v>1</v>
      </c>
      <c r="ES23" s="3" t="b">
        <v>1</v>
      </c>
      <c r="ET23" s="2">
        <v>83.74</v>
      </c>
      <c r="EU23" s="2">
        <v>9</v>
      </c>
      <c r="EV23" s="2">
        <v>8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3" t="b">
        <v>1</v>
      </c>
      <c r="FG23" s="3" t="b">
        <v>1</v>
      </c>
      <c r="FH23" s="2">
        <v>119.42</v>
      </c>
      <c r="FI23" s="2">
        <v>9</v>
      </c>
      <c r="FJ23" s="2">
        <v>8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3" t="b">
        <v>1</v>
      </c>
      <c r="FU23" s="3" t="b">
        <v>1</v>
      </c>
      <c r="FV23" s="2">
        <v>94.55</v>
      </c>
      <c r="FW23" s="2">
        <v>9</v>
      </c>
      <c r="FX23" s="2">
        <v>8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3" t="b">
        <v>1</v>
      </c>
      <c r="GI23" s="2">
        <v>8</v>
      </c>
      <c r="GJ23" s="2">
        <v>1872</v>
      </c>
      <c r="GK23" s="2">
        <v>102.46599999999999</v>
      </c>
      <c r="GL23" s="2">
        <v>5</v>
      </c>
      <c r="GM23" s="2">
        <v>4</v>
      </c>
      <c r="GN23" s="2">
        <v>1</v>
      </c>
      <c r="GO23" s="2">
        <v>0</v>
      </c>
      <c r="GP23" s="2">
        <v>4</v>
      </c>
      <c r="GQ23" s="2">
        <v>1</v>
      </c>
      <c r="GR23" s="2">
        <v>9.6</v>
      </c>
      <c r="GS23" s="2">
        <v>3.125</v>
      </c>
      <c r="GT23" s="2">
        <v>3.75</v>
      </c>
    </row>
    <row r="24" spans="1:202" ht="14.5" x14ac:dyDescent="0.35">
      <c r="A24" s="1" t="s">
        <v>298</v>
      </c>
      <c r="B24" s="2">
        <v>3</v>
      </c>
      <c r="C24" s="1" t="s">
        <v>203</v>
      </c>
      <c r="D24" s="1" t="s">
        <v>204</v>
      </c>
      <c r="E24" s="2">
        <v>54</v>
      </c>
      <c r="F24" s="3" t="b">
        <v>0</v>
      </c>
      <c r="G24" s="2">
        <v>22.68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3" t="b">
        <v>0</v>
      </c>
      <c r="R24" s="2">
        <v>42.3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1</v>
      </c>
      <c r="AA24" s="2">
        <v>2</v>
      </c>
      <c r="AB24" s="3" t="b">
        <v>1</v>
      </c>
      <c r="AC24" s="2">
        <v>53.54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1</v>
      </c>
      <c r="AN24" s="2">
        <v>44.15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2</v>
      </c>
      <c r="AY24" s="3" t="b">
        <v>0</v>
      </c>
      <c r="AZ24" s="2">
        <v>64.16</v>
      </c>
      <c r="BA24" s="2">
        <v>8</v>
      </c>
      <c r="BB24" s="2">
        <v>7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1</v>
      </c>
      <c r="BK24" s="2">
        <v>1</v>
      </c>
      <c r="BL24" s="3" t="b">
        <v>0</v>
      </c>
      <c r="BM24" s="3" t="b">
        <v>1</v>
      </c>
      <c r="BN24" s="2">
        <v>84.06</v>
      </c>
      <c r="BO24" s="2">
        <v>9</v>
      </c>
      <c r="BP24" s="2">
        <v>8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3" t="b">
        <v>0</v>
      </c>
      <c r="CA24" s="3" t="b">
        <v>1</v>
      </c>
      <c r="CB24" s="2">
        <v>91.45</v>
      </c>
      <c r="CC24" s="2">
        <v>9</v>
      </c>
      <c r="CD24" s="2">
        <v>8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3" t="b">
        <v>0</v>
      </c>
      <c r="CO24" s="3" t="b">
        <v>0</v>
      </c>
      <c r="CP24" s="2">
        <v>62.38</v>
      </c>
      <c r="CQ24" s="2">
        <v>9</v>
      </c>
      <c r="CR24" s="2">
        <v>6</v>
      </c>
      <c r="CS24" s="2">
        <v>0</v>
      </c>
      <c r="CT24" s="2">
        <v>0</v>
      </c>
      <c r="CU24" s="2">
        <v>0</v>
      </c>
      <c r="CV24" s="2">
        <v>1</v>
      </c>
      <c r="CW24" s="2">
        <v>0</v>
      </c>
      <c r="CX24" s="2">
        <v>0</v>
      </c>
      <c r="CY24" s="2">
        <v>0</v>
      </c>
      <c r="CZ24" s="2">
        <v>1</v>
      </c>
      <c r="DA24" s="2">
        <v>2</v>
      </c>
      <c r="DB24" s="3" t="b">
        <v>1</v>
      </c>
      <c r="DC24" s="3" t="b">
        <v>0</v>
      </c>
      <c r="DD24" s="2">
        <v>122.12</v>
      </c>
      <c r="DE24" s="2">
        <v>11</v>
      </c>
      <c r="DF24" s="2">
        <v>6</v>
      </c>
      <c r="DG24" s="2">
        <v>0</v>
      </c>
      <c r="DH24" s="2">
        <v>0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1</v>
      </c>
      <c r="DO24" s="2">
        <v>2</v>
      </c>
      <c r="DP24" s="3" t="b">
        <v>0</v>
      </c>
      <c r="DQ24" s="3" t="b">
        <v>0</v>
      </c>
      <c r="DR24" s="2">
        <v>94.94</v>
      </c>
      <c r="DS24" s="2">
        <v>10</v>
      </c>
      <c r="DT24" s="2">
        <v>7</v>
      </c>
      <c r="DU24" s="2">
        <v>1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1</v>
      </c>
      <c r="ED24" s="3" t="b">
        <v>1</v>
      </c>
      <c r="EE24" s="3" t="b">
        <v>1</v>
      </c>
      <c r="EF24" s="2">
        <v>84.8</v>
      </c>
      <c r="EG24" s="2">
        <v>9</v>
      </c>
      <c r="EH24" s="2">
        <v>8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3" t="b">
        <v>1</v>
      </c>
      <c r="ES24" s="3" t="b">
        <v>1</v>
      </c>
      <c r="ET24" s="2">
        <v>57.98</v>
      </c>
      <c r="EU24" s="2">
        <v>9</v>
      </c>
      <c r="EV24" s="2">
        <v>8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3" t="b">
        <v>1</v>
      </c>
      <c r="FG24" s="3" t="b">
        <v>0</v>
      </c>
      <c r="FH24" s="2">
        <v>114.49</v>
      </c>
      <c r="FI24" s="2">
        <v>9</v>
      </c>
      <c r="FJ24" s="2">
        <v>6</v>
      </c>
      <c r="FK24" s="2">
        <v>1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1</v>
      </c>
      <c r="FR24" s="2">
        <v>0</v>
      </c>
      <c r="FS24" s="2">
        <v>2</v>
      </c>
      <c r="FT24" s="3" t="b">
        <v>0</v>
      </c>
      <c r="FU24" s="3" t="b">
        <v>1</v>
      </c>
      <c r="FV24" s="2">
        <v>74.260000000000005</v>
      </c>
      <c r="FW24" s="2">
        <v>9</v>
      </c>
      <c r="FX24" s="2">
        <v>8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3" t="b">
        <v>1</v>
      </c>
      <c r="GI24" s="2">
        <v>5</v>
      </c>
      <c r="GJ24" s="2">
        <v>2400</v>
      </c>
      <c r="GK24" s="2">
        <v>85.063999999999993</v>
      </c>
      <c r="GL24" s="2">
        <v>5</v>
      </c>
      <c r="GM24" s="2">
        <v>3</v>
      </c>
      <c r="GN24" s="2">
        <v>2</v>
      </c>
      <c r="GO24" s="2">
        <v>1</v>
      </c>
      <c r="GP24" s="2">
        <v>2</v>
      </c>
      <c r="GQ24" s="2">
        <v>2</v>
      </c>
      <c r="GR24" s="2">
        <v>14</v>
      </c>
      <c r="GS24" s="2">
        <v>4</v>
      </c>
      <c r="GT24" s="2">
        <v>4.5</v>
      </c>
    </row>
    <row r="25" spans="1:202" ht="14.5" x14ac:dyDescent="0.35">
      <c r="A25" s="1" t="s">
        <v>299</v>
      </c>
      <c r="B25" s="2">
        <v>3</v>
      </c>
      <c r="C25" s="1" t="s">
        <v>203</v>
      </c>
      <c r="D25" s="1" t="s">
        <v>204</v>
      </c>
      <c r="E25" s="2">
        <v>49</v>
      </c>
      <c r="F25" s="3" t="b">
        <v>0</v>
      </c>
      <c r="G25" s="2">
        <v>25.96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3" t="b">
        <v>1</v>
      </c>
      <c r="R25" s="2">
        <v>91.5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25.7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49.19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3</v>
      </c>
      <c r="AY25" s="3" t="b">
        <v>0</v>
      </c>
      <c r="AZ25" s="2">
        <v>45.27</v>
      </c>
      <c r="BA25" s="2">
        <v>7</v>
      </c>
      <c r="BB25" s="2">
        <v>6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0</v>
      </c>
      <c r="BI25" s="2">
        <v>0</v>
      </c>
      <c r="BJ25" s="2">
        <v>1</v>
      </c>
      <c r="BK25" s="2">
        <v>2</v>
      </c>
      <c r="BL25" s="3" t="b">
        <v>1</v>
      </c>
      <c r="BM25" s="3" t="b">
        <v>0</v>
      </c>
      <c r="BN25" s="2">
        <v>61.7</v>
      </c>
      <c r="BO25" s="2">
        <v>8</v>
      </c>
      <c r="BP25" s="2">
        <v>7</v>
      </c>
      <c r="BQ25" s="2">
        <v>1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1</v>
      </c>
      <c r="BZ25" s="3" t="b">
        <v>0</v>
      </c>
      <c r="CA25" s="3" t="b">
        <v>1</v>
      </c>
      <c r="CB25" s="2">
        <v>169.07</v>
      </c>
      <c r="CC25" s="2">
        <v>9</v>
      </c>
      <c r="CD25" s="2">
        <v>8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3" t="b">
        <v>0</v>
      </c>
      <c r="CO25" s="3" t="b">
        <v>1</v>
      </c>
      <c r="CP25" s="2">
        <v>126.05</v>
      </c>
      <c r="CQ25" s="2">
        <v>9</v>
      </c>
      <c r="CR25" s="2">
        <v>8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3" t="b">
        <v>0</v>
      </c>
      <c r="DC25" s="3" t="b">
        <v>0</v>
      </c>
      <c r="DD25" s="2">
        <v>169.97</v>
      </c>
      <c r="DE25" s="2">
        <v>8</v>
      </c>
      <c r="DF25" s="2">
        <v>7</v>
      </c>
      <c r="DG25" s="2">
        <v>0</v>
      </c>
      <c r="DH25" s="2">
        <v>1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1</v>
      </c>
      <c r="DP25" s="3" t="b">
        <v>0</v>
      </c>
      <c r="DQ25" s="3" t="b">
        <v>1</v>
      </c>
      <c r="DR25" s="2">
        <v>100.39</v>
      </c>
      <c r="DS25" s="2">
        <v>9</v>
      </c>
      <c r="DT25" s="2">
        <v>8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3" t="b">
        <v>0</v>
      </c>
      <c r="EE25" s="3" t="b">
        <v>1</v>
      </c>
      <c r="EF25" s="2">
        <v>160.75</v>
      </c>
      <c r="EG25" s="2">
        <v>9</v>
      </c>
      <c r="EH25" s="2">
        <v>8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3" t="b">
        <v>1</v>
      </c>
      <c r="ES25" s="3" t="b">
        <v>1</v>
      </c>
      <c r="ET25" s="2">
        <v>104.24</v>
      </c>
      <c r="EU25" s="2">
        <v>9</v>
      </c>
      <c r="EV25" s="2">
        <v>8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3" t="b">
        <v>1</v>
      </c>
      <c r="FG25" s="3" t="b">
        <v>1</v>
      </c>
      <c r="FH25" s="2">
        <v>175.35</v>
      </c>
      <c r="FI25" s="2">
        <v>9</v>
      </c>
      <c r="FJ25" s="2">
        <v>8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3" t="b">
        <v>1</v>
      </c>
      <c r="FU25" s="3" t="b">
        <v>1</v>
      </c>
      <c r="FV25" s="2">
        <v>150.58000000000001</v>
      </c>
      <c r="FW25" s="2">
        <v>9</v>
      </c>
      <c r="FX25" s="2">
        <v>8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3" t="b">
        <v>1</v>
      </c>
      <c r="GI25" s="2">
        <v>7</v>
      </c>
      <c r="GJ25" s="2">
        <v>2127</v>
      </c>
      <c r="GK25" s="2">
        <v>126.337</v>
      </c>
      <c r="GL25" s="2">
        <v>5</v>
      </c>
      <c r="GM25" s="2">
        <v>4</v>
      </c>
      <c r="GN25" s="2">
        <v>1</v>
      </c>
      <c r="GO25" s="2">
        <v>0</v>
      </c>
      <c r="GP25" s="2">
        <v>3</v>
      </c>
      <c r="GQ25" s="2">
        <v>2</v>
      </c>
      <c r="GR25" s="2">
        <v>10.6</v>
      </c>
      <c r="GS25" s="2">
        <v>2.75</v>
      </c>
      <c r="GT25" s="2">
        <v>4.125</v>
      </c>
    </row>
    <row r="26" spans="1:202" ht="14.5" x14ac:dyDescent="0.35">
      <c r="A26" s="1" t="s">
        <v>300</v>
      </c>
      <c r="B26" s="2">
        <v>3</v>
      </c>
      <c r="C26" s="1" t="s">
        <v>203</v>
      </c>
      <c r="D26" s="1" t="s">
        <v>208</v>
      </c>
      <c r="E26" s="2">
        <v>32</v>
      </c>
      <c r="F26" s="3" t="b">
        <v>1</v>
      </c>
      <c r="G26" s="2">
        <v>80.38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36.65</v>
      </c>
      <c r="S26" s="2">
        <v>0</v>
      </c>
      <c r="T26" s="2">
        <v>1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2</v>
      </c>
      <c r="AB26" s="3" t="b">
        <v>1</v>
      </c>
      <c r="AC26" s="2">
        <v>167.72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52.52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3</v>
      </c>
      <c r="AY26" s="3" t="b">
        <v>1</v>
      </c>
      <c r="AZ26" s="2">
        <v>82.08</v>
      </c>
      <c r="BA26" s="2">
        <v>9</v>
      </c>
      <c r="BB26" s="2">
        <v>8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3" t="b">
        <v>0</v>
      </c>
      <c r="BM26" s="3" t="b">
        <v>0</v>
      </c>
      <c r="BN26" s="2">
        <v>60.14</v>
      </c>
      <c r="BO26" s="2">
        <v>9</v>
      </c>
      <c r="BP26" s="2">
        <v>6</v>
      </c>
      <c r="BQ26" s="2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1</v>
      </c>
      <c r="BX26" s="2">
        <v>0</v>
      </c>
      <c r="BY26" s="2">
        <v>2</v>
      </c>
      <c r="BZ26" s="3" t="b">
        <v>0</v>
      </c>
      <c r="CA26" s="3" t="b">
        <v>1</v>
      </c>
      <c r="CB26" s="2">
        <v>98.1</v>
      </c>
      <c r="CC26" s="2">
        <v>9</v>
      </c>
      <c r="CD26" s="2">
        <v>8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3" t="b">
        <v>0</v>
      </c>
      <c r="CO26" s="3" t="b">
        <v>1</v>
      </c>
      <c r="CP26" s="2">
        <v>50.27</v>
      </c>
      <c r="CQ26" s="2">
        <v>9</v>
      </c>
      <c r="CR26" s="2">
        <v>8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3" t="b">
        <v>0</v>
      </c>
      <c r="DC26" s="3" t="b">
        <v>1</v>
      </c>
      <c r="DD26" s="2">
        <v>63.41</v>
      </c>
      <c r="DE26" s="2">
        <v>9</v>
      </c>
      <c r="DF26" s="2">
        <v>8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3" t="b">
        <v>0</v>
      </c>
      <c r="DQ26" s="3" t="b">
        <v>1</v>
      </c>
      <c r="DR26" s="2">
        <v>61.58</v>
      </c>
      <c r="DS26" s="2">
        <v>9</v>
      </c>
      <c r="DT26" s="2">
        <v>8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3" t="b">
        <v>0</v>
      </c>
      <c r="EE26" s="3" t="b">
        <v>1</v>
      </c>
      <c r="EF26" s="2">
        <v>54.32</v>
      </c>
      <c r="EG26" s="2">
        <v>9</v>
      </c>
      <c r="EH26" s="2">
        <v>8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3" t="b">
        <v>1</v>
      </c>
      <c r="ES26" s="3" t="b">
        <v>1</v>
      </c>
      <c r="ET26" s="2">
        <v>53.25</v>
      </c>
      <c r="EU26" s="2">
        <v>9</v>
      </c>
      <c r="EV26" s="2">
        <v>8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3" t="b">
        <v>1</v>
      </c>
      <c r="FG26" s="3" t="b">
        <v>1</v>
      </c>
      <c r="FH26" s="2">
        <v>84.79</v>
      </c>
      <c r="FI26" s="2">
        <v>9</v>
      </c>
      <c r="FJ26" s="2">
        <v>8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3" t="b">
        <v>1</v>
      </c>
      <c r="FU26" s="3" t="b">
        <v>1</v>
      </c>
      <c r="FV26" s="2">
        <v>62.52</v>
      </c>
      <c r="FW26" s="2">
        <v>9</v>
      </c>
      <c r="FX26" s="2">
        <v>8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3" t="b">
        <v>1</v>
      </c>
      <c r="GI26" s="2">
        <v>9</v>
      </c>
      <c r="GJ26" s="2">
        <v>1801</v>
      </c>
      <c r="GK26" s="2">
        <v>67.046000000000006</v>
      </c>
      <c r="GL26" s="2">
        <v>4</v>
      </c>
      <c r="GM26" s="2">
        <v>4</v>
      </c>
      <c r="GN26" s="2">
        <v>0</v>
      </c>
      <c r="GO26" s="2">
        <v>0</v>
      </c>
      <c r="GP26" s="2">
        <v>5</v>
      </c>
      <c r="GQ26" s="2">
        <v>1</v>
      </c>
      <c r="GR26" s="2">
        <v>11.6</v>
      </c>
      <c r="GS26" s="2">
        <v>3.875</v>
      </c>
      <c r="GT26" s="2">
        <v>4.125</v>
      </c>
    </row>
    <row r="27" spans="1:202" ht="14.5" x14ac:dyDescent="0.35">
      <c r="A27" s="1" t="s">
        <v>301</v>
      </c>
      <c r="B27" s="2">
        <v>3</v>
      </c>
      <c r="C27" s="1" t="s">
        <v>203</v>
      </c>
      <c r="D27" s="1" t="s">
        <v>204</v>
      </c>
      <c r="E27" s="2">
        <v>36</v>
      </c>
      <c r="F27" s="3" t="b">
        <v>1</v>
      </c>
      <c r="G27" s="2">
        <v>168.2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101.88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91.42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91.19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1</v>
      </c>
      <c r="AZ27" s="2">
        <v>80.41</v>
      </c>
      <c r="BA27" s="2">
        <v>9</v>
      </c>
      <c r="BB27" s="2">
        <v>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3" t="b">
        <v>0</v>
      </c>
      <c r="BM27" s="3" t="b">
        <v>1</v>
      </c>
      <c r="BN27" s="2">
        <v>71.150000000000006</v>
      </c>
      <c r="BO27" s="2">
        <v>9</v>
      </c>
      <c r="BP27" s="2">
        <v>8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3" t="b">
        <v>0</v>
      </c>
      <c r="CA27" s="3" t="b">
        <v>1</v>
      </c>
      <c r="CB27" s="2">
        <v>153.15</v>
      </c>
      <c r="CC27" s="2">
        <v>9</v>
      </c>
      <c r="CD27" s="2">
        <v>8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3" t="b">
        <v>0</v>
      </c>
      <c r="CO27" s="3" t="b">
        <v>1</v>
      </c>
      <c r="CP27" s="2">
        <v>56.39</v>
      </c>
      <c r="CQ27" s="2">
        <v>9</v>
      </c>
      <c r="CR27" s="2">
        <v>8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3" t="b">
        <v>0</v>
      </c>
      <c r="DC27" s="3" t="b">
        <v>1</v>
      </c>
      <c r="DD27" s="2">
        <v>109.78</v>
      </c>
      <c r="DE27" s="2">
        <v>9</v>
      </c>
      <c r="DF27" s="2">
        <v>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3" t="b">
        <v>0</v>
      </c>
      <c r="DQ27" s="3" t="b">
        <v>1</v>
      </c>
      <c r="DR27" s="2">
        <v>126.09</v>
      </c>
      <c r="DS27" s="2">
        <v>9</v>
      </c>
      <c r="DT27" s="2">
        <v>8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3" t="b">
        <v>0</v>
      </c>
      <c r="EE27" s="3" t="b">
        <v>1</v>
      </c>
      <c r="EF27" s="2">
        <v>81.13</v>
      </c>
      <c r="EG27" s="2">
        <v>9</v>
      </c>
      <c r="EH27" s="2">
        <v>8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3" t="b">
        <v>1</v>
      </c>
      <c r="ES27" s="3" t="b">
        <v>1</v>
      </c>
      <c r="ET27" s="2">
        <v>144.21</v>
      </c>
      <c r="EU27" s="2">
        <v>9</v>
      </c>
      <c r="EV27" s="2">
        <v>8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3" t="b">
        <v>1</v>
      </c>
      <c r="FG27" s="3" t="b">
        <v>1</v>
      </c>
      <c r="FH27" s="2">
        <v>96.75</v>
      </c>
      <c r="FI27" s="2">
        <v>9</v>
      </c>
      <c r="FJ27" s="2">
        <v>8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3" t="b">
        <v>1</v>
      </c>
      <c r="FU27" s="3" t="b">
        <v>1</v>
      </c>
      <c r="FV27" s="2">
        <v>95.85</v>
      </c>
      <c r="FW27" s="2">
        <v>9</v>
      </c>
      <c r="FX27" s="2">
        <v>8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3" t="b">
        <v>1</v>
      </c>
      <c r="GI27" s="2">
        <v>10</v>
      </c>
      <c r="GJ27" s="2">
        <v>1855</v>
      </c>
      <c r="GK27" s="2">
        <v>101.491</v>
      </c>
      <c r="GL27" s="2">
        <v>4</v>
      </c>
      <c r="GM27" s="2">
        <v>4</v>
      </c>
      <c r="GN27" s="2">
        <v>0</v>
      </c>
      <c r="GO27" s="2">
        <v>0</v>
      </c>
      <c r="GP27" s="2">
        <v>6</v>
      </c>
      <c r="GQ27" s="2">
        <v>0</v>
      </c>
      <c r="GR27" s="2">
        <v>13.6</v>
      </c>
      <c r="GS27" s="2">
        <v>2</v>
      </c>
      <c r="GT27" s="2">
        <v>2.375</v>
      </c>
    </row>
    <row r="28" spans="1:202" ht="14.5" x14ac:dyDescent="0.35">
      <c r="A28" s="1" t="s">
        <v>302</v>
      </c>
      <c r="B28" s="2">
        <v>3</v>
      </c>
      <c r="C28" s="1" t="s">
        <v>203</v>
      </c>
      <c r="D28" s="1" t="s">
        <v>208</v>
      </c>
      <c r="E28" s="2">
        <v>25</v>
      </c>
      <c r="F28" s="3" t="b">
        <v>0</v>
      </c>
      <c r="G28" s="2">
        <v>154.69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Q28" s="3" t="b">
        <v>0</v>
      </c>
      <c r="R28" s="2">
        <v>69.13</v>
      </c>
      <c r="S28" s="2">
        <v>0</v>
      </c>
      <c r="T28" s="2">
        <v>1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3</v>
      </c>
      <c r="AB28" s="3" t="b">
        <v>0</v>
      </c>
      <c r="AC28" s="2">
        <v>110.9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2</v>
      </c>
      <c r="AM28" s="3" t="b">
        <v>1</v>
      </c>
      <c r="AN28" s="2">
        <v>117.33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3" t="b">
        <v>0</v>
      </c>
      <c r="AZ28" s="2">
        <v>54.71</v>
      </c>
      <c r="BA28" s="2">
        <v>8</v>
      </c>
      <c r="BB28" s="2">
        <v>7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1</v>
      </c>
      <c r="BK28" s="2">
        <v>1</v>
      </c>
      <c r="BL28" s="3" t="b">
        <v>0</v>
      </c>
      <c r="BM28" s="3" t="b">
        <v>1</v>
      </c>
      <c r="BN28" s="2">
        <v>78.7</v>
      </c>
      <c r="BO28" s="2">
        <v>9</v>
      </c>
      <c r="BP28" s="2">
        <v>8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3" t="b">
        <v>0</v>
      </c>
      <c r="CA28" s="3" t="b">
        <v>0</v>
      </c>
      <c r="CB28" s="2">
        <v>82.62</v>
      </c>
      <c r="CC28" s="2">
        <v>9</v>
      </c>
      <c r="CD28" s="2">
        <v>4</v>
      </c>
      <c r="CE28" s="2">
        <v>1</v>
      </c>
      <c r="CF28" s="2">
        <v>1</v>
      </c>
      <c r="CG28" s="2">
        <v>1</v>
      </c>
      <c r="CH28" s="2">
        <v>0</v>
      </c>
      <c r="CI28" s="2">
        <v>0</v>
      </c>
      <c r="CJ28" s="2">
        <v>0</v>
      </c>
      <c r="CK28" s="2">
        <v>1</v>
      </c>
      <c r="CL28" s="2">
        <v>0</v>
      </c>
      <c r="CM28" s="2">
        <v>4</v>
      </c>
      <c r="CN28" s="3" t="b">
        <v>1</v>
      </c>
      <c r="CO28" s="3" t="b">
        <v>0</v>
      </c>
      <c r="CP28" s="2">
        <v>104</v>
      </c>
      <c r="CQ28" s="2">
        <v>9</v>
      </c>
      <c r="CR28" s="2">
        <v>6</v>
      </c>
      <c r="CS28" s="2">
        <v>0</v>
      </c>
      <c r="CT28" s="2">
        <v>0</v>
      </c>
      <c r="CU28" s="2">
        <v>0</v>
      </c>
      <c r="CV28" s="2">
        <v>1</v>
      </c>
      <c r="CW28" s="2">
        <v>0</v>
      </c>
      <c r="CX28" s="2">
        <v>0</v>
      </c>
      <c r="CY28" s="2">
        <v>0</v>
      </c>
      <c r="CZ28" s="2">
        <v>1</v>
      </c>
      <c r="DA28" s="2">
        <v>2</v>
      </c>
      <c r="DB28" s="3" t="b">
        <v>1</v>
      </c>
      <c r="DC28" s="3" t="b">
        <v>0</v>
      </c>
      <c r="DD28" s="2">
        <v>124.44</v>
      </c>
      <c r="DE28" s="2">
        <v>10</v>
      </c>
      <c r="DF28" s="2">
        <v>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1</v>
      </c>
      <c r="DO28" s="2">
        <v>1</v>
      </c>
      <c r="DP28" s="3" t="b">
        <v>1</v>
      </c>
      <c r="DQ28" s="3" t="b">
        <v>0</v>
      </c>
      <c r="DR28" s="2">
        <v>101.4</v>
      </c>
      <c r="DS28" s="2">
        <v>10</v>
      </c>
      <c r="DT28" s="2">
        <v>7</v>
      </c>
      <c r="DU28" s="2">
        <v>1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1</v>
      </c>
      <c r="ED28" s="3" t="b">
        <v>1</v>
      </c>
      <c r="EE28" s="3" t="b">
        <v>0</v>
      </c>
      <c r="EF28" s="2">
        <v>113.76</v>
      </c>
      <c r="EG28" s="2">
        <v>9</v>
      </c>
      <c r="EH28" s="2">
        <v>6</v>
      </c>
      <c r="EI28" s="2">
        <v>1</v>
      </c>
      <c r="EJ28" s="2">
        <v>1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2</v>
      </c>
      <c r="ER28" s="3" t="b">
        <v>0</v>
      </c>
      <c r="ES28" s="3" t="b">
        <v>0</v>
      </c>
      <c r="ET28" s="2">
        <v>87.6</v>
      </c>
      <c r="EU28" s="2">
        <v>8</v>
      </c>
      <c r="EV28" s="2">
        <v>7</v>
      </c>
      <c r="EW28" s="2">
        <v>1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1</v>
      </c>
      <c r="FF28" s="3" t="b">
        <v>0</v>
      </c>
      <c r="FG28" s="3" t="b">
        <v>0</v>
      </c>
      <c r="FH28" s="2">
        <v>79.23</v>
      </c>
      <c r="FI28" s="2">
        <v>8</v>
      </c>
      <c r="FJ28" s="2">
        <v>7</v>
      </c>
      <c r="FK28" s="2">
        <v>0</v>
      </c>
      <c r="FL28" s="2">
        <v>0</v>
      </c>
      <c r="FM28" s="2">
        <v>0</v>
      </c>
      <c r="FN28" s="2">
        <v>1</v>
      </c>
      <c r="FO28" s="2">
        <v>0</v>
      </c>
      <c r="FP28" s="2">
        <v>0</v>
      </c>
      <c r="FQ28" s="2">
        <v>0</v>
      </c>
      <c r="FR28" s="2">
        <v>0</v>
      </c>
      <c r="FS28" s="2">
        <v>1</v>
      </c>
      <c r="FT28" s="3" t="b">
        <v>0</v>
      </c>
      <c r="FU28" s="3" t="b">
        <v>0</v>
      </c>
      <c r="FV28" s="2">
        <v>94.56</v>
      </c>
      <c r="FW28" s="2">
        <v>8</v>
      </c>
      <c r="FX28" s="2">
        <v>7</v>
      </c>
      <c r="FY28" s="2">
        <v>0</v>
      </c>
      <c r="FZ28" s="2">
        <v>0</v>
      </c>
      <c r="GA28" s="2">
        <v>0</v>
      </c>
      <c r="GB28" s="2">
        <v>1</v>
      </c>
      <c r="GC28" s="2">
        <v>0</v>
      </c>
      <c r="GD28" s="2">
        <v>0</v>
      </c>
      <c r="GE28" s="2">
        <v>0</v>
      </c>
      <c r="GF28" s="2">
        <v>0</v>
      </c>
      <c r="GG28" s="2">
        <v>1</v>
      </c>
      <c r="GH28" s="3" t="b">
        <v>0</v>
      </c>
      <c r="GI28" s="2">
        <v>1</v>
      </c>
      <c r="GJ28" s="2">
        <v>2062</v>
      </c>
      <c r="GK28" s="2">
        <v>92.102000000000004</v>
      </c>
      <c r="GL28" s="2">
        <v>4</v>
      </c>
      <c r="GM28" s="2">
        <v>0</v>
      </c>
      <c r="GN28" s="2">
        <v>4</v>
      </c>
      <c r="GO28" s="2">
        <v>4</v>
      </c>
      <c r="GP28" s="2">
        <v>1</v>
      </c>
      <c r="GQ28" s="2">
        <v>1</v>
      </c>
      <c r="GR28" s="2">
        <v>9</v>
      </c>
      <c r="GS28" s="2">
        <v>2.25</v>
      </c>
      <c r="GT28" s="2">
        <v>3.875</v>
      </c>
    </row>
    <row r="29" spans="1:202" ht="14.5" x14ac:dyDescent="0.35">
      <c r="A29" s="1" t="s">
        <v>303</v>
      </c>
      <c r="B29" s="2">
        <v>3</v>
      </c>
      <c r="C29" s="1" t="s">
        <v>203</v>
      </c>
      <c r="D29" s="1" t="s">
        <v>208</v>
      </c>
      <c r="E29" s="2">
        <v>18</v>
      </c>
      <c r="F29" s="3" t="b">
        <v>1</v>
      </c>
      <c r="G29" s="2">
        <v>141.04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59.22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39.119999999999997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79.44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1</v>
      </c>
      <c r="AZ29" s="2">
        <v>128.66999999999999</v>
      </c>
      <c r="BA29" s="2">
        <v>9</v>
      </c>
      <c r="BB29" s="2">
        <v>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3" t="b">
        <v>0</v>
      </c>
      <c r="BM29" s="3" t="b">
        <v>1</v>
      </c>
      <c r="BN29" s="2">
        <v>89.72</v>
      </c>
      <c r="BO29" s="2">
        <v>9</v>
      </c>
      <c r="BP29" s="2">
        <v>8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3" t="b">
        <v>0</v>
      </c>
      <c r="CA29" s="3" t="b">
        <v>1</v>
      </c>
      <c r="CB29" s="2">
        <v>156.41999999999999</v>
      </c>
      <c r="CC29" s="2">
        <v>9</v>
      </c>
      <c r="CD29" s="2">
        <v>8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3" t="b">
        <v>0</v>
      </c>
      <c r="CO29" s="3" t="b">
        <v>1</v>
      </c>
      <c r="CP29" s="2">
        <v>91.17</v>
      </c>
      <c r="CQ29" s="2">
        <v>9</v>
      </c>
      <c r="CR29" s="2">
        <v>8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3" t="b">
        <v>0</v>
      </c>
      <c r="DC29" s="3" t="b">
        <v>1</v>
      </c>
      <c r="DD29" s="2">
        <v>151.35</v>
      </c>
      <c r="DE29" s="2">
        <v>9</v>
      </c>
      <c r="DF29" s="2">
        <v>8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3" t="b">
        <v>0</v>
      </c>
      <c r="DQ29" s="3" t="b">
        <v>1</v>
      </c>
      <c r="DR29" s="2">
        <v>108.46</v>
      </c>
      <c r="DS29" s="2">
        <v>9</v>
      </c>
      <c r="DT29" s="2">
        <v>8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3" t="b">
        <v>0</v>
      </c>
      <c r="EE29" s="3" t="b">
        <v>1</v>
      </c>
      <c r="EF29" s="2">
        <v>115.55</v>
      </c>
      <c r="EG29" s="2">
        <v>9</v>
      </c>
      <c r="EH29" s="2">
        <v>8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3" t="b">
        <v>1</v>
      </c>
      <c r="ES29" s="3" t="b">
        <v>1</v>
      </c>
      <c r="ET29" s="2">
        <v>91.7</v>
      </c>
      <c r="EU29" s="2">
        <v>9</v>
      </c>
      <c r="EV29" s="2">
        <v>8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3" t="b">
        <v>1</v>
      </c>
      <c r="FG29" s="3" t="b">
        <v>1</v>
      </c>
      <c r="FH29" s="2">
        <v>141.57</v>
      </c>
      <c r="FI29" s="2">
        <v>9</v>
      </c>
      <c r="FJ29" s="2">
        <v>8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3" t="b">
        <v>1</v>
      </c>
      <c r="FU29" s="3" t="b">
        <v>1</v>
      </c>
      <c r="FV29" s="2">
        <v>103.69</v>
      </c>
      <c r="FW29" s="2">
        <v>9</v>
      </c>
      <c r="FX29" s="2">
        <v>8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3" t="b">
        <v>1</v>
      </c>
      <c r="GI29" s="2">
        <v>10</v>
      </c>
      <c r="GJ29" s="2">
        <v>1996</v>
      </c>
      <c r="GK29" s="2">
        <v>117.83</v>
      </c>
      <c r="GL29" s="2">
        <v>4</v>
      </c>
      <c r="GM29" s="2">
        <v>4</v>
      </c>
      <c r="GN29" s="2">
        <v>0</v>
      </c>
      <c r="GO29" s="2">
        <v>0</v>
      </c>
      <c r="GP29" s="2">
        <v>6</v>
      </c>
      <c r="GQ29" s="2">
        <v>0</v>
      </c>
      <c r="GR29" s="2">
        <v>11</v>
      </c>
      <c r="GS29" s="2">
        <v>2.875</v>
      </c>
      <c r="GT29" s="2">
        <v>3.375</v>
      </c>
    </row>
    <row r="30" spans="1:202" ht="14.5" x14ac:dyDescent="0.35">
      <c r="A30" s="1" t="s">
        <v>304</v>
      </c>
      <c r="B30" s="2">
        <v>3</v>
      </c>
      <c r="C30" s="1" t="s">
        <v>203</v>
      </c>
      <c r="D30" s="1" t="s">
        <v>204</v>
      </c>
      <c r="E30" s="2">
        <v>33</v>
      </c>
      <c r="F30" s="3" t="b">
        <v>1</v>
      </c>
      <c r="G30" s="2">
        <v>85.89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1</v>
      </c>
      <c r="R30" s="2">
        <v>124.01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3" t="b">
        <v>1</v>
      </c>
      <c r="AC30" s="2">
        <v>45.83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61.1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4</v>
      </c>
      <c r="AY30" s="3" t="b">
        <v>1</v>
      </c>
      <c r="AZ30" s="2">
        <v>76.760000000000005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3" t="b">
        <v>0</v>
      </c>
      <c r="BM30" s="3" t="b">
        <v>1</v>
      </c>
      <c r="BN30" s="2">
        <v>66.27</v>
      </c>
      <c r="BO30" s="2">
        <v>9</v>
      </c>
      <c r="BP30" s="2">
        <v>8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3" t="b">
        <v>0</v>
      </c>
      <c r="CA30" s="3" t="b">
        <v>1</v>
      </c>
      <c r="CB30" s="2">
        <v>95.57</v>
      </c>
      <c r="CC30" s="2">
        <v>9</v>
      </c>
      <c r="CD30" s="2">
        <v>8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3" t="b">
        <v>0</v>
      </c>
      <c r="CO30" s="3" t="b">
        <v>1</v>
      </c>
      <c r="CP30" s="2">
        <v>92.88</v>
      </c>
      <c r="CQ30" s="2">
        <v>9</v>
      </c>
      <c r="CR30" s="2">
        <v>8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3" t="b">
        <v>0</v>
      </c>
      <c r="DC30" s="3" t="b">
        <v>1</v>
      </c>
      <c r="DD30" s="2">
        <v>93.57</v>
      </c>
      <c r="DE30" s="2">
        <v>9</v>
      </c>
      <c r="DF30" s="2">
        <v>8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3" t="b">
        <v>0</v>
      </c>
      <c r="DQ30" s="3" t="b">
        <v>1</v>
      </c>
      <c r="DR30" s="2">
        <v>118.9</v>
      </c>
      <c r="DS30" s="2">
        <v>9</v>
      </c>
      <c r="DT30" s="2">
        <v>8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3" t="b">
        <v>0</v>
      </c>
      <c r="EE30" s="3" t="b">
        <v>1</v>
      </c>
      <c r="EF30" s="2">
        <v>94.93</v>
      </c>
      <c r="EG30" s="2">
        <v>9</v>
      </c>
      <c r="EH30" s="2">
        <v>8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3" t="b">
        <v>1</v>
      </c>
      <c r="ES30" s="3" t="b">
        <v>1</v>
      </c>
      <c r="ET30" s="2">
        <v>83.32</v>
      </c>
      <c r="EU30" s="2">
        <v>9</v>
      </c>
      <c r="EV30" s="2">
        <v>8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3" t="b">
        <v>1</v>
      </c>
      <c r="FG30" s="3" t="b">
        <v>0</v>
      </c>
      <c r="FH30" s="2">
        <v>117.37</v>
      </c>
      <c r="FI30" s="2">
        <v>8</v>
      </c>
      <c r="FJ30" s="2">
        <v>7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1</v>
      </c>
      <c r="FS30" s="2">
        <v>1</v>
      </c>
      <c r="FT30" s="3" t="b">
        <v>0</v>
      </c>
      <c r="FU30" s="3" t="b">
        <v>1</v>
      </c>
      <c r="FV30" s="2">
        <v>104.16</v>
      </c>
      <c r="FW30" s="2">
        <v>9</v>
      </c>
      <c r="FX30" s="2">
        <v>8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3" t="b">
        <v>1</v>
      </c>
      <c r="GI30" s="2">
        <v>9</v>
      </c>
      <c r="GJ30" s="2">
        <v>2241</v>
      </c>
      <c r="GK30" s="2">
        <v>94.373000000000005</v>
      </c>
      <c r="GL30" s="2">
        <v>3</v>
      </c>
      <c r="GM30" s="2">
        <v>3</v>
      </c>
      <c r="GN30" s="2">
        <v>0</v>
      </c>
      <c r="GO30" s="2">
        <v>1</v>
      </c>
      <c r="GP30" s="2">
        <v>6</v>
      </c>
      <c r="GQ30" s="2">
        <v>0</v>
      </c>
      <c r="GR30" s="2">
        <v>11.2</v>
      </c>
      <c r="GS30" s="2">
        <v>1.75</v>
      </c>
      <c r="GT30" s="2">
        <v>3.625</v>
      </c>
    </row>
    <row r="31" spans="1:202" ht="14.5" x14ac:dyDescent="0.35">
      <c r="A31" s="1" t="s">
        <v>305</v>
      </c>
      <c r="B31" s="2">
        <v>3</v>
      </c>
      <c r="C31" s="1" t="s">
        <v>203</v>
      </c>
      <c r="D31" s="1" t="s">
        <v>204</v>
      </c>
      <c r="E31" s="2">
        <v>41</v>
      </c>
      <c r="F31" s="3" t="b">
        <v>1</v>
      </c>
      <c r="G31" s="2">
        <v>37.619999999999997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53.14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30.53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82.68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1</v>
      </c>
      <c r="AZ31" s="2">
        <v>84.74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3" t="b">
        <v>0</v>
      </c>
      <c r="BM31" s="3" t="b">
        <v>1</v>
      </c>
      <c r="BN31" s="2">
        <v>70.569999999999993</v>
      </c>
      <c r="BO31" s="2">
        <v>9</v>
      </c>
      <c r="BP31" s="2">
        <v>8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3" t="b">
        <v>0</v>
      </c>
      <c r="CA31" s="3" t="b">
        <v>1</v>
      </c>
      <c r="CB31" s="2">
        <v>93.95</v>
      </c>
      <c r="CC31" s="2">
        <v>9</v>
      </c>
      <c r="CD31" s="2">
        <v>8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3" t="b">
        <v>0</v>
      </c>
      <c r="CO31" s="3" t="b">
        <v>1</v>
      </c>
      <c r="CP31" s="2">
        <v>76.64</v>
      </c>
      <c r="CQ31" s="2">
        <v>9</v>
      </c>
      <c r="CR31" s="2">
        <v>8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3" t="b">
        <v>0</v>
      </c>
      <c r="DC31" s="3" t="b">
        <v>1</v>
      </c>
      <c r="DD31" s="2">
        <v>119.24</v>
      </c>
      <c r="DE31" s="2">
        <v>9</v>
      </c>
      <c r="DF31" s="2">
        <v>8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3" t="b">
        <v>0</v>
      </c>
      <c r="DQ31" s="3" t="b">
        <v>1</v>
      </c>
      <c r="DR31" s="2">
        <v>84.74</v>
      </c>
      <c r="DS31" s="2">
        <v>9</v>
      </c>
      <c r="DT31" s="2">
        <v>8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3" t="b">
        <v>0</v>
      </c>
      <c r="EE31" s="3" t="b">
        <v>1</v>
      </c>
      <c r="EF31" s="2">
        <v>148.38</v>
      </c>
      <c r="EG31" s="2">
        <v>9</v>
      </c>
      <c r="EH31" s="2">
        <v>8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3" t="b">
        <v>1</v>
      </c>
      <c r="ES31" s="3" t="b">
        <v>1</v>
      </c>
      <c r="ET31" s="2">
        <v>88.97</v>
      </c>
      <c r="EU31" s="2">
        <v>9</v>
      </c>
      <c r="EV31" s="2">
        <v>8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3" t="b">
        <v>1</v>
      </c>
      <c r="FG31" s="3" t="b">
        <v>1</v>
      </c>
      <c r="FH31" s="2">
        <v>99.67</v>
      </c>
      <c r="FI31" s="2">
        <v>9</v>
      </c>
      <c r="FJ31" s="2">
        <v>8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3" t="b">
        <v>1</v>
      </c>
      <c r="FU31" s="3" t="b">
        <v>1</v>
      </c>
      <c r="FV31" s="2">
        <v>98.8</v>
      </c>
      <c r="FW31" s="2">
        <v>9</v>
      </c>
      <c r="FX31" s="2">
        <v>8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3" t="b">
        <v>1</v>
      </c>
      <c r="GI31" s="2">
        <v>10</v>
      </c>
      <c r="GJ31" s="2">
        <v>2508</v>
      </c>
      <c r="GK31" s="2">
        <v>96.57</v>
      </c>
      <c r="GL31" s="2">
        <v>4</v>
      </c>
      <c r="GM31" s="2">
        <v>4</v>
      </c>
      <c r="GN31" s="2">
        <v>0</v>
      </c>
      <c r="GO31" s="2">
        <v>0</v>
      </c>
      <c r="GP31" s="2">
        <v>6</v>
      </c>
      <c r="GQ31" s="2">
        <v>0</v>
      </c>
      <c r="GR31" s="2">
        <v>12.2</v>
      </c>
      <c r="GS31" s="2">
        <v>3</v>
      </c>
      <c r="GT31" s="2">
        <v>4</v>
      </c>
    </row>
    <row r="32" spans="1:202" ht="14.5" x14ac:dyDescent="0.35">
      <c r="A32" s="1" t="s">
        <v>306</v>
      </c>
      <c r="B32" s="2">
        <v>3</v>
      </c>
      <c r="C32" s="1" t="s">
        <v>203</v>
      </c>
      <c r="D32" s="1" t="s">
        <v>208</v>
      </c>
      <c r="E32" s="2">
        <v>41</v>
      </c>
      <c r="F32" s="3" t="b">
        <v>0</v>
      </c>
      <c r="G32" s="2">
        <v>38.92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3" t="b">
        <v>1</v>
      </c>
      <c r="R32" s="2">
        <v>48.78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 t="b">
        <v>1</v>
      </c>
      <c r="AC32" s="2">
        <v>45.89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62.87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3</v>
      </c>
      <c r="AY32" s="3" t="b">
        <v>0</v>
      </c>
      <c r="AZ32" s="2">
        <v>47.38</v>
      </c>
      <c r="BA32" s="2">
        <v>7</v>
      </c>
      <c r="BB32" s="2">
        <v>6</v>
      </c>
      <c r="BC32" s="2">
        <v>0</v>
      </c>
      <c r="BD32" s="2">
        <v>0</v>
      </c>
      <c r="BE32" s="2">
        <v>0</v>
      </c>
      <c r="BF32" s="2">
        <v>1</v>
      </c>
      <c r="BG32" s="2">
        <v>0</v>
      </c>
      <c r="BH32" s="2">
        <v>0</v>
      </c>
      <c r="BI32" s="2">
        <v>0</v>
      </c>
      <c r="BJ32" s="2">
        <v>1</v>
      </c>
      <c r="BK32" s="2">
        <v>2</v>
      </c>
      <c r="BL32" s="3" t="b">
        <v>1</v>
      </c>
      <c r="BM32" s="3" t="b">
        <v>0</v>
      </c>
      <c r="BN32" s="2">
        <v>33.61</v>
      </c>
      <c r="BO32" s="2">
        <v>7</v>
      </c>
      <c r="BP32" s="2">
        <v>6</v>
      </c>
      <c r="BQ32" s="2">
        <v>1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1</v>
      </c>
      <c r="BX32" s="2">
        <v>0</v>
      </c>
      <c r="BY32" s="2">
        <v>2</v>
      </c>
      <c r="BZ32" s="3" t="b">
        <v>1</v>
      </c>
      <c r="CA32" s="3" t="b">
        <v>1</v>
      </c>
      <c r="CB32" s="2">
        <v>103.9</v>
      </c>
      <c r="CC32" s="2">
        <v>9</v>
      </c>
      <c r="CD32" s="2">
        <v>8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3" t="b">
        <v>0</v>
      </c>
      <c r="CO32" s="3" t="b">
        <v>1</v>
      </c>
      <c r="CP32" s="2">
        <v>31.7</v>
      </c>
      <c r="CQ32" s="2">
        <v>9</v>
      </c>
      <c r="CR32" s="2">
        <v>8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3" t="b">
        <v>0</v>
      </c>
      <c r="DC32" s="3" t="b">
        <v>1</v>
      </c>
      <c r="DD32" s="2">
        <v>133.63</v>
      </c>
      <c r="DE32" s="2">
        <v>9</v>
      </c>
      <c r="DF32" s="2">
        <v>8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3" t="b">
        <v>0</v>
      </c>
      <c r="DQ32" s="3" t="b">
        <v>1</v>
      </c>
      <c r="DR32" s="2">
        <v>73.33</v>
      </c>
      <c r="DS32" s="2">
        <v>9</v>
      </c>
      <c r="DT32" s="2">
        <v>8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3" t="b">
        <v>0</v>
      </c>
      <c r="EE32" s="3" t="b">
        <v>1</v>
      </c>
      <c r="EF32" s="2">
        <v>116.28</v>
      </c>
      <c r="EG32" s="2">
        <v>9</v>
      </c>
      <c r="EH32" s="2">
        <v>8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3" t="b">
        <v>1</v>
      </c>
      <c r="ES32" s="3" t="b">
        <v>1</v>
      </c>
      <c r="ET32" s="2">
        <v>85.12</v>
      </c>
      <c r="EU32" s="2">
        <v>9</v>
      </c>
      <c r="EV32" s="2">
        <v>8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3" t="b">
        <v>1</v>
      </c>
      <c r="FG32" s="3" t="b">
        <v>1</v>
      </c>
      <c r="FH32" s="2">
        <v>70.400000000000006</v>
      </c>
      <c r="FI32" s="2">
        <v>9</v>
      </c>
      <c r="FJ32" s="2">
        <v>8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3" t="b">
        <v>1</v>
      </c>
      <c r="FU32" s="3" t="b">
        <v>1</v>
      </c>
      <c r="FV32" s="2">
        <v>58.08</v>
      </c>
      <c r="FW32" s="2">
        <v>9</v>
      </c>
      <c r="FX32" s="2">
        <v>8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3" t="b">
        <v>1</v>
      </c>
      <c r="GI32" s="2">
        <v>8</v>
      </c>
      <c r="GJ32" s="2">
        <v>1950</v>
      </c>
      <c r="GK32" s="2">
        <v>75.343000000000004</v>
      </c>
      <c r="GL32" s="2">
        <v>6</v>
      </c>
      <c r="GM32" s="2">
        <v>4</v>
      </c>
      <c r="GN32" s="2">
        <v>2</v>
      </c>
      <c r="GO32" s="2">
        <v>0</v>
      </c>
      <c r="GP32" s="2">
        <v>4</v>
      </c>
      <c r="GQ32" s="2">
        <v>0</v>
      </c>
      <c r="GR32" s="2">
        <v>7</v>
      </c>
      <c r="GS32" s="2">
        <v>2.25</v>
      </c>
      <c r="GT32" s="2">
        <v>3.75</v>
      </c>
    </row>
    <row r="33" spans="1:202" ht="14.5" x14ac:dyDescent="0.35">
      <c r="A33" s="1" t="s">
        <v>307</v>
      </c>
      <c r="B33" s="2">
        <v>3</v>
      </c>
      <c r="C33" s="1" t="s">
        <v>203</v>
      </c>
      <c r="D33" s="1" t="s">
        <v>208</v>
      </c>
      <c r="E33" s="2">
        <v>18</v>
      </c>
      <c r="F33" s="3" t="b">
        <v>1</v>
      </c>
      <c r="G33" s="2">
        <v>33.47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0</v>
      </c>
      <c r="R33" s="2">
        <v>70.430000000000007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2</v>
      </c>
      <c r="AB33" s="3" t="b">
        <v>1</v>
      </c>
      <c r="AC33" s="2">
        <v>26.36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75.27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3</v>
      </c>
      <c r="AY33" s="3" t="b">
        <v>1</v>
      </c>
      <c r="AZ33" s="2">
        <v>111.69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3" t="b">
        <v>0</v>
      </c>
      <c r="BM33" s="3" t="b">
        <v>1</v>
      </c>
      <c r="BN33" s="2">
        <v>104.59</v>
      </c>
      <c r="BO33" s="2">
        <v>9</v>
      </c>
      <c r="BP33" s="2">
        <v>8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3" t="b">
        <v>0</v>
      </c>
      <c r="CA33" s="3" t="b">
        <v>1</v>
      </c>
      <c r="CB33" s="2">
        <v>54.55</v>
      </c>
      <c r="CC33" s="2">
        <v>9</v>
      </c>
      <c r="CD33" s="2">
        <v>8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3" t="b">
        <v>0</v>
      </c>
      <c r="CO33" s="3" t="b">
        <v>1</v>
      </c>
      <c r="CP33" s="2">
        <v>58.98</v>
      </c>
      <c r="CQ33" s="2">
        <v>9</v>
      </c>
      <c r="CR33" s="2">
        <v>8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3" t="b">
        <v>0</v>
      </c>
      <c r="DC33" s="3" t="b">
        <v>1</v>
      </c>
      <c r="DD33" s="2">
        <v>134.66999999999999</v>
      </c>
      <c r="DE33" s="2">
        <v>9</v>
      </c>
      <c r="DF33" s="2">
        <v>8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3" t="b">
        <v>0</v>
      </c>
      <c r="DQ33" s="3" t="b">
        <v>1</v>
      </c>
      <c r="DR33" s="2">
        <v>101.65</v>
      </c>
      <c r="DS33" s="2">
        <v>9</v>
      </c>
      <c r="DT33" s="2">
        <v>8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3" t="b">
        <v>0</v>
      </c>
      <c r="EE33" s="3" t="b">
        <v>1</v>
      </c>
      <c r="EF33" s="2">
        <v>92.08</v>
      </c>
      <c r="EG33" s="2">
        <v>9</v>
      </c>
      <c r="EH33" s="2">
        <v>8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3" t="b">
        <v>1</v>
      </c>
      <c r="ES33" s="3" t="b">
        <v>1</v>
      </c>
      <c r="ET33" s="2">
        <v>70.599999999999994</v>
      </c>
      <c r="EU33" s="2">
        <v>9</v>
      </c>
      <c r="EV33" s="2">
        <v>8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3" t="b">
        <v>1</v>
      </c>
      <c r="FG33" s="3" t="b">
        <v>1</v>
      </c>
      <c r="FH33" s="2">
        <v>98.67</v>
      </c>
      <c r="FI33" s="2">
        <v>9</v>
      </c>
      <c r="FJ33" s="2">
        <v>8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3" t="b">
        <v>1</v>
      </c>
      <c r="FU33" s="3" t="b">
        <v>1</v>
      </c>
      <c r="FV33" s="2">
        <v>88.46</v>
      </c>
      <c r="FW33" s="2">
        <v>9</v>
      </c>
      <c r="FX33" s="2">
        <v>8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3" t="b">
        <v>1</v>
      </c>
      <c r="GI33" s="2">
        <v>10</v>
      </c>
      <c r="GJ33" s="2">
        <v>1573</v>
      </c>
      <c r="GK33" s="2">
        <v>91.593999999999994</v>
      </c>
      <c r="GL33" s="2">
        <v>4</v>
      </c>
      <c r="GM33" s="2">
        <v>4</v>
      </c>
      <c r="GN33" s="2">
        <v>0</v>
      </c>
      <c r="GO33" s="2">
        <v>0</v>
      </c>
      <c r="GP33" s="2">
        <v>6</v>
      </c>
      <c r="GQ33" s="2">
        <v>0</v>
      </c>
      <c r="GR33" s="2">
        <v>11</v>
      </c>
      <c r="GS33" s="2">
        <v>2.5</v>
      </c>
      <c r="GT33" s="2">
        <v>3.375</v>
      </c>
    </row>
    <row r="34" spans="1:202" ht="14.5" x14ac:dyDescent="0.35">
      <c r="A34" s="1" t="s">
        <v>308</v>
      </c>
      <c r="B34" s="2">
        <v>3</v>
      </c>
      <c r="C34" s="1" t="s">
        <v>203</v>
      </c>
      <c r="D34" s="1" t="s">
        <v>204</v>
      </c>
      <c r="E34" s="2">
        <v>22</v>
      </c>
      <c r="F34" s="3" t="b">
        <v>0</v>
      </c>
      <c r="G34" s="2">
        <v>52.47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3" t="b">
        <v>1</v>
      </c>
      <c r="R34" s="2">
        <v>110.95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85.27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132.76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3</v>
      </c>
      <c r="AY34" s="3" t="b">
        <v>0</v>
      </c>
      <c r="AZ34" s="2">
        <v>62.55</v>
      </c>
      <c r="BA34" s="2">
        <v>7</v>
      </c>
      <c r="BB34" s="2">
        <v>4</v>
      </c>
      <c r="BC34" s="2">
        <v>1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  <c r="BI34" s="2">
        <v>1</v>
      </c>
      <c r="BJ34" s="2">
        <v>1</v>
      </c>
      <c r="BK34" s="2">
        <v>4</v>
      </c>
      <c r="BL34" s="3" t="b">
        <v>0</v>
      </c>
      <c r="BM34" s="3" t="b">
        <v>0</v>
      </c>
      <c r="BN34" s="2">
        <v>79.64</v>
      </c>
      <c r="BO34" s="2">
        <v>7</v>
      </c>
      <c r="BP34" s="2">
        <v>6</v>
      </c>
      <c r="BQ34" s="2">
        <v>1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1</v>
      </c>
      <c r="BX34" s="2">
        <v>0</v>
      </c>
      <c r="BY34" s="2">
        <v>2</v>
      </c>
      <c r="BZ34" s="3" t="b">
        <v>1</v>
      </c>
      <c r="CA34" s="3" t="b">
        <v>1</v>
      </c>
      <c r="CB34" s="2">
        <v>160.54</v>
      </c>
      <c r="CC34" s="2">
        <v>9</v>
      </c>
      <c r="CD34" s="2">
        <v>8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3" t="b">
        <v>0</v>
      </c>
      <c r="CO34" s="3" t="b">
        <v>1</v>
      </c>
      <c r="CP34" s="2">
        <v>80.540000000000006</v>
      </c>
      <c r="CQ34" s="2">
        <v>9</v>
      </c>
      <c r="CR34" s="2">
        <v>8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3" t="b">
        <v>0</v>
      </c>
      <c r="DC34" s="3" t="b">
        <v>0</v>
      </c>
      <c r="DD34" s="2">
        <v>79.84</v>
      </c>
      <c r="DE34" s="2">
        <v>8</v>
      </c>
      <c r="DF34" s="2">
        <v>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</v>
      </c>
      <c r="DN34" s="2">
        <v>0</v>
      </c>
      <c r="DO34" s="2">
        <v>1</v>
      </c>
      <c r="DP34" s="3" t="b">
        <v>0</v>
      </c>
      <c r="DQ34" s="3" t="b">
        <v>0</v>
      </c>
      <c r="DR34" s="2">
        <v>120.98</v>
      </c>
      <c r="DS34" s="2">
        <v>8</v>
      </c>
      <c r="DT34" s="2">
        <v>7</v>
      </c>
      <c r="DU34" s="2">
        <v>0</v>
      </c>
      <c r="DV34" s="2">
        <v>0</v>
      </c>
      <c r="DW34" s="2">
        <v>1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1</v>
      </c>
      <c r="ED34" s="3" t="b">
        <v>0</v>
      </c>
      <c r="EE34" s="3" t="b">
        <v>0</v>
      </c>
      <c r="EF34" s="2">
        <v>118.15</v>
      </c>
      <c r="EG34" s="2">
        <v>9</v>
      </c>
      <c r="EH34" s="2">
        <v>6</v>
      </c>
      <c r="EI34" s="2">
        <v>0</v>
      </c>
      <c r="EJ34" s="2">
        <v>1</v>
      </c>
      <c r="EK34" s="2">
        <v>1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2</v>
      </c>
      <c r="ER34" s="3" t="b">
        <v>0</v>
      </c>
      <c r="ES34" s="3" t="b">
        <v>0</v>
      </c>
      <c r="ET34" s="2">
        <v>58.08</v>
      </c>
      <c r="EU34" s="2">
        <v>8</v>
      </c>
      <c r="EV34" s="2">
        <v>7</v>
      </c>
      <c r="EW34" s="2">
        <v>0</v>
      </c>
      <c r="EX34" s="2">
        <v>0</v>
      </c>
      <c r="EY34" s="2">
        <v>1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1</v>
      </c>
      <c r="FF34" s="3" t="b">
        <v>0</v>
      </c>
      <c r="FG34" s="3" t="b">
        <v>0</v>
      </c>
      <c r="FH34" s="2">
        <v>169.4</v>
      </c>
      <c r="FI34" s="2">
        <v>9</v>
      </c>
      <c r="FJ34" s="2">
        <v>6</v>
      </c>
      <c r="FK34" s="2">
        <v>1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1</v>
      </c>
      <c r="FR34" s="2">
        <v>0</v>
      </c>
      <c r="FS34" s="2">
        <v>2</v>
      </c>
      <c r="FT34" s="3" t="b">
        <v>0</v>
      </c>
      <c r="FU34" s="3" t="b">
        <v>1</v>
      </c>
      <c r="FV34" s="2">
        <v>91.98</v>
      </c>
      <c r="FW34" s="2">
        <v>9</v>
      </c>
      <c r="FX34" s="2">
        <v>8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3" t="b">
        <v>1</v>
      </c>
      <c r="GI34" s="2">
        <v>3</v>
      </c>
      <c r="GJ34" s="2">
        <v>2959</v>
      </c>
      <c r="GK34" s="2">
        <v>102.17</v>
      </c>
      <c r="GL34" s="2">
        <v>2</v>
      </c>
      <c r="GM34" s="2">
        <v>1</v>
      </c>
      <c r="GN34" s="2">
        <v>1</v>
      </c>
      <c r="GO34" s="2">
        <v>3</v>
      </c>
      <c r="GP34" s="2">
        <v>2</v>
      </c>
      <c r="GQ34" s="2">
        <v>3</v>
      </c>
      <c r="GR34" s="2">
        <v>7.2</v>
      </c>
      <c r="GS34" s="2">
        <v>2</v>
      </c>
      <c r="GT34" s="2">
        <v>3.75</v>
      </c>
    </row>
    <row r="36" spans="1:202" ht="12.5" x14ac:dyDescent="0.25">
      <c r="AY36" s="4">
        <f>COUNTIF(AY2:AY34,"=TRUE")</f>
        <v>15</v>
      </c>
      <c r="AZ36" s="5">
        <f>AVERAGE(AZ2:AZ34)</f>
        <v>68.566363636363647</v>
      </c>
      <c r="BB36" s="6">
        <f>AVERAGE(BB2:BB34)/8*100</f>
        <v>87.5</v>
      </c>
      <c r="BL36" s="7">
        <f t="shared" ref="BL36:BM36" si="0">COUNTIF(BL2:BL34,"=TRUE")</f>
        <v>8</v>
      </c>
      <c r="BM36" s="4">
        <f t="shared" si="0"/>
        <v>20</v>
      </c>
      <c r="BN36" s="5">
        <f>AVERAGE(BN2:BN34)</f>
        <v>62.292424242424232</v>
      </c>
      <c r="BP36" s="6">
        <f>AVERAGE(BP2:BP34)/8*100</f>
        <v>92.045454545454547</v>
      </c>
      <c r="BZ36" s="7">
        <f t="shared" ref="BZ36:CA36" si="1">COUNTIF(BZ2:BZ34,"=TRUE")</f>
        <v>7</v>
      </c>
      <c r="CA36" s="4">
        <f t="shared" si="1"/>
        <v>24</v>
      </c>
      <c r="CB36" s="5">
        <f>AVERAGE(CB2:CB34)</f>
        <v>86.037878787878782</v>
      </c>
      <c r="CD36" s="6">
        <f>AVERAGE(CD2:CD34)/8*100</f>
        <v>94.318181818181827</v>
      </c>
      <c r="CN36" s="7">
        <f t="shared" ref="CN36:CO36" si="2">COUNTIF(CN2:CN34,"=TRUE")</f>
        <v>2</v>
      </c>
      <c r="CO36" s="4">
        <f t="shared" si="2"/>
        <v>26</v>
      </c>
      <c r="CP36" s="5">
        <f>AVERAGE(CP2:CP34)</f>
        <v>63.013333333333335</v>
      </c>
      <c r="CR36" s="6">
        <f>AVERAGE(CR2:CR34)/8*100</f>
        <v>95.454545454545453</v>
      </c>
      <c r="DB36" s="7">
        <f t="shared" ref="DB36:DC36" si="3">COUNTIF(DB2:DB34,"=TRUE")</f>
        <v>5</v>
      </c>
      <c r="DC36" s="4">
        <f t="shared" si="3"/>
        <v>20</v>
      </c>
      <c r="DD36" s="5">
        <f>AVERAGE(DD2:DD34)</f>
        <v>101.20909090909093</v>
      </c>
      <c r="DF36" s="6">
        <f>AVERAGE(DF2:DF34)/8*100</f>
        <v>92.045454545454547</v>
      </c>
      <c r="DP36" s="7">
        <f t="shared" ref="DP36:DQ36" si="4">COUNTIF(DP2:DP34,"=TRUE")</f>
        <v>3</v>
      </c>
      <c r="DQ36" s="4">
        <f t="shared" si="4"/>
        <v>25</v>
      </c>
      <c r="DR36" s="5">
        <f>AVERAGE(DR2:DR34)</f>
        <v>83.862727272727284</v>
      </c>
      <c r="DT36" s="6">
        <f>AVERAGE(DT2:DT34)/8*100</f>
        <v>96.212121212121218</v>
      </c>
      <c r="ED36" s="7">
        <f t="shared" ref="ED36:EE36" si="5">COUNTIF(ED2:ED34,"=TRUE")</f>
        <v>3</v>
      </c>
      <c r="EE36" s="4">
        <f t="shared" si="5"/>
        <v>22</v>
      </c>
      <c r="EF36" s="5">
        <f>AVERAGE(EF2:EF34)</f>
        <v>89.40303030303032</v>
      </c>
      <c r="EH36" s="6">
        <f>AVERAGE(EH2:EH34)/8*100</f>
        <v>93.560606060606062</v>
      </c>
      <c r="ER36" s="7">
        <f t="shared" ref="ER36:ES36" si="6">COUNTIF(ER2:ER34,"=TRUE")</f>
        <v>22</v>
      </c>
      <c r="ES36" s="4">
        <f t="shared" si="6"/>
        <v>26</v>
      </c>
      <c r="ET36" s="5">
        <f>AVERAGE(ET2:ET34)</f>
        <v>70.926666666666648</v>
      </c>
      <c r="EV36" s="6">
        <f>AVERAGE(EV2:EV34)/8*100</f>
        <v>96.590909090909093</v>
      </c>
      <c r="FF36" s="7">
        <f t="shared" ref="FF36:FG36" si="7">COUNTIF(FF2:FF34,"=TRUE")</f>
        <v>26</v>
      </c>
      <c r="FG36" s="4">
        <f t="shared" si="7"/>
        <v>25</v>
      </c>
      <c r="FH36" s="5">
        <f>AVERAGE(FH2:FH34)</f>
        <v>92.993333333333339</v>
      </c>
      <c r="FJ36" s="6">
        <f>AVERAGE(FJ2:FJ34)/8*100</f>
        <v>94.696969696969703</v>
      </c>
      <c r="FT36" s="7">
        <f t="shared" ref="FT36:FU36" si="8">COUNTIF(FT2:FT34,"=TRUE")</f>
        <v>25</v>
      </c>
      <c r="FU36" s="4">
        <f t="shared" si="8"/>
        <v>21</v>
      </c>
      <c r="FV36" s="5">
        <f>AVERAGE(FV2:FV34)</f>
        <v>79.084242424242419</v>
      </c>
      <c r="FX36" s="6">
        <f>AVERAGE(FX2:FX34)/8*100</f>
        <v>95.454545454545453</v>
      </c>
      <c r="GH36" s="7">
        <f>COUNTIF(GH2:GH34,"=TRUE")</f>
        <v>21</v>
      </c>
      <c r="GR36" s="5">
        <f t="shared" ref="GR36:GT36" si="9">AVERAGE(GR2:GR34)</f>
        <v>9.8787878787878771</v>
      </c>
      <c r="GS36" s="5">
        <f t="shared" si="9"/>
        <v>2.6325757575757578</v>
      </c>
      <c r="GT36" s="5">
        <f t="shared" si="9"/>
        <v>3.643939393939394</v>
      </c>
    </row>
    <row r="37" spans="1:202" ht="12.5" x14ac:dyDescent="0.25">
      <c r="AY37" s="4">
        <f>AY36/33*100</f>
        <v>45.454545454545453</v>
      </c>
      <c r="BM37" s="4">
        <f>BM36/33*100</f>
        <v>60.606060606060609</v>
      </c>
      <c r="CA37" s="4">
        <f>CA36/33*100</f>
        <v>72.727272727272734</v>
      </c>
      <c r="CO37" s="4">
        <f>CO36/33*100</f>
        <v>78.787878787878782</v>
      </c>
      <c r="DC37" s="4">
        <f>DC36/33*100</f>
        <v>60.606060606060609</v>
      </c>
      <c r="DQ37" s="4">
        <f>DQ36/33*100</f>
        <v>75.757575757575751</v>
      </c>
      <c r="EE37" s="4">
        <f>EE36/33*100</f>
        <v>66.666666666666657</v>
      </c>
      <c r="ES37" s="4">
        <f>ES36/33*100</f>
        <v>78.787878787878782</v>
      </c>
      <c r="FG37" s="4">
        <f>FG36/33*100</f>
        <v>75.757575757575751</v>
      </c>
      <c r="FU37" s="4">
        <f>FU36/33*100</f>
        <v>63.636363636363633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T38"/>
  <sheetViews>
    <sheetView workbookViewId="0"/>
  </sheetViews>
  <sheetFormatPr defaultColWidth="14.453125" defaultRowHeight="15.75" customHeight="1" x14ac:dyDescent="0.25"/>
  <sheetData>
    <row r="1" spans="1:20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  <row r="2" spans="1:202" ht="15.75" customHeight="1" x14ac:dyDescent="0.35">
      <c r="A2" s="1" t="s">
        <v>309</v>
      </c>
      <c r="B2" s="2">
        <v>4</v>
      </c>
      <c r="C2" s="1" t="s">
        <v>203</v>
      </c>
      <c r="D2" s="1" t="s">
        <v>204</v>
      </c>
      <c r="E2" s="2">
        <v>41</v>
      </c>
      <c r="F2" s="3" t="b">
        <v>1</v>
      </c>
      <c r="G2" s="2">
        <v>41.03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0</v>
      </c>
      <c r="R2" s="2">
        <v>142.61000000000001</v>
      </c>
      <c r="S2" s="2">
        <v>2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3</v>
      </c>
      <c r="AB2" s="3" t="b">
        <v>1</v>
      </c>
      <c r="AC2" s="2">
        <v>24.84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0</v>
      </c>
      <c r="AN2" s="2">
        <v>50.4</v>
      </c>
      <c r="AO2" s="2">
        <v>0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1</v>
      </c>
      <c r="AX2" s="2">
        <v>2</v>
      </c>
      <c r="AY2" s="3" t="b">
        <v>0</v>
      </c>
      <c r="AZ2" s="2">
        <v>53.24</v>
      </c>
      <c r="BA2" s="2">
        <v>6</v>
      </c>
      <c r="BB2" s="2">
        <v>5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1</v>
      </c>
      <c r="BI2" s="2">
        <v>0</v>
      </c>
      <c r="BJ2" s="2">
        <v>1</v>
      </c>
      <c r="BK2" s="2">
        <v>3</v>
      </c>
      <c r="BL2" s="3" t="b">
        <v>0</v>
      </c>
      <c r="BM2" s="3" t="b">
        <v>0</v>
      </c>
      <c r="BN2" s="2">
        <v>48.01</v>
      </c>
      <c r="BO2" s="2">
        <v>4</v>
      </c>
      <c r="BP2" s="2">
        <v>5</v>
      </c>
      <c r="BQ2" s="2">
        <v>1</v>
      </c>
      <c r="BR2" s="2">
        <v>2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2</v>
      </c>
      <c r="BY2" s="2">
        <v>5</v>
      </c>
      <c r="BZ2" s="3" t="b">
        <v>0</v>
      </c>
      <c r="CA2" s="3" t="b">
        <v>0</v>
      </c>
      <c r="CB2" s="2">
        <v>64.56</v>
      </c>
      <c r="CC2" s="2">
        <v>8</v>
      </c>
      <c r="CD2" s="2">
        <v>7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1</v>
      </c>
      <c r="CM2" s="2">
        <v>1</v>
      </c>
      <c r="CN2" s="3" t="b">
        <v>0</v>
      </c>
      <c r="CO2" s="3" t="b">
        <v>0</v>
      </c>
      <c r="CP2" s="2">
        <v>49.4</v>
      </c>
      <c r="CQ2" s="2">
        <v>8</v>
      </c>
      <c r="CR2" s="2">
        <v>5</v>
      </c>
      <c r="CS2" s="2">
        <v>0</v>
      </c>
      <c r="CT2" s="2">
        <v>2</v>
      </c>
      <c r="CU2" s="2">
        <v>0</v>
      </c>
      <c r="CV2" s="2">
        <v>1</v>
      </c>
      <c r="CW2" s="2">
        <v>0</v>
      </c>
      <c r="CX2" s="2">
        <v>0</v>
      </c>
      <c r="CY2" s="2">
        <v>2</v>
      </c>
      <c r="CZ2" s="2">
        <v>0</v>
      </c>
      <c r="DA2" s="2">
        <v>5</v>
      </c>
      <c r="DB2" s="3" t="b">
        <v>0</v>
      </c>
      <c r="DC2" s="3" t="b">
        <v>0</v>
      </c>
      <c r="DD2" s="2">
        <v>52.34</v>
      </c>
      <c r="DE2" s="2">
        <v>7</v>
      </c>
      <c r="DF2" s="2">
        <v>6</v>
      </c>
      <c r="DG2" s="2">
        <v>0</v>
      </c>
      <c r="DH2" s="2">
        <v>0</v>
      </c>
      <c r="DI2" s="2">
        <v>1</v>
      </c>
      <c r="DJ2" s="2">
        <v>0</v>
      </c>
      <c r="DK2" s="2">
        <v>0</v>
      </c>
      <c r="DL2" s="2">
        <v>0</v>
      </c>
      <c r="DM2" s="2">
        <v>1</v>
      </c>
      <c r="DN2" s="2">
        <v>0</v>
      </c>
      <c r="DO2" s="2">
        <v>2</v>
      </c>
      <c r="DP2" s="3" t="b">
        <v>0</v>
      </c>
      <c r="DQ2" s="3" t="b">
        <v>0</v>
      </c>
      <c r="DR2" s="2">
        <v>33.06</v>
      </c>
      <c r="DS2" s="2">
        <v>0</v>
      </c>
      <c r="DT2" s="2">
        <v>2</v>
      </c>
      <c r="DU2" s="2">
        <v>0</v>
      </c>
      <c r="DV2" s="2">
        <v>2</v>
      </c>
      <c r="DW2" s="2">
        <v>1</v>
      </c>
      <c r="DX2" s="2">
        <v>1</v>
      </c>
      <c r="DY2" s="2">
        <v>0</v>
      </c>
      <c r="DZ2" s="2">
        <v>3</v>
      </c>
      <c r="EA2" s="2">
        <v>1</v>
      </c>
      <c r="EB2" s="2">
        <v>1</v>
      </c>
      <c r="EC2" s="2">
        <v>9</v>
      </c>
      <c r="ED2" s="3" t="b">
        <v>0</v>
      </c>
      <c r="EE2" s="3" t="b">
        <v>0</v>
      </c>
      <c r="EF2" s="2">
        <v>48.55</v>
      </c>
      <c r="EG2" s="2">
        <v>6</v>
      </c>
      <c r="EH2" s="2">
        <v>3</v>
      </c>
      <c r="EI2" s="2">
        <v>1</v>
      </c>
      <c r="EJ2" s="2">
        <v>1</v>
      </c>
      <c r="EK2" s="2">
        <v>1</v>
      </c>
      <c r="EL2" s="2">
        <v>0</v>
      </c>
      <c r="EM2" s="2">
        <v>1</v>
      </c>
      <c r="EN2" s="2">
        <v>0</v>
      </c>
      <c r="EO2" s="2">
        <v>1</v>
      </c>
      <c r="EP2" s="2">
        <v>0</v>
      </c>
      <c r="EQ2" s="2">
        <v>5</v>
      </c>
      <c r="ER2" s="3" t="b">
        <v>0</v>
      </c>
      <c r="ES2" s="3" t="b">
        <v>0</v>
      </c>
      <c r="ET2" s="2">
        <v>43.47</v>
      </c>
      <c r="EU2" s="2">
        <v>5</v>
      </c>
      <c r="EV2" s="2">
        <v>5</v>
      </c>
      <c r="EW2" s="2">
        <v>1</v>
      </c>
      <c r="EX2" s="2">
        <v>1</v>
      </c>
      <c r="EY2" s="2">
        <v>2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4</v>
      </c>
      <c r="FF2" s="3" t="b">
        <v>0</v>
      </c>
      <c r="FG2" s="3" t="b">
        <v>0</v>
      </c>
      <c r="FH2" s="2">
        <v>59.3</v>
      </c>
      <c r="FI2" s="2">
        <v>5</v>
      </c>
      <c r="FJ2" s="2">
        <v>2</v>
      </c>
      <c r="FK2" s="2">
        <v>1</v>
      </c>
      <c r="FL2" s="2">
        <v>1</v>
      </c>
      <c r="FM2" s="2">
        <v>1</v>
      </c>
      <c r="FN2" s="2">
        <v>0</v>
      </c>
      <c r="FO2" s="2">
        <v>1</v>
      </c>
      <c r="FP2" s="2">
        <v>0</v>
      </c>
      <c r="FQ2" s="2">
        <v>1</v>
      </c>
      <c r="FR2" s="2">
        <v>1</v>
      </c>
      <c r="FS2" s="2">
        <v>6</v>
      </c>
      <c r="FT2" s="3" t="b">
        <v>0</v>
      </c>
      <c r="FU2" s="3" t="b">
        <v>0</v>
      </c>
      <c r="FV2" s="2">
        <v>39.200000000000003</v>
      </c>
      <c r="FW2" s="2">
        <v>2</v>
      </c>
      <c r="FX2" s="2">
        <v>4</v>
      </c>
      <c r="FY2" s="2">
        <v>0</v>
      </c>
      <c r="FZ2" s="2">
        <v>0</v>
      </c>
      <c r="GA2" s="2">
        <v>0</v>
      </c>
      <c r="GB2" s="2">
        <v>2</v>
      </c>
      <c r="GC2" s="2">
        <v>2</v>
      </c>
      <c r="GD2" s="2">
        <v>2</v>
      </c>
      <c r="GE2" s="2">
        <v>0</v>
      </c>
      <c r="GF2" s="2">
        <v>1</v>
      </c>
      <c r="GG2" s="2">
        <v>7</v>
      </c>
      <c r="GH2" s="3" t="b">
        <v>0</v>
      </c>
      <c r="GI2" s="2">
        <v>0</v>
      </c>
      <c r="GJ2" s="2">
        <v>1122</v>
      </c>
      <c r="GK2" s="2">
        <v>49.113</v>
      </c>
      <c r="GL2" s="2">
        <v>0</v>
      </c>
      <c r="GM2" s="2">
        <v>0</v>
      </c>
      <c r="GN2" s="2">
        <v>0</v>
      </c>
      <c r="GO2" s="2">
        <v>4</v>
      </c>
      <c r="GP2" s="2">
        <v>0</v>
      </c>
      <c r="GQ2" s="2">
        <v>6</v>
      </c>
      <c r="GR2" s="2">
        <v>14.4</v>
      </c>
      <c r="GS2" s="2">
        <v>1.875</v>
      </c>
      <c r="GT2" s="2">
        <v>3</v>
      </c>
    </row>
    <row r="3" spans="1:202" ht="15.75" customHeight="1" x14ac:dyDescent="0.35">
      <c r="A3" s="1" t="s">
        <v>310</v>
      </c>
      <c r="B3" s="2">
        <v>4</v>
      </c>
      <c r="C3" s="1" t="s">
        <v>203</v>
      </c>
      <c r="D3" s="1" t="s">
        <v>204</v>
      </c>
      <c r="E3" s="2">
        <v>20</v>
      </c>
      <c r="F3" s="3" t="b">
        <v>1</v>
      </c>
      <c r="G3" s="2">
        <v>80.38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1</v>
      </c>
      <c r="R3" s="2">
        <v>24.82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 t="b">
        <v>1</v>
      </c>
      <c r="AC3" s="2">
        <v>19.23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20.57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4</v>
      </c>
      <c r="AY3" s="3" t="b">
        <v>0</v>
      </c>
      <c r="AZ3" s="2">
        <v>40.700000000000003</v>
      </c>
      <c r="BA3" s="2">
        <v>7</v>
      </c>
      <c r="BB3" s="2">
        <v>4</v>
      </c>
      <c r="BC3" s="2">
        <v>1</v>
      </c>
      <c r="BD3" s="2">
        <v>0</v>
      </c>
      <c r="BE3" s="2">
        <v>0</v>
      </c>
      <c r="BF3" s="2">
        <v>1</v>
      </c>
      <c r="BG3" s="2">
        <v>0</v>
      </c>
      <c r="BH3" s="2">
        <v>1</v>
      </c>
      <c r="BI3" s="2">
        <v>1</v>
      </c>
      <c r="BJ3" s="2">
        <v>0</v>
      </c>
      <c r="BK3" s="2">
        <v>4</v>
      </c>
      <c r="BL3" s="3" t="b">
        <v>0</v>
      </c>
      <c r="BM3" s="3" t="b">
        <v>0</v>
      </c>
      <c r="BN3" s="2">
        <v>72.849999999999994</v>
      </c>
      <c r="BO3" s="2">
        <v>8</v>
      </c>
      <c r="BP3" s="2">
        <v>7</v>
      </c>
      <c r="BQ3" s="2">
        <v>0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3" t="b">
        <v>0</v>
      </c>
      <c r="CA3" s="3" t="b">
        <v>0</v>
      </c>
      <c r="CB3" s="2">
        <v>56.19</v>
      </c>
      <c r="CC3" s="2">
        <v>6</v>
      </c>
      <c r="CD3" s="2">
        <v>5</v>
      </c>
      <c r="CE3" s="2">
        <v>0</v>
      </c>
      <c r="CF3" s="2">
        <v>0</v>
      </c>
      <c r="CG3" s="2">
        <v>0</v>
      </c>
      <c r="CH3" s="2">
        <v>0</v>
      </c>
      <c r="CI3" s="2">
        <v>1</v>
      </c>
      <c r="CJ3" s="2">
        <v>0</v>
      </c>
      <c r="CK3" s="2">
        <v>1</v>
      </c>
      <c r="CL3" s="2">
        <v>1</v>
      </c>
      <c r="CM3" s="2">
        <v>3</v>
      </c>
      <c r="CN3" s="3" t="b">
        <v>0</v>
      </c>
      <c r="CO3" s="3" t="b">
        <v>1</v>
      </c>
      <c r="CP3" s="2">
        <v>39.28</v>
      </c>
      <c r="CQ3" s="2">
        <v>9</v>
      </c>
      <c r="CR3" s="2">
        <v>8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3" t="b">
        <v>0</v>
      </c>
      <c r="DC3" s="3" t="b">
        <v>0</v>
      </c>
      <c r="DD3" s="2">
        <v>75.95</v>
      </c>
      <c r="DE3" s="2">
        <v>6</v>
      </c>
      <c r="DF3" s="2">
        <v>5</v>
      </c>
      <c r="DG3" s="2">
        <v>1</v>
      </c>
      <c r="DH3" s="2">
        <v>0</v>
      </c>
      <c r="DI3" s="2">
        <v>0</v>
      </c>
      <c r="DJ3" s="2">
        <v>1</v>
      </c>
      <c r="DK3" s="2">
        <v>0</v>
      </c>
      <c r="DL3" s="2">
        <v>0</v>
      </c>
      <c r="DM3" s="2">
        <v>1</v>
      </c>
      <c r="DN3" s="2">
        <v>0</v>
      </c>
      <c r="DO3" s="2">
        <v>3</v>
      </c>
      <c r="DP3" s="3" t="b">
        <v>0</v>
      </c>
      <c r="DQ3" s="3" t="b">
        <v>0</v>
      </c>
      <c r="DR3" s="2">
        <v>95.16</v>
      </c>
      <c r="DS3" s="2">
        <v>7</v>
      </c>
      <c r="DT3" s="2">
        <v>5</v>
      </c>
      <c r="DU3" s="2">
        <v>1</v>
      </c>
      <c r="DV3" s="2">
        <v>1</v>
      </c>
      <c r="DW3" s="2">
        <v>0</v>
      </c>
      <c r="DX3" s="2">
        <v>0</v>
      </c>
      <c r="DY3" s="2">
        <v>0</v>
      </c>
      <c r="DZ3" s="2">
        <v>2</v>
      </c>
      <c r="EA3" s="2">
        <v>0</v>
      </c>
      <c r="EB3" s="2">
        <v>0</v>
      </c>
      <c r="EC3" s="2">
        <v>4</v>
      </c>
      <c r="ED3" s="3" t="b">
        <v>0</v>
      </c>
      <c r="EE3" s="3" t="b">
        <v>1</v>
      </c>
      <c r="EF3" s="2">
        <v>97.39</v>
      </c>
      <c r="EG3" s="2">
        <v>9</v>
      </c>
      <c r="EH3" s="2">
        <v>8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3" t="b">
        <v>1</v>
      </c>
      <c r="ES3" s="3" t="b">
        <v>0</v>
      </c>
      <c r="ET3" s="2">
        <v>80.819999999999993</v>
      </c>
      <c r="EU3" s="2">
        <v>7</v>
      </c>
      <c r="EV3" s="2">
        <v>6</v>
      </c>
      <c r="EW3" s="2">
        <v>1</v>
      </c>
      <c r="EX3" s="2">
        <v>1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2</v>
      </c>
      <c r="FF3" s="3" t="b">
        <v>0</v>
      </c>
      <c r="FG3" s="3" t="b">
        <v>0</v>
      </c>
      <c r="FH3" s="2">
        <v>71.010000000000005</v>
      </c>
      <c r="FI3" s="2">
        <v>6</v>
      </c>
      <c r="FJ3" s="2">
        <v>5</v>
      </c>
      <c r="FK3" s="2">
        <v>0</v>
      </c>
      <c r="FL3" s="2">
        <v>0</v>
      </c>
      <c r="FM3" s="2">
        <v>0</v>
      </c>
      <c r="FN3" s="2">
        <v>1</v>
      </c>
      <c r="FO3" s="2">
        <v>0</v>
      </c>
      <c r="FP3" s="2">
        <v>0</v>
      </c>
      <c r="FQ3" s="2">
        <v>1</v>
      </c>
      <c r="FR3" s="2">
        <v>1</v>
      </c>
      <c r="FS3" s="2">
        <v>3</v>
      </c>
      <c r="FT3" s="3" t="b">
        <v>0</v>
      </c>
      <c r="FU3" s="3" t="b">
        <v>0</v>
      </c>
      <c r="FV3" s="2">
        <v>63.43</v>
      </c>
      <c r="FW3" s="2">
        <v>6</v>
      </c>
      <c r="FX3" s="2">
        <v>5</v>
      </c>
      <c r="FY3" s="2">
        <v>0</v>
      </c>
      <c r="FZ3" s="2">
        <v>0</v>
      </c>
      <c r="GA3" s="2">
        <v>0</v>
      </c>
      <c r="GB3" s="2">
        <v>1</v>
      </c>
      <c r="GC3" s="2">
        <v>1</v>
      </c>
      <c r="GD3" s="2">
        <v>1</v>
      </c>
      <c r="GE3" s="2">
        <v>0</v>
      </c>
      <c r="GF3" s="2">
        <v>0</v>
      </c>
      <c r="GG3" s="2">
        <v>3</v>
      </c>
      <c r="GH3" s="3" t="b">
        <v>0</v>
      </c>
      <c r="GI3" s="2">
        <v>2</v>
      </c>
      <c r="GJ3" s="2">
        <v>1082</v>
      </c>
      <c r="GK3" s="2">
        <v>69.278000000000006</v>
      </c>
      <c r="GL3" s="2">
        <v>1</v>
      </c>
      <c r="GM3" s="2">
        <v>1</v>
      </c>
      <c r="GN3" s="2">
        <v>0</v>
      </c>
      <c r="GO3" s="2">
        <v>3</v>
      </c>
      <c r="GP3" s="2">
        <v>1</v>
      </c>
      <c r="GQ3" s="2">
        <v>5</v>
      </c>
      <c r="GR3" s="2">
        <v>13</v>
      </c>
      <c r="GS3" s="2">
        <v>3.25</v>
      </c>
      <c r="GT3" s="2">
        <v>3.125</v>
      </c>
    </row>
    <row r="4" spans="1:202" ht="15.75" customHeight="1" x14ac:dyDescent="0.35">
      <c r="A4" s="1" t="s">
        <v>311</v>
      </c>
      <c r="B4" s="2">
        <v>4</v>
      </c>
      <c r="C4" s="1" t="s">
        <v>203</v>
      </c>
      <c r="D4" s="1" t="s">
        <v>204</v>
      </c>
      <c r="E4" s="2">
        <v>34</v>
      </c>
      <c r="F4" s="3" t="b">
        <v>1</v>
      </c>
      <c r="G4" s="2">
        <v>46.4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 t="b">
        <v>1</v>
      </c>
      <c r="R4" s="2">
        <v>41.92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1</v>
      </c>
      <c r="AC4" s="2">
        <v>48.61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1</v>
      </c>
      <c r="AN4" s="2">
        <v>27.77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4</v>
      </c>
      <c r="AY4" s="3" t="b">
        <v>0</v>
      </c>
      <c r="AZ4" s="2">
        <v>70</v>
      </c>
      <c r="BA4" s="2">
        <v>6</v>
      </c>
      <c r="BB4" s="2">
        <v>5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0</v>
      </c>
      <c r="BJ4" s="2">
        <v>1</v>
      </c>
      <c r="BK4" s="2">
        <v>3</v>
      </c>
      <c r="BL4" s="3" t="b">
        <v>0</v>
      </c>
      <c r="BM4" s="3" t="b">
        <v>0</v>
      </c>
      <c r="BN4" s="2">
        <v>74.150000000000006</v>
      </c>
      <c r="BO4" s="2">
        <v>8</v>
      </c>
      <c r="BP4" s="2">
        <v>6</v>
      </c>
      <c r="BQ4" s="2">
        <v>0</v>
      </c>
      <c r="BR4" s="2">
        <v>2</v>
      </c>
      <c r="BS4" s="2">
        <v>0</v>
      </c>
      <c r="BT4" s="2">
        <v>1</v>
      </c>
      <c r="BU4" s="2">
        <v>0</v>
      </c>
      <c r="BV4" s="2">
        <v>0</v>
      </c>
      <c r="BW4" s="2">
        <v>0</v>
      </c>
      <c r="BX4" s="2">
        <v>0</v>
      </c>
      <c r="BY4" s="2">
        <v>3</v>
      </c>
      <c r="BZ4" s="3" t="b">
        <v>0</v>
      </c>
      <c r="CA4" s="3" t="b">
        <v>0</v>
      </c>
      <c r="CB4" s="2">
        <v>57.21</v>
      </c>
      <c r="CC4" s="2">
        <v>7</v>
      </c>
      <c r="CD4" s="2">
        <v>6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1</v>
      </c>
      <c r="CL4" s="2">
        <v>1</v>
      </c>
      <c r="CM4" s="2">
        <v>2</v>
      </c>
      <c r="CN4" s="3" t="b">
        <v>0</v>
      </c>
      <c r="CO4" s="3" t="b">
        <v>0</v>
      </c>
      <c r="CP4" s="2">
        <v>54.13</v>
      </c>
      <c r="CQ4" s="2">
        <v>8</v>
      </c>
      <c r="CR4" s="2">
        <v>7</v>
      </c>
      <c r="CS4" s="2">
        <v>0</v>
      </c>
      <c r="CT4" s="2">
        <v>0</v>
      </c>
      <c r="CU4" s="2">
        <v>0</v>
      </c>
      <c r="CV4" s="2">
        <v>1</v>
      </c>
      <c r="CW4" s="2">
        <v>0</v>
      </c>
      <c r="CX4" s="2">
        <v>0</v>
      </c>
      <c r="CY4" s="2">
        <v>0</v>
      </c>
      <c r="CZ4" s="2">
        <v>0</v>
      </c>
      <c r="DA4" s="2">
        <v>1</v>
      </c>
      <c r="DB4" s="3" t="b">
        <v>0</v>
      </c>
      <c r="DC4" s="3" t="b">
        <v>0</v>
      </c>
      <c r="DD4" s="2">
        <v>90.55</v>
      </c>
      <c r="DE4" s="2">
        <v>8</v>
      </c>
      <c r="DF4" s="2">
        <v>7</v>
      </c>
      <c r="DG4" s="2">
        <v>0</v>
      </c>
      <c r="DH4" s="2">
        <v>0</v>
      </c>
      <c r="DI4" s="2">
        <v>1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1</v>
      </c>
      <c r="DP4" s="3" t="b">
        <v>0</v>
      </c>
      <c r="DQ4" s="3" t="b">
        <v>0</v>
      </c>
      <c r="DR4" s="2">
        <v>57.51</v>
      </c>
      <c r="DS4" s="2">
        <v>7</v>
      </c>
      <c r="DT4" s="2">
        <v>6</v>
      </c>
      <c r="DU4" s="2">
        <v>1</v>
      </c>
      <c r="DV4" s="2">
        <v>0</v>
      </c>
      <c r="DW4" s="2">
        <v>0</v>
      </c>
      <c r="DX4" s="2">
        <v>0</v>
      </c>
      <c r="DY4" s="2">
        <v>0</v>
      </c>
      <c r="DZ4" s="2">
        <v>3</v>
      </c>
      <c r="EA4" s="2">
        <v>0</v>
      </c>
      <c r="EB4" s="2">
        <v>0</v>
      </c>
      <c r="EC4" s="2">
        <v>4</v>
      </c>
      <c r="ED4" s="3" t="b">
        <v>0</v>
      </c>
      <c r="EE4" s="3" t="b">
        <v>1</v>
      </c>
      <c r="EF4" s="2">
        <v>166.48</v>
      </c>
      <c r="EG4" s="2">
        <v>9</v>
      </c>
      <c r="EH4" s="2">
        <v>8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3" t="b">
        <v>1</v>
      </c>
      <c r="ES4" s="3" t="b">
        <v>0</v>
      </c>
      <c r="ET4" s="2">
        <v>76.540000000000006</v>
      </c>
      <c r="EU4" s="2">
        <v>7</v>
      </c>
      <c r="EV4" s="2">
        <v>6</v>
      </c>
      <c r="EW4" s="2">
        <v>0</v>
      </c>
      <c r="EX4" s="2">
        <v>1</v>
      </c>
      <c r="EY4" s="2">
        <v>1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2</v>
      </c>
      <c r="FF4" s="3" t="b">
        <v>0</v>
      </c>
      <c r="FG4" s="3" t="b">
        <v>0</v>
      </c>
      <c r="FH4" s="2">
        <v>91.68</v>
      </c>
      <c r="FI4" s="2">
        <v>8</v>
      </c>
      <c r="FJ4" s="2">
        <v>7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1</v>
      </c>
      <c r="FQ4" s="2">
        <v>0</v>
      </c>
      <c r="FR4" s="2">
        <v>0</v>
      </c>
      <c r="FS4" s="2">
        <v>1</v>
      </c>
      <c r="FT4" s="3" t="b">
        <v>0</v>
      </c>
      <c r="FU4" s="3" t="b">
        <v>0</v>
      </c>
      <c r="FV4" s="2">
        <v>63.09</v>
      </c>
      <c r="FW4" s="2">
        <v>7</v>
      </c>
      <c r="FX4" s="2">
        <v>6</v>
      </c>
      <c r="FY4" s="2">
        <v>0</v>
      </c>
      <c r="FZ4" s="2">
        <v>0</v>
      </c>
      <c r="GA4" s="2">
        <v>0</v>
      </c>
      <c r="GB4" s="2">
        <v>1</v>
      </c>
      <c r="GC4" s="2">
        <v>1</v>
      </c>
      <c r="GD4" s="2">
        <v>0</v>
      </c>
      <c r="GE4" s="2">
        <v>0</v>
      </c>
      <c r="GF4" s="2">
        <v>0</v>
      </c>
      <c r="GG4" s="2">
        <v>2</v>
      </c>
      <c r="GH4" s="3" t="b">
        <v>0</v>
      </c>
      <c r="GI4" s="2">
        <v>1</v>
      </c>
      <c r="GJ4" s="2">
        <v>1419</v>
      </c>
      <c r="GK4" s="2">
        <v>80.134</v>
      </c>
      <c r="GL4" s="2">
        <v>1</v>
      </c>
      <c r="GM4" s="2">
        <v>1</v>
      </c>
      <c r="GN4" s="2">
        <v>0</v>
      </c>
      <c r="GO4" s="2">
        <v>3</v>
      </c>
      <c r="GP4" s="2">
        <v>0</v>
      </c>
      <c r="GQ4" s="2">
        <v>6</v>
      </c>
      <c r="GR4" s="2">
        <v>13.2</v>
      </c>
      <c r="GS4" s="2">
        <v>2</v>
      </c>
      <c r="GT4" s="2">
        <v>2.375</v>
      </c>
    </row>
    <row r="5" spans="1:202" ht="15.75" customHeight="1" x14ac:dyDescent="0.35">
      <c r="A5" s="1" t="s">
        <v>312</v>
      </c>
      <c r="B5" s="2">
        <v>4</v>
      </c>
      <c r="C5" s="1" t="s">
        <v>203</v>
      </c>
      <c r="D5" s="1" t="s">
        <v>204</v>
      </c>
      <c r="E5" s="2">
        <v>27</v>
      </c>
      <c r="F5" s="3" t="b">
        <v>1</v>
      </c>
      <c r="G5" s="2">
        <v>39.03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1</v>
      </c>
      <c r="R5" s="2">
        <v>21.79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 t="b">
        <v>1</v>
      </c>
      <c r="AC5" s="2">
        <v>48.12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22.34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4</v>
      </c>
      <c r="AY5" s="3" t="b">
        <v>0</v>
      </c>
      <c r="AZ5" s="2">
        <v>50.34</v>
      </c>
      <c r="BA5" s="2">
        <v>8</v>
      </c>
      <c r="BB5" s="2">
        <v>7</v>
      </c>
      <c r="BC5" s="2">
        <v>0</v>
      </c>
      <c r="BD5" s="2">
        <v>0</v>
      </c>
      <c r="BE5" s="2">
        <v>0</v>
      </c>
      <c r="BF5" s="2">
        <v>0</v>
      </c>
      <c r="BG5" s="2">
        <v>1</v>
      </c>
      <c r="BH5" s="2">
        <v>0</v>
      </c>
      <c r="BI5" s="2">
        <v>0</v>
      </c>
      <c r="BJ5" s="2">
        <v>0</v>
      </c>
      <c r="BK5" s="2">
        <v>1</v>
      </c>
      <c r="BL5" s="3" t="b">
        <v>0</v>
      </c>
      <c r="BM5" s="3" t="b">
        <v>0</v>
      </c>
      <c r="BN5" s="2">
        <v>51.2</v>
      </c>
      <c r="BO5" s="2">
        <v>7</v>
      </c>
      <c r="BP5" s="2">
        <v>6</v>
      </c>
      <c r="BQ5" s="2">
        <v>0</v>
      </c>
      <c r="BR5" s="2">
        <v>1</v>
      </c>
      <c r="BS5" s="2">
        <v>1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2</v>
      </c>
      <c r="BZ5" s="3" t="b">
        <v>0</v>
      </c>
      <c r="CA5" s="3" t="b">
        <v>0</v>
      </c>
      <c r="CB5" s="2">
        <v>38.21</v>
      </c>
      <c r="CC5" s="2">
        <v>7</v>
      </c>
      <c r="CD5" s="2">
        <v>6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1</v>
      </c>
      <c r="CL5" s="2">
        <v>1</v>
      </c>
      <c r="CM5" s="2">
        <v>2</v>
      </c>
      <c r="CN5" s="3" t="b">
        <v>0</v>
      </c>
      <c r="CO5" s="3" t="b">
        <v>0</v>
      </c>
      <c r="CP5" s="2">
        <v>40.94</v>
      </c>
      <c r="CQ5" s="2">
        <v>8</v>
      </c>
      <c r="CR5" s="2">
        <v>7</v>
      </c>
      <c r="CS5" s="2">
        <v>0</v>
      </c>
      <c r="CT5" s="2">
        <v>0</v>
      </c>
      <c r="CU5" s="2">
        <v>0</v>
      </c>
      <c r="CV5" s="2">
        <v>1</v>
      </c>
      <c r="CW5" s="2">
        <v>0</v>
      </c>
      <c r="CX5" s="2">
        <v>0</v>
      </c>
      <c r="CY5" s="2">
        <v>0</v>
      </c>
      <c r="CZ5" s="2">
        <v>0</v>
      </c>
      <c r="DA5" s="2">
        <v>1</v>
      </c>
      <c r="DB5" s="3" t="b">
        <v>0</v>
      </c>
      <c r="DC5" s="3" t="b">
        <v>1</v>
      </c>
      <c r="DD5" s="2">
        <v>58.67</v>
      </c>
      <c r="DE5" s="2">
        <v>9</v>
      </c>
      <c r="DF5" s="2">
        <v>8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3" t="b">
        <v>0</v>
      </c>
      <c r="DQ5" s="3" t="b">
        <v>0</v>
      </c>
      <c r="DR5" s="2">
        <v>54.75</v>
      </c>
      <c r="DS5" s="2">
        <v>6</v>
      </c>
      <c r="DT5" s="2">
        <v>6</v>
      </c>
      <c r="DU5" s="2">
        <v>0</v>
      </c>
      <c r="DV5" s="2">
        <v>0</v>
      </c>
      <c r="DW5" s="2">
        <v>1</v>
      </c>
      <c r="DX5" s="2">
        <v>0</v>
      </c>
      <c r="DY5" s="2">
        <v>0</v>
      </c>
      <c r="DZ5" s="2">
        <v>2</v>
      </c>
      <c r="EA5" s="2">
        <v>0</v>
      </c>
      <c r="EB5" s="2">
        <v>0</v>
      </c>
      <c r="EC5" s="2">
        <v>3</v>
      </c>
      <c r="ED5" s="3" t="b">
        <v>0</v>
      </c>
      <c r="EE5" s="3" t="b">
        <v>0</v>
      </c>
      <c r="EF5" s="2">
        <v>71.3</v>
      </c>
      <c r="EG5" s="2">
        <v>6</v>
      </c>
      <c r="EH5" s="2">
        <v>5</v>
      </c>
      <c r="EI5" s="2">
        <v>0</v>
      </c>
      <c r="EJ5" s="2">
        <v>0</v>
      </c>
      <c r="EK5" s="2">
        <v>1</v>
      </c>
      <c r="EL5" s="2">
        <v>1</v>
      </c>
      <c r="EM5" s="2">
        <v>1</v>
      </c>
      <c r="EN5" s="2">
        <v>0</v>
      </c>
      <c r="EO5" s="2">
        <v>0</v>
      </c>
      <c r="EP5" s="2">
        <v>0</v>
      </c>
      <c r="EQ5" s="2">
        <v>3</v>
      </c>
      <c r="ER5" s="3" t="b">
        <v>0</v>
      </c>
      <c r="ES5" s="3" t="b">
        <v>0</v>
      </c>
      <c r="ET5" s="2">
        <v>53.22</v>
      </c>
      <c r="EU5" s="2">
        <v>8</v>
      </c>
      <c r="EV5" s="2">
        <v>7</v>
      </c>
      <c r="EW5" s="2">
        <v>0</v>
      </c>
      <c r="EX5" s="2">
        <v>1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1</v>
      </c>
      <c r="FF5" s="3" t="b">
        <v>0</v>
      </c>
      <c r="FG5" s="3" t="b">
        <v>0</v>
      </c>
      <c r="FH5" s="2">
        <v>58.18</v>
      </c>
      <c r="FI5" s="2">
        <v>8</v>
      </c>
      <c r="FJ5" s="2">
        <v>7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1</v>
      </c>
      <c r="FS5" s="2">
        <v>1</v>
      </c>
      <c r="FT5" s="3" t="b">
        <v>0</v>
      </c>
      <c r="FU5" s="3" t="b">
        <v>0</v>
      </c>
      <c r="FV5" s="2">
        <v>48.04</v>
      </c>
      <c r="FW5" s="2">
        <v>6</v>
      </c>
      <c r="FX5" s="2">
        <v>5</v>
      </c>
      <c r="FY5" s="2">
        <v>0</v>
      </c>
      <c r="FZ5" s="2">
        <v>0</v>
      </c>
      <c r="GA5" s="2">
        <v>0</v>
      </c>
      <c r="GB5" s="2">
        <v>1</v>
      </c>
      <c r="GC5" s="2">
        <v>1</v>
      </c>
      <c r="GD5" s="2">
        <v>0</v>
      </c>
      <c r="GE5" s="2">
        <v>0</v>
      </c>
      <c r="GF5" s="2">
        <v>1</v>
      </c>
      <c r="GG5" s="2">
        <v>3</v>
      </c>
      <c r="GH5" s="3" t="b">
        <v>0</v>
      </c>
      <c r="GI5" s="2">
        <v>1</v>
      </c>
      <c r="GJ5" s="2">
        <v>1122</v>
      </c>
      <c r="GK5" s="2">
        <v>52.484999999999999</v>
      </c>
      <c r="GL5" s="2">
        <v>0</v>
      </c>
      <c r="GM5" s="2">
        <v>0</v>
      </c>
      <c r="GN5" s="2">
        <v>0</v>
      </c>
      <c r="GO5" s="2">
        <v>4</v>
      </c>
      <c r="GP5" s="2">
        <v>1</v>
      </c>
      <c r="GQ5" s="2">
        <v>5</v>
      </c>
      <c r="GR5" s="2">
        <v>11.4</v>
      </c>
      <c r="GS5" s="2">
        <v>2.625</v>
      </c>
      <c r="GT5" s="2">
        <v>3.625</v>
      </c>
    </row>
    <row r="6" spans="1:202" ht="15.75" customHeight="1" x14ac:dyDescent="0.35">
      <c r="A6" s="1" t="s">
        <v>313</v>
      </c>
      <c r="B6" s="2">
        <v>4</v>
      </c>
      <c r="C6" s="1" t="s">
        <v>203</v>
      </c>
      <c r="D6" s="1" t="s">
        <v>204</v>
      </c>
      <c r="E6" s="2">
        <v>42</v>
      </c>
      <c r="F6" s="3" t="b">
        <v>1</v>
      </c>
      <c r="G6" s="2">
        <v>80.650000000000006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0</v>
      </c>
      <c r="R6" s="2">
        <v>36.08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2</v>
      </c>
      <c r="AB6" s="3" t="b">
        <v>0</v>
      </c>
      <c r="AC6" s="2">
        <v>79.23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2</v>
      </c>
      <c r="AM6" s="3" t="b">
        <v>1</v>
      </c>
      <c r="AN6" s="2">
        <v>66.599999999999994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2</v>
      </c>
      <c r="AY6" s="3" t="b">
        <v>0</v>
      </c>
      <c r="AZ6" s="2">
        <v>58.58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v>1</v>
      </c>
      <c r="BL6" s="3" t="b">
        <v>0</v>
      </c>
      <c r="BM6" s="3" t="b">
        <v>1</v>
      </c>
      <c r="BN6" s="2">
        <v>60.67</v>
      </c>
      <c r="BO6" s="2">
        <v>9</v>
      </c>
      <c r="BP6" s="2">
        <v>8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3" t="b">
        <v>0</v>
      </c>
      <c r="CA6" s="3" t="b">
        <v>0</v>
      </c>
      <c r="CB6" s="2">
        <v>86.54</v>
      </c>
      <c r="CC6" s="2">
        <v>8</v>
      </c>
      <c r="CD6" s="2">
        <v>7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1</v>
      </c>
      <c r="CM6" s="2">
        <v>1</v>
      </c>
      <c r="CN6" s="3" t="b">
        <v>0</v>
      </c>
      <c r="CO6" s="3" t="b">
        <v>0</v>
      </c>
      <c r="CP6" s="2">
        <v>48.28</v>
      </c>
      <c r="CQ6" s="2">
        <v>9</v>
      </c>
      <c r="CR6" s="2">
        <v>6</v>
      </c>
      <c r="CS6" s="2">
        <v>0</v>
      </c>
      <c r="CT6" s="2">
        <v>0</v>
      </c>
      <c r="CU6" s="2">
        <v>0</v>
      </c>
      <c r="CV6" s="2">
        <v>1</v>
      </c>
      <c r="CW6" s="2">
        <v>0</v>
      </c>
      <c r="CX6" s="2">
        <v>0</v>
      </c>
      <c r="CY6" s="2">
        <v>0</v>
      </c>
      <c r="CZ6" s="2">
        <v>1</v>
      </c>
      <c r="DA6" s="2">
        <v>2</v>
      </c>
      <c r="DB6" s="3" t="b">
        <v>1</v>
      </c>
      <c r="DC6" s="3" t="b">
        <v>1</v>
      </c>
      <c r="DD6" s="2">
        <v>73.3</v>
      </c>
      <c r="DE6" s="2">
        <v>9</v>
      </c>
      <c r="DF6" s="2">
        <v>8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3" t="b">
        <v>0</v>
      </c>
      <c r="DQ6" s="3" t="b">
        <v>0</v>
      </c>
      <c r="DR6" s="2">
        <v>69.81</v>
      </c>
      <c r="DS6" s="2">
        <v>5</v>
      </c>
      <c r="DT6" s="2">
        <v>4</v>
      </c>
      <c r="DU6" s="2">
        <v>0</v>
      </c>
      <c r="DV6" s="2">
        <v>1</v>
      </c>
      <c r="DW6" s="2">
        <v>1</v>
      </c>
      <c r="DX6" s="2">
        <v>0</v>
      </c>
      <c r="DY6" s="2">
        <v>0</v>
      </c>
      <c r="DZ6" s="2">
        <v>3</v>
      </c>
      <c r="EA6" s="2">
        <v>0</v>
      </c>
      <c r="EB6" s="2">
        <v>1</v>
      </c>
      <c r="EC6" s="2">
        <v>6</v>
      </c>
      <c r="ED6" s="3" t="b">
        <v>0</v>
      </c>
      <c r="EE6" s="3" t="b">
        <v>0</v>
      </c>
      <c r="EF6" s="2">
        <v>62.9</v>
      </c>
      <c r="EG6" s="2">
        <v>6</v>
      </c>
      <c r="EH6" s="2">
        <v>3</v>
      </c>
      <c r="EI6" s="2">
        <v>0</v>
      </c>
      <c r="EJ6" s="2">
        <v>1</v>
      </c>
      <c r="EK6" s="2">
        <v>1</v>
      </c>
      <c r="EL6" s="2">
        <v>1</v>
      </c>
      <c r="EM6" s="2">
        <v>0</v>
      </c>
      <c r="EN6" s="2">
        <v>1</v>
      </c>
      <c r="EO6" s="2">
        <v>0</v>
      </c>
      <c r="EP6" s="2">
        <v>1</v>
      </c>
      <c r="EQ6" s="2">
        <v>5</v>
      </c>
      <c r="ER6" s="3" t="b">
        <v>0</v>
      </c>
      <c r="ES6" s="3" t="b">
        <v>1</v>
      </c>
      <c r="ET6" s="2">
        <v>111.51</v>
      </c>
      <c r="EU6" s="2">
        <v>9</v>
      </c>
      <c r="EV6" s="2">
        <v>8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3" t="b">
        <v>1</v>
      </c>
      <c r="FG6" s="3" t="b">
        <v>0</v>
      </c>
      <c r="FH6" s="2">
        <v>51.95</v>
      </c>
      <c r="FI6" s="2">
        <v>6</v>
      </c>
      <c r="FJ6" s="2">
        <v>5</v>
      </c>
      <c r="FK6" s="2">
        <v>0</v>
      </c>
      <c r="FL6" s="2">
        <v>1</v>
      </c>
      <c r="FM6" s="2">
        <v>0</v>
      </c>
      <c r="FN6" s="2">
        <v>1</v>
      </c>
      <c r="FO6" s="2">
        <v>0</v>
      </c>
      <c r="FP6" s="2">
        <v>0</v>
      </c>
      <c r="FQ6" s="2">
        <v>0</v>
      </c>
      <c r="FR6" s="2">
        <v>1</v>
      </c>
      <c r="FS6" s="2">
        <v>3</v>
      </c>
      <c r="FT6" s="3" t="b">
        <v>0</v>
      </c>
      <c r="FU6" s="3" t="b">
        <v>0</v>
      </c>
      <c r="FV6" s="2">
        <v>47.08</v>
      </c>
      <c r="FW6" s="2">
        <v>6</v>
      </c>
      <c r="FX6" s="2">
        <v>5</v>
      </c>
      <c r="FY6" s="2">
        <v>0</v>
      </c>
      <c r="FZ6" s="2">
        <v>0</v>
      </c>
      <c r="GA6" s="2">
        <v>0</v>
      </c>
      <c r="GB6" s="2">
        <v>1</v>
      </c>
      <c r="GC6" s="2">
        <v>0</v>
      </c>
      <c r="GD6" s="2">
        <v>1</v>
      </c>
      <c r="GE6" s="2">
        <v>0</v>
      </c>
      <c r="GF6" s="2">
        <v>1</v>
      </c>
      <c r="GG6" s="2">
        <v>3</v>
      </c>
      <c r="GH6" s="3" t="b">
        <v>0</v>
      </c>
      <c r="GI6" s="2">
        <v>3</v>
      </c>
      <c r="GJ6" s="2">
        <v>1341</v>
      </c>
      <c r="GK6" s="2">
        <v>67.061999999999998</v>
      </c>
      <c r="GL6" s="2">
        <v>2</v>
      </c>
      <c r="GM6" s="2">
        <v>1</v>
      </c>
      <c r="GN6" s="2">
        <v>1</v>
      </c>
      <c r="GO6" s="2">
        <v>3</v>
      </c>
      <c r="GP6" s="2">
        <v>2</v>
      </c>
      <c r="GQ6" s="2">
        <v>3</v>
      </c>
      <c r="GR6" s="2">
        <v>12.6</v>
      </c>
      <c r="GS6" s="2">
        <v>2.625</v>
      </c>
      <c r="GT6" s="2">
        <v>3.5</v>
      </c>
    </row>
    <row r="7" spans="1:202" ht="15.75" customHeight="1" x14ac:dyDescent="0.35">
      <c r="A7" s="1" t="s">
        <v>314</v>
      </c>
      <c r="B7" s="2">
        <v>4</v>
      </c>
      <c r="C7" s="1" t="s">
        <v>203</v>
      </c>
      <c r="D7" s="1" t="s">
        <v>204</v>
      </c>
      <c r="E7" s="2">
        <v>25</v>
      </c>
      <c r="F7" s="3" t="b">
        <v>1</v>
      </c>
      <c r="G7" s="2">
        <v>47.58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1</v>
      </c>
      <c r="R7" s="2">
        <v>39.75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 t="b">
        <v>1</v>
      </c>
      <c r="AC7" s="2">
        <v>22.83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1</v>
      </c>
      <c r="AN7" s="2">
        <v>36.159999999999997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4</v>
      </c>
      <c r="AY7" s="3" t="b">
        <v>0</v>
      </c>
      <c r="AZ7" s="2">
        <v>64.02</v>
      </c>
      <c r="BA7" s="2">
        <v>5</v>
      </c>
      <c r="BB7" s="2">
        <v>5</v>
      </c>
      <c r="BC7" s="2">
        <v>0</v>
      </c>
      <c r="BD7" s="2">
        <v>0</v>
      </c>
      <c r="BE7" s="2">
        <v>0</v>
      </c>
      <c r="BF7" s="2">
        <v>0</v>
      </c>
      <c r="BG7" s="2">
        <v>1</v>
      </c>
      <c r="BH7" s="2">
        <v>2</v>
      </c>
      <c r="BI7" s="2">
        <v>0</v>
      </c>
      <c r="BJ7" s="2">
        <v>1</v>
      </c>
      <c r="BK7" s="2">
        <v>4</v>
      </c>
      <c r="BL7" s="3" t="b">
        <v>0</v>
      </c>
      <c r="BM7" s="3" t="b">
        <v>0</v>
      </c>
      <c r="BN7" s="2">
        <v>81.8</v>
      </c>
      <c r="BO7" s="2">
        <v>8</v>
      </c>
      <c r="BP7" s="2">
        <v>5</v>
      </c>
      <c r="BQ7" s="2">
        <v>0</v>
      </c>
      <c r="BR7" s="2">
        <v>1</v>
      </c>
      <c r="BS7" s="2">
        <v>0</v>
      </c>
      <c r="BT7" s="2">
        <v>1</v>
      </c>
      <c r="BU7" s="2">
        <v>0</v>
      </c>
      <c r="BV7" s="2">
        <v>0</v>
      </c>
      <c r="BW7" s="2">
        <v>0</v>
      </c>
      <c r="BX7" s="2">
        <v>1</v>
      </c>
      <c r="BY7" s="2">
        <v>3</v>
      </c>
      <c r="BZ7" s="3" t="b">
        <v>0</v>
      </c>
      <c r="CA7" s="3" t="b">
        <v>0</v>
      </c>
      <c r="CB7" s="2">
        <v>62.56</v>
      </c>
      <c r="CC7" s="2">
        <v>8</v>
      </c>
      <c r="CD7" s="2">
        <v>7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1</v>
      </c>
      <c r="CM7" s="2">
        <v>1</v>
      </c>
      <c r="CN7" s="3" t="b">
        <v>0</v>
      </c>
      <c r="CO7" s="3" t="b">
        <v>1</v>
      </c>
      <c r="CP7" s="2">
        <v>64.66</v>
      </c>
      <c r="CQ7" s="2">
        <v>9</v>
      </c>
      <c r="CR7" s="2">
        <v>8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3" t="b">
        <v>0</v>
      </c>
      <c r="DC7" s="3" t="b">
        <v>0</v>
      </c>
      <c r="DD7" s="2">
        <v>57.84</v>
      </c>
      <c r="DE7" s="2">
        <v>7</v>
      </c>
      <c r="DF7" s="2">
        <v>6</v>
      </c>
      <c r="DG7" s="2">
        <v>0</v>
      </c>
      <c r="DH7" s="2">
        <v>1</v>
      </c>
      <c r="DI7" s="2">
        <v>0</v>
      </c>
      <c r="DJ7" s="2">
        <v>0</v>
      </c>
      <c r="DK7" s="2">
        <v>0</v>
      </c>
      <c r="DL7" s="2">
        <v>1</v>
      </c>
      <c r="DM7" s="2">
        <v>0</v>
      </c>
      <c r="DN7" s="2">
        <v>0</v>
      </c>
      <c r="DO7" s="2">
        <v>2</v>
      </c>
      <c r="DP7" s="3" t="b">
        <v>0</v>
      </c>
      <c r="DQ7" s="3" t="b">
        <v>0</v>
      </c>
      <c r="DR7" s="2">
        <v>57.52</v>
      </c>
      <c r="DS7" s="2">
        <v>5</v>
      </c>
      <c r="DT7" s="2">
        <v>5</v>
      </c>
      <c r="DU7" s="2">
        <v>0</v>
      </c>
      <c r="DV7" s="2">
        <v>1</v>
      </c>
      <c r="DW7" s="2">
        <v>1</v>
      </c>
      <c r="DX7" s="2">
        <v>0</v>
      </c>
      <c r="DY7" s="2">
        <v>0</v>
      </c>
      <c r="DZ7" s="2">
        <v>2</v>
      </c>
      <c r="EA7" s="2">
        <v>0</v>
      </c>
      <c r="EB7" s="2">
        <v>0</v>
      </c>
      <c r="EC7" s="2">
        <v>4</v>
      </c>
      <c r="ED7" s="3" t="b">
        <v>0</v>
      </c>
      <c r="EE7" s="3" t="b">
        <v>0</v>
      </c>
      <c r="EF7" s="2">
        <v>66.41</v>
      </c>
      <c r="EG7" s="2">
        <v>9</v>
      </c>
      <c r="EH7" s="2">
        <v>6</v>
      </c>
      <c r="EI7" s="2">
        <v>0</v>
      </c>
      <c r="EJ7" s="2">
        <v>1</v>
      </c>
      <c r="EK7" s="2">
        <v>1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2</v>
      </c>
      <c r="ER7" s="3" t="b">
        <v>0</v>
      </c>
      <c r="ES7" s="3" t="b">
        <v>0</v>
      </c>
      <c r="ET7" s="2">
        <v>67.22</v>
      </c>
      <c r="EU7" s="2">
        <v>8</v>
      </c>
      <c r="EV7" s="2">
        <v>7</v>
      </c>
      <c r="EW7" s="2">
        <v>0</v>
      </c>
      <c r="EX7" s="2">
        <v>1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1</v>
      </c>
      <c r="FF7" s="3" t="b">
        <v>0</v>
      </c>
      <c r="FG7" s="3" t="b">
        <v>0</v>
      </c>
      <c r="FH7" s="2">
        <v>70.5</v>
      </c>
      <c r="FI7" s="2">
        <v>7</v>
      </c>
      <c r="FJ7" s="2">
        <v>6</v>
      </c>
      <c r="FK7" s="2">
        <v>0</v>
      </c>
      <c r="FL7" s="2">
        <v>1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1</v>
      </c>
      <c r="FS7" s="2">
        <v>2</v>
      </c>
      <c r="FT7" s="3" t="b">
        <v>0</v>
      </c>
      <c r="FU7" s="3" t="b">
        <v>0</v>
      </c>
      <c r="FV7" s="2">
        <v>82.48</v>
      </c>
      <c r="FW7" s="2">
        <v>8</v>
      </c>
      <c r="FX7" s="2">
        <v>7</v>
      </c>
      <c r="FY7" s="2">
        <v>0</v>
      </c>
      <c r="FZ7" s="2">
        <v>0</v>
      </c>
      <c r="GA7" s="2">
        <v>0</v>
      </c>
      <c r="GB7" s="2">
        <v>1</v>
      </c>
      <c r="GC7" s="2">
        <v>0</v>
      </c>
      <c r="GD7" s="2">
        <v>0</v>
      </c>
      <c r="GE7" s="2">
        <v>0</v>
      </c>
      <c r="GF7" s="2">
        <v>0</v>
      </c>
      <c r="GG7" s="2">
        <v>1</v>
      </c>
      <c r="GH7" s="3" t="b">
        <v>0</v>
      </c>
      <c r="GI7" s="2">
        <v>1</v>
      </c>
      <c r="GJ7" s="2">
        <v>1139</v>
      </c>
      <c r="GK7" s="2">
        <v>67.501000000000005</v>
      </c>
      <c r="GL7" s="2">
        <v>0</v>
      </c>
      <c r="GM7" s="2">
        <v>0</v>
      </c>
      <c r="GN7" s="2">
        <v>0</v>
      </c>
      <c r="GO7" s="2">
        <v>4</v>
      </c>
      <c r="GP7" s="2">
        <v>1</v>
      </c>
      <c r="GQ7" s="2">
        <v>5</v>
      </c>
      <c r="GR7" s="2">
        <v>9.1999999999999993</v>
      </c>
      <c r="GS7" s="2">
        <v>1.5</v>
      </c>
      <c r="GT7" s="2">
        <v>2</v>
      </c>
    </row>
    <row r="8" spans="1:202" ht="15.75" customHeight="1" x14ac:dyDescent="0.35">
      <c r="A8" s="1" t="s">
        <v>315</v>
      </c>
      <c r="B8" s="2">
        <v>4</v>
      </c>
      <c r="C8" s="1" t="s">
        <v>203</v>
      </c>
      <c r="D8" s="1" t="s">
        <v>204</v>
      </c>
      <c r="E8" s="2">
        <v>21</v>
      </c>
      <c r="F8" s="3" t="b">
        <v>1</v>
      </c>
      <c r="G8" s="2">
        <v>57.98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1</v>
      </c>
      <c r="R8" s="2">
        <v>29.32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1</v>
      </c>
      <c r="AC8" s="2">
        <v>28.66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42.94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4</v>
      </c>
      <c r="AY8" s="3" t="b">
        <v>1</v>
      </c>
      <c r="AZ8" s="2">
        <v>81.23</v>
      </c>
      <c r="BA8" s="2">
        <v>9</v>
      </c>
      <c r="BB8" s="2">
        <v>8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3" t="b">
        <v>0</v>
      </c>
      <c r="BM8" s="3" t="b">
        <v>1</v>
      </c>
      <c r="BN8" s="2">
        <v>63.49</v>
      </c>
      <c r="BO8" s="2">
        <v>9</v>
      </c>
      <c r="BP8" s="2">
        <v>8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3" t="b">
        <v>0</v>
      </c>
      <c r="CA8" s="3" t="b">
        <v>1</v>
      </c>
      <c r="CB8" s="2">
        <v>93.36</v>
      </c>
      <c r="CC8" s="2">
        <v>9</v>
      </c>
      <c r="CD8" s="2">
        <v>8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 t="b">
        <v>0</v>
      </c>
      <c r="CO8" s="3" t="b">
        <v>1</v>
      </c>
      <c r="CP8" s="2">
        <v>91.23</v>
      </c>
      <c r="CQ8" s="2">
        <v>9</v>
      </c>
      <c r="CR8" s="2">
        <v>8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3" t="b">
        <v>0</v>
      </c>
      <c r="DC8" s="3" t="b">
        <v>1</v>
      </c>
      <c r="DD8" s="2">
        <v>114.54</v>
      </c>
      <c r="DE8" s="2">
        <v>9</v>
      </c>
      <c r="DF8" s="2">
        <v>8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3" t="b">
        <v>0</v>
      </c>
      <c r="DQ8" s="3" t="b">
        <v>1</v>
      </c>
      <c r="DR8" s="2">
        <v>108.24</v>
      </c>
      <c r="DS8" s="2">
        <v>9</v>
      </c>
      <c r="DT8" s="2">
        <v>8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3" t="b">
        <v>0</v>
      </c>
      <c r="EE8" s="3" t="b">
        <v>1</v>
      </c>
      <c r="EF8" s="2">
        <v>65.55</v>
      </c>
      <c r="EG8" s="2">
        <v>9</v>
      </c>
      <c r="EH8" s="2">
        <v>8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3" t="b">
        <v>1</v>
      </c>
      <c r="ES8" s="3" t="b">
        <v>0</v>
      </c>
      <c r="ET8" s="2">
        <v>87.2</v>
      </c>
      <c r="EU8" s="2">
        <v>8</v>
      </c>
      <c r="EV8" s="2">
        <v>7</v>
      </c>
      <c r="EW8" s="2">
        <v>0</v>
      </c>
      <c r="EX8" s="2">
        <v>1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1</v>
      </c>
      <c r="FF8" s="3" t="b">
        <v>0</v>
      </c>
      <c r="FG8" s="3" t="b">
        <v>0</v>
      </c>
      <c r="FH8" s="2">
        <v>124.91</v>
      </c>
      <c r="FI8" s="2">
        <v>7</v>
      </c>
      <c r="FJ8" s="2">
        <v>6</v>
      </c>
      <c r="FK8" s="2">
        <v>0</v>
      </c>
      <c r="FL8" s="2">
        <v>1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1</v>
      </c>
      <c r="FS8" s="2">
        <v>2</v>
      </c>
      <c r="FT8" s="3" t="b">
        <v>0</v>
      </c>
      <c r="FU8" s="3" t="b">
        <v>1</v>
      </c>
      <c r="FV8" s="2">
        <v>70.58</v>
      </c>
      <c r="FW8" s="2">
        <v>9</v>
      </c>
      <c r="FX8" s="2">
        <v>8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3" t="b">
        <v>1</v>
      </c>
      <c r="GI8" s="2">
        <v>8</v>
      </c>
      <c r="GJ8" s="2">
        <v>1472</v>
      </c>
      <c r="GK8" s="2">
        <v>90.033000000000001</v>
      </c>
      <c r="GL8" s="2">
        <v>2</v>
      </c>
      <c r="GM8" s="2">
        <v>2</v>
      </c>
      <c r="GN8" s="2">
        <v>0</v>
      </c>
      <c r="GO8" s="2">
        <v>2</v>
      </c>
      <c r="GP8" s="2">
        <v>6</v>
      </c>
      <c r="GQ8" s="2">
        <v>0</v>
      </c>
      <c r="GR8" s="2">
        <v>11</v>
      </c>
      <c r="GS8" s="2">
        <v>1.875</v>
      </c>
      <c r="GT8" s="2">
        <v>3.75</v>
      </c>
    </row>
    <row r="9" spans="1:202" ht="15.75" customHeight="1" x14ac:dyDescent="0.35">
      <c r="A9" s="1" t="s">
        <v>316</v>
      </c>
      <c r="B9" s="2">
        <v>4</v>
      </c>
      <c r="C9" s="1" t="s">
        <v>203</v>
      </c>
      <c r="D9" s="1" t="s">
        <v>204</v>
      </c>
      <c r="E9" s="2">
        <v>47</v>
      </c>
      <c r="F9" s="3" t="b">
        <v>1</v>
      </c>
      <c r="G9" s="2">
        <v>58.2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67.89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76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54.12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0</v>
      </c>
      <c r="AZ9" s="2">
        <v>111.54</v>
      </c>
      <c r="BA9" s="2">
        <v>5</v>
      </c>
      <c r="BB9" s="2">
        <v>5</v>
      </c>
      <c r="BC9" s="2">
        <v>0</v>
      </c>
      <c r="BD9" s="2">
        <v>0</v>
      </c>
      <c r="BE9" s="2">
        <v>0</v>
      </c>
      <c r="BF9" s="2">
        <v>0</v>
      </c>
      <c r="BG9" s="2">
        <v>2</v>
      </c>
      <c r="BH9" s="2">
        <v>1</v>
      </c>
      <c r="BI9" s="2">
        <v>0</v>
      </c>
      <c r="BJ9" s="2">
        <v>1</v>
      </c>
      <c r="BK9" s="2">
        <v>4</v>
      </c>
      <c r="BL9" s="3" t="b">
        <v>0</v>
      </c>
      <c r="BM9" s="3" t="b">
        <v>0</v>
      </c>
      <c r="BN9" s="2">
        <v>87.06</v>
      </c>
      <c r="BO9" s="2">
        <v>8</v>
      </c>
      <c r="BP9" s="2">
        <v>7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1</v>
      </c>
      <c r="BY9" s="2">
        <v>1</v>
      </c>
      <c r="BZ9" s="3" t="b">
        <v>0</v>
      </c>
      <c r="CA9" s="3" t="b">
        <v>0</v>
      </c>
      <c r="CB9" s="2">
        <v>128</v>
      </c>
      <c r="CC9" s="2">
        <v>8</v>
      </c>
      <c r="CD9" s="2">
        <v>7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1</v>
      </c>
      <c r="CM9" s="2">
        <v>1</v>
      </c>
      <c r="CN9" s="3" t="b">
        <v>0</v>
      </c>
      <c r="CO9" s="3" t="b">
        <v>1</v>
      </c>
      <c r="CP9" s="2">
        <v>82.94</v>
      </c>
      <c r="CQ9" s="2">
        <v>9</v>
      </c>
      <c r="CR9" s="2">
        <v>8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3" t="b">
        <v>0</v>
      </c>
      <c r="DC9" s="3" t="b">
        <v>0</v>
      </c>
      <c r="DD9" s="2">
        <v>144.30000000000001</v>
      </c>
      <c r="DE9" s="2">
        <v>8</v>
      </c>
      <c r="DF9" s="2">
        <v>7</v>
      </c>
      <c r="DG9" s="2">
        <v>0</v>
      </c>
      <c r="DH9" s="2">
        <v>0</v>
      </c>
      <c r="DI9" s="2">
        <v>1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1</v>
      </c>
      <c r="DP9" s="3" t="b">
        <v>0</v>
      </c>
      <c r="DQ9" s="3" t="b">
        <v>0</v>
      </c>
      <c r="DR9" s="2">
        <v>130.1</v>
      </c>
      <c r="DS9" s="2">
        <v>2</v>
      </c>
      <c r="DT9" s="2">
        <v>3</v>
      </c>
      <c r="DU9" s="2">
        <v>0</v>
      </c>
      <c r="DV9" s="2">
        <v>1</v>
      </c>
      <c r="DW9" s="2">
        <v>1</v>
      </c>
      <c r="DX9" s="2">
        <v>1</v>
      </c>
      <c r="DY9" s="2">
        <v>0</v>
      </c>
      <c r="DZ9" s="2">
        <v>3</v>
      </c>
      <c r="EA9" s="2">
        <v>0</v>
      </c>
      <c r="EB9" s="2">
        <v>1</v>
      </c>
      <c r="EC9" s="2">
        <v>7</v>
      </c>
      <c r="ED9" s="3" t="b">
        <v>0</v>
      </c>
      <c r="EE9" s="3" t="b">
        <v>0</v>
      </c>
      <c r="EF9" s="2">
        <v>133.63999999999999</v>
      </c>
      <c r="EG9" s="2">
        <v>7</v>
      </c>
      <c r="EH9" s="2">
        <v>4</v>
      </c>
      <c r="EI9" s="2">
        <v>0</v>
      </c>
      <c r="EJ9" s="2">
        <v>1</v>
      </c>
      <c r="EK9" s="2">
        <v>1</v>
      </c>
      <c r="EL9" s="2">
        <v>1</v>
      </c>
      <c r="EM9" s="2">
        <v>0</v>
      </c>
      <c r="EN9" s="2">
        <v>0</v>
      </c>
      <c r="EO9" s="2">
        <v>0</v>
      </c>
      <c r="EP9" s="2">
        <v>1</v>
      </c>
      <c r="EQ9" s="2">
        <v>4</v>
      </c>
      <c r="ER9" s="3" t="b">
        <v>0</v>
      </c>
      <c r="ES9" s="3" t="b">
        <v>0</v>
      </c>
      <c r="ET9" s="2">
        <v>153.58000000000001</v>
      </c>
      <c r="EU9" s="2">
        <v>7</v>
      </c>
      <c r="EV9" s="2">
        <v>6</v>
      </c>
      <c r="EW9" s="2">
        <v>1</v>
      </c>
      <c r="EX9" s="2">
        <v>0</v>
      </c>
      <c r="EY9" s="2">
        <v>1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2</v>
      </c>
      <c r="FF9" s="3" t="b">
        <v>0</v>
      </c>
      <c r="FG9" s="3" t="b">
        <v>0</v>
      </c>
      <c r="FH9" s="2">
        <v>105.58</v>
      </c>
      <c r="FI9" s="2">
        <v>4</v>
      </c>
      <c r="FJ9" s="2">
        <v>1</v>
      </c>
      <c r="FK9" s="2">
        <v>1</v>
      </c>
      <c r="FL9" s="2">
        <v>1</v>
      </c>
      <c r="FM9" s="2">
        <v>1</v>
      </c>
      <c r="FN9" s="2">
        <v>1</v>
      </c>
      <c r="FO9" s="2">
        <v>1</v>
      </c>
      <c r="FP9" s="2">
        <v>0</v>
      </c>
      <c r="FQ9" s="2">
        <v>1</v>
      </c>
      <c r="FR9" s="2">
        <v>1</v>
      </c>
      <c r="FS9" s="2">
        <v>7</v>
      </c>
      <c r="FT9" s="3" t="b">
        <v>0</v>
      </c>
      <c r="FU9" s="3" t="b">
        <v>0</v>
      </c>
      <c r="FV9" s="2">
        <v>119.96</v>
      </c>
      <c r="FW9" s="2">
        <v>3</v>
      </c>
      <c r="FX9" s="2">
        <v>3</v>
      </c>
      <c r="FY9" s="2">
        <v>1</v>
      </c>
      <c r="FZ9" s="2">
        <v>0</v>
      </c>
      <c r="GA9" s="2">
        <v>0</v>
      </c>
      <c r="GB9" s="2">
        <v>1</v>
      </c>
      <c r="GC9" s="2">
        <v>2</v>
      </c>
      <c r="GD9" s="2">
        <v>3</v>
      </c>
      <c r="GE9" s="2">
        <v>0</v>
      </c>
      <c r="GF9" s="2">
        <v>1</v>
      </c>
      <c r="GG9" s="2">
        <v>8</v>
      </c>
      <c r="GH9" s="3" t="b">
        <v>0</v>
      </c>
      <c r="GI9" s="2">
        <v>1</v>
      </c>
      <c r="GJ9" s="2">
        <v>1937</v>
      </c>
      <c r="GK9" s="2">
        <v>119.67</v>
      </c>
      <c r="GL9" s="2">
        <v>0</v>
      </c>
      <c r="GM9" s="2">
        <v>0</v>
      </c>
      <c r="GN9" s="2">
        <v>0</v>
      </c>
      <c r="GO9" s="2">
        <v>4</v>
      </c>
      <c r="GP9" s="2">
        <v>1</v>
      </c>
      <c r="GQ9" s="2">
        <v>5</v>
      </c>
      <c r="GR9" s="2">
        <v>12.2</v>
      </c>
      <c r="GS9" s="2">
        <v>2.125</v>
      </c>
      <c r="GT9" s="2">
        <v>3.5</v>
      </c>
    </row>
    <row r="10" spans="1:202" ht="15.75" customHeight="1" x14ac:dyDescent="0.35">
      <c r="A10" s="1" t="s">
        <v>317</v>
      </c>
      <c r="B10" s="2">
        <v>4</v>
      </c>
      <c r="C10" s="1" t="s">
        <v>203</v>
      </c>
      <c r="D10" s="1" t="s">
        <v>204</v>
      </c>
      <c r="E10" s="2">
        <v>26</v>
      </c>
      <c r="F10" s="3" t="b">
        <v>0</v>
      </c>
      <c r="G10" s="2">
        <v>59.78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3" t="b">
        <v>1</v>
      </c>
      <c r="R10" s="2">
        <v>74.59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b">
        <v>1</v>
      </c>
      <c r="AC10" s="2">
        <v>21.73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3" t="b">
        <v>1</v>
      </c>
      <c r="AN10" s="2">
        <v>18.649999999999999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3" t="b">
        <v>0</v>
      </c>
      <c r="AZ10" s="2">
        <v>106.08</v>
      </c>
      <c r="BA10" s="2">
        <v>8</v>
      </c>
      <c r="BB10" s="2">
        <v>7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</v>
      </c>
      <c r="BI10" s="2">
        <v>0</v>
      </c>
      <c r="BJ10" s="2">
        <v>0</v>
      </c>
      <c r="BK10" s="2">
        <v>1</v>
      </c>
      <c r="BL10" s="3" t="b">
        <v>0</v>
      </c>
      <c r="BM10" s="3" t="b">
        <v>1</v>
      </c>
      <c r="BN10" s="2">
        <v>79.47</v>
      </c>
      <c r="BO10" s="2">
        <v>9</v>
      </c>
      <c r="BP10" s="2">
        <v>8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3" t="b">
        <v>0</v>
      </c>
      <c r="CA10" s="3" t="b">
        <v>0</v>
      </c>
      <c r="CB10" s="2">
        <v>113.34</v>
      </c>
      <c r="CC10" s="2">
        <v>8</v>
      </c>
      <c r="CD10" s="2">
        <v>7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1</v>
      </c>
      <c r="CM10" s="2">
        <v>1</v>
      </c>
      <c r="CN10" s="3" t="b">
        <v>0</v>
      </c>
      <c r="CO10" s="3" t="b">
        <v>1</v>
      </c>
      <c r="CP10" s="2">
        <v>99.95</v>
      </c>
      <c r="CQ10" s="2">
        <v>9</v>
      </c>
      <c r="CR10" s="2">
        <v>8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3" t="b">
        <v>0</v>
      </c>
      <c r="DC10" s="3" t="b">
        <v>0</v>
      </c>
      <c r="DD10" s="2">
        <v>115.51</v>
      </c>
      <c r="DE10" s="2">
        <v>7</v>
      </c>
      <c r="DF10" s="2">
        <v>6</v>
      </c>
      <c r="DG10" s="2">
        <v>0</v>
      </c>
      <c r="DH10" s="2">
        <v>0</v>
      </c>
      <c r="DI10" s="2">
        <v>1</v>
      </c>
      <c r="DJ10" s="2">
        <v>1</v>
      </c>
      <c r="DK10" s="2">
        <v>0</v>
      </c>
      <c r="DL10" s="2">
        <v>0</v>
      </c>
      <c r="DM10" s="2">
        <v>0</v>
      </c>
      <c r="DN10" s="2">
        <v>0</v>
      </c>
      <c r="DO10" s="2">
        <v>2</v>
      </c>
      <c r="DP10" s="3" t="b">
        <v>0</v>
      </c>
      <c r="DQ10" s="3" t="b">
        <v>1</v>
      </c>
      <c r="DR10" s="2">
        <v>236.1</v>
      </c>
      <c r="DS10" s="2">
        <v>9</v>
      </c>
      <c r="DT10" s="2">
        <v>8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3" t="b">
        <v>0</v>
      </c>
      <c r="EE10" s="3" t="b">
        <v>1</v>
      </c>
      <c r="EF10" s="2">
        <v>104.53</v>
      </c>
      <c r="EG10" s="2">
        <v>9</v>
      </c>
      <c r="EH10" s="2">
        <v>8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3" t="b">
        <v>1</v>
      </c>
      <c r="ES10" s="3" t="b">
        <v>0</v>
      </c>
      <c r="ET10" s="2">
        <v>60.04</v>
      </c>
      <c r="EU10" s="2">
        <v>8</v>
      </c>
      <c r="EV10" s="2">
        <v>7</v>
      </c>
      <c r="EW10" s="2">
        <v>0</v>
      </c>
      <c r="EX10" s="2">
        <v>1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1</v>
      </c>
      <c r="FF10" s="3" t="b">
        <v>0</v>
      </c>
      <c r="FG10" s="3" t="b">
        <v>0</v>
      </c>
      <c r="FH10" s="2">
        <v>113.44</v>
      </c>
      <c r="FI10" s="2">
        <v>7</v>
      </c>
      <c r="FJ10" s="2">
        <v>6</v>
      </c>
      <c r="FK10" s="2">
        <v>0</v>
      </c>
      <c r="FL10" s="2">
        <v>0</v>
      </c>
      <c r="FM10" s="2">
        <v>0</v>
      </c>
      <c r="FN10" s="2">
        <v>1</v>
      </c>
      <c r="FO10" s="2">
        <v>0</v>
      </c>
      <c r="FP10" s="2">
        <v>0</v>
      </c>
      <c r="FQ10" s="2">
        <v>0</v>
      </c>
      <c r="FR10" s="2">
        <v>1</v>
      </c>
      <c r="FS10" s="2">
        <v>2</v>
      </c>
      <c r="FT10" s="3" t="b">
        <v>0</v>
      </c>
      <c r="FU10" s="3" t="b">
        <v>0</v>
      </c>
      <c r="FV10" s="2">
        <v>101.94</v>
      </c>
      <c r="FW10" s="2">
        <v>7</v>
      </c>
      <c r="FX10" s="2">
        <v>6</v>
      </c>
      <c r="FY10" s="2">
        <v>0</v>
      </c>
      <c r="FZ10" s="2">
        <v>0</v>
      </c>
      <c r="GA10" s="2">
        <v>0</v>
      </c>
      <c r="GB10" s="2">
        <v>1</v>
      </c>
      <c r="GC10" s="2">
        <v>1</v>
      </c>
      <c r="GD10" s="2">
        <v>0</v>
      </c>
      <c r="GE10" s="2">
        <v>0</v>
      </c>
      <c r="GF10" s="2">
        <v>0</v>
      </c>
      <c r="GG10" s="2">
        <v>2</v>
      </c>
      <c r="GH10" s="3" t="b">
        <v>0</v>
      </c>
      <c r="GI10" s="2">
        <v>4</v>
      </c>
      <c r="GJ10" s="2">
        <v>1728</v>
      </c>
      <c r="GK10" s="2">
        <v>113.04</v>
      </c>
      <c r="GL10" s="2">
        <v>1</v>
      </c>
      <c r="GM10" s="2">
        <v>1</v>
      </c>
      <c r="GN10" s="2">
        <v>0</v>
      </c>
      <c r="GO10" s="2">
        <v>3</v>
      </c>
      <c r="GP10" s="2">
        <v>3</v>
      </c>
      <c r="GQ10" s="2">
        <v>3</v>
      </c>
      <c r="GR10" s="2">
        <v>7.8</v>
      </c>
      <c r="GS10" s="2">
        <v>2</v>
      </c>
      <c r="GT10" s="2">
        <v>3.875</v>
      </c>
    </row>
    <row r="11" spans="1:202" ht="15.75" customHeight="1" x14ac:dyDescent="0.35">
      <c r="A11" s="1" t="s">
        <v>318</v>
      </c>
      <c r="B11" s="2">
        <v>4</v>
      </c>
      <c r="C11" s="1" t="s">
        <v>203</v>
      </c>
      <c r="D11" s="1" t="s">
        <v>208</v>
      </c>
      <c r="E11" s="2">
        <v>20</v>
      </c>
      <c r="F11" s="3" t="b">
        <v>1</v>
      </c>
      <c r="G11" s="2">
        <v>59.21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60.43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66.650000000000006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84.59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56.67</v>
      </c>
      <c r="BA11" s="2">
        <v>8</v>
      </c>
      <c r="BB11" s="2">
        <v>5</v>
      </c>
      <c r="BC11" s="2">
        <v>0</v>
      </c>
      <c r="BD11" s="2">
        <v>0</v>
      </c>
      <c r="BE11" s="2">
        <v>0</v>
      </c>
      <c r="BF11" s="2">
        <v>1</v>
      </c>
      <c r="BG11" s="2">
        <v>1</v>
      </c>
      <c r="BH11" s="2">
        <v>1</v>
      </c>
      <c r="BI11" s="2">
        <v>0</v>
      </c>
      <c r="BJ11" s="2">
        <v>0</v>
      </c>
      <c r="BK11" s="2">
        <v>3</v>
      </c>
      <c r="BL11" s="3" t="b">
        <v>0</v>
      </c>
      <c r="BM11" s="3" t="b">
        <v>0</v>
      </c>
      <c r="BN11" s="2">
        <v>51.45</v>
      </c>
      <c r="BO11" s="2">
        <v>6</v>
      </c>
      <c r="BP11" s="2">
        <v>6</v>
      </c>
      <c r="BQ11" s="2">
        <v>0</v>
      </c>
      <c r="BR11" s="2">
        <v>0</v>
      </c>
      <c r="BS11" s="2">
        <v>1</v>
      </c>
      <c r="BT11" s="2">
        <v>0</v>
      </c>
      <c r="BU11" s="2">
        <v>0</v>
      </c>
      <c r="BV11" s="2">
        <v>0</v>
      </c>
      <c r="BW11" s="2">
        <v>0</v>
      </c>
      <c r="BX11" s="2">
        <v>2</v>
      </c>
      <c r="BY11" s="2">
        <v>3</v>
      </c>
      <c r="BZ11" s="3" t="b">
        <v>0</v>
      </c>
      <c r="CA11" s="3" t="b">
        <v>0</v>
      </c>
      <c r="CB11" s="2">
        <v>41.22</v>
      </c>
      <c r="CC11" s="2">
        <v>8</v>
      </c>
      <c r="CD11" s="2">
        <v>5</v>
      </c>
      <c r="CE11" s="2">
        <v>0</v>
      </c>
      <c r="CF11" s="2">
        <v>0</v>
      </c>
      <c r="CG11" s="2">
        <v>0</v>
      </c>
      <c r="CH11" s="2">
        <v>0</v>
      </c>
      <c r="CI11" s="2">
        <v>1</v>
      </c>
      <c r="CJ11" s="2">
        <v>1</v>
      </c>
      <c r="CK11" s="2">
        <v>0</v>
      </c>
      <c r="CL11" s="2">
        <v>1</v>
      </c>
      <c r="CM11" s="2">
        <v>3</v>
      </c>
      <c r="CN11" s="3" t="b">
        <v>0</v>
      </c>
      <c r="CO11" s="3" t="b">
        <v>0</v>
      </c>
      <c r="CP11" s="2">
        <v>78.650000000000006</v>
      </c>
      <c r="CQ11" s="2">
        <v>8</v>
      </c>
      <c r="CR11" s="2">
        <v>7</v>
      </c>
      <c r="CS11" s="2">
        <v>0</v>
      </c>
      <c r="CT11" s="2">
        <v>0</v>
      </c>
      <c r="CU11" s="2">
        <v>0</v>
      </c>
      <c r="CV11" s="2">
        <v>1</v>
      </c>
      <c r="CW11" s="2">
        <v>0</v>
      </c>
      <c r="CX11" s="2">
        <v>0</v>
      </c>
      <c r="CY11" s="2">
        <v>0</v>
      </c>
      <c r="CZ11" s="2">
        <v>0</v>
      </c>
      <c r="DA11" s="2">
        <v>1</v>
      </c>
      <c r="DB11" s="3" t="b">
        <v>0</v>
      </c>
      <c r="DC11" s="3" t="b">
        <v>0</v>
      </c>
      <c r="DD11" s="2">
        <v>75.849999999999994</v>
      </c>
      <c r="DE11" s="2">
        <v>8</v>
      </c>
      <c r="DF11" s="2">
        <v>7</v>
      </c>
      <c r="DG11" s="2">
        <v>0</v>
      </c>
      <c r="DH11" s="2">
        <v>0</v>
      </c>
      <c r="DI11" s="2">
        <v>1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1</v>
      </c>
      <c r="DP11" s="3" t="b">
        <v>0</v>
      </c>
      <c r="DQ11" s="3" t="b">
        <v>0</v>
      </c>
      <c r="DR11" s="2">
        <v>48.64</v>
      </c>
      <c r="DS11" s="2">
        <v>10</v>
      </c>
      <c r="DT11" s="2">
        <v>7</v>
      </c>
      <c r="DU11" s="2">
        <v>1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1</v>
      </c>
      <c r="ED11" s="3" t="b">
        <v>1</v>
      </c>
      <c r="EE11" s="3" t="b">
        <v>0</v>
      </c>
      <c r="EF11" s="2">
        <v>57.91</v>
      </c>
      <c r="EG11" s="2">
        <v>7</v>
      </c>
      <c r="EH11" s="2">
        <v>6</v>
      </c>
      <c r="EI11" s="2">
        <v>0</v>
      </c>
      <c r="EJ11" s="2">
        <v>0</v>
      </c>
      <c r="EK11" s="2">
        <v>0</v>
      </c>
      <c r="EL11" s="2">
        <v>0</v>
      </c>
      <c r="EM11" s="2">
        <v>1</v>
      </c>
      <c r="EN11" s="2">
        <v>0</v>
      </c>
      <c r="EO11" s="2">
        <v>0</v>
      </c>
      <c r="EP11" s="2">
        <v>1</v>
      </c>
      <c r="EQ11" s="2">
        <v>2</v>
      </c>
      <c r="ER11" s="3" t="b">
        <v>0</v>
      </c>
      <c r="ES11" s="3" t="b">
        <v>0</v>
      </c>
      <c r="ET11" s="2">
        <v>74.02</v>
      </c>
      <c r="EU11" s="2">
        <v>6</v>
      </c>
      <c r="EV11" s="2">
        <v>6</v>
      </c>
      <c r="EW11" s="2">
        <v>2</v>
      </c>
      <c r="EX11" s="2">
        <v>1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3</v>
      </c>
      <c r="FF11" s="3" t="b">
        <v>0</v>
      </c>
      <c r="FG11" s="3" t="b">
        <v>1</v>
      </c>
      <c r="FH11" s="2">
        <v>88.75</v>
      </c>
      <c r="FI11" s="2">
        <v>9</v>
      </c>
      <c r="FJ11" s="2">
        <v>8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3" t="b">
        <v>1</v>
      </c>
      <c r="FU11" s="3" t="b">
        <v>0</v>
      </c>
      <c r="FV11" s="2">
        <v>83.2</v>
      </c>
      <c r="FW11" s="2">
        <v>8</v>
      </c>
      <c r="FX11" s="2">
        <v>7</v>
      </c>
      <c r="FY11" s="2">
        <v>0</v>
      </c>
      <c r="FZ11" s="2">
        <v>0</v>
      </c>
      <c r="GA11" s="2">
        <v>0</v>
      </c>
      <c r="GB11" s="2">
        <v>1</v>
      </c>
      <c r="GC11" s="2">
        <v>0</v>
      </c>
      <c r="GD11" s="2">
        <v>0</v>
      </c>
      <c r="GE11" s="2">
        <v>0</v>
      </c>
      <c r="GF11" s="2">
        <v>0</v>
      </c>
      <c r="GG11" s="2">
        <v>1</v>
      </c>
      <c r="GH11" s="3" t="b">
        <v>0</v>
      </c>
      <c r="GI11" s="2">
        <v>1</v>
      </c>
      <c r="GJ11" s="2">
        <v>1442</v>
      </c>
      <c r="GK11" s="2">
        <v>65.635999999999996</v>
      </c>
      <c r="GL11" s="2">
        <v>2</v>
      </c>
      <c r="GM11" s="2">
        <v>1</v>
      </c>
      <c r="GN11" s="2">
        <v>1</v>
      </c>
      <c r="GO11" s="2">
        <v>3</v>
      </c>
      <c r="GP11" s="2">
        <v>0</v>
      </c>
      <c r="GQ11" s="2">
        <v>5</v>
      </c>
      <c r="GR11" s="2">
        <v>10.6</v>
      </c>
      <c r="GS11" s="2">
        <v>2.875</v>
      </c>
      <c r="GT11" s="2">
        <v>3.375</v>
      </c>
    </row>
    <row r="12" spans="1:202" ht="15.75" customHeight="1" x14ac:dyDescent="0.35">
      <c r="A12" s="1" t="s">
        <v>319</v>
      </c>
      <c r="B12" s="2">
        <v>4</v>
      </c>
      <c r="C12" s="1" t="s">
        <v>203</v>
      </c>
      <c r="D12" s="1" t="s">
        <v>208</v>
      </c>
      <c r="E12" s="2">
        <v>19</v>
      </c>
      <c r="F12" s="3" t="b">
        <v>0</v>
      </c>
      <c r="G12" s="2">
        <v>44.31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3" t="b">
        <v>0</v>
      </c>
      <c r="R12" s="2">
        <v>37.22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2</v>
      </c>
      <c r="AB12" s="3" t="b">
        <v>1</v>
      </c>
      <c r="AC12" s="2">
        <v>30.36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38.130000000000003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2</v>
      </c>
      <c r="AY12" s="3" t="b">
        <v>1</v>
      </c>
      <c r="AZ12" s="2">
        <v>77.78</v>
      </c>
      <c r="BA12" s="2">
        <v>9</v>
      </c>
      <c r="BB12" s="2">
        <v>8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3" t="b">
        <v>0</v>
      </c>
      <c r="BM12" s="3" t="b">
        <v>1</v>
      </c>
      <c r="BN12" s="2">
        <v>81.88</v>
      </c>
      <c r="BO12" s="2">
        <v>9</v>
      </c>
      <c r="BP12" s="2">
        <v>8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3" t="b">
        <v>0</v>
      </c>
      <c r="CA12" s="3" t="b">
        <v>1</v>
      </c>
      <c r="CB12" s="2">
        <v>87.31</v>
      </c>
      <c r="CC12" s="2">
        <v>9</v>
      </c>
      <c r="CD12" s="2">
        <v>8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3" t="b">
        <v>0</v>
      </c>
      <c r="CO12" s="3" t="b">
        <v>1</v>
      </c>
      <c r="CP12" s="2">
        <v>110.22</v>
      </c>
      <c r="CQ12" s="2">
        <v>9</v>
      </c>
      <c r="CR12" s="2">
        <v>8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3" t="b">
        <v>0</v>
      </c>
      <c r="DC12" s="3" t="b">
        <v>1</v>
      </c>
      <c r="DD12" s="2">
        <v>81.14</v>
      </c>
      <c r="DE12" s="2">
        <v>9</v>
      </c>
      <c r="DF12" s="2">
        <v>8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3" t="b">
        <v>0</v>
      </c>
      <c r="DQ12" s="3" t="b">
        <v>1</v>
      </c>
      <c r="DR12" s="2">
        <v>82.35</v>
      </c>
      <c r="DS12" s="2">
        <v>9</v>
      </c>
      <c r="DT12" s="2">
        <v>8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3" t="b">
        <v>0</v>
      </c>
      <c r="EE12" s="3" t="b">
        <v>1</v>
      </c>
      <c r="EF12" s="2">
        <v>78.88</v>
      </c>
      <c r="EG12" s="2">
        <v>9</v>
      </c>
      <c r="EH12" s="2">
        <v>8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3" t="b">
        <v>1</v>
      </c>
      <c r="ES12" s="3" t="b">
        <v>0</v>
      </c>
      <c r="ET12" s="2">
        <v>70.39</v>
      </c>
      <c r="EU12" s="2">
        <v>8</v>
      </c>
      <c r="EV12" s="2">
        <v>7</v>
      </c>
      <c r="EW12" s="2">
        <v>0</v>
      </c>
      <c r="EX12" s="2">
        <v>1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1</v>
      </c>
      <c r="FF12" s="3" t="b">
        <v>0</v>
      </c>
      <c r="FG12" s="3" t="b">
        <v>0</v>
      </c>
      <c r="FH12" s="2">
        <v>87.28</v>
      </c>
      <c r="FI12" s="2">
        <v>8</v>
      </c>
      <c r="FJ12" s="2">
        <v>7</v>
      </c>
      <c r="FK12" s="2">
        <v>0</v>
      </c>
      <c r="FL12" s="2">
        <v>1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1</v>
      </c>
      <c r="FT12" s="3" t="b">
        <v>0</v>
      </c>
      <c r="FU12" s="3" t="b">
        <v>0</v>
      </c>
      <c r="FV12" s="2">
        <v>97.69</v>
      </c>
      <c r="FW12" s="2">
        <v>8</v>
      </c>
      <c r="FX12" s="2">
        <v>7</v>
      </c>
      <c r="FY12" s="2">
        <v>0</v>
      </c>
      <c r="FZ12" s="2">
        <v>0</v>
      </c>
      <c r="GA12" s="2">
        <v>0</v>
      </c>
      <c r="GB12" s="2">
        <v>1</v>
      </c>
      <c r="GC12" s="2">
        <v>0</v>
      </c>
      <c r="GD12" s="2">
        <v>0</v>
      </c>
      <c r="GE12" s="2">
        <v>0</v>
      </c>
      <c r="GF12" s="2">
        <v>0</v>
      </c>
      <c r="GG12" s="2">
        <v>1</v>
      </c>
      <c r="GH12" s="3" t="b">
        <v>0</v>
      </c>
      <c r="GI12" s="2">
        <v>7</v>
      </c>
      <c r="GJ12" s="2">
        <v>1448</v>
      </c>
      <c r="GK12" s="2">
        <v>85.492000000000004</v>
      </c>
      <c r="GL12" s="2">
        <v>1</v>
      </c>
      <c r="GM12" s="2">
        <v>1</v>
      </c>
      <c r="GN12" s="2">
        <v>0</v>
      </c>
      <c r="GO12" s="2">
        <v>3</v>
      </c>
      <c r="GP12" s="2">
        <v>6</v>
      </c>
      <c r="GQ12" s="2">
        <v>0</v>
      </c>
      <c r="GR12" s="2">
        <v>9.1999999999999993</v>
      </c>
      <c r="GS12" s="2">
        <v>2.25</v>
      </c>
      <c r="GT12" s="2">
        <v>4.125</v>
      </c>
    </row>
    <row r="13" spans="1:202" ht="15.75" customHeight="1" x14ac:dyDescent="0.35">
      <c r="A13" s="1" t="s">
        <v>320</v>
      </c>
      <c r="B13" s="2">
        <v>4</v>
      </c>
      <c r="C13" s="1" t="s">
        <v>203</v>
      </c>
      <c r="D13" s="1" t="s">
        <v>204</v>
      </c>
      <c r="E13" s="2">
        <v>25</v>
      </c>
      <c r="F13" s="3" t="b">
        <v>1</v>
      </c>
      <c r="G13" s="2">
        <v>41.28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28.13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1</v>
      </c>
      <c r="AC13" s="2">
        <v>43.51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3" t="b">
        <v>1</v>
      </c>
      <c r="AN13" s="2">
        <v>48.1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4</v>
      </c>
      <c r="AY13" s="3" t="b">
        <v>0</v>
      </c>
      <c r="AZ13" s="2">
        <v>103.87</v>
      </c>
      <c r="BA13" s="2">
        <v>8</v>
      </c>
      <c r="BB13" s="2">
        <v>7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1</v>
      </c>
      <c r="BI13" s="2">
        <v>0</v>
      </c>
      <c r="BJ13" s="2">
        <v>0</v>
      </c>
      <c r="BK13" s="2">
        <v>1</v>
      </c>
      <c r="BL13" s="3" t="b">
        <v>0</v>
      </c>
      <c r="BM13" s="3" t="b">
        <v>1</v>
      </c>
      <c r="BN13" s="2">
        <v>97.28</v>
      </c>
      <c r="BO13" s="2">
        <v>9</v>
      </c>
      <c r="BP13" s="2">
        <v>8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3" t="b">
        <v>0</v>
      </c>
      <c r="CA13" s="3" t="b">
        <v>1</v>
      </c>
      <c r="CB13" s="2">
        <v>115.88</v>
      </c>
      <c r="CC13" s="2">
        <v>9</v>
      </c>
      <c r="CD13" s="2">
        <v>8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3" t="b">
        <v>0</v>
      </c>
      <c r="CO13" s="3" t="b">
        <v>1</v>
      </c>
      <c r="CP13" s="2">
        <v>71.87</v>
      </c>
      <c r="CQ13" s="2">
        <v>9</v>
      </c>
      <c r="CR13" s="2">
        <v>8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3" t="b">
        <v>0</v>
      </c>
      <c r="DC13" s="3" t="b">
        <v>0</v>
      </c>
      <c r="DD13" s="2">
        <v>117.87</v>
      </c>
      <c r="DE13" s="2">
        <v>9</v>
      </c>
      <c r="DF13" s="2">
        <v>6</v>
      </c>
      <c r="DG13" s="2">
        <v>1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1</v>
      </c>
      <c r="DN13" s="2">
        <v>0</v>
      </c>
      <c r="DO13" s="2">
        <v>2</v>
      </c>
      <c r="DP13" s="3" t="b">
        <v>0</v>
      </c>
      <c r="DQ13" s="3" t="b">
        <v>1</v>
      </c>
      <c r="DR13" s="2">
        <v>117.92</v>
      </c>
      <c r="DS13" s="2">
        <v>9</v>
      </c>
      <c r="DT13" s="2">
        <v>8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3" t="b">
        <v>0</v>
      </c>
      <c r="EE13" s="3" t="b">
        <v>1</v>
      </c>
      <c r="EF13" s="2">
        <v>118.24</v>
      </c>
      <c r="EG13" s="2">
        <v>9</v>
      </c>
      <c r="EH13" s="2">
        <v>8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3" t="b">
        <v>1</v>
      </c>
      <c r="ES13" s="3" t="b">
        <v>0</v>
      </c>
      <c r="ET13" s="2">
        <v>99</v>
      </c>
      <c r="EU13" s="2">
        <v>7</v>
      </c>
      <c r="EV13" s="2">
        <v>6</v>
      </c>
      <c r="EW13" s="2">
        <v>0</v>
      </c>
      <c r="EX13" s="2">
        <v>1</v>
      </c>
      <c r="EY13" s="2">
        <v>1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2</v>
      </c>
      <c r="FF13" s="3" t="b">
        <v>0</v>
      </c>
      <c r="FG13" s="3" t="b">
        <v>0</v>
      </c>
      <c r="FH13" s="2">
        <v>206.3</v>
      </c>
      <c r="FI13" s="2">
        <v>10</v>
      </c>
      <c r="FJ13" s="2">
        <v>5</v>
      </c>
      <c r="FK13" s="2">
        <v>1</v>
      </c>
      <c r="FL13" s="2">
        <v>0</v>
      </c>
      <c r="FM13" s="2">
        <v>0</v>
      </c>
      <c r="FN13" s="2">
        <v>0</v>
      </c>
      <c r="FO13" s="2">
        <v>1</v>
      </c>
      <c r="FP13" s="2">
        <v>0</v>
      </c>
      <c r="FQ13" s="2">
        <v>1</v>
      </c>
      <c r="FR13" s="2">
        <v>0</v>
      </c>
      <c r="FS13" s="2">
        <v>3</v>
      </c>
      <c r="FT13" s="3" t="b">
        <v>0</v>
      </c>
      <c r="FU13" s="3" t="b">
        <v>0</v>
      </c>
      <c r="FV13" s="2">
        <v>96.78</v>
      </c>
      <c r="FW13" s="2">
        <v>8</v>
      </c>
      <c r="FX13" s="2">
        <v>7</v>
      </c>
      <c r="FY13" s="2">
        <v>0</v>
      </c>
      <c r="FZ13" s="2">
        <v>0</v>
      </c>
      <c r="GA13" s="2">
        <v>0</v>
      </c>
      <c r="GB13" s="2">
        <v>1</v>
      </c>
      <c r="GC13" s="2">
        <v>0</v>
      </c>
      <c r="GD13" s="2">
        <v>0</v>
      </c>
      <c r="GE13" s="2">
        <v>0</v>
      </c>
      <c r="GF13" s="2">
        <v>0</v>
      </c>
      <c r="GG13" s="2">
        <v>1</v>
      </c>
      <c r="GH13" s="3" t="b">
        <v>0</v>
      </c>
      <c r="GI13" s="2">
        <v>5</v>
      </c>
      <c r="GJ13" s="2">
        <v>1957</v>
      </c>
      <c r="GK13" s="2">
        <v>114.501</v>
      </c>
      <c r="GL13" s="2">
        <v>1</v>
      </c>
      <c r="GM13" s="2">
        <v>1</v>
      </c>
      <c r="GN13" s="2">
        <v>0</v>
      </c>
      <c r="GO13" s="2">
        <v>3</v>
      </c>
      <c r="GP13" s="2">
        <v>4</v>
      </c>
      <c r="GQ13" s="2">
        <v>2</v>
      </c>
      <c r="GR13" s="2">
        <v>9.8000000000000007</v>
      </c>
      <c r="GS13" s="2">
        <v>2.375</v>
      </c>
      <c r="GT13" s="2">
        <v>4.125</v>
      </c>
    </row>
    <row r="14" spans="1:202" ht="15.75" customHeight="1" x14ac:dyDescent="0.35">
      <c r="A14" s="1" t="s">
        <v>321</v>
      </c>
      <c r="B14" s="2">
        <v>4</v>
      </c>
      <c r="C14" s="1" t="s">
        <v>203</v>
      </c>
      <c r="D14" s="1" t="s">
        <v>204</v>
      </c>
      <c r="E14" s="2">
        <v>24</v>
      </c>
      <c r="F14" s="3" t="b">
        <v>1</v>
      </c>
      <c r="G14" s="2">
        <v>46.86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81.95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1</v>
      </c>
      <c r="AC14" s="2">
        <v>60.36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3" t="b">
        <v>1</v>
      </c>
      <c r="AN14" s="2">
        <v>62.63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4</v>
      </c>
      <c r="AY14" s="3" t="b">
        <v>0</v>
      </c>
      <c r="AZ14" s="2">
        <v>109.74</v>
      </c>
      <c r="BA14" s="2">
        <v>10</v>
      </c>
      <c r="BB14" s="2">
        <v>7</v>
      </c>
      <c r="BC14" s="2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1</v>
      </c>
      <c r="BL14" s="3" t="b">
        <v>0</v>
      </c>
      <c r="BM14" s="3" t="b">
        <v>0</v>
      </c>
      <c r="BN14" s="2">
        <v>130.19</v>
      </c>
      <c r="BO14" s="2">
        <v>8</v>
      </c>
      <c r="BP14" s="2">
        <v>7</v>
      </c>
      <c r="BQ14" s="2">
        <v>0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1</v>
      </c>
      <c r="BZ14" s="3" t="b">
        <v>0</v>
      </c>
      <c r="CA14" s="3" t="b">
        <v>0</v>
      </c>
      <c r="CB14" s="2">
        <v>232.92</v>
      </c>
      <c r="CC14" s="2">
        <v>8</v>
      </c>
      <c r="CD14" s="2">
        <v>7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1</v>
      </c>
      <c r="CN14" s="3" t="b">
        <v>0</v>
      </c>
      <c r="CO14" s="3" t="b">
        <v>0</v>
      </c>
      <c r="CP14" s="2">
        <v>134.58000000000001</v>
      </c>
      <c r="CQ14" s="2">
        <v>8</v>
      </c>
      <c r="CR14" s="2">
        <v>7</v>
      </c>
      <c r="CS14" s="2">
        <v>0</v>
      </c>
      <c r="CT14" s="2">
        <v>0</v>
      </c>
      <c r="CU14" s="2">
        <v>0</v>
      </c>
      <c r="CV14" s="2">
        <v>1</v>
      </c>
      <c r="CW14" s="2">
        <v>0</v>
      </c>
      <c r="CX14" s="2">
        <v>0</v>
      </c>
      <c r="CY14" s="2">
        <v>0</v>
      </c>
      <c r="CZ14" s="2">
        <v>0</v>
      </c>
      <c r="DA14" s="2">
        <v>1</v>
      </c>
      <c r="DB14" s="3" t="b">
        <v>0</v>
      </c>
      <c r="DC14" s="3" t="b">
        <v>1</v>
      </c>
      <c r="DD14" s="2">
        <v>125.38</v>
      </c>
      <c r="DE14" s="2">
        <v>9</v>
      </c>
      <c r="DF14" s="2">
        <v>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3" t="b">
        <v>0</v>
      </c>
      <c r="DQ14" s="3" t="b">
        <v>0</v>
      </c>
      <c r="DR14" s="2">
        <v>204.32</v>
      </c>
      <c r="DS14" s="2">
        <v>9</v>
      </c>
      <c r="DT14" s="2">
        <v>6</v>
      </c>
      <c r="DU14" s="2">
        <v>1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1</v>
      </c>
      <c r="EB14" s="2">
        <v>0</v>
      </c>
      <c r="EC14" s="2">
        <v>2</v>
      </c>
      <c r="ED14" s="3" t="b">
        <v>0</v>
      </c>
      <c r="EE14" s="3" t="b">
        <v>0</v>
      </c>
      <c r="EF14" s="2">
        <v>121.45</v>
      </c>
      <c r="EG14" s="2">
        <v>10</v>
      </c>
      <c r="EH14" s="2">
        <v>7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1</v>
      </c>
      <c r="EQ14" s="2">
        <v>1</v>
      </c>
      <c r="ER14" s="3" t="b">
        <v>0</v>
      </c>
      <c r="ES14" s="3" t="b">
        <v>1</v>
      </c>
      <c r="ET14" s="2">
        <v>108.29</v>
      </c>
      <c r="EU14" s="2">
        <v>9</v>
      </c>
      <c r="EV14" s="2">
        <v>8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3" t="b">
        <v>1</v>
      </c>
      <c r="FG14" s="3" t="b">
        <v>0</v>
      </c>
      <c r="FH14" s="2">
        <v>204.86</v>
      </c>
      <c r="FI14" s="2">
        <v>8</v>
      </c>
      <c r="FJ14" s="2">
        <v>5</v>
      </c>
      <c r="FK14" s="2">
        <v>1</v>
      </c>
      <c r="FL14" s="2">
        <v>0</v>
      </c>
      <c r="FM14" s="2">
        <v>0</v>
      </c>
      <c r="FN14" s="2">
        <v>1</v>
      </c>
      <c r="FO14" s="2">
        <v>0</v>
      </c>
      <c r="FP14" s="2">
        <v>0</v>
      </c>
      <c r="FQ14" s="2">
        <v>1</v>
      </c>
      <c r="FR14" s="2">
        <v>0</v>
      </c>
      <c r="FS14" s="2">
        <v>3</v>
      </c>
      <c r="FT14" s="3" t="b">
        <v>0</v>
      </c>
      <c r="FU14" s="3" t="b">
        <v>1</v>
      </c>
      <c r="FV14" s="2">
        <v>91.25</v>
      </c>
      <c r="FW14" s="2">
        <v>9</v>
      </c>
      <c r="FX14" s="2">
        <v>8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3" t="b">
        <v>1</v>
      </c>
      <c r="GI14" s="2">
        <v>3</v>
      </c>
      <c r="GJ14" s="2">
        <v>2214</v>
      </c>
      <c r="GK14" s="2">
        <v>146.298</v>
      </c>
      <c r="GL14" s="2">
        <v>2</v>
      </c>
      <c r="GM14" s="2">
        <v>2</v>
      </c>
      <c r="GN14" s="2">
        <v>0</v>
      </c>
      <c r="GO14" s="2">
        <v>2</v>
      </c>
      <c r="GP14" s="2">
        <v>1</v>
      </c>
      <c r="GQ14" s="2">
        <v>5</v>
      </c>
      <c r="GR14" s="2">
        <v>11.2</v>
      </c>
      <c r="GS14" s="2">
        <v>1.875</v>
      </c>
      <c r="GT14" s="2">
        <v>3</v>
      </c>
    </row>
    <row r="15" spans="1:202" ht="15.75" customHeight="1" x14ac:dyDescent="0.35">
      <c r="A15" s="1" t="s">
        <v>322</v>
      </c>
      <c r="B15" s="2">
        <v>4</v>
      </c>
      <c r="C15" s="1" t="s">
        <v>203</v>
      </c>
      <c r="D15" s="1" t="s">
        <v>208</v>
      </c>
      <c r="E15" s="2">
        <v>19</v>
      </c>
      <c r="F15" s="3" t="b">
        <v>1</v>
      </c>
      <c r="G15" s="2">
        <v>62.18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1</v>
      </c>
      <c r="R15" s="2">
        <v>59.78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3" t="b">
        <v>1</v>
      </c>
      <c r="AC15" s="2">
        <v>51.14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36.53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4</v>
      </c>
      <c r="AY15" s="3" t="b">
        <v>0</v>
      </c>
      <c r="AZ15" s="2">
        <v>122.31</v>
      </c>
      <c r="BA15" s="2">
        <v>8</v>
      </c>
      <c r="BB15" s="2">
        <v>7</v>
      </c>
      <c r="BC15" s="2">
        <v>0</v>
      </c>
      <c r="BD15" s="2">
        <v>0</v>
      </c>
      <c r="BE15" s="2">
        <v>0</v>
      </c>
      <c r="BF15" s="2">
        <v>0</v>
      </c>
      <c r="BG15" s="2">
        <v>1</v>
      </c>
      <c r="BH15" s="2">
        <v>0</v>
      </c>
      <c r="BI15" s="2">
        <v>0</v>
      </c>
      <c r="BJ15" s="2">
        <v>0</v>
      </c>
      <c r="BK15" s="2">
        <v>1</v>
      </c>
      <c r="BL15" s="3" t="b">
        <v>0</v>
      </c>
      <c r="BM15" s="3" t="b">
        <v>1</v>
      </c>
      <c r="BN15" s="2">
        <v>115.94</v>
      </c>
      <c r="BO15" s="2">
        <v>9</v>
      </c>
      <c r="BP15" s="2">
        <v>8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3" t="b">
        <v>0</v>
      </c>
      <c r="CA15" s="3" t="b">
        <v>0</v>
      </c>
      <c r="CB15" s="2">
        <v>113.25</v>
      </c>
      <c r="CC15" s="2">
        <v>8</v>
      </c>
      <c r="CD15" s="2">
        <v>7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1</v>
      </c>
      <c r="CM15" s="2">
        <v>1</v>
      </c>
      <c r="CN15" s="3" t="b">
        <v>0</v>
      </c>
      <c r="CO15" s="3" t="b">
        <v>1</v>
      </c>
      <c r="CP15" s="2">
        <v>110.65</v>
      </c>
      <c r="CQ15" s="2">
        <v>9</v>
      </c>
      <c r="CR15" s="2">
        <v>8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3" t="b">
        <v>0</v>
      </c>
      <c r="DC15" s="3" t="b">
        <v>0</v>
      </c>
      <c r="DD15" s="2">
        <v>128.27000000000001</v>
      </c>
      <c r="DE15" s="2">
        <v>8</v>
      </c>
      <c r="DF15" s="2">
        <v>7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1</v>
      </c>
      <c r="DP15" s="3" t="b">
        <v>0</v>
      </c>
      <c r="DQ15" s="3" t="b">
        <v>1</v>
      </c>
      <c r="DR15" s="2">
        <v>152.35</v>
      </c>
      <c r="DS15" s="2">
        <v>9</v>
      </c>
      <c r="DT15" s="2">
        <v>8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3" t="b">
        <v>0</v>
      </c>
      <c r="EE15" s="3" t="b">
        <v>1</v>
      </c>
      <c r="EF15" s="2">
        <v>109.14</v>
      </c>
      <c r="EG15" s="2">
        <v>9</v>
      </c>
      <c r="EH15" s="2">
        <v>8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3" t="b">
        <v>1</v>
      </c>
      <c r="ES15" s="3" t="b">
        <v>1</v>
      </c>
      <c r="ET15" s="2">
        <v>108.15</v>
      </c>
      <c r="EU15" s="2">
        <v>9</v>
      </c>
      <c r="EV15" s="2">
        <v>8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3" t="b">
        <v>1</v>
      </c>
      <c r="FG15" s="3" t="b">
        <v>1</v>
      </c>
      <c r="FH15" s="2">
        <v>143.38999999999999</v>
      </c>
      <c r="FI15" s="2">
        <v>9</v>
      </c>
      <c r="FJ15" s="2">
        <v>8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3" t="b">
        <v>1</v>
      </c>
      <c r="FU15" s="3" t="b">
        <v>1</v>
      </c>
      <c r="FV15" s="2">
        <v>109.63</v>
      </c>
      <c r="FW15" s="2">
        <v>9</v>
      </c>
      <c r="FX15" s="2">
        <v>8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3" t="b">
        <v>1</v>
      </c>
      <c r="GI15" s="2">
        <v>7</v>
      </c>
      <c r="GJ15" s="2">
        <v>1884</v>
      </c>
      <c r="GK15" s="2">
        <v>121.30800000000001</v>
      </c>
      <c r="GL15" s="2">
        <v>4</v>
      </c>
      <c r="GM15" s="2">
        <v>4</v>
      </c>
      <c r="GN15" s="2">
        <v>0</v>
      </c>
      <c r="GO15" s="2">
        <v>0</v>
      </c>
      <c r="GP15" s="2">
        <v>3</v>
      </c>
      <c r="GQ15" s="2">
        <v>3</v>
      </c>
      <c r="GR15" s="2">
        <v>10.199999999999999</v>
      </c>
      <c r="GS15" s="2">
        <v>3</v>
      </c>
      <c r="GT15" s="2">
        <v>3.75</v>
      </c>
    </row>
    <row r="16" spans="1:202" ht="15.75" customHeight="1" x14ac:dyDescent="0.35">
      <c r="A16" s="1" t="s">
        <v>323</v>
      </c>
      <c r="B16" s="2">
        <v>4</v>
      </c>
      <c r="C16" s="1" t="s">
        <v>203</v>
      </c>
      <c r="D16" s="1" t="s">
        <v>204</v>
      </c>
      <c r="E16" s="2">
        <v>26</v>
      </c>
      <c r="F16" s="3" t="b">
        <v>1</v>
      </c>
      <c r="G16" s="2">
        <v>34.01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1</v>
      </c>
      <c r="R16" s="2">
        <v>18.2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1</v>
      </c>
      <c r="AC16" s="2">
        <v>49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3" t="b">
        <v>0</v>
      </c>
      <c r="AN16" s="2">
        <v>56.1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2</v>
      </c>
      <c r="AX16" s="2">
        <v>3</v>
      </c>
      <c r="AY16" s="3" t="b">
        <v>0</v>
      </c>
      <c r="AZ16" s="2">
        <v>103.16</v>
      </c>
      <c r="BA16" s="2">
        <v>10</v>
      </c>
      <c r="BB16" s="2">
        <v>7</v>
      </c>
      <c r="BC16" s="2">
        <v>1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3" t="b">
        <v>0</v>
      </c>
      <c r="BM16" s="3" t="b">
        <v>0</v>
      </c>
      <c r="BN16" s="2">
        <v>97.5</v>
      </c>
      <c r="BO16" s="2">
        <v>7</v>
      </c>
      <c r="BP16" s="2">
        <v>6</v>
      </c>
      <c r="BQ16" s="2">
        <v>0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  <c r="BW16" s="2">
        <v>1</v>
      </c>
      <c r="BX16" s="2">
        <v>0</v>
      </c>
      <c r="BY16" s="2">
        <v>2</v>
      </c>
      <c r="BZ16" s="3" t="b">
        <v>0</v>
      </c>
      <c r="CA16" s="3" t="b">
        <v>1</v>
      </c>
      <c r="CB16" s="2">
        <v>89.25</v>
      </c>
      <c r="CC16" s="2">
        <v>9</v>
      </c>
      <c r="CD16" s="2">
        <v>8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3" t="b">
        <v>0</v>
      </c>
      <c r="CO16" s="3" t="b">
        <v>1</v>
      </c>
      <c r="CP16" s="2">
        <v>72.52</v>
      </c>
      <c r="CQ16" s="2">
        <v>9</v>
      </c>
      <c r="CR16" s="2">
        <v>8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3" t="b">
        <v>0</v>
      </c>
      <c r="DC16" s="3" t="b">
        <v>0</v>
      </c>
      <c r="DD16" s="2">
        <v>103.04</v>
      </c>
      <c r="DE16" s="2">
        <v>8</v>
      </c>
      <c r="DF16" s="2">
        <v>7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1</v>
      </c>
      <c r="DP16" s="3" t="b">
        <v>0</v>
      </c>
      <c r="DQ16" s="3" t="b">
        <v>1</v>
      </c>
      <c r="DR16" s="2">
        <v>131.03</v>
      </c>
      <c r="DS16" s="2">
        <v>9</v>
      </c>
      <c r="DT16" s="2">
        <v>8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3" t="b">
        <v>0</v>
      </c>
      <c r="EE16" s="3" t="b">
        <v>0</v>
      </c>
      <c r="EF16" s="2">
        <v>68.959999999999994</v>
      </c>
      <c r="EG16" s="2">
        <v>9</v>
      </c>
      <c r="EH16" s="2">
        <v>6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2</v>
      </c>
      <c r="EO16" s="2">
        <v>2</v>
      </c>
      <c r="EP16" s="2">
        <v>0</v>
      </c>
      <c r="EQ16" s="2">
        <v>4</v>
      </c>
      <c r="ER16" s="3" t="b">
        <v>0</v>
      </c>
      <c r="ES16" s="3" t="b">
        <v>0</v>
      </c>
      <c r="ET16" s="2">
        <v>107.36</v>
      </c>
      <c r="EU16" s="2">
        <v>8</v>
      </c>
      <c r="EV16" s="2">
        <v>7</v>
      </c>
      <c r="EW16" s="2">
        <v>0</v>
      </c>
      <c r="EX16" s="2">
        <v>1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1</v>
      </c>
      <c r="FF16" s="3" t="b">
        <v>0</v>
      </c>
      <c r="FG16" s="3" t="b">
        <v>1</v>
      </c>
      <c r="FH16" s="2">
        <v>92.13</v>
      </c>
      <c r="FI16" s="2">
        <v>9</v>
      </c>
      <c r="FJ16" s="2">
        <v>8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3" t="b">
        <v>1</v>
      </c>
      <c r="FU16" s="3" t="b">
        <v>1</v>
      </c>
      <c r="FV16" s="2">
        <v>87.03</v>
      </c>
      <c r="FW16" s="2">
        <v>9</v>
      </c>
      <c r="FX16" s="2">
        <v>8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3" t="b">
        <v>1</v>
      </c>
      <c r="GI16" s="2">
        <v>5</v>
      </c>
      <c r="GJ16" s="2">
        <v>2420</v>
      </c>
      <c r="GK16" s="2">
        <v>95.197999999999993</v>
      </c>
      <c r="GL16" s="2">
        <v>2</v>
      </c>
      <c r="GM16" s="2">
        <v>2</v>
      </c>
      <c r="GN16" s="2">
        <v>0</v>
      </c>
      <c r="GO16" s="2">
        <v>2</v>
      </c>
      <c r="GP16" s="2">
        <v>3</v>
      </c>
      <c r="GQ16" s="2">
        <v>3</v>
      </c>
      <c r="GR16" s="2">
        <v>11</v>
      </c>
      <c r="GS16" s="2">
        <v>2.75</v>
      </c>
      <c r="GT16" s="2">
        <v>4.875</v>
      </c>
    </row>
    <row r="17" spans="1:202" ht="15.75" customHeight="1" x14ac:dyDescent="0.35">
      <c r="A17" s="1" t="s">
        <v>324</v>
      </c>
      <c r="B17" s="2">
        <v>4</v>
      </c>
      <c r="C17" s="1" t="s">
        <v>203</v>
      </c>
      <c r="D17" s="1" t="s">
        <v>208</v>
      </c>
      <c r="E17" s="2">
        <v>30</v>
      </c>
      <c r="F17" s="3" t="b">
        <v>1</v>
      </c>
      <c r="G17" s="2">
        <v>50.91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1</v>
      </c>
      <c r="R17" s="2">
        <v>54.39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 t="b">
        <v>1</v>
      </c>
      <c r="AC17" s="2">
        <v>46.37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78.599999999999994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</v>
      </c>
      <c r="AY17" s="3" t="b">
        <v>0</v>
      </c>
      <c r="AZ17" s="2">
        <v>99.81</v>
      </c>
      <c r="BA17" s="2">
        <v>8</v>
      </c>
      <c r="BB17" s="2">
        <v>7</v>
      </c>
      <c r="BC17" s="2">
        <v>0</v>
      </c>
      <c r="BD17" s="2">
        <v>0</v>
      </c>
      <c r="BE17" s="2">
        <v>0</v>
      </c>
      <c r="BF17" s="2">
        <v>0</v>
      </c>
      <c r="BG17" s="2">
        <v>1</v>
      </c>
      <c r="BH17" s="2">
        <v>0</v>
      </c>
      <c r="BI17" s="2">
        <v>0</v>
      </c>
      <c r="BJ17" s="2">
        <v>0</v>
      </c>
      <c r="BK17" s="2">
        <v>1</v>
      </c>
      <c r="BL17" s="3" t="b">
        <v>0</v>
      </c>
      <c r="BM17" s="3" t="b">
        <v>0</v>
      </c>
      <c r="BN17" s="2">
        <v>100.06</v>
      </c>
      <c r="BO17" s="2">
        <v>7</v>
      </c>
      <c r="BP17" s="2">
        <v>6</v>
      </c>
      <c r="BQ17" s="2">
        <v>0</v>
      </c>
      <c r="BR17" s="2">
        <v>0</v>
      </c>
      <c r="BS17" s="2">
        <v>1</v>
      </c>
      <c r="BT17" s="2">
        <v>0</v>
      </c>
      <c r="BU17" s="2">
        <v>0</v>
      </c>
      <c r="BV17" s="2">
        <v>0</v>
      </c>
      <c r="BW17" s="2">
        <v>0</v>
      </c>
      <c r="BX17" s="2">
        <v>1</v>
      </c>
      <c r="BY17" s="2">
        <v>2</v>
      </c>
      <c r="BZ17" s="3" t="b">
        <v>0</v>
      </c>
      <c r="CA17" s="3" t="b">
        <v>0</v>
      </c>
      <c r="CB17" s="2">
        <v>114.49</v>
      </c>
      <c r="CC17" s="2">
        <v>8</v>
      </c>
      <c r="CD17" s="2">
        <v>7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1</v>
      </c>
      <c r="CM17" s="2">
        <v>1</v>
      </c>
      <c r="CN17" s="3" t="b">
        <v>0</v>
      </c>
      <c r="CO17" s="3" t="b">
        <v>0</v>
      </c>
      <c r="CP17" s="2">
        <v>86.88</v>
      </c>
      <c r="CQ17" s="2">
        <v>8</v>
      </c>
      <c r="CR17" s="2">
        <v>7</v>
      </c>
      <c r="CS17" s="2">
        <v>0</v>
      </c>
      <c r="CT17" s="2">
        <v>0</v>
      </c>
      <c r="CU17" s="2">
        <v>0</v>
      </c>
      <c r="CV17" s="2">
        <v>1</v>
      </c>
      <c r="CW17" s="2">
        <v>0</v>
      </c>
      <c r="CX17" s="2">
        <v>0</v>
      </c>
      <c r="CY17" s="2">
        <v>0</v>
      </c>
      <c r="CZ17" s="2">
        <v>0</v>
      </c>
      <c r="DA17" s="2">
        <v>1</v>
      </c>
      <c r="DB17" s="3" t="b">
        <v>0</v>
      </c>
      <c r="DC17" s="3" t="b">
        <v>1</v>
      </c>
      <c r="DD17" s="2">
        <v>113.97</v>
      </c>
      <c r="DE17" s="2">
        <v>9</v>
      </c>
      <c r="DF17" s="2">
        <v>8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3" t="b">
        <v>0</v>
      </c>
      <c r="DQ17" s="3" t="b">
        <v>0</v>
      </c>
      <c r="DR17" s="2">
        <v>155.09</v>
      </c>
      <c r="DS17" s="2">
        <v>9</v>
      </c>
      <c r="DT17" s="2">
        <v>6</v>
      </c>
      <c r="DU17" s="2">
        <v>1</v>
      </c>
      <c r="DV17" s="2">
        <v>0</v>
      </c>
      <c r="DW17" s="2">
        <v>0</v>
      </c>
      <c r="DX17" s="2">
        <v>0</v>
      </c>
      <c r="DY17" s="2">
        <v>0</v>
      </c>
      <c r="DZ17" s="2">
        <v>1</v>
      </c>
      <c r="EA17" s="2">
        <v>0</v>
      </c>
      <c r="EB17" s="2">
        <v>0</v>
      </c>
      <c r="EC17" s="2">
        <v>2</v>
      </c>
      <c r="ED17" s="3" t="b">
        <v>0</v>
      </c>
      <c r="EE17" s="3" t="b">
        <v>0</v>
      </c>
      <c r="EF17" s="2">
        <v>98.12</v>
      </c>
      <c r="EG17" s="2">
        <v>8</v>
      </c>
      <c r="EH17" s="2">
        <v>7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1</v>
      </c>
      <c r="EO17" s="2">
        <v>0</v>
      </c>
      <c r="EP17" s="2">
        <v>0</v>
      </c>
      <c r="EQ17" s="2">
        <v>1</v>
      </c>
      <c r="ER17" s="3" t="b">
        <v>0</v>
      </c>
      <c r="ES17" s="3" t="b">
        <v>0</v>
      </c>
      <c r="ET17" s="2">
        <v>121.54</v>
      </c>
      <c r="EU17" s="2">
        <v>7</v>
      </c>
      <c r="EV17" s="2">
        <v>6</v>
      </c>
      <c r="EW17" s="2">
        <v>0</v>
      </c>
      <c r="EX17" s="2">
        <v>1</v>
      </c>
      <c r="EY17" s="2">
        <v>1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2</v>
      </c>
      <c r="FF17" s="3" t="b">
        <v>0</v>
      </c>
      <c r="FG17" s="3" t="b">
        <v>0</v>
      </c>
      <c r="FH17" s="2">
        <v>130.02000000000001</v>
      </c>
      <c r="FI17" s="2">
        <v>6</v>
      </c>
      <c r="FJ17" s="2">
        <v>5</v>
      </c>
      <c r="FK17" s="2">
        <v>0</v>
      </c>
      <c r="FL17" s="2">
        <v>1</v>
      </c>
      <c r="FM17" s="2">
        <v>0</v>
      </c>
      <c r="FN17" s="2">
        <v>0</v>
      </c>
      <c r="FO17" s="2">
        <v>0</v>
      </c>
      <c r="FP17" s="2">
        <v>0</v>
      </c>
      <c r="FQ17" s="2">
        <v>1</v>
      </c>
      <c r="FR17" s="2">
        <v>1</v>
      </c>
      <c r="FS17" s="2">
        <v>3</v>
      </c>
      <c r="FT17" s="3" t="b">
        <v>0</v>
      </c>
      <c r="FU17" s="3" t="b">
        <v>0</v>
      </c>
      <c r="FV17" s="2">
        <v>121.54</v>
      </c>
      <c r="FW17" s="2">
        <v>8</v>
      </c>
      <c r="FX17" s="2">
        <v>7</v>
      </c>
      <c r="FY17" s="2">
        <v>0</v>
      </c>
      <c r="FZ17" s="2">
        <v>0</v>
      </c>
      <c r="GA17" s="2">
        <v>0</v>
      </c>
      <c r="GB17" s="2">
        <v>1</v>
      </c>
      <c r="GC17" s="2">
        <v>0</v>
      </c>
      <c r="GD17" s="2">
        <v>0</v>
      </c>
      <c r="GE17" s="2">
        <v>0</v>
      </c>
      <c r="GF17" s="2">
        <v>0</v>
      </c>
      <c r="GG17" s="2">
        <v>1</v>
      </c>
      <c r="GH17" s="3" t="b">
        <v>0</v>
      </c>
      <c r="GI17" s="2">
        <v>1</v>
      </c>
      <c r="GJ17" s="2">
        <v>1806</v>
      </c>
      <c r="GK17" s="2">
        <v>114.152</v>
      </c>
      <c r="GL17" s="2">
        <v>0</v>
      </c>
      <c r="GM17" s="2">
        <v>0</v>
      </c>
      <c r="GN17" s="2">
        <v>0</v>
      </c>
      <c r="GO17" s="2">
        <v>4</v>
      </c>
      <c r="GP17" s="2">
        <v>1</v>
      </c>
      <c r="GQ17" s="2">
        <v>5</v>
      </c>
      <c r="GR17" s="2">
        <v>11.8</v>
      </c>
      <c r="GS17" s="2">
        <v>1.625</v>
      </c>
      <c r="GT17" s="2">
        <v>3.375</v>
      </c>
    </row>
    <row r="18" spans="1:202" ht="15.75" customHeight="1" x14ac:dyDescent="0.35">
      <c r="A18" s="1" t="s">
        <v>325</v>
      </c>
      <c r="B18" s="2">
        <v>4</v>
      </c>
      <c r="C18" s="1" t="s">
        <v>203</v>
      </c>
      <c r="D18" s="1" t="s">
        <v>204</v>
      </c>
      <c r="E18" s="2">
        <v>31</v>
      </c>
      <c r="F18" s="3" t="b">
        <v>1</v>
      </c>
      <c r="G18" s="2">
        <v>32.69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 t="b">
        <v>0</v>
      </c>
      <c r="R18" s="2">
        <v>25.9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1</v>
      </c>
      <c r="AA18" s="2">
        <v>2</v>
      </c>
      <c r="AB18" s="3" t="b">
        <v>1</v>
      </c>
      <c r="AC18" s="2">
        <v>27.3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25.4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3</v>
      </c>
      <c r="AY18" s="3" t="b">
        <v>0</v>
      </c>
      <c r="AZ18" s="2">
        <v>46.47</v>
      </c>
      <c r="BA18" s="2">
        <v>6</v>
      </c>
      <c r="BB18" s="2">
        <v>6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2</v>
      </c>
      <c r="BI18" s="2">
        <v>0</v>
      </c>
      <c r="BJ18" s="2">
        <v>1</v>
      </c>
      <c r="BK18" s="2">
        <v>3</v>
      </c>
      <c r="BL18" s="3" t="b">
        <v>0</v>
      </c>
      <c r="BM18" s="3" t="b">
        <v>0</v>
      </c>
      <c r="BN18" s="2">
        <v>29.22</v>
      </c>
      <c r="BO18" s="2">
        <v>4</v>
      </c>
      <c r="BP18" s="2">
        <v>5</v>
      </c>
      <c r="BQ18" s="2">
        <v>1</v>
      </c>
      <c r="BR18" s="2">
        <v>2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2</v>
      </c>
      <c r="BY18" s="2">
        <v>5</v>
      </c>
      <c r="BZ18" s="3" t="b">
        <v>0</v>
      </c>
      <c r="CA18" s="3" t="b">
        <v>0</v>
      </c>
      <c r="CB18" s="2">
        <v>48.1</v>
      </c>
      <c r="CC18" s="2">
        <v>7</v>
      </c>
      <c r="CD18" s="2">
        <v>6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1</v>
      </c>
      <c r="CK18" s="2">
        <v>0</v>
      </c>
      <c r="CL18" s="2">
        <v>1</v>
      </c>
      <c r="CM18" s="2">
        <v>2</v>
      </c>
      <c r="CN18" s="3" t="b">
        <v>0</v>
      </c>
      <c r="CO18" s="3" t="b">
        <v>0</v>
      </c>
      <c r="CP18" s="2">
        <v>45.62</v>
      </c>
      <c r="CQ18" s="2">
        <v>8</v>
      </c>
      <c r="CR18" s="2">
        <v>7</v>
      </c>
      <c r="CS18" s="2">
        <v>0</v>
      </c>
      <c r="CT18" s="2">
        <v>0</v>
      </c>
      <c r="CU18" s="2">
        <v>0</v>
      </c>
      <c r="CV18" s="2">
        <v>1</v>
      </c>
      <c r="CW18" s="2">
        <v>0</v>
      </c>
      <c r="CX18" s="2">
        <v>0</v>
      </c>
      <c r="CY18" s="2">
        <v>0</v>
      </c>
      <c r="CZ18" s="2">
        <v>0</v>
      </c>
      <c r="DA18" s="2">
        <v>1</v>
      </c>
      <c r="DB18" s="3" t="b">
        <v>0</v>
      </c>
      <c r="DC18" s="3" t="b">
        <v>0</v>
      </c>
      <c r="DD18" s="2">
        <v>66.489999999999995</v>
      </c>
      <c r="DE18" s="2">
        <v>7</v>
      </c>
      <c r="DF18" s="2">
        <v>4</v>
      </c>
      <c r="DG18" s="2">
        <v>0</v>
      </c>
      <c r="DH18" s="2">
        <v>0</v>
      </c>
      <c r="DI18" s="2">
        <v>1</v>
      </c>
      <c r="DJ18" s="2">
        <v>1</v>
      </c>
      <c r="DK18" s="2">
        <v>0</v>
      </c>
      <c r="DL18" s="2">
        <v>0</v>
      </c>
      <c r="DM18" s="2">
        <v>1</v>
      </c>
      <c r="DN18" s="2">
        <v>1</v>
      </c>
      <c r="DO18" s="2">
        <v>4</v>
      </c>
      <c r="DP18" s="3" t="b">
        <v>0</v>
      </c>
      <c r="DQ18" s="3" t="b">
        <v>0</v>
      </c>
      <c r="DR18" s="2">
        <v>75.16</v>
      </c>
      <c r="DS18" s="2">
        <v>4</v>
      </c>
      <c r="DT18" s="2">
        <v>4</v>
      </c>
      <c r="DU18" s="2">
        <v>0</v>
      </c>
      <c r="DV18" s="2">
        <v>1</v>
      </c>
      <c r="DW18" s="2">
        <v>0</v>
      </c>
      <c r="DX18" s="2">
        <v>1</v>
      </c>
      <c r="DY18" s="2">
        <v>0</v>
      </c>
      <c r="DZ18" s="2">
        <v>2</v>
      </c>
      <c r="EA18" s="2">
        <v>0</v>
      </c>
      <c r="EB18" s="2">
        <v>1</v>
      </c>
      <c r="EC18" s="2">
        <v>5</v>
      </c>
      <c r="ED18" s="3" t="b">
        <v>0</v>
      </c>
      <c r="EE18" s="3" t="b">
        <v>0</v>
      </c>
      <c r="EF18" s="2">
        <v>81.34</v>
      </c>
      <c r="EG18" s="2">
        <v>5</v>
      </c>
      <c r="EH18" s="2">
        <v>4</v>
      </c>
      <c r="EI18" s="2">
        <v>0</v>
      </c>
      <c r="EJ18" s="2">
        <v>0</v>
      </c>
      <c r="EK18" s="2">
        <v>1</v>
      </c>
      <c r="EL18" s="2">
        <v>1</v>
      </c>
      <c r="EM18" s="2">
        <v>0</v>
      </c>
      <c r="EN18" s="2">
        <v>1</v>
      </c>
      <c r="EO18" s="2">
        <v>0</v>
      </c>
      <c r="EP18" s="2">
        <v>1</v>
      </c>
      <c r="EQ18" s="2">
        <v>4</v>
      </c>
      <c r="ER18" s="3" t="b">
        <v>0</v>
      </c>
      <c r="ES18" s="3" t="b">
        <v>0</v>
      </c>
      <c r="ET18" s="2">
        <v>48.73</v>
      </c>
      <c r="EU18" s="2">
        <v>5</v>
      </c>
      <c r="EV18" s="2">
        <v>5</v>
      </c>
      <c r="EW18" s="2">
        <v>1</v>
      </c>
      <c r="EX18" s="2">
        <v>1</v>
      </c>
      <c r="EY18" s="2">
        <v>2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4</v>
      </c>
      <c r="FF18" s="3" t="b">
        <v>0</v>
      </c>
      <c r="FG18" s="3" t="b">
        <v>0</v>
      </c>
      <c r="FH18" s="2">
        <v>55.15</v>
      </c>
      <c r="FI18" s="2">
        <v>4</v>
      </c>
      <c r="FJ18" s="2">
        <v>3</v>
      </c>
      <c r="FK18" s="2">
        <v>0</v>
      </c>
      <c r="FL18" s="2">
        <v>1</v>
      </c>
      <c r="FM18" s="2">
        <v>0</v>
      </c>
      <c r="FN18" s="2">
        <v>1</v>
      </c>
      <c r="FO18" s="2">
        <v>1</v>
      </c>
      <c r="FP18" s="2">
        <v>0</v>
      </c>
      <c r="FQ18" s="2">
        <v>1</v>
      </c>
      <c r="FR18" s="2">
        <v>1</v>
      </c>
      <c r="FS18" s="2">
        <v>5</v>
      </c>
      <c r="FT18" s="3" t="b">
        <v>0</v>
      </c>
      <c r="FU18" s="3" t="b">
        <v>0</v>
      </c>
      <c r="FV18" s="2">
        <v>52.56</v>
      </c>
      <c r="FW18" s="2">
        <v>7</v>
      </c>
      <c r="FX18" s="2">
        <v>6</v>
      </c>
      <c r="FY18" s="2">
        <v>0</v>
      </c>
      <c r="FZ18" s="2">
        <v>0</v>
      </c>
      <c r="GA18" s="2">
        <v>0</v>
      </c>
      <c r="GB18" s="2">
        <v>1</v>
      </c>
      <c r="GC18" s="2">
        <v>1</v>
      </c>
      <c r="GD18" s="2">
        <v>0</v>
      </c>
      <c r="GE18" s="2">
        <v>0</v>
      </c>
      <c r="GF18" s="2">
        <v>0</v>
      </c>
      <c r="GG18" s="2">
        <v>2</v>
      </c>
      <c r="GH18" s="3" t="b">
        <v>0</v>
      </c>
      <c r="GI18" s="2">
        <v>0</v>
      </c>
      <c r="GJ18" s="2">
        <v>1033</v>
      </c>
      <c r="GK18" s="2">
        <v>54.884</v>
      </c>
      <c r="GL18" s="2">
        <v>0</v>
      </c>
      <c r="GM18" s="2">
        <v>0</v>
      </c>
      <c r="GN18" s="2">
        <v>0</v>
      </c>
      <c r="GO18" s="2">
        <v>4</v>
      </c>
      <c r="GP18" s="2">
        <v>0</v>
      </c>
      <c r="GQ18" s="2">
        <v>6</v>
      </c>
      <c r="GR18" s="2">
        <v>11</v>
      </c>
      <c r="GS18" s="2">
        <v>2.625</v>
      </c>
      <c r="GT18" s="2">
        <v>4.25</v>
      </c>
    </row>
    <row r="19" spans="1:202" ht="15.75" customHeight="1" x14ac:dyDescent="0.35">
      <c r="A19" s="1" t="s">
        <v>326</v>
      </c>
      <c r="B19" s="2">
        <v>4</v>
      </c>
      <c r="C19" s="1" t="s">
        <v>203</v>
      </c>
      <c r="D19" s="1" t="s">
        <v>208</v>
      </c>
      <c r="E19" s="2">
        <v>30</v>
      </c>
      <c r="F19" s="3" t="b">
        <v>1</v>
      </c>
      <c r="G19" s="2">
        <v>41.53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1</v>
      </c>
      <c r="R19" s="2">
        <v>96.83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b">
        <v>1</v>
      </c>
      <c r="AC19" s="2">
        <v>28.34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40.42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4</v>
      </c>
      <c r="AY19" s="3" t="b">
        <v>0</v>
      </c>
      <c r="AZ19" s="2">
        <v>231.47</v>
      </c>
      <c r="BA19" s="2">
        <v>8</v>
      </c>
      <c r="BB19" s="2">
        <v>7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0</v>
      </c>
      <c r="BI19" s="2">
        <v>0</v>
      </c>
      <c r="BJ19" s="2">
        <v>0</v>
      </c>
      <c r="BK19" s="2">
        <v>1</v>
      </c>
      <c r="BL19" s="3" t="b">
        <v>0</v>
      </c>
      <c r="BM19" s="3" t="b">
        <v>0</v>
      </c>
      <c r="BN19" s="2">
        <v>98.94</v>
      </c>
      <c r="BO19" s="2">
        <v>8</v>
      </c>
      <c r="BP19" s="2">
        <v>7</v>
      </c>
      <c r="BQ19" s="2">
        <v>0</v>
      </c>
      <c r="BR19" s="2">
        <v>1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1</v>
      </c>
      <c r="BZ19" s="3" t="b">
        <v>0</v>
      </c>
      <c r="CA19" s="3" t="b">
        <v>1</v>
      </c>
      <c r="CB19" s="2">
        <v>148.57</v>
      </c>
      <c r="CC19" s="2">
        <v>9</v>
      </c>
      <c r="CD19" s="2">
        <v>8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3" t="b">
        <v>0</v>
      </c>
      <c r="CO19" s="3" t="b">
        <v>1</v>
      </c>
      <c r="CP19" s="2">
        <v>82.05</v>
      </c>
      <c r="CQ19" s="2">
        <v>9</v>
      </c>
      <c r="CR19" s="2">
        <v>8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3" t="b">
        <v>0</v>
      </c>
      <c r="DC19" s="3" t="b">
        <v>1</v>
      </c>
      <c r="DD19" s="2">
        <v>114.56</v>
      </c>
      <c r="DE19" s="2">
        <v>9</v>
      </c>
      <c r="DF19" s="2">
        <v>8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3" t="b">
        <v>0</v>
      </c>
      <c r="DQ19" s="3" t="b">
        <v>0</v>
      </c>
      <c r="DR19" s="2">
        <v>197.23</v>
      </c>
      <c r="DS19" s="2">
        <v>6</v>
      </c>
      <c r="DT19" s="2">
        <v>6</v>
      </c>
      <c r="DU19" s="2">
        <v>0</v>
      </c>
      <c r="DV19" s="2">
        <v>0</v>
      </c>
      <c r="DW19" s="2">
        <v>1</v>
      </c>
      <c r="DX19" s="2">
        <v>0</v>
      </c>
      <c r="DY19" s="2">
        <v>0</v>
      </c>
      <c r="DZ19" s="2">
        <v>2</v>
      </c>
      <c r="EA19" s="2">
        <v>0</v>
      </c>
      <c r="EB19" s="2">
        <v>0</v>
      </c>
      <c r="EC19" s="2">
        <v>3</v>
      </c>
      <c r="ED19" s="3" t="b">
        <v>0</v>
      </c>
      <c r="EE19" s="3" t="b">
        <v>1</v>
      </c>
      <c r="EF19" s="2">
        <v>188.26</v>
      </c>
      <c r="EG19" s="2">
        <v>9</v>
      </c>
      <c r="EH19" s="2">
        <v>8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3" t="b">
        <v>1</v>
      </c>
      <c r="ES19" s="3" t="b">
        <v>0</v>
      </c>
      <c r="ET19" s="2">
        <v>172.82</v>
      </c>
      <c r="EU19" s="2">
        <v>8</v>
      </c>
      <c r="EV19" s="2">
        <v>7</v>
      </c>
      <c r="EW19" s="2">
        <v>0</v>
      </c>
      <c r="EX19" s="2">
        <v>1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1</v>
      </c>
      <c r="FF19" s="3" t="b">
        <v>0</v>
      </c>
      <c r="FG19" s="3" t="b">
        <v>1</v>
      </c>
      <c r="FH19" s="2">
        <v>134.44999999999999</v>
      </c>
      <c r="FI19" s="2">
        <v>9</v>
      </c>
      <c r="FJ19" s="2">
        <v>8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3" t="b">
        <v>1</v>
      </c>
      <c r="FU19" s="3" t="b">
        <v>0</v>
      </c>
      <c r="FV19" s="2">
        <v>112.39</v>
      </c>
      <c r="FW19" s="2">
        <v>7</v>
      </c>
      <c r="FX19" s="2">
        <v>6</v>
      </c>
      <c r="FY19" s="2">
        <v>0</v>
      </c>
      <c r="FZ19" s="2">
        <v>0</v>
      </c>
      <c r="GA19" s="2">
        <v>0</v>
      </c>
      <c r="GB19" s="2">
        <v>1</v>
      </c>
      <c r="GC19" s="2">
        <v>1</v>
      </c>
      <c r="GD19" s="2">
        <v>0</v>
      </c>
      <c r="GE19" s="2">
        <v>0</v>
      </c>
      <c r="GF19" s="2">
        <v>0</v>
      </c>
      <c r="GG19" s="2">
        <v>2</v>
      </c>
      <c r="GH19" s="3" t="b">
        <v>0</v>
      </c>
      <c r="GI19" s="2">
        <v>5</v>
      </c>
      <c r="GJ19" s="2">
        <v>2458</v>
      </c>
      <c r="GK19" s="2">
        <v>148.07400000000001</v>
      </c>
      <c r="GL19" s="2">
        <v>2</v>
      </c>
      <c r="GM19" s="2">
        <v>2</v>
      </c>
      <c r="GN19" s="2">
        <v>0</v>
      </c>
      <c r="GO19" s="2">
        <v>2</v>
      </c>
      <c r="GP19" s="2">
        <v>3</v>
      </c>
      <c r="GQ19" s="2">
        <v>3</v>
      </c>
      <c r="GR19" s="2">
        <v>15</v>
      </c>
      <c r="GS19" s="2">
        <v>2.375</v>
      </c>
      <c r="GT19" s="2">
        <v>3.5</v>
      </c>
    </row>
    <row r="20" spans="1:202" ht="15.75" customHeight="1" x14ac:dyDescent="0.35">
      <c r="A20" s="1" t="s">
        <v>327</v>
      </c>
      <c r="B20" s="2">
        <v>4</v>
      </c>
      <c r="C20" s="1" t="s">
        <v>203</v>
      </c>
      <c r="D20" s="1" t="s">
        <v>204</v>
      </c>
      <c r="E20" s="2">
        <v>31</v>
      </c>
      <c r="F20" s="3" t="b">
        <v>1</v>
      </c>
      <c r="G20" s="2">
        <v>89.5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1</v>
      </c>
      <c r="R20" s="2">
        <v>51.59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 t="b">
        <v>1</v>
      </c>
      <c r="AC20" s="2">
        <v>55.66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0</v>
      </c>
      <c r="AN20" s="2">
        <v>32.44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1</v>
      </c>
      <c r="AX20" s="2">
        <v>3</v>
      </c>
      <c r="AY20" s="3" t="b">
        <v>0</v>
      </c>
      <c r="AZ20" s="2">
        <v>166.94</v>
      </c>
      <c r="BA20" s="2">
        <v>8</v>
      </c>
      <c r="BB20" s="2">
        <v>7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1</v>
      </c>
      <c r="BI20" s="2">
        <v>0</v>
      </c>
      <c r="BJ20" s="2">
        <v>0</v>
      </c>
      <c r="BK20" s="2">
        <v>1</v>
      </c>
      <c r="BL20" s="3" t="b">
        <v>0</v>
      </c>
      <c r="BM20" s="3" t="b">
        <v>0</v>
      </c>
      <c r="BN20" s="2">
        <v>178.82</v>
      </c>
      <c r="BO20" s="2">
        <v>10</v>
      </c>
      <c r="BP20" s="2">
        <v>7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1</v>
      </c>
      <c r="BY20" s="2">
        <v>1</v>
      </c>
      <c r="BZ20" s="3" t="b">
        <v>0</v>
      </c>
      <c r="CA20" s="3" t="b">
        <v>0</v>
      </c>
      <c r="CB20" s="2">
        <v>78.510000000000005</v>
      </c>
      <c r="CC20" s="2">
        <v>8</v>
      </c>
      <c r="CD20" s="2">
        <v>7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1</v>
      </c>
      <c r="CN20" s="3" t="b">
        <v>0</v>
      </c>
      <c r="CO20" s="3" t="b">
        <v>0</v>
      </c>
      <c r="CP20" s="2">
        <v>47.69</v>
      </c>
      <c r="CQ20" s="2">
        <v>8</v>
      </c>
      <c r="CR20" s="2">
        <v>7</v>
      </c>
      <c r="CS20" s="2">
        <v>0</v>
      </c>
      <c r="CT20" s="2">
        <v>0</v>
      </c>
      <c r="CU20" s="2">
        <v>0</v>
      </c>
      <c r="CV20" s="2">
        <v>1</v>
      </c>
      <c r="CW20" s="2">
        <v>0</v>
      </c>
      <c r="CX20" s="2">
        <v>0</v>
      </c>
      <c r="CY20" s="2">
        <v>0</v>
      </c>
      <c r="CZ20" s="2">
        <v>0</v>
      </c>
      <c r="DA20" s="2">
        <v>1</v>
      </c>
      <c r="DB20" s="3" t="b">
        <v>0</v>
      </c>
      <c r="DC20" s="3" t="b">
        <v>0</v>
      </c>
      <c r="DD20" s="2">
        <v>109.34</v>
      </c>
      <c r="DE20" s="2">
        <v>8</v>
      </c>
      <c r="DF20" s="2">
        <v>7</v>
      </c>
      <c r="DG20" s="2">
        <v>0</v>
      </c>
      <c r="DH20" s="2">
        <v>0</v>
      </c>
      <c r="DI20" s="2">
        <v>1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1</v>
      </c>
      <c r="DP20" s="3" t="b">
        <v>0</v>
      </c>
      <c r="DQ20" s="3" t="b">
        <v>0</v>
      </c>
      <c r="DR20" s="2">
        <v>125.35</v>
      </c>
      <c r="DS20" s="2">
        <v>5</v>
      </c>
      <c r="DT20" s="2">
        <v>6</v>
      </c>
      <c r="DU20" s="2">
        <v>0</v>
      </c>
      <c r="DV20" s="2">
        <v>0</v>
      </c>
      <c r="DW20" s="2">
        <v>0</v>
      </c>
      <c r="DX20" s="2">
        <v>1</v>
      </c>
      <c r="DY20" s="2">
        <v>0</v>
      </c>
      <c r="DZ20" s="2">
        <v>3</v>
      </c>
      <c r="EA20" s="2">
        <v>0</v>
      </c>
      <c r="EB20" s="2">
        <v>0</v>
      </c>
      <c r="EC20" s="2">
        <v>4</v>
      </c>
      <c r="ED20" s="3" t="b">
        <v>0</v>
      </c>
      <c r="EE20" s="3" t="b">
        <v>0</v>
      </c>
      <c r="EF20" s="2">
        <v>90.17</v>
      </c>
      <c r="EG20" s="2">
        <v>8</v>
      </c>
      <c r="EH20" s="2">
        <v>5</v>
      </c>
      <c r="EI20" s="2">
        <v>0</v>
      </c>
      <c r="EJ20" s="2">
        <v>0</v>
      </c>
      <c r="EK20" s="2">
        <v>1</v>
      </c>
      <c r="EL20" s="2">
        <v>1</v>
      </c>
      <c r="EM20" s="2">
        <v>0</v>
      </c>
      <c r="EN20" s="2">
        <v>0</v>
      </c>
      <c r="EO20" s="2">
        <v>0</v>
      </c>
      <c r="EP20" s="2">
        <v>1</v>
      </c>
      <c r="EQ20" s="2">
        <v>3</v>
      </c>
      <c r="ER20" s="3" t="b">
        <v>0</v>
      </c>
      <c r="ES20" s="3" t="b">
        <v>0</v>
      </c>
      <c r="ET20" s="2">
        <v>95.62</v>
      </c>
      <c r="EU20" s="2">
        <v>7</v>
      </c>
      <c r="EV20" s="2">
        <v>6</v>
      </c>
      <c r="EW20" s="2">
        <v>0</v>
      </c>
      <c r="EX20" s="2">
        <v>1</v>
      </c>
      <c r="EY20" s="2">
        <v>1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2</v>
      </c>
      <c r="FF20" s="3" t="b">
        <v>0</v>
      </c>
      <c r="FG20" s="3" t="b">
        <v>0</v>
      </c>
      <c r="FH20" s="2">
        <v>83.3</v>
      </c>
      <c r="FI20" s="2">
        <v>5</v>
      </c>
      <c r="FJ20" s="2">
        <v>4</v>
      </c>
      <c r="FK20" s="2">
        <v>0</v>
      </c>
      <c r="FL20" s="2">
        <v>1</v>
      </c>
      <c r="FM20" s="2">
        <v>0</v>
      </c>
      <c r="FN20" s="2">
        <v>1</v>
      </c>
      <c r="FO20" s="2">
        <v>0</v>
      </c>
      <c r="FP20" s="2">
        <v>0</v>
      </c>
      <c r="FQ20" s="2">
        <v>1</v>
      </c>
      <c r="FR20" s="2">
        <v>1</v>
      </c>
      <c r="FS20" s="2">
        <v>4</v>
      </c>
      <c r="FT20" s="3" t="b">
        <v>0</v>
      </c>
      <c r="FU20" s="3" t="b">
        <v>0</v>
      </c>
      <c r="FV20" s="2">
        <v>121.94</v>
      </c>
      <c r="FW20" s="2">
        <v>8</v>
      </c>
      <c r="FX20" s="2">
        <v>7</v>
      </c>
      <c r="FY20" s="2">
        <v>0</v>
      </c>
      <c r="FZ20" s="2">
        <v>0</v>
      </c>
      <c r="GA20" s="2">
        <v>0</v>
      </c>
      <c r="GB20" s="2">
        <v>0</v>
      </c>
      <c r="GC20" s="2">
        <v>1</v>
      </c>
      <c r="GD20" s="2">
        <v>0</v>
      </c>
      <c r="GE20" s="2">
        <v>0</v>
      </c>
      <c r="GF20" s="2">
        <v>0</v>
      </c>
      <c r="GG20" s="2">
        <v>1</v>
      </c>
      <c r="GH20" s="3" t="b">
        <v>0</v>
      </c>
      <c r="GI20" s="2">
        <v>0</v>
      </c>
      <c r="GJ20" s="2">
        <v>2033</v>
      </c>
      <c r="GK20" s="2">
        <v>109.768</v>
      </c>
      <c r="GL20" s="2">
        <v>0</v>
      </c>
      <c r="GM20" s="2">
        <v>0</v>
      </c>
      <c r="GN20" s="2">
        <v>0</v>
      </c>
      <c r="GO20" s="2">
        <v>4</v>
      </c>
      <c r="GP20" s="2">
        <v>0</v>
      </c>
      <c r="GQ20" s="2">
        <v>6</v>
      </c>
      <c r="GR20" s="2">
        <v>13</v>
      </c>
      <c r="GS20" s="2">
        <v>2.5</v>
      </c>
      <c r="GT20" s="2">
        <v>4.125</v>
      </c>
    </row>
    <row r="21" spans="1:202" ht="15.75" customHeight="1" x14ac:dyDescent="0.35">
      <c r="A21" s="1" t="s">
        <v>328</v>
      </c>
      <c r="B21" s="2">
        <v>4</v>
      </c>
      <c r="C21" s="1" t="s">
        <v>203</v>
      </c>
      <c r="D21" s="1" t="s">
        <v>204</v>
      </c>
      <c r="E21" s="2">
        <v>23</v>
      </c>
      <c r="F21" s="3" t="b">
        <v>1</v>
      </c>
      <c r="G21" s="2">
        <v>54.49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 t="b">
        <v>1</v>
      </c>
      <c r="R21" s="2">
        <v>36.99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32.96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31.71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3" t="b">
        <v>0</v>
      </c>
      <c r="AZ21" s="2">
        <v>112.43</v>
      </c>
      <c r="BA21" s="2">
        <v>7</v>
      </c>
      <c r="BB21" s="2">
        <v>6</v>
      </c>
      <c r="BC21" s="2">
        <v>0</v>
      </c>
      <c r="BD21" s="2">
        <v>0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0</v>
      </c>
      <c r="BK21" s="2">
        <v>2</v>
      </c>
      <c r="BL21" s="3" t="b">
        <v>0</v>
      </c>
      <c r="BM21" s="3" t="b">
        <v>1</v>
      </c>
      <c r="BN21" s="2">
        <v>128.1</v>
      </c>
      <c r="BO21" s="2">
        <v>9</v>
      </c>
      <c r="BP21" s="2">
        <v>8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3" t="b">
        <v>0</v>
      </c>
      <c r="CA21" s="3" t="b">
        <v>0</v>
      </c>
      <c r="CB21" s="2">
        <v>133.19999999999999</v>
      </c>
      <c r="CC21" s="2">
        <v>8</v>
      </c>
      <c r="CD21" s="2">
        <v>7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1</v>
      </c>
      <c r="CM21" s="2">
        <v>1</v>
      </c>
      <c r="CN21" s="3" t="b">
        <v>0</v>
      </c>
      <c r="CO21" s="3" t="b">
        <v>1</v>
      </c>
      <c r="CP21" s="2">
        <v>135.13999999999999</v>
      </c>
      <c r="CQ21" s="2">
        <v>9</v>
      </c>
      <c r="CR21" s="2">
        <v>8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3" t="b">
        <v>0</v>
      </c>
      <c r="DC21" s="3" t="b">
        <v>0</v>
      </c>
      <c r="DD21" s="2">
        <v>140.88999999999999</v>
      </c>
      <c r="DE21" s="2">
        <v>8</v>
      </c>
      <c r="DF21" s="2">
        <v>7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1</v>
      </c>
      <c r="DP21" s="3" t="b">
        <v>0</v>
      </c>
      <c r="DQ21" s="3" t="b">
        <v>1</v>
      </c>
      <c r="DR21" s="2">
        <v>193.29</v>
      </c>
      <c r="DS21" s="2">
        <v>9</v>
      </c>
      <c r="DT21" s="2">
        <v>8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3" t="b">
        <v>0</v>
      </c>
      <c r="EE21" s="3" t="b">
        <v>1</v>
      </c>
      <c r="EF21" s="2">
        <v>176.52</v>
      </c>
      <c r="EG21" s="2">
        <v>9</v>
      </c>
      <c r="EH21" s="2">
        <v>8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3" t="b">
        <v>1</v>
      </c>
      <c r="ES21" s="3" t="b">
        <v>0</v>
      </c>
      <c r="ET21" s="2">
        <v>168.6</v>
      </c>
      <c r="EU21" s="2">
        <v>8</v>
      </c>
      <c r="EV21" s="2">
        <v>7</v>
      </c>
      <c r="EW21" s="2">
        <v>0</v>
      </c>
      <c r="EX21" s="2">
        <v>1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1</v>
      </c>
      <c r="FF21" s="3" t="b">
        <v>0</v>
      </c>
      <c r="FG21" s="3" t="b">
        <v>1</v>
      </c>
      <c r="FH21" s="2">
        <v>197</v>
      </c>
      <c r="FI21" s="2">
        <v>9</v>
      </c>
      <c r="FJ21" s="2">
        <v>8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3" t="b">
        <v>1</v>
      </c>
      <c r="FU21" s="3" t="b">
        <v>1</v>
      </c>
      <c r="FV21" s="2">
        <v>174.41</v>
      </c>
      <c r="FW21" s="2">
        <v>9</v>
      </c>
      <c r="FX21" s="2">
        <v>8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3" t="b">
        <v>1</v>
      </c>
      <c r="GI21" s="2">
        <v>6</v>
      </c>
      <c r="GJ21" s="2">
        <v>2366</v>
      </c>
      <c r="GK21" s="2">
        <v>155.958</v>
      </c>
      <c r="GL21" s="2">
        <v>3</v>
      </c>
      <c r="GM21" s="2">
        <v>3</v>
      </c>
      <c r="GN21" s="2">
        <v>0</v>
      </c>
      <c r="GO21" s="2">
        <v>1</v>
      </c>
      <c r="GP21" s="2">
        <v>3</v>
      </c>
      <c r="GQ21" s="2">
        <v>3</v>
      </c>
      <c r="GR21" s="2">
        <v>10.199999999999999</v>
      </c>
      <c r="GS21" s="2">
        <v>2</v>
      </c>
      <c r="GT21" s="2">
        <v>4.125</v>
      </c>
    </row>
    <row r="22" spans="1:202" ht="14.5" x14ac:dyDescent="0.35">
      <c r="A22" s="1" t="s">
        <v>329</v>
      </c>
      <c r="B22" s="2">
        <v>4</v>
      </c>
      <c r="C22" s="1" t="s">
        <v>203</v>
      </c>
      <c r="D22" s="1" t="s">
        <v>204</v>
      </c>
      <c r="E22" s="2">
        <v>29</v>
      </c>
      <c r="F22" s="3" t="b">
        <v>1</v>
      </c>
      <c r="G22" s="2">
        <v>42.67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 t="b">
        <v>1</v>
      </c>
      <c r="R22" s="2">
        <v>52.11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 t="b">
        <v>1</v>
      </c>
      <c r="AC22" s="2">
        <v>89.45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1</v>
      </c>
      <c r="AN22" s="2">
        <v>47.72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4</v>
      </c>
      <c r="AY22" s="3" t="b">
        <v>1</v>
      </c>
      <c r="AZ22" s="2">
        <v>103.7</v>
      </c>
      <c r="BA22" s="2">
        <v>9</v>
      </c>
      <c r="BB22" s="2">
        <v>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3" t="b">
        <v>0</v>
      </c>
      <c r="BM22" s="3" t="b">
        <v>1</v>
      </c>
      <c r="BN22" s="2">
        <v>175.26</v>
      </c>
      <c r="BO22" s="2">
        <v>9</v>
      </c>
      <c r="BP22" s="2">
        <v>8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3" t="b">
        <v>0</v>
      </c>
      <c r="CA22" s="3" t="b">
        <v>0</v>
      </c>
      <c r="CB22" s="2">
        <v>129.13</v>
      </c>
      <c r="CC22" s="2">
        <v>8</v>
      </c>
      <c r="CD22" s="2">
        <v>7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1</v>
      </c>
      <c r="CN22" s="3" t="b">
        <v>0</v>
      </c>
      <c r="CO22" s="3" t="b">
        <v>1</v>
      </c>
      <c r="CP22" s="2">
        <v>110.77</v>
      </c>
      <c r="CQ22" s="2">
        <v>9</v>
      </c>
      <c r="CR22" s="2">
        <v>8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3" t="b">
        <v>0</v>
      </c>
      <c r="DC22" s="3" t="b">
        <v>1</v>
      </c>
      <c r="DD22" s="2">
        <v>232.83</v>
      </c>
      <c r="DE22" s="2">
        <v>9</v>
      </c>
      <c r="DF22" s="2">
        <v>8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3" t="b">
        <v>0</v>
      </c>
      <c r="DQ22" s="3" t="b">
        <v>0</v>
      </c>
      <c r="DR22" s="2">
        <v>224.83</v>
      </c>
      <c r="DS22" s="2">
        <v>8</v>
      </c>
      <c r="DT22" s="2">
        <v>7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1</v>
      </c>
      <c r="EC22" s="2">
        <v>1</v>
      </c>
      <c r="ED22" s="3" t="b">
        <v>0</v>
      </c>
      <c r="EE22" s="3" t="b">
        <v>0</v>
      </c>
      <c r="EF22" s="2">
        <v>180.42</v>
      </c>
      <c r="EG22" s="2">
        <v>9</v>
      </c>
      <c r="EH22" s="2">
        <v>6</v>
      </c>
      <c r="EI22" s="2">
        <v>0</v>
      </c>
      <c r="EJ22" s="2">
        <v>1</v>
      </c>
      <c r="EK22" s="2">
        <v>1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2</v>
      </c>
      <c r="ER22" s="3" t="b">
        <v>0</v>
      </c>
      <c r="ES22" s="3" t="b">
        <v>0</v>
      </c>
      <c r="ET22" s="2">
        <v>170.87</v>
      </c>
      <c r="EU22" s="2">
        <v>8</v>
      </c>
      <c r="EV22" s="2">
        <v>7</v>
      </c>
      <c r="EW22" s="2">
        <v>0</v>
      </c>
      <c r="EX22" s="2">
        <v>1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1</v>
      </c>
      <c r="FF22" s="3" t="b">
        <v>0</v>
      </c>
      <c r="FG22" s="3" t="b">
        <v>0</v>
      </c>
      <c r="FH22" s="2">
        <v>161.59</v>
      </c>
      <c r="FI22" s="2">
        <v>8</v>
      </c>
      <c r="FJ22" s="2">
        <v>7</v>
      </c>
      <c r="FK22" s="2">
        <v>0</v>
      </c>
      <c r="FL22" s="2">
        <v>1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1</v>
      </c>
      <c r="FT22" s="3" t="b">
        <v>0</v>
      </c>
      <c r="FU22" s="3" t="b">
        <v>1</v>
      </c>
      <c r="FV22" s="2">
        <v>138.69999999999999</v>
      </c>
      <c r="FW22" s="2">
        <v>9</v>
      </c>
      <c r="FX22" s="2">
        <v>8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3" t="b">
        <v>1</v>
      </c>
      <c r="GI22" s="2">
        <v>5</v>
      </c>
      <c r="GJ22" s="2">
        <v>2490</v>
      </c>
      <c r="GK22" s="2">
        <v>162.81</v>
      </c>
      <c r="GL22" s="2">
        <v>1</v>
      </c>
      <c r="GM22" s="2">
        <v>1</v>
      </c>
      <c r="GN22" s="2">
        <v>0</v>
      </c>
      <c r="GO22" s="2">
        <v>3</v>
      </c>
      <c r="GP22" s="2">
        <v>4</v>
      </c>
      <c r="GQ22" s="2">
        <v>2</v>
      </c>
      <c r="GR22" s="2">
        <v>13.4</v>
      </c>
      <c r="GS22" s="2">
        <v>1.875</v>
      </c>
      <c r="GT22" s="2">
        <v>3</v>
      </c>
    </row>
    <row r="23" spans="1:202" ht="14.5" x14ac:dyDescent="0.35">
      <c r="A23" s="1" t="s">
        <v>330</v>
      </c>
      <c r="B23" s="2">
        <v>4</v>
      </c>
      <c r="C23" s="1" t="s">
        <v>203</v>
      </c>
      <c r="D23" s="1" t="s">
        <v>208</v>
      </c>
      <c r="E23" s="2">
        <v>28</v>
      </c>
      <c r="F23" s="3" t="b">
        <v>1</v>
      </c>
      <c r="G23" s="2">
        <v>94.87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1</v>
      </c>
      <c r="R23" s="2">
        <v>55.71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 t="b">
        <v>1</v>
      </c>
      <c r="AC23" s="2">
        <v>40.61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3" t="b">
        <v>1</v>
      </c>
      <c r="AN23" s="2">
        <v>36.22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4</v>
      </c>
      <c r="AY23" s="3" t="b">
        <v>0</v>
      </c>
      <c r="AZ23" s="2">
        <v>156.16</v>
      </c>
      <c r="BA23" s="2">
        <v>8</v>
      </c>
      <c r="BB23" s="2">
        <v>7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1</v>
      </c>
      <c r="BI23" s="2">
        <v>0</v>
      </c>
      <c r="BJ23" s="2">
        <v>0</v>
      </c>
      <c r="BK23" s="2">
        <v>1</v>
      </c>
      <c r="BL23" s="3" t="b">
        <v>0</v>
      </c>
      <c r="BM23" s="3" t="b">
        <v>1</v>
      </c>
      <c r="BN23" s="2">
        <v>183.13</v>
      </c>
      <c r="BO23" s="2">
        <v>9</v>
      </c>
      <c r="BP23" s="2">
        <v>8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3" t="b">
        <v>0</v>
      </c>
      <c r="CA23" s="3" t="b">
        <v>1</v>
      </c>
      <c r="CB23" s="2">
        <v>129.87</v>
      </c>
      <c r="CC23" s="2">
        <v>9</v>
      </c>
      <c r="CD23" s="2">
        <v>8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3" t="b">
        <v>0</v>
      </c>
      <c r="CO23" s="3" t="b">
        <v>1</v>
      </c>
      <c r="CP23" s="2">
        <v>90.86</v>
      </c>
      <c r="CQ23" s="2">
        <v>9</v>
      </c>
      <c r="CR23" s="2">
        <v>8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3" t="b">
        <v>0</v>
      </c>
      <c r="DC23" s="3" t="b">
        <v>1</v>
      </c>
      <c r="DD23" s="2">
        <v>232.11</v>
      </c>
      <c r="DE23" s="2">
        <v>9</v>
      </c>
      <c r="DF23" s="2">
        <v>8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3" t="b">
        <v>0</v>
      </c>
      <c r="DQ23" s="3" t="b">
        <v>1</v>
      </c>
      <c r="DR23" s="2">
        <v>208.61</v>
      </c>
      <c r="DS23" s="2">
        <v>9</v>
      </c>
      <c r="DT23" s="2">
        <v>8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3" t="b">
        <v>0</v>
      </c>
      <c r="EE23" s="3" t="b">
        <v>1</v>
      </c>
      <c r="EF23" s="2">
        <v>132.28</v>
      </c>
      <c r="EG23" s="2">
        <v>9</v>
      </c>
      <c r="EH23" s="2">
        <v>8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3" t="b">
        <v>1</v>
      </c>
      <c r="ES23" s="3" t="b">
        <v>1</v>
      </c>
      <c r="ET23" s="2">
        <v>232.85</v>
      </c>
      <c r="EU23" s="2">
        <v>9</v>
      </c>
      <c r="EV23" s="2">
        <v>8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3" t="b">
        <v>1</v>
      </c>
      <c r="FG23" s="3" t="b">
        <v>0</v>
      </c>
      <c r="FH23" s="2">
        <v>194.25</v>
      </c>
      <c r="FI23" s="2">
        <v>8</v>
      </c>
      <c r="FJ23" s="2">
        <v>7</v>
      </c>
      <c r="FK23" s="2">
        <v>0</v>
      </c>
      <c r="FL23" s="2">
        <v>1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1</v>
      </c>
      <c r="FT23" s="3" t="b">
        <v>0</v>
      </c>
      <c r="FU23" s="3" t="b">
        <v>0</v>
      </c>
      <c r="FV23" s="2">
        <v>215.56</v>
      </c>
      <c r="FW23" s="2">
        <v>8</v>
      </c>
      <c r="FX23" s="2">
        <v>7</v>
      </c>
      <c r="FY23" s="2">
        <v>0</v>
      </c>
      <c r="FZ23" s="2">
        <v>0</v>
      </c>
      <c r="GA23" s="2">
        <v>0</v>
      </c>
      <c r="GB23" s="2">
        <v>0</v>
      </c>
      <c r="GC23" s="2">
        <v>1</v>
      </c>
      <c r="GD23" s="2">
        <v>0</v>
      </c>
      <c r="GE23" s="2">
        <v>0</v>
      </c>
      <c r="GF23" s="2">
        <v>0</v>
      </c>
      <c r="GG23" s="2">
        <v>1</v>
      </c>
      <c r="GH23" s="3" t="b">
        <v>0</v>
      </c>
      <c r="GI23" s="2">
        <v>7</v>
      </c>
      <c r="GJ23" s="2">
        <v>2482</v>
      </c>
      <c r="GK23" s="2">
        <v>177.56800000000001</v>
      </c>
      <c r="GL23" s="2">
        <v>2</v>
      </c>
      <c r="GM23" s="2">
        <v>2</v>
      </c>
      <c r="GN23" s="2">
        <v>0</v>
      </c>
      <c r="GO23" s="2">
        <v>2</v>
      </c>
      <c r="GP23" s="2">
        <v>5</v>
      </c>
      <c r="GQ23" s="2">
        <v>1</v>
      </c>
      <c r="GR23" s="2">
        <v>5.4</v>
      </c>
      <c r="GS23" s="2">
        <v>1.75</v>
      </c>
      <c r="GT23" s="2">
        <v>3.25</v>
      </c>
    </row>
    <row r="24" spans="1:202" ht="14.5" x14ac:dyDescent="0.35">
      <c r="A24" s="1" t="s">
        <v>331</v>
      </c>
      <c r="B24" s="2">
        <v>4</v>
      </c>
      <c r="C24" s="1" t="s">
        <v>203</v>
      </c>
      <c r="D24" s="1" t="s">
        <v>204</v>
      </c>
      <c r="E24" s="2">
        <v>59</v>
      </c>
      <c r="F24" s="3" t="b">
        <v>1</v>
      </c>
      <c r="G24" s="2">
        <v>44.52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1</v>
      </c>
      <c r="R24" s="2">
        <v>82.57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 t="b">
        <v>1</v>
      </c>
      <c r="AC24" s="2">
        <v>39.5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1</v>
      </c>
      <c r="AN24" s="2">
        <v>53.37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4</v>
      </c>
      <c r="AY24" s="3" t="b">
        <v>0</v>
      </c>
      <c r="AZ24" s="2">
        <v>139.04</v>
      </c>
      <c r="BA24" s="2">
        <v>8</v>
      </c>
      <c r="BB24" s="2">
        <v>7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1</v>
      </c>
      <c r="BK24" s="2">
        <v>1</v>
      </c>
      <c r="BL24" s="3" t="b">
        <v>0</v>
      </c>
      <c r="BM24" s="3" t="b">
        <v>0</v>
      </c>
      <c r="BN24" s="2">
        <v>139.26</v>
      </c>
      <c r="BO24" s="2">
        <v>10</v>
      </c>
      <c r="BP24" s="2">
        <v>7</v>
      </c>
      <c r="BQ24" s="2">
        <v>0</v>
      </c>
      <c r="BR24" s="2">
        <v>0</v>
      </c>
      <c r="BS24" s="2">
        <v>1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1</v>
      </c>
      <c r="BZ24" s="3" t="b">
        <v>0</v>
      </c>
      <c r="CA24" s="3" t="b">
        <v>0</v>
      </c>
      <c r="CB24" s="2">
        <v>94.11</v>
      </c>
      <c r="CC24" s="2">
        <v>7</v>
      </c>
      <c r="CD24" s="2">
        <v>6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1</v>
      </c>
      <c r="CK24" s="2">
        <v>0</v>
      </c>
      <c r="CL24" s="2">
        <v>1</v>
      </c>
      <c r="CM24" s="2">
        <v>2</v>
      </c>
      <c r="CN24" s="3" t="b">
        <v>0</v>
      </c>
      <c r="CO24" s="3" t="b">
        <v>1</v>
      </c>
      <c r="CP24" s="2">
        <v>93.66</v>
      </c>
      <c r="CQ24" s="2">
        <v>9</v>
      </c>
      <c r="CR24" s="2">
        <v>8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3" t="b">
        <v>0</v>
      </c>
      <c r="DC24" s="3" t="b">
        <v>0</v>
      </c>
      <c r="DD24" s="2">
        <v>148.84</v>
      </c>
      <c r="DE24" s="2">
        <v>10</v>
      </c>
      <c r="DF24" s="2">
        <v>5</v>
      </c>
      <c r="DG24" s="2">
        <v>0</v>
      </c>
      <c r="DH24" s="2">
        <v>1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1</v>
      </c>
      <c r="DO24" s="2">
        <v>3</v>
      </c>
      <c r="DP24" s="3" t="b">
        <v>0</v>
      </c>
      <c r="DQ24" s="3" t="b">
        <v>0</v>
      </c>
      <c r="DR24" s="2">
        <v>200.4</v>
      </c>
      <c r="DS24" s="2">
        <v>7</v>
      </c>
      <c r="DT24" s="2">
        <v>6</v>
      </c>
      <c r="DU24" s="2">
        <v>0</v>
      </c>
      <c r="DV24" s="2">
        <v>0</v>
      </c>
      <c r="DW24" s="2">
        <v>1</v>
      </c>
      <c r="DX24" s="2">
        <v>0</v>
      </c>
      <c r="DY24" s="2">
        <v>0</v>
      </c>
      <c r="DZ24" s="2">
        <v>0</v>
      </c>
      <c r="EA24" s="2">
        <v>0</v>
      </c>
      <c r="EB24" s="2">
        <v>1</v>
      </c>
      <c r="EC24" s="2">
        <v>2</v>
      </c>
      <c r="ED24" s="3" t="b">
        <v>0</v>
      </c>
      <c r="EE24" s="3" t="b">
        <v>0</v>
      </c>
      <c r="EF24" s="2">
        <v>109.18</v>
      </c>
      <c r="EG24" s="2">
        <v>8</v>
      </c>
      <c r="EH24" s="2">
        <v>7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1</v>
      </c>
      <c r="EQ24" s="2">
        <v>1</v>
      </c>
      <c r="ER24" s="3" t="b">
        <v>0</v>
      </c>
      <c r="ES24" s="3" t="b">
        <v>0</v>
      </c>
      <c r="ET24" s="2">
        <v>81.48</v>
      </c>
      <c r="EU24" s="2">
        <v>6</v>
      </c>
      <c r="EV24" s="2">
        <v>5</v>
      </c>
      <c r="EW24" s="2">
        <v>1</v>
      </c>
      <c r="EX24" s="2">
        <v>1</v>
      </c>
      <c r="EY24" s="2">
        <v>1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3</v>
      </c>
      <c r="FF24" s="3" t="b">
        <v>0</v>
      </c>
      <c r="FG24" s="3" t="b">
        <v>0</v>
      </c>
      <c r="FH24" s="2">
        <v>178.24</v>
      </c>
      <c r="FI24" s="2">
        <v>8</v>
      </c>
      <c r="FJ24" s="2">
        <v>5</v>
      </c>
      <c r="FK24" s="2">
        <v>0</v>
      </c>
      <c r="FL24" s="2">
        <v>1</v>
      </c>
      <c r="FM24" s="2">
        <v>1</v>
      </c>
      <c r="FN24" s="2">
        <v>0</v>
      </c>
      <c r="FO24" s="2">
        <v>0</v>
      </c>
      <c r="FP24" s="2">
        <v>0</v>
      </c>
      <c r="FQ24" s="2">
        <v>0</v>
      </c>
      <c r="FR24" s="2">
        <v>1</v>
      </c>
      <c r="FS24" s="2">
        <v>3</v>
      </c>
      <c r="FT24" s="3" t="b">
        <v>0</v>
      </c>
      <c r="FU24" s="3" t="b">
        <v>0</v>
      </c>
      <c r="FV24" s="2">
        <v>149.86000000000001</v>
      </c>
      <c r="FW24" s="2">
        <v>8</v>
      </c>
      <c r="FX24" s="2">
        <v>7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1</v>
      </c>
      <c r="GG24" s="2">
        <v>1</v>
      </c>
      <c r="GH24" s="3" t="b">
        <v>0</v>
      </c>
      <c r="GI24" s="2">
        <v>1</v>
      </c>
      <c r="GJ24" s="2">
        <v>2487</v>
      </c>
      <c r="GK24" s="2">
        <v>133.40700000000001</v>
      </c>
      <c r="GL24" s="2">
        <v>0</v>
      </c>
      <c r="GM24" s="2">
        <v>0</v>
      </c>
      <c r="GN24" s="2">
        <v>0</v>
      </c>
      <c r="GO24" s="2">
        <v>4</v>
      </c>
      <c r="GP24" s="2">
        <v>1</v>
      </c>
      <c r="GQ24" s="2">
        <v>5</v>
      </c>
      <c r="GR24" s="2">
        <v>10.6</v>
      </c>
      <c r="GS24" s="2">
        <v>2.125</v>
      </c>
      <c r="GT24" s="2">
        <v>3.625</v>
      </c>
    </row>
    <row r="25" spans="1:202" ht="14.5" x14ac:dyDescent="0.35">
      <c r="A25" s="1" t="s">
        <v>332</v>
      </c>
      <c r="B25" s="2">
        <v>4</v>
      </c>
      <c r="C25" s="1" t="s">
        <v>203</v>
      </c>
      <c r="D25" s="1" t="s">
        <v>204</v>
      </c>
      <c r="E25" s="2">
        <v>43</v>
      </c>
      <c r="F25" s="3" t="b">
        <v>1</v>
      </c>
      <c r="G25" s="2">
        <v>67.56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1</v>
      </c>
      <c r="R25" s="2">
        <v>63.41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82.74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84.6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4</v>
      </c>
      <c r="AY25" s="3" t="b">
        <v>1</v>
      </c>
      <c r="AZ25" s="2">
        <v>127.46</v>
      </c>
      <c r="BA25" s="2">
        <v>9</v>
      </c>
      <c r="BB25" s="2">
        <v>8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3" t="b">
        <v>0</v>
      </c>
      <c r="BM25" s="3" t="b">
        <v>0</v>
      </c>
      <c r="BN25" s="2">
        <v>153.34</v>
      </c>
      <c r="BO25" s="2">
        <v>10</v>
      </c>
      <c r="BP25" s="2">
        <v>5</v>
      </c>
      <c r="BQ25" s="2">
        <v>1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1</v>
      </c>
      <c r="BX25" s="2">
        <v>0</v>
      </c>
      <c r="BY25" s="2">
        <v>3</v>
      </c>
      <c r="BZ25" s="3" t="b">
        <v>0</v>
      </c>
      <c r="CA25" s="3" t="b">
        <v>0</v>
      </c>
      <c r="CB25" s="2">
        <v>96.16</v>
      </c>
      <c r="CC25" s="2">
        <v>8</v>
      </c>
      <c r="CD25" s="2">
        <v>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1</v>
      </c>
      <c r="CN25" s="3" t="b">
        <v>0</v>
      </c>
      <c r="CO25" s="3" t="b">
        <v>1</v>
      </c>
      <c r="CP25" s="2">
        <v>115.91</v>
      </c>
      <c r="CQ25" s="2">
        <v>9</v>
      </c>
      <c r="CR25" s="2">
        <v>8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3" t="b">
        <v>0</v>
      </c>
      <c r="DC25" s="3" t="b">
        <v>1</v>
      </c>
      <c r="DD25" s="2">
        <v>101.57</v>
      </c>
      <c r="DE25" s="2">
        <v>9</v>
      </c>
      <c r="DF25" s="2">
        <v>8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3" t="b">
        <v>0</v>
      </c>
      <c r="DQ25" s="3" t="b">
        <v>0</v>
      </c>
      <c r="DR25" s="2">
        <v>175.12</v>
      </c>
      <c r="DS25" s="2">
        <v>5</v>
      </c>
      <c r="DT25" s="2">
        <v>5</v>
      </c>
      <c r="DU25" s="2">
        <v>0</v>
      </c>
      <c r="DV25" s="2">
        <v>0</v>
      </c>
      <c r="DW25" s="2">
        <v>1</v>
      </c>
      <c r="DX25" s="2">
        <v>1</v>
      </c>
      <c r="DY25" s="2">
        <v>0</v>
      </c>
      <c r="DZ25" s="2">
        <v>2</v>
      </c>
      <c r="EA25" s="2">
        <v>0</v>
      </c>
      <c r="EB25" s="2">
        <v>0</v>
      </c>
      <c r="EC25" s="2">
        <v>4</v>
      </c>
      <c r="ED25" s="3" t="b">
        <v>0</v>
      </c>
      <c r="EE25" s="3" t="b">
        <v>0</v>
      </c>
      <c r="EF25" s="2">
        <v>112.98</v>
      </c>
      <c r="EG25" s="2">
        <v>9</v>
      </c>
      <c r="EH25" s="2">
        <v>4</v>
      </c>
      <c r="EI25" s="2">
        <v>0</v>
      </c>
      <c r="EJ25" s="2">
        <v>1</v>
      </c>
      <c r="EK25" s="2">
        <v>1</v>
      </c>
      <c r="EL25" s="2">
        <v>1</v>
      </c>
      <c r="EM25" s="2">
        <v>0</v>
      </c>
      <c r="EN25" s="2">
        <v>0</v>
      </c>
      <c r="EO25" s="2">
        <v>0</v>
      </c>
      <c r="EP25" s="2">
        <v>1</v>
      </c>
      <c r="EQ25" s="2">
        <v>4</v>
      </c>
      <c r="ER25" s="3" t="b">
        <v>0</v>
      </c>
      <c r="ES25" s="3" t="b">
        <v>0</v>
      </c>
      <c r="ET25" s="2">
        <v>88.69</v>
      </c>
      <c r="EU25" s="2">
        <v>6</v>
      </c>
      <c r="EV25" s="2">
        <v>5</v>
      </c>
      <c r="EW25" s="2">
        <v>1</v>
      </c>
      <c r="EX25" s="2">
        <v>1</v>
      </c>
      <c r="EY25" s="2">
        <v>0</v>
      </c>
      <c r="EZ25" s="2">
        <v>1</v>
      </c>
      <c r="FA25" s="2">
        <v>0</v>
      </c>
      <c r="FB25" s="2">
        <v>0</v>
      </c>
      <c r="FC25" s="2">
        <v>0</v>
      </c>
      <c r="FD25" s="2">
        <v>0</v>
      </c>
      <c r="FE25" s="2">
        <v>3</v>
      </c>
      <c r="FF25" s="3" t="b">
        <v>0</v>
      </c>
      <c r="FG25" s="3" t="b">
        <v>0</v>
      </c>
      <c r="FH25" s="2">
        <v>118.58</v>
      </c>
      <c r="FI25" s="2">
        <v>7</v>
      </c>
      <c r="FJ25" s="2">
        <v>6</v>
      </c>
      <c r="FK25" s="2">
        <v>0</v>
      </c>
      <c r="FL25" s="2">
        <v>1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1</v>
      </c>
      <c r="FS25" s="2">
        <v>2</v>
      </c>
      <c r="FT25" s="3" t="b">
        <v>0</v>
      </c>
      <c r="FU25" s="3" t="b">
        <v>1</v>
      </c>
      <c r="FV25" s="2">
        <v>115.52</v>
      </c>
      <c r="FW25" s="2">
        <v>9</v>
      </c>
      <c r="FX25" s="2">
        <v>8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3" t="b">
        <v>1</v>
      </c>
      <c r="GI25" s="2">
        <v>4</v>
      </c>
      <c r="GJ25" s="2">
        <v>1936</v>
      </c>
      <c r="GK25" s="2">
        <v>120.533</v>
      </c>
      <c r="GL25" s="2">
        <v>1</v>
      </c>
      <c r="GM25" s="2">
        <v>1</v>
      </c>
      <c r="GN25" s="2">
        <v>0</v>
      </c>
      <c r="GO25" s="2">
        <v>3</v>
      </c>
      <c r="GP25" s="2">
        <v>3</v>
      </c>
      <c r="GQ25" s="2">
        <v>3</v>
      </c>
      <c r="GR25" s="2">
        <v>12.6</v>
      </c>
      <c r="GS25" s="2">
        <v>2.5</v>
      </c>
      <c r="GT25" s="2">
        <v>3.25</v>
      </c>
    </row>
    <row r="26" spans="1:202" ht="14.5" x14ac:dyDescent="0.35">
      <c r="A26" s="1" t="s">
        <v>333</v>
      </c>
      <c r="B26" s="2">
        <v>4</v>
      </c>
      <c r="C26" s="1" t="s">
        <v>203</v>
      </c>
      <c r="D26" s="1" t="s">
        <v>208</v>
      </c>
      <c r="E26" s="2">
        <v>33</v>
      </c>
      <c r="F26" s="3" t="b">
        <v>1</v>
      </c>
      <c r="G26" s="2">
        <v>66.33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1</v>
      </c>
      <c r="R26" s="2">
        <v>47.18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3" t="b">
        <v>1</v>
      </c>
      <c r="AC26" s="2">
        <v>30.24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70.7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4</v>
      </c>
      <c r="AY26" s="3" t="b">
        <v>1</v>
      </c>
      <c r="AZ26" s="2">
        <v>120.11</v>
      </c>
      <c r="BA26" s="2">
        <v>9</v>
      </c>
      <c r="BB26" s="2">
        <v>8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3" t="b">
        <v>0</v>
      </c>
      <c r="BM26" s="3" t="b">
        <v>1</v>
      </c>
      <c r="BN26" s="2">
        <v>125.03</v>
      </c>
      <c r="BO26" s="2">
        <v>9</v>
      </c>
      <c r="BP26" s="2">
        <v>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3" t="b">
        <v>0</v>
      </c>
      <c r="CA26" s="3" t="b">
        <v>1</v>
      </c>
      <c r="CB26" s="2">
        <v>149.29</v>
      </c>
      <c r="CC26" s="2">
        <v>9</v>
      </c>
      <c r="CD26" s="2">
        <v>8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3" t="b">
        <v>0</v>
      </c>
      <c r="CO26" s="3" t="b">
        <v>1</v>
      </c>
      <c r="CP26" s="2">
        <v>113.05</v>
      </c>
      <c r="CQ26" s="2">
        <v>9</v>
      </c>
      <c r="CR26" s="2">
        <v>8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3" t="b">
        <v>0</v>
      </c>
      <c r="DC26" s="3" t="b">
        <v>1</v>
      </c>
      <c r="DD26" s="2">
        <v>141.86000000000001</v>
      </c>
      <c r="DE26" s="2">
        <v>9</v>
      </c>
      <c r="DF26" s="2">
        <v>8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3" t="b">
        <v>0</v>
      </c>
      <c r="DQ26" s="3" t="b">
        <v>1</v>
      </c>
      <c r="DR26" s="2">
        <v>167.6</v>
      </c>
      <c r="DS26" s="2">
        <v>9</v>
      </c>
      <c r="DT26" s="2">
        <v>8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3" t="b">
        <v>0</v>
      </c>
      <c r="EE26" s="3" t="b">
        <v>1</v>
      </c>
      <c r="EF26" s="2">
        <v>153.65</v>
      </c>
      <c r="EG26" s="2">
        <v>9</v>
      </c>
      <c r="EH26" s="2">
        <v>8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3" t="b">
        <v>1</v>
      </c>
      <c r="ES26" s="3" t="b">
        <v>1</v>
      </c>
      <c r="ET26" s="2">
        <v>151.58000000000001</v>
      </c>
      <c r="EU26" s="2">
        <v>9</v>
      </c>
      <c r="EV26" s="2">
        <v>8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3" t="b">
        <v>1</v>
      </c>
      <c r="FG26" s="3" t="b">
        <v>1</v>
      </c>
      <c r="FH26" s="2">
        <v>220.57</v>
      </c>
      <c r="FI26" s="2">
        <v>9</v>
      </c>
      <c r="FJ26" s="2">
        <v>8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3" t="b">
        <v>1</v>
      </c>
      <c r="FU26" s="3" t="b">
        <v>1</v>
      </c>
      <c r="FV26" s="2">
        <v>123.7</v>
      </c>
      <c r="FW26" s="2">
        <v>9</v>
      </c>
      <c r="FX26" s="2">
        <v>8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3" t="b">
        <v>1</v>
      </c>
      <c r="GI26" s="2">
        <v>10</v>
      </c>
      <c r="GJ26" s="2">
        <v>2479</v>
      </c>
      <c r="GK26" s="2">
        <v>146.64400000000001</v>
      </c>
      <c r="GL26" s="2">
        <v>4</v>
      </c>
      <c r="GM26" s="2">
        <v>4</v>
      </c>
      <c r="GN26" s="2">
        <v>0</v>
      </c>
      <c r="GO26" s="2">
        <v>0</v>
      </c>
      <c r="GP26" s="2">
        <v>6</v>
      </c>
      <c r="GQ26" s="2">
        <v>0</v>
      </c>
      <c r="GR26" s="2">
        <v>8.1999999999999993</v>
      </c>
      <c r="GS26" s="2">
        <v>1.75</v>
      </c>
      <c r="GT26" s="2">
        <v>3.125</v>
      </c>
    </row>
    <row r="27" spans="1:202" ht="14.5" x14ac:dyDescent="0.35">
      <c r="A27" s="1" t="s">
        <v>334</v>
      </c>
      <c r="B27" s="2">
        <v>4</v>
      </c>
      <c r="C27" s="1" t="s">
        <v>203</v>
      </c>
      <c r="D27" s="1" t="s">
        <v>208</v>
      </c>
      <c r="E27" s="2">
        <v>43</v>
      </c>
      <c r="F27" s="3" t="b">
        <v>1</v>
      </c>
      <c r="G27" s="2">
        <v>23.5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29.13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60.07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27.8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1</v>
      </c>
      <c r="AZ27" s="2">
        <v>189.81</v>
      </c>
      <c r="BA27" s="2">
        <v>9</v>
      </c>
      <c r="BB27" s="2">
        <v>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3" t="b">
        <v>0</v>
      </c>
      <c r="BM27" s="3" t="b">
        <v>1</v>
      </c>
      <c r="BN27" s="2">
        <v>177.14</v>
      </c>
      <c r="BO27" s="2">
        <v>9</v>
      </c>
      <c r="BP27" s="2">
        <v>8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3" t="b">
        <v>0</v>
      </c>
      <c r="CA27" s="3" t="b">
        <v>1</v>
      </c>
      <c r="CB27" s="2">
        <v>173.7</v>
      </c>
      <c r="CC27" s="2">
        <v>9</v>
      </c>
      <c r="CD27" s="2">
        <v>8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3" t="b">
        <v>0</v>
      </c>
      <c r="CO27" s="3" t="b">
        <v>1</v>
      </c>
      <c r="CP27" s="2">
        <v>166.4</v>
      </c>
      <c r="CQ27" s="2">
        <v>9</v>
      </c>
      <c r="CR27" s="2">
        <v>8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3" t="b">
        <v>0</v>
      </c>
      <c r="DC27" s="3" t="b">
        <v>1</v>
      </c>
      <c r="DD27" s="2">
        <v>170.29</v>
      </c>
      <c r="DE27" s="2">
        <v>9</v>
      </c>
      <c r="DF27" s="2">
        <v>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3" t="b">
        <v>0</v>
      </c>
      <c r="DQ27" s="3" t="b">
        <v>0</v>
      </c>
      <c r="DR27" s="2">
        <v>231.65</v>
      </c>
      <c r="DS27" s="2">
        <v>8</v>
      </c>
      <c r="DT27" s="2">
        <v>7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1</v>
      </c>
      <c r="EA27" s="2">
        <v>0</v>
      </c>
      <c r="EB27" s="2">
        <v>0</v>
      </c>
      <c r="EC27" s="2">
        <v>1</v>
      </c>
      <c r="ED27" s="3" t="b">
        <v>0</v>
      </c>
      <c r="EE27" s="3" t="b">
        <v>0</v>
      </c>
      <c r="EF27" s="2">
        <v>226.44</v>
      </c>
      <c r="EG27" s="2">
        <v>8</v>
      </c>
      <c r="EH27" s="2">
        <v>5</v>
      </c>
      <c r="EI27" s="2">
        <v>0</v>
      </c>
      <c r="EJ27" s="2">
        <v>1</v>
      </c>
      <c r="EK27" s="2">
        <v>1</v>
      </c>
      <c r="EL27" s="2">
        <v>0</v>
      </c>
      <c r="EM27" s="2">
        <v>0</v>
      </c>
      <c r="EN27" s="2">
        <v>0</v>
      </c>
      <c r="EO27" s="2">
        <v>0</v>
      </c>
      <c r="EP27" s="2">
        <v>1</v>
      </c>
      <c r="EQ27" s="2">
        <v>3</v>
      </c>
      <c r="ER27" s="3" t="b">
        <v>0</v>
      </c>
      <c r="ES27" s="3" t="b">
        <v>0</v>
      </c>
      <c r="ET27" s="2">
        <v>204.33</v>
      </c>
      <c r="EU27" s="2">
        <v>8</v>
      </c>
      <c r="EV27" s="2">
        <v>7</v>
      </c>
      <c r="EW27" s="2">
        <v>0</v>
      </c>
      <c r="EX27" s="2">
        <v>1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1</v>
      </c>
      <c r="FF27" s="3" t="b">
        <v>0</v>
      </c>
      <c r="FG27" s="3" t="b">
        <v>1</v>
      </c>
      <c r="FH27" s="2">
        <v>217.01</v>
      </c>
      <c r="FI27" s="2">
        <v>9</v>
      </c>
      <c r="FJ27" s="2">
        <v>8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3" t="b">
        <v>1</v>
      </c>
      <c r="FU27" s="3" t="b">
        <v>1</v>
      </c>
      <c r="FV27" s="2">
        <v>127.71</v>
      </c>
      <c r="FW27" s="2">
        <v>9</v>
      </c>
      <c r="FX27" s="2">
        <v>8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3" t="b">
        <v>1</v>
      </c>
      <c r="GI27" s="2">
        <v>7</v>
      </c>
      <c r="GJ27" s="2">
        <v>2625</v>
      </c>
      <c r="GK27" s="2">
        <v>188.44800000000001</v>
      </c>
      <c r="GL27" s="2">
        <v>2</v>
      </c>
      <c r="GM27" s="2">
        <v>2</v>
      </c>
      <c r="GN27" s="2">
        <v>0</v>
      </c>
      <c r="GO27" s="2">
        <v>2</v>
      </c>
      <c r="GP27" s="2">
        <v>5</v>
      </c>
      <c r="GQ27" s="2">
        <v>1</v>
      </c>
      <c r="GR27" s="2">
        <v>8</v>
      </c>
      <c r="GS27" s="2">
        <v>2</v>
      </c>
      <c r="GT27" s="2">
        <v>3.125</v>
      </c>
    </row>
    <row r="28" spans="1:202" ht="14.5" x14ac:dyDescent="0.35">
      <c r="A28" s="1" t="s">
        <v>335</v>
      </c>
      <c r="B28" s="2">
        <v>4</v>
      </c>
      <c r="C28" s="1" t="s">
        <v>203</v>
      </c>
      <c r="D28" s="1" t="s">
        <v>204</v>
      </c>
      <c r="E28" s="2">
        <v>54</v>
      </c>
      <c r="F28" s="3" t="b">
        <v>1</v>
      </c>
      <c r="G28" s="2">
        <v>74.930000000000007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1</v>
      </c>
      <c r="R28" s="2">
        <v>63.15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3" t="b">
        <v>1</v>
      </c>
      <c r="AC28" s="2">
        <v>108.26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3" t="b">
        <v>1</v>
      </c>
      <c r="AN28" s="2">
        <v>84.5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4</v>
      </c>
      <c r="AY28" s="3" t="b">
        <v>0</v>
      </c>
      <c r="AZ28" s="2">
        <v>121.02</v>
      </c>
      <c r="BA28" s="2">
        <v>7</v>
      </c>
      <c r="BB28" s="2">
        <v>7</v>
      </c>
      <c r="BC28" s="2">
        <v>0</v>
      </c>
      <c r="BD28" s="2">
        <v>0</v>
      </c>
      <c r="BE28" s="2">
        <v>0</v>
      </c>
      <c r="BF28" s="2">
        <v>0</v>
      </c>
      <c r="BG28" s="2">
        <v>2</v>
      </c>
      <c r="BH28" s="2">
        <v>0</v>
      </c>
      <c r="BI28" s="2">
        <v>0</v>
      </c>
      <c r="BJ28" s="2">
        <v>0</v>
      </c>
      <c r="BK28" s="2">
        <v>2</v>
      </c>
      <c r="BL28" s="3" t="b">
        <v>0</v>
      </c>
      <c r="BM28" s="3" t="b">
        <v>1</v>
      </c>
      <c r="BN28" s="2">
        <v>144.1</v>
      </c>
      <c r="BO28" s="2">
        <v>9</v>
      </c>
      <c r="BP28" s="2">
        <v>8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3" t="b">
        <v>0</v>
      </c>
      <c r="CA28" s="3" t="b">
        <v>0</v>
      </c>
      <c r="CB28" s="2">
        <v>159.75</v>
      </c>
      <c r="CC28" s="2">
        <v>8</v>
      </c>
      <c r="CD28" s="2">
        <v>7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1</v>
      </c>
      <c r="CM28" s="2">
        <v>1</v>
      </c>
      <c r="CN28" s="3" t="b">
        <v>0</v>
      </c>
      <c r="CO28" s="3" t="b">
        <v>0</v>
      </c>
      <c r="CP28" s="2">
        <v>89.94</v>
      </c>
      <c r="CQ28" s="2">
        <v>8</v>
      </c>
      <c r="CR28" s="2">
        <v>7</v>
      </c>
      <c r="CS28" s="2">
        <v>0</v>
      </c>
      <c r="CT28" s="2">
        <v>0</v>
      </c>
      <c r="CU28" s="2">
        <v>0</v>
      </c>
      <c r="CV28" s="2">
        <v>1</v>
      </c>
      <c r="CW28" s="2">
        <v>0</v>
      </c>
      <c r="CX28" s="2">
        <v>0</v>
      </c>
      <c r="CY28" s="2">
        <v>0</v>
      </c>
      <c r="CZ28" s="2">
        <v>0</v>
      </c>
      <c r="DA28" s="2">
        <v>1</v>
      </c>
      <c r="DB28" s="3" t="b">
        <v>0</v>
      </c>
      <c r="DC28" s="3" t="b">
        <v>0</v>
      </c>
      <c r="DD28" s="2">
        <v>205.19</v>
      </c>
      <c r="DE28" s="2">
        <v>8</v>
      </c>
      <c r="DF28" s="2">
        <v>7</v>
      </c>
      <c r="DG28" s="2">
        <v>0</v>
      </c>
      <c r="DH28" s="2">
        <v>0</v>
      </c>
      <c r="DI28" s="2">
        <v>1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1</v>
      </c>
      <c r="DP28" s="3" t="b">
        <v>0</v>
      </c>
      <c r="DQ28" s="3" t="b">
        <v>0</v>
      </c>
      <c r="DR28" s="2">
        <v>153.25</v>
      </c>
      <c r="DS28" s="2">
        <v>4</v>
      </c>
      <c r="DT28" s="2">
        <v>4</v>
      </c>
      <c r="DU28" s="2">
        <v>0</v>
      </c>
      <c r="DV28" s="2">
        <v>1</v>
      </c>
      <c r="DW28" s="2">
        <v>1</v>
      </c>
      <c r="DX28" s="2">
        <v>0</v>
      </c>
      <c r="DY28" s="2">
        <v>0</v>
      </c>
      <c r="DZ28" s="2">
        <v>2</v>
      </c>
      <c r="EA28" s="2">
        <v>0</v>
      </c>
      <c r="EB28" s="2">
        <v>1</v>
      </c>
      <c r="EC28" s="2">
        <v>5</v>
      </c>
      <c r="ED28" s="3" t="b">
        <v>0</v>
      </c>
      <c r="EE28" s="3" t="b">
        <v>0</v>
      </c>
      <c r="EF28" s="2">
        <v>171.37</v>
      </c>
      <c r="EG28" s="2">
        <v>8</v>
      </c>
      <c r="EH28" s="2">
        <v>7</v>
      </c>
      <c r="EI28" s="2">
        <v>0</v>
      </c>
      <c r="EJ28" s="2">
        <v>0</v>
      </c>
      <c r="EK28" s="2">
        <v>0</v>
      </c>
      <c r="EL28" s="2">
        <v>0</v>
      </c>
      <c r="EM28" s="2">
        <v>1</v>
      </c>
      <c r="EN28" s="2">
        <v>0</v>
      </c>
      <c r="EO28" s="2">
        <v>0</v>
      </c>
      <c r="EP28" s="2">
        <v>0</v>
      </c>
      <c r="EQ28" s="2">
        <v>1</v>
      </c>
      <c r="ER28" s="3" t="b">
        <v>0</v>
      </c>
      <c r="ES28" s="3" t="b">
        <v>0</v>
      </c>
      <c r="ET28" s="2">
        <v>116.23</v>
      </c>
      <c r="EU28" s="2">
        <v>7</v>
      </c>
      <c r="EV28" s="2">
        <v>6</v>
      </c>
      <c r="EW28" s="2">
        <v>1</v>
      </c>
      <c r="EX28" s="2">
        <v>1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2</v>
      </c>
      <c r="FF28" s="3" t="b">
        <v>0</v>
      </c>
      <c r="FG28" s="3" t="b">
        <v>0</v>
      </c>
      <c r="FH28" s="2">
        <v>197.98</v>
      </c>
      <c r="FI28" s="2">
        <v>6</v>
      </c>
      <c r="FJ28" s="2">
        <v>5</v>
      </c>
      <c r="FK28" s="2">
        <v>0</v>
      </c>
      <c r="FL28" s="2">
        <v>1</v>
      </c>
      <c r="FM28" s="2">
        <v>1</v>
      </c>
      <c r="FN28" s="2">
        <v>0</v>
      </c>
      <c r="FO28" s="2">
        <v>1</v>
      </c>
      <c r="FP28" s="2">
        <v>0</v>
      </c>
      <c r="FQ28" s="2">
        <v>0</v>
      </c>
      <c r="FR28" s="2">
        <v>0</v>
      </c>
      <c r="FS28" s="2">
        <v>3</v>
      </c>
      <c r="FT28" s="3" t="b">
        <v>0</v>
      </c>
      <c r="FU28" s="3" t="b">
        <v>0</v>
      </c>
      <c r="FV28" s="2">
        <v>115.56</v>
      </c>
      <c r="FW28" s="2">
        <v>7</v>
      </c>
      <c r="FX28" s="2">
        <v>6</v>
      </c>
      <c r="FY28" s="2">
        <v>0</v>
      </c>
      <c r="FZ28" s="2">
        <v>0</v>
      </c>
      <c r="GA28" s="2">
        <v>0</v>
      </c>
      <c r="GB28" s="2">
        <v>1</v>
      </c>
      <c r="GC28" s="2">
        <v>0</v>
      </c>
      <c r="GD28" s="2">
        <v>0</v>
      </c>
      <c r="GE28" s="2">
        <v>0</v>
      </c>
      <c r="GF28" s="2">
        <v>1</v>
      </c>
      <c r="GG28" s="2">
        <v>2</v>
      </c>
      <c r="GH28" s="3" t="b">
        <v>0</v>
      </c>
      <c r="GI28" s="2">
        <v>1</v>
      </c>
      <c r="GJ28" s="2">
        <v>2760</v>
      </c>
      <c r="GK28" s="2">
        <v>147.43899999999999</v>
      </c>
      <c r="GL28" s="2">
        <v>0</v>
      </c>
      <c r="GM28" s="2">
        <v>0</v>
      </c>
      <c r="GN28" s="2">
        <v>0</v>
      </c>
      <c r="GO28" s="2">
        <v>4</v>
      </c>
      <c r="GP28" s="2">
        <v>1</v>
      </c>
      <c r="GQ28" s="2">
        <v>5</v>
      </c>
      <c r="GR28" s="2">
        <v>10.4</v>
      </c>
      <c r="GS28" s="2">
        <v>2.375</v>
      </c>
      <c r="GT28" s="2">
        <v>4.625</v>
      </c>
    </row>
    <row r="29" spans="1:202" ht="14.5" x14ac:dyDescent="0.35">
      <c r="A29" s="1" t="s">
        <v>336</v>
      </c>
      <c r="B29" s="2">
        <v>4</v>
      </c>
      <c r="C29" s="1" t="s">
        <v>203</v>
      </c>
      <c r="D29" s="1" t="s">
        <v>204</v>
      </c>
      <c r="E29" s="2">
        <v>32</v>
      </c>
      <c r="F29" s="3" t="b">
        <v>1</v>
      </c>
      <c r="G29" s="2">
        <v>61.88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53.75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49.27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95.74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0</v>
      </c>
      <c r="AZ29" s="2">
        <v>78.239999999999995</v>
      </c>
      <c r="BA29" s="2">
        <v>6</v>
      </c>
      <c r="BB29" s="2">
        <v>5</v>
      </c>
      <c r="BC29" s="2">
        <v>0</v>
      </c>
      <c r="BD29" s="2">
        <v>0</v>
      </c>
      <c r="BE29" s="2">
        <v>0</v>
      </c>
      <c r="BF29" s="2">
        <v>1</v>
      </c>
      <c r="BG29" s="2">
        <v>0</v>
      </c>
      <c r="BH29" s="2">
        <v>1</v>
      </c>
      <c r="BI29" s="2">
        <v>0</v>
      </c>
      <c r="BJ29" s="2">
        <v>1</v>
      </c>
      <c r="BK29" s="2">
        <v>3</v>
      </c>
      <c r="BL29" s="3" t="b">
        <v>0</v>
      </c>
      <c r="BM29" s="3" t="b">
        <v>0</v>
      </c>
      <c r="BN29" s="2">
        <v>133.44</v>
      </c>
      <c r="BO29" s="2">
        <v>8</v>
      </c>
      <c r="BP29" s="2">
        <v>7</v>
      </c>
      <c r="BQ29" s="2">
        <v>1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1</v>
      </c>
      <c r="BZ29" s="3" t="b">
        <v>0</v>
      </c>
      <c r="CA29" s="3" t="b">
        <v>0</v>
      </c>
      <c r="CB29" s="2">
        <v>74.83</v>
      </c>
      <c r="CC29" s="2">
        <v>8</v>
      </c>
      <c r="CD29" s="2">
        <v>5</v>
      </c>
      <c r="CE29" s="2">
        <v>0</v>
      </c>
      <c r="CF29" s="2">
        <v>0</v>
      </c>
      <c r="CG29" s="2">
        <v>0</v>
      </c>
      <c r="CH29" s="2">
        <v>0</v>
      </c>
      <c r="CI29" s="2">
        <v>1</v>
      </c>
      <c r="CJ29" s="2">
        <v>1</v>
      </c>
      <c r="CK29" s="2">
        <v>0</v>
      </c>
      <c r="CL29" s="2">
        <v>1</v>
      </c>
      <c r="CM29" s="2">
        <v>3</v>
      </c>
      <c r="CN29" s="3" t="b">
        <v>0</v>
      </c>
      <c r="CO29" s="3" t="b">
        <v>0</v>
      </c>
      <c r="CP29" s="2">
        <v>101.92</v>
      </c>
      <c r="CQ29" s="2">
        <v>8</v>
      </c>
      <c r="CR29" s="2">
        <v>5</v>
      </c>
      <c r="CS29" s="2">
        <v>0</v>
      </c>
      <c r="CT29" s="2">
        <v>1</v>
      </c>
      <c r="CU29" s="2">
        <v>0</v>
      </c>
      <c r="CV29" s="2">
        <v>1</v>
      </c>
      <c r="CW29" s="2">
        <v>1</v>
      </c>
      <c r="CX29" s="2">
        <v>0</v>
      </c>
      <c r="CY29" s="2">
        <v>0</v>
      </c>
      <c r="CZ29" s="2">
        <v>0</v>
      </c>
      <c r="DA29" s="2">
        <v>3</v>
      </c>
      <c r="DB29" s="3" t="b">
        <v>0</v>
      </c>
      <c r="DC29" s="3" t="b">
        <v>0</v>
      </c>
      <c r="DD29" s="2">
        <v>147.66</v>
      </c>
      <c r="DE29" s="2">
        <v>8</v>
      </c>
      <c r="DF29" s="2">
        <v>5</v>
      </c>
      <c r="DG29" s="2">
        <v>2</v>
      </c>
      <c r="DH29" s="2">
        <v>0</v>
      </c>
      <c r="DI29" s="2">
        <v>1</v>
      </c>
      <c r="DJ29" s="2">
        <v>0</v>
      </c>
      <c r="DK29" s="2">
        <v>0</v>
      </c>
      <c r="DL29" s="2">
        <v>0</v>
      </c>
      <c r="DM29" s="2">
        <v>2</v>
      </c>
      <c r="DN29" s="2">
        <v>0</v>
      </c>
      <c r="DO29" s="2">
        <v>5</v>
      </c>
      <c r="DP29" s="3" t="b">
        <v>0</v>
      </c>
      <c r="DQ29" s="3" t="b">
        <v>0</v>
      </c>
      <c r="DR29" s="2">
        <v>147.85</v>
      </c>
      <c r="DS29" s="2">
        <v>6</v>
      </c>
      <c r="DT29" s="2">
        <v>4</v>
      </c>
      <c r="DU29" s="2">
        <v>0</v>
      </c>
      <c r="DV29" s="2">
        <v>1</v>
      </c>
      <c r="DW29" s="2">
        <v>0</v>
      </c>
      <c r="DX29" s="2">
        <v>1</v>
      </c>
      <c r="DY29" s="2">
        <v>0</v>
      </c>
      <c r="DZ29" s="2">
        <v>2</v>
      </c>
      <c r="EA29" s="2">
        <v>0</v>
      </c>
      <c r="EB29" s="2">
        <v>1</v>
      </c>
      <c r="EC29" s="2">
        <v>5</v>
      </c>
      <c r="ED29" s="3" t="b">
        <v>0</v>
      </c>
      <c r="EE29" s="3" t="b">
        <v>0</v>
      </c>
      <c r="EF29" s="2">
        <v>171.62</v>
      </c>
      <c r="EG29" s="2">
        <v>6</v>
      </c>
      <c r="EH29" s="2">
        <v>5</v>
      </c>
      <c r="EI29" s="2">
        <v>0</v>
      </c>
      <c r="EJ29" s="2">
        <v>0</v>
      </c>
      <c r="EK29" s="2">
        <v>1</v>
      </c>
      <c r="EL29" s="2">
        <v>0</v>
      </c>
      <c r="EM29" s="2">
        <v>1</v>
      </c>
      <c r="EN29" s="2">
        <v>0</v>
      </c>
      <c r="EO29" s="2">
        <v>0</v>
      </c>
      <c r="EP29" s="2">
        <v>1</v>
      </c>
      <c r="EQ29" s="2">
        <v>3</v>
      </c>
      <c r="ER29" s="3" t="b">
        <v>0</v>
      </c>
      <c r="ES29" s="3" t="b">
        <v>0</v>
      </c>
      <c r="ET29" s="2">
        <v>145.24</v>
      </c>
      <c r="EU29" s="2">
        <v>8</v>
      </c>
      <c r="EV29" s="2">
        <v>7</v>
      </c>
      <c r="EW29" s="2">
        <v>0</v>
      </c>
      <c r="EX29" s="2">
        <v>1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1</v>
      </c>
      <c r="FF29" s="3" t="b">
        <v>0</v>
      </c>
      <c r="FG29" s="3" t="b">
        <v>0</v>
      </c>
      <c r="FH29" s="2">
        <v>113.26</v>
      </c>
      <c r="FI29" s="2">
        <v>6</v>
      </c>
      <c r="FJ29" s="2">
        <v>3</v>
      </c>
      <c r="FK29" s="2">
        <v>1</v>
      </c>
      <c r="FL29" s="2">
        <v>0</v>
      </c>
      <c r="FM29" s="2">
        <v>0</v>
      </c>
      <c r="FN29" s="2">
        <v>1</v>
      </c>
      <c r="FO29" s="2">
        <v>0</v>
      </c>
      <c r="FP29" s="2">
        <v>1</v>
      </c>
      <c r="FQ29" s="2">
        <v>1</v>
      </c>
      <c r="FR29" s="2">
        <v>1</v>
      </c>
      <c r="FS29" s="2">
        <v>5</v>
      </c>
      <c r="FT29" s="3" t="b">
        <v>0</v>
      </c>
      <c r="FU29" s="3" t="b">
        <v>0</v>
      </c>
      <c r="FV29" s="2">
        <v>89.6</v>
      </c>
      <c r="FW29" s="2">
        <v>8</v>
      </c>
      <c r="FX29" s="2">
        <v>5</v>
      </c>
      <c r="FY29" s="2">
        <v>0</v>
      </c>
      <c r="FZ29" s="2">
        <v>1</v>
      </c>
      <c r="GA29" s="2">
        <v>0</v>
      </c>
      <c r="GB29" s="2">
        <v>1</v>
      </c>
      <c r="GC29" s="2">
        <v>0</v>
      </c>
      <c r="GD29" s="2">
        <v>0</v>
      </c>
      <c r="GE29" s="2">
        <v>0</v>
      </c>
      <c r="GF29" s="2">
        <v>1</v>
      </c>
      <c r="GG29" s="2">
        <v>3</v>
      </c>
      <c r="GH29" s="3" t="b">
        <v>0</v>
      </c>
      <c r="GI29" s="2">
        <v>0</v>
      </c>
      <c r="GJ29" s="2">
        <v>2561</v>
      </c>
      <c r="GK29" s="2">
        <v>120.366</v>
      </c>
      <c r="GL29" s="2">
        <v>0</v>
      </c>
      <c r="GM29" s="2">
        <v>0</v>
      </c>
      <c r="GN29" s="2">
        <v>0</v>
      </c>
      <c r="GO29" s="2">
        <v>4</v>
      </c>
      <c r="GP29" s="2">
        <v>0</v>
      </c>
      <c r="GQ29" s="2">
        <v>6</v>
      </c>
      <c r="GR29" s="2">
        <v>13.6</v>
      </c>
      <c r="GS29" s="2">
        <v>2.125</v>
      </c>
      <c r="GT29" s="2">
        <v>3</v>
      </c>
    </row>
    <row r="30" spans="1:202" ht="14.5" x14ac:dyDescent="0.35">
      <c r="A30" s="1" t="s">
        <v>337</v>
      </c>
      <c r="B30" s="2">
        <v>4</v>
      </c>
      <c r="C30" s="1" t="s">
        <v>203</v>
      </c>
      <c r="D30" s="1" t="s">
        <v>204</v>
      </c>
      <c r="E30" s="2">
        <v>55</v>
      </c>
      <c r="F30" s="3" t="b">
        <v>1</v>
      </c>
      <c r="G30" s="2">
        <v>49.14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137.97999999999999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2</v>
      </c>
      <c r="AB30" s="3" t="b">
        <v>1</v>
      </c>
      <c r="AC30" s="2">
        <v>49.92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54.96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1</v>
      </c>
      <c r="AZ30" s="2">
        <v>133.13999999999999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3" t="b">
        <v>0</v>
      </c>
      <c r="BM30" s="3" t="b">
        <v>0</v>
      </c>
      <c r="BN30" s="2">
        <v>112.93</v>
      </c>
      <c r="BO30" s="2">
        <v>8</v>
      </c>
      <c r="BP30" s="2">
        <v>7</v>
      </c>
      <c r="BQ30" s="2">
        <v>0</v>
      </c>
      <c r="BR30" s="2">
        <v>1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1</v>
      </c>
      <c r="BZ30" s="3" t="b">
        <v>0</v>
      </c>
      <c r="CA30" s="3" t="b">
        <v>0</v>
      </c>
      <c r="CB30" s="2">
        <v>181.03</v>
      </c>
      <c r="CC30" s="2">
        <v>8</v>
      </c>
      <c r="CD30" s="2">
        <v>5</v>
      </c>
      <c r="CE30" s="2">
        <v>0</v>
      </c>
      <c r="CF30" s="2">
        <v>1</v>
      </c>
      <c r="CG30" s="2">
        <v>1</v>
      </c>
      <c r="CH30" s="2">
        <v>0</v>
      </c>
      <c r="CI30" s="2">
        <v>0</v>
      </c>
      <c r="CJ30" s="2">
        <v>0</v>
      </c>
      <c r="CK30" s="2">
        <v>0</v>
      </c>
      <c r="CL30" s="2">
        <v>1</v>
      </c>
      <c r="CM30" s="2">
        <v>3</v>
      </c>
      <c r="CN30" s="3" t="b">
        <v>0</v>
      </c>
      <c r="CO30" s="3" t="b">
        <v>0</v>
      </c>
      <c r="CP30" s="2">
        <v>117.05</v>
      </c>
      <c r="CQ30" s="2">
        <v>8</v>
      </c>
      <c r="CR30" s="2">
        <v>7</v>
      </c>
      <c r="CS30" s="2">
        <v>0</v>
      </c>
      <c r="CT30" s="2">
        <v>0</v>
      </c>
      <c r="CU30" s="2">
        <v>0</v>
      </c>
      <c r="CV30" s="2">
        <v>1</v>
      </c>
      <c r="CW30" s="2">
        <v>0</v>
      </c>
      <c r="CX30" s="2">
        <v>0</v>
      </c>
      <c r="CY30" s="2">
        <v>0</v>
      </c>
      <c r="CZ30" s="2">
        <v>0</v>
      </c>
      <c r="DA30" s="2">
        <v>1</v>
      </c>
      <c r="DB30" s="3" t="b">
        <v>0</v>
      </c>
      <c r="DC30" s="3" t="b">
        <v>1</v>
      </c>
      <c r="DD30" s="2">
        <v>148.26</v>
      </c>
      <c r="DE30" s="2">
        <v>9</v>
      </c>
      <c r="DF30" s="2">
        <v>8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3" t="b">
        <v>0</v>
      </c>
      <c r="DQ30" s="3" t="b">
        <v>0</v>
      </c>
      <c r="DR30" s="2">
        <v>160.05000000000001</v>
      </c>
      <c r="DS30" s="2">
        <v>2</v>
      </c>
      <c r="DT30" s="2">
        <v>3</v>
      </c>
      <c r="DU30" s="2">
        <v>0</v>
      </c>
      <c r="DV30" s="2">
        <v>1</v>
      </c>
      <c r="DW30" s="2">
        <v>1</v>
      </c>
      <c r="DX30" s="2">
        <v>1</v>
      </c>
      <c r="DY30" s="2">
        <v>0</v>
      </c>
      <c r="DZ30" s="2">
        <v>3</v>
      </c>
      <c r="EA30" s="2">
        <v>0</v>
      </c>
      <c r="EB30" s="2">
        <v>1</v>
      </c>
      <c r="EC30" s="2">
        <v>7</v>
      </c>
      <c r="ED30" s="3" t="b">
        <v>0</v>
      </c>
      <c r="EE30" s="3" t="b">
        <v>1</v>
      </c>
      <c r="EF30" s="2">
        <v>178.23</v>
      </c>
      <c r="EG30" s="2">
        <v>9</v>
      </c>
      <c r="EH30" s="2">
        <v>8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3" t="b">
        <v>1</v>
      </c>
      <c r="ES30" s="3" t="b">
        <v>0</v>
      </c>
      <c r="ET30" s="2">
        <v>146.78</v>
      </c>
      <c r="EU30" s="2">
        <v>8</v>
      </c>
      <c r="EV30" s="2">
        <v>7</v>
      </c>
      <c r="EW30" s="2">
        <v>0</v>
      </c>
      <c r="EX30" s="2">
        <v>1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1</v>
      </c>
      <c r="FF30" s="3" t="b">
        <v>0</v>
      </c>
      <c r="FG30" s="3" t="b">
        <v>0</v>
      </c>
      <c r="FH30" s="2">
        <v>240.09</v>
      </c>
      <c r="FI30" s="2">
        <v>8</v>
      </c>
      <c r="FJ30" s="2">
        <v>5</v>
      </c>
      <c r="FK30" s="2">
        <v>0</v>
      </c>
      <c r="FL30" s="2">
        <v>1</v>
      </c>
      <c r="FM30" s="2">
        <v>0</v>
      </c>
      <c r="FN30" s="2">
        <v>0</v>
      </c>
      <c r="FO30" s="2">
        <v>0</v>
      </c>
      <c r="FP30" s="2">
        <v>0</v>
      </c>
      <c r="FQ30" s="2">
        <v>1</v>
      </c>
      <c r="FR30" s="2">
        <v>1</v>
      </c>
      <c r="FS30" s="2">
        <v>3</v>
      </c>
      <c r="FT30" s="3" t="b">
        <v>0</v>
      </c>
      <c r="FU30" s="3" t="b">
        <v>0</v>
      </c>
      <c r="FV30" s="2">
        <v>224.2</v>
      </c>
      <c r="FW30" s="2">
        <v>7</v>
      </c>
      <c r="FX30" s="2">
        <v>7</v>
      </c>
      <c r="FY30" s="2">
        <v>0</v>
      </c>
      <c r="FZ30" s="2">
        <v>0</v>
      </c>
      <c r="GA30" s="2">
        <v>0</v>
      </c>
      <c r="GB30" s="2">
        <v>2</v>
      </c>
      <c r="GC30" s="2">
        <v>0</v>
      </c>
      <c r="GD30" s="2">
        <v>0</v>
      </c>
      <c r="GE30" s="2">
        <v>0</v>
      </c>
      <c r="GF30" s="2">
        <v>0</v>
      </c>
      <c r="GG30" s="2">
        <v>2</v>
      </c>
      <c r="GH30" s="3" t="b">
        <v>0</v>
      </c>
      <c r="GI30" s="2">
        <v>3</v>
      </c>
      <c r="GJ30" s="2">
        <v>3051</v>
      </c>
      <c r="GK30" s="2">
        <v>164.17599999999999</v>
      </c>
      <c r="GL30" s="2">
        <v>1</v>
      </c>
      <c r="GM30" s="2">
        <v>1</v>
      </c>
      <c r="GN30" s="2">
        <v>0</v>
      </c>
      <c r="GO30" s="2">
        <v>3</v>
      </c>
      <c r="GP30" s="2">
        <v>2</v>
      </c>
      <c r="GQ30" s="2">
        <v>4</v>
      </c>
      <c r="GR30" s="2">
        <v>10.8</v>
      </c>
      <c r="GS30" s="2">
        <v>2.5</v>
      </c>
      <c r="GT30" s="2">
        <v>3.875</v>
      </c>
    </row>
    <row r="31" spans="1:202" ht="14.5" x14ac:dyDescent="0.35">
      <c r="A31" s="1" t="s">
        <v>338</v>
      </c>
      <c r="B31" s="2">
        <v>4</v>
      </c>
      <c r="C31" s="1" t="s">
        <v>203</v>
      </c>
      <c r="D31" s="1" t="s">
        <v>204</v>
      </c>
      <c r="E31" s="2">
        <v>31</v>
      </c>
      <c r="F31" s="3" t="b">
        <v>1</v>
      </c>
      <c r="G31" s="2">
        <v>76.989999999999995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89.08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103.53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173.24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1</v>
      </c>
      <c r="AZ31" s="2">
        <v>176.48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3" t="b">
        <v>0</v>
      </c>
      <c r="BM31" s="3" t="b">
        <v>1</v>
      </c>
      <c r="BN31" s="2">
        <v>173.53</v>
      </c>
      <c r="BO31" s="2">
        <v>9</v>
      </c>
      <c r="BP31" s="2">
        <v>8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3" t="b">
        <v>0</v>
      </c>
      <c r="CA31" s="3" t="b">
        <v>0</v>
      </c>
      <c r="CB31" s="2">
        <v>197.23</v>
      </c>
      <c r="CC31" s="2">
        <v>8</v>
      </c>
      <c r="CD31" s="2">
        <v>7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</v>
      </c>
      <c r="CM31" s="2">
        <v>1</v>
      </c>
      <c r="CN31" s="3" t="b">
        <v>0</v>
      </c>
      <c r="CO31" s="3" t="b">
        <v>1</v>
      </c>
      <c r="CP31" s="2">
        <v>178.9</v>
      </c>
      <c r="CQ31" s="2">
        <v>9</v>
      </c>
      <c r="CR31" s="2">
        <v>8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3" t="b">
        <v>0</v>
      </c>
      <c r="DC31" s="3" t="b">
        <v>1</v>
      </c>
      <c r="DD31" s="2">
        <v>209.38</v>
      </c>
      <c r="DE31" s="2">
        <v>9</v>
      </c>
      <c r="DF31" s="2">
        <v>8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3" t="b">
        <v>0</v>
      </c>
      <c r="DQ31" s="3" t="b">
        <v>1</v>
      </c>
      <c r="DR31" s="2">
        <v>222.4</v>
      </c>
      <c r="DS31" s="2">
        <v>9</v>
      </c>
      <c r="DT31" s="2">
        <v>8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3" t="b">
        <v>0</v>
      </c>
      <c r="EE31" s="3" t="b">
        <v>1</v>
      </c>
      <c r="EF31" s="2">
        <v>192.94</v>
      </c>
      <c r="EG31" s="2">
        <v>9</v>
      </c>
      <c r="EH31" s="2">
        <v>8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3" t="b">
        <v>1</v>
      </c>
      <c r="ES31" s="3" t="b">
        <v>0</v>
      </c>
      <c r="ET31" s="2">
        <v>192.24</v>
      </c>
      <c r="EU31" s="2">
        <v>8</v>
      </c>
      <c r="EV31" s="2">
        <v>7</v>
      </c>
      <c r="EW31" s="2">
        <v>0</v>
      </c>
      <c r="EX31" s="2">
        <v>1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1</v>
      </c>
      <c r="FF31" s="3" t="b">
        <v>0</v>
      </c>
      <c r="FG31" s="3" t="b">
        <v>0</v>
      </c>
      <c r="FH31" s="2">
        <v>208.23</v>
      </c>
      <c r="FI31" s="2">
        <v>8</v>
      </c>
      <c r="FJ31" s="2">
        <v>7</v>
      </c>
      <c r="FK31" s="2">
        <v>0</v>
      </c>
      <c r="FL31" s="2">
        <v>1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1</v>
      </c>
      <c r="FT31" s="3" t="b">
        <v>0</v>
      </c>
      <c r="FU31" s="3" t="b">
        <v>0</v>
      </c>
      <c r="FV31" s="2">
        <v>217.03</v>
      </c>
      <c r="FW31" s="2">
        <v>7</v>
      </c>
      <c r="FX31" s="2">
        <v>6</v>
      </c>
      <c r="FY31" s="2">
        <v>0</v>
      </c>
      <c r="FZ31" s="2">
        <v>0</v>
      </c>
      <c r="GA31" s="2">
        <v>0</v>
      </c>
      <c r="GB31" s="2">
        <v>1</v>
      </c>
      <c r="GC31" s="2">
        <v>0</v>
      </c>
      <c r="GD31" s="2">
        <v>1</v>
      </c>
      <c r="GE31" s="2">
        <v>0</v>
      </c>
      <c r="GF31" s="2">
        <v>0</v>
      </c>
      <c r="GG31" s="2">
        <v>2</v>
      </c>
      <c r="GH31" s="3" t="b">
        <v>0</v>
      </c>
      <c r="GI31" s="2">
        <v>6</v>
      </c>
      <c r="GJ31" s="2">
        <v>3480</v>
      </c>
      <c r="GK31" s="2">
        <v>196.83600000000001</v>
      </c>
      <c r="GL31" s="2">
        <v>1</v>
      </c>
      <c r="GM31" s="2">
        <v>1</v>
      </c>
      <c r="GN31" s="2">
        <v>0</v>
      </c>
      <c r="GO31" s="2">
        <v>3</v>
      </c>
      <c r="GP31" s="2">
        <v>5</v>
      </c>
      <c r="GQ31" s="2">
        <v>1</v>
      </c>
      <c r="GR31" s="2">
        <v>8.1999999999999993</v>
      </c>
      <c r="GS31" s="2">
        <v>2.125</v>
      </c>
      <c r="GT31" s="2">
        <v>4.25</v>
      </c>
    </row>
    <row r="32" spans="1:202" ht="14.5" x14ac:dyDescent="0.35">
      <c r="A32" s="1" t="s">
        <v>339</v>
      </c>
      <c r="B32" s="2">
        <v>4</v>
      </c>
      <c r="C32" s="1" t="s">
        <v>203</v>
      </c>
      <c r="D32" s="1" t="s">
        <v>204</v>
      </c>
      <c r="E32" s="2">
        <v>38</v>
      </c>
      <c r="F32" s="3" t="b">
        <v>0</v>
      </c>
      <c r="G32" s="2">
        <v>156.65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3" t="b">
        <v>1</v>
      </c>
      <c r="R32" s="2">
        <v>167.57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 t="b">
        <v>1</v>
      </c>
      <c r="AC32" s="2">
        <v>80.53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182.09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3</v>
      </c>
      <c r="AY32" s="3" t="b">
        <v>1</v>
      </c>
      <c r="AZ32" s="2">
        <v>109.58</v>
      </c>
      <c r="BA32" s="2">
        <v>9</v>
      </c>
      <c r="BB32" s="2">
        <v>8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3" t="b">
        <v>0</v>
      </c>
      <c r="BM32" s="3" t="b">
        <v>0</v>
      </c>
      <c r="BN32" s="2">
        <v>227.05</v>
      </c>
      <c r="BO32" s="2">
        <v>8</v>
      </c>
      <c r="BP32" s="2">
        <v>7</v>
      </c>
      <c r="BQ32" s="2">
        <v>0</v>
      </c>
      <c r="BR32" s="2">
        <v>1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1</v>
      </c>
      <c r="BZ32" s="3" t="b">
        <v>0</v>
      </c>
      <c r="CA32" s="3" t="b">
        <v>0</v>
      </c>
      <c r="CB32" s="2">
        <v>184.97</v>
      </c>
      <c r="CC32" s="2">
        <v>8</v>
      </c>
      <c r="CD32" s="2">
        <v>7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1</v>
      </c>
      <c r="CM32" s="2">
        <v>1</v>
      </c>
      <c r="CN32" s="3" t="b">
        <v>0</v>
      </c>
      <c r="CO32" s="3" t="b">
        <v>1</v>
      </c>
      <c r="CP32" s="2">
        <v>148.58000000000001</v>
      </c>
      <c r="CQ32" s="2">
        <v>9</v>
      </c>
      <c r="CR32" s="2">
        <v>8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3" t="b">
        <v>0</v>
      </c>
      <c r="DC32" s="3" t="b">
        <v>1</v>
      </c>
      <c r="DD32" s="2">
        <v>184.9</v>
      </c>
      <c r="DE32" s="2">
        <v>9</v>
      </c>
      <c r="DF32" s="2">
        <v>8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3" t="b">
        <v>0</v>
      </c>
      <c r="DQ32" s="3" t="b">
        <v>0</v>
      </c>
      <c r="DR32" s="2">
        <v>211.6</v>
      </c>
      <c r="DS32" s="2">
        <v>7</v>
      </c>
      <c r="DT32" s="2">
        <v>7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2</v>
      </c>
      <c r="EA32" s="2">
        <v>0</v>
      </c>
      <c r="EB32" s="2">
        <v>0</v>
      </c>
      <c r="EC32" s="2">
        <v>2</v>
      </c>
      <c r="ED32" s="3" t="b">
        <v>0</v>
      </c>
      <c r="EE32" s="3" t="b">
        <v>0</v>
      </c>
      <c r="EF32" s="2">
        <v>240.13</v>
      </c>
      <c r="EG32" s="2">
        <v>7</v>
      </c>
      <c r="EH32" s="2">
        <v>6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1</v>
      </c>
      <c r="EO32" s="2">
        <v>0</v>
      </c>
      <c r="EP32" s="2">
        <v>1</v>
      </c>
      <c r="EQ32" s="2">
        <v>2</v>
      </c>
      <c r="ER32" s="3" t="b">
        <v>0</v>
      </c>
      <c r="ES32" s="3" t="b">
        <v>1</v>
      </c>
      <c r="ET32" s="2">
        <v>155.91</v>
      </c>
      <c r="EU32" s="2">
        <v>9</v>
      </c>
      <c r="EV32" s="2">
        <v>8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3" t="b">
        <v>1</v>
      </c>
      <c r="FG32" s="3" t="b">
        <v>1</v>
      </c>
      <c r="FH32" s="2">
        <v>226.31</v>
      </c>
      <c r="FI32" s="2">
        <v>9</v>
      </c>
      <c r="FJ32" s="2">
        <v>8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3" t="b">
        <v>1</v>
      </c>
      <c r="FU32" s="3" t="b">
        <v>1</v>
      </c>
      <c r="FV32" s="2">
        <v>181.54</v>
      </c>
      <c r="FW32" s="2">
        <v>9</v>
      </c>
      <c r="FX32" s="2">
        <v>8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3" t="b">
        <v>1</v>
      </c>
      <c r="GI32" s="2">
        <v>6</v>
      </c>
      <c r="GJ32" s="2">
        <v>3415</v>
      </c>
      <c r="GK32" s="2">
        <v>187.05699999999999</v>
      </c>
      <c r="GL32" s="2">
        <v>3</v>
      </c>
      <c r="GM32" s="2">
        <v>3</v>
      </c>
      <c r="GN32" s="2">
        <v>0</v>
      </c>
      <c r="GO32" s="2">
        <v>1</v>
      </c>
      <c r="GP32" s="2">
        <v>3</v>
      </c>
      <c r="GQ32" s="2">
        <v>3</v>
      </c>
      <c r="GR32" s="2">
        <v>15.2</v>
      </c>
      <c r="GS32" s="2">
        <v>2.375</v>
      </c>
      <c r="GT32" s="2">
        <v>3.75</v>
      </c>
    </row>
    <row r="33" spans="1:202" ht="14.5" x14ac:dyDescent="0.35">
      <c r="A33" s="1" t="s">
        <v>340</v>
      </c>
      <c r="B33" s="2">
        <v>4</v>
      </c>
      <c r="C33" s="1" t="s">
        <v>203</v>
      </c>
      <c r="D33" s="1" t="s">
        <v>204</v>
      </c>
      <c r="E33" s="2">
        <v>30</v>
      </c>
      <c r="F33" s="3" t="b">
        <v>0</v>
      </c>
      <c r="G33" s="2">
        <v>61.48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1</v>
      </c>
      <c r="Q33" s="3" t="b">
        <v>1</v>
      </c>
      <c r="R33" s="2">
        <v>77.02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77.81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64.989999999999995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3</v>
      </c>
      <c r="AY33" s="3" t="b">
        <v>1</v>
      </c>
      <c r="AZ33" s="2">
        <v>122.1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3" t="b">
        <v>0</v>
      </c>
      <c r="BM33" s="3" t="b">
        <v>1</v>
      </c>
      <c r="BN33" s="2">
        <v>150.97999999999999</v>
      </c>
      <c r="BO33" s="2">
        <v>9</v>
      </c>
      <c r="BP33" s="2">
        <v>8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3" t="b">
        <v>0</v>
      </c>
      <c r="CA33" s="3" t="b">
        <v>0</v>
      </c>
      <c r="CB33" s="2">
        <v>188.45</v>
      </c>
      <c r="CC33" s="2">
        <v>8</v>
      </c>
      <c r="CD33" s="2">
        <v>7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1</v>
      </c>
      <c r="CM33" s="2">
        <v>1</v>
      </c>
      <c r="CN33" s="3" t="b">
        <v>0</v>
      </c>
      <c r="CO33" s="3" t="b">
        <v>1</v>
      </c>
      <c r="CP33" s="2">
        <v>138.79</v>
      </c>
      <c r="CQ33" s="2">
        <v>9</v>
      </c>
      <c r="CR33" s="2">
        <v>8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3" t="b">
        <v>0</v>
      </c>
      <c r="DC33" s="3" t="b">
        <v>1</v>
      </c>
      <c r="DD33" s="2">
        <v>127.7</v>
      </c>
      <c r="DE33" s="2">
        <v>9</v>
      </c>
      <c r="DF33" s="2">
        <v>8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3" t="b">
        <v>0</v>
      </c>
      <c r="DQ33" s="3" t="b">
        <v>1</v>
      </c>
      <c r="DR33" s="2">
        <v>223.82</v>
      </c>
      <c r="DS33" s="2">
        <v>9</v>
      </c>
      <c r="DT33" s="2">
        <v>8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3" t="b">
        <v>0</v>
      </c>
      <c r="EE33" s="3" t="b">
        <v>1</v>
      </c>
      <c r="EF33" s="2">
        <v>160.09</v>
      </c>
      <c r="EG33" s="2">
        <v>9</v>
      </c>
      <c r="EH33" s="2">
        <v>8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3" t="b">
        <v>1</v>
      </c>
      <c r="ES33" s="3" t="b">
        <v>1</v>
      </c>
      <c r="ET33" s="2">
        <v>190.5</v>
      </c>
      <c r="EU33" s="2">
        <v>9</v>
      </c>
      <c r="EV33" s="2">
        <v>8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3" t="b">
        <v>1</v>
      </c>
      <c r="FG33" s="3" t="b">
        <v>1</v>
      </c>
      <c r="FH33" s="2">
        <v>172.45</v>
      </c>
      <c r="FI33" s="2">
        <v>9</v>
      </c>
      <c r="FJ33" s="2">
        <v>8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3" t="b">
        <v>1</v>
      </c>
      <c r="FU33" s="3" t="b">
        <v>1</v>
      </c>
      <c r="FV33" s="2">
        <v>138.5</v>
      </c>
      <c r="FW33" s="2">
        <v>9</v>
      </c>
      <c r="FX33" s="2">
        <v>8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3" t="b">
        <v>1</v>
      </c>
      <c r="GI33" s="2">
        <v>9</v>
      </c>
      <c r="GJ33" s="2">
        <v>2666</v>
      </c>
      <c r="GK33" s="2">
        <v>161.33799999999999</v>
      </c>
      <c r="GL33" s="2">
        <v>4</v>
      </c>
      <c r="GM33" s="2">
        <v>4</v>
      </c>
      <c r="GN33" s="2">
        <v>0</v>
      </c>
      <c r="GO33" s="2">
        <v>0</v>
      </c>
      <c r="GP33" s="2">
        <v>5</v>
      </c>
      <c r="GQ33" s="2">
        <v>1</v>
      </c>
      <c r="GR33" s="2">
        <v>10.8</v>
      </c>
      <c r="GS33" s="2">
        <v>2.125</v>
      </c>
      <c r="GT33" s="2">
        <v>3.125</v>
      </c>
    </row>
    <row r="34" spans="1:202" ht="14.5" x14ac:dyDescent="0.35">
      <c r="A34" s="1" t="s">
        <v>341</v>
      </c>
      <c r="B34" s="2">
        <v>4</v>
      </c>
      <c r="C34" s="1" t="s">
        <v>203</v>
      </c>
      <c r="D34" s="1" t="s">
        <v>204</v>
      </c>
      <c r="E34" s="2">
        <v>51</v>
      </c>
      <c r="F34" s="3" t="b">
        <v>1</v>
      </c>
      <c r="G34" s="2">
        <v>53.88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3" t="b">
        <v>1</v>
      </c>
      <c r="R34" s="2">
        <v>34.549999999999997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41.84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40.119999999999997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4</v>
      </c>
      <c r="AY34" s="3" t="b">
        <v>0</v>
      </c>
      <c r="AZ34" s="2">
        <v>48.09</v>
      </c>
      <c r="BA34" s="2">
        <v>5</v>
      </c>
      <c r="BB34" s="2">
        <v>4</v>
      </c>
      <c r="BC34" s="2">
        <v>0</v>
      </c>
      <c r="BD34" s="2">
        <v>0</v>
      </c>
      <c r="BE34" s="2">
        <v>0</v>
      </c>
      <c r="BF34" s="2">
        <v>1</v>
      </c>
      <c r="BG34" s="2">
        <v>1</v>
      </c>
      <c r="BH34" s="2">
        <v>1</v>
      </c>
      <c r="BI34" s="2">
        <v>0</v>
      </c>
      <c r="BJ34" s="2">
        <v>1</v>
      </c>
      <c r="BK34" s="2">
        <v>4</v>
      </c>
      <c r="BL34" s="3" t="b">
        <v>0</v>
      </c>
      <c r="BM34" s="3" t="b">
        <v>0</v>
      </c>
      <c r="BN34" s="2">
        <v>77.37</v>
      </c>
      <c r="BO34" s="2">
        <v>8</v>
      </c>
      <c r="BP34" s="2">
        <v>7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1</v>
      </c>
      <c r="BY34" s="2">
        <v>1</v>
      </c>
      <c r="BZ34" s="3" t="b">
        <v>0</v>
      </c>
      <c r="CA34" s="3" t="b">
        <v>0</v>
      </c>
      <c r="CB34" s="2">
        <v>52.35</v>
      </c>
      <c r="CC34" s="2">
        <v>7</v>
      </c>
      <c r="CD34" s="2">
        <v>6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1</v>
      </c>
      <c r="CK34" s="2">
        <v>0</v>
      </c>
      <c r="CL34" s="2">
        <v>1</v>
      </c>
      <c r="CM34" s="2">
        <v>2</v>
      </c>
      <c r="CN34" s="3" t="b">
        <v>0</v>
      </c>
      <c r="CO34" s="3" t="b">
        <v>0</v>
      </c>
      <c r="CP34" s="2">
        <v>69.13</v>
      </c>
      <c r="CQ34" s="2">
        <v>8</v>
      </c>
      <c r="CR34" s="2">
        <v>7</v>
      </c>
      <c r="CS34" s="2">
        <v>0</v>
      </c>
      <c r="CT34" s="2">
        <v>0</v>
      </c>
      <c r="CU34" s="2">
        <v>0</v>
      </c>
      <c r="CV34" s="2">
        <v>1</v>
      </c>
      <c r="CW34" s="2">
        <v>0</v>
      </c>
      <c r="CX34" s="2">
        <v>0</v>
      </c>
      <c r="CY34" s="2">
        <v>0</v>
      </c>
      <c r="CZ34" s="2">
        <v>0</v>
      </c>
      <c r="DA34" s="2">
        <v>1</v>
      </c>
      <c r="DB34" s="3" t="b">
        <v>0</v>
      </c>
      <c r="DC34" s="3" t="b">
        <v>0</v>
      </c>
      <c r="DD34" s="2">
        <v>87.44</v>
      </c>
      <c r="DE34" s="2">
        <v>8</v>
      </c>
      <c r="DF34" s="2">
        <v>7</v>
      </c>
      <c r="DG34" s="2">
        <v>0</v>
      </c>
      <c r="DH34" s="2">
        <v>0</v>
      </c>
      <c r="DI34" s="2">
        <v>1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1</v>
      </c>
      <c r="DP34" s="3" t="b">
        <v>0</v>
      </c>
      <c r="DQ34" s="3" t="b">
        <v>0</v>
      </c>
      <c r="DR34" s="2">
        <v>75.19</v>
      </c>
      <c r="DS34" s="2">
        <v>3</v>
      </c>
      <c r="DT34" s="2">
        <v>4</v>
      </c>
      <c r="DU34" s="2">
        <v>0</v>
      </c>
      <c r="DV34" s="2">
        <v>1</v>
      </c>
      <c r="DW34" s="2">
        <v>1</v>
      </c>
      <c r="DX34" s="2">
        <v>0</v>
      </c>
      <c r="DY34" s="2">
        <v>0</v>
      </c>
      <c r="DZ34" s="2">
        <v>3</v>
      </c>
      <c r="EA34" s="2">
        <v>0</v>
      </c>
      <c r="EB34" s="2">
        <v>1</v>
      </c>
      <c r="EC34" s="2">
        <v>6</v>
      </c>
      <c r="ED34" s="3" t="b">
        <v>0</v>
      </c>
      <c r="EE34" s="3" t="b">
        <v>0</v>
      </c>
      <c r="EF34" s="2">
        <v>84.67</v>
      </c>
      <c r="EG34" s="2">
        <v>6</v>
      </c>
      <c r="EH34" s="2">
        <v>5</v>
      </c>
      <c r="EI34" s="2">
        <v>0</v>
      </c>
      <c r="EJ34" s="2">
        <v>0</v>
      </c>
      <c r="EK34" s="2">
        <v>0</v>
      </c>
      <c r="EL34" s="2">
        <v>0</v>
      </c>
      <c r="EM34" s="2">
        <v>1</v>
      </c>
      <c r="EN34" s="2">
        <v>0</v>
      </c>
      <c r="EO34" s="2">
        <v>1</v>
      </c>
      <c r="EP34" s="2">
        <v>1</v>
      </c>
      <c r="EQ34" s="2">
        <v>3</v>
      </c>
      <c r="ER34" s="3" t="b">
        <v>0</v>
      </c>
      <c r="ES34" s="3" t="b">
        <v>0</v>
      </c>
      <c r="ET34" s="2">
        <v>75.53</v>
      </c>
      <c r="EU34" s="2">
        <v>6</v>
      </c>
      <c r="EV34" s="2">
        <v>5</v>
      </c>
      <c r="EW34" s="2">
        <v>1</v>
      </c>
      <c r="EX34" s="2">
        <v>1</v>
      </c>
      <c r="EY34" s="2">
        <v>1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3</v>
      </c>
      <c r="FF34" s="3" t="b">
        <v>0</v>
      </c>
      <c r="FG34" s="3" t="b">
        <v>0</v>
      </c>
      <c r="FH34" s="2">
        <v>105.21</v>
      </c>
      <c r="FI34" s="2">
        <v>7</v>
      </c>
      <c r="FJ34" s="2">
        <v>4</v>
      </c>
      <c r="FK34" s="2">
        <v>1</v>
      </c>
      <c r="FL34" s="2">
        <v>1</v>
      </c>
      <c r="FM34" s="2">
        <v>0</v>
      </c>
      <c r="FN34" s="2">
        <v>0</v>
      </c>
      <c r="FO34" s="2">
        <v>1</v>
      </c>
      <c r="FP34" s="2">
        <v>0</v>
      </c>
      <c r="FQ34" s="2">
        <v>1</v>
      </c>
      <c r="FR34" s="2">
        <v>0</v>
      </c>
      <c r="FS34" s="2">
        <v>4</v>
      </c>
      <c r="FT34" s="3" t="b">
        <v>0</v>
      </c>
      <c r="FU34" s="3" t="b">
        <v>0</v>
      </c>
      <c r="FV34" s="2">
        <v>83.58</v>
      </c>
      <c r="FW34" s="2">
        <v>9</v>
      </c>
      <c r="FX34" s="2">
        <v>6</v>
      </c>
      <c r="FY34" s="2">
        <v>0</v>
      </c>
      <c r="FZ34" s="2">
        <v>1</v>
      </c>
      <c r="GA34" s="2">
        <v>1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2</v>
      </c>
      <c r="GH34" s="3" t="b">
        <v>0</v>
      </c>
      <c r="GI34" s="2">
        <v>0</v>
      </c>
      <c r="GJ34" s="2">
        <v>1794</v>
      </c>
      <c r="GK34" s="2">
        <v>75.855999999999995</v>
      </c>
      <c r="GL34" s="2">
        <v>0</v>
      </c>
      <c r="GM34" s="2">
        <v>0</v>
      </c>
      <c r="GN34" s="2">
        <v>0</v>
      </c>
      <c r="GO34" s="2">
        <v>4</v>
      </c>
      <c r="GP34" s="2">
        <v>0</v>
      </c>
      <c r="GQ34" s="2">
        <v>6</v>
      </c>
      <c r="GR34" s="2">
        <v>5.2</v>
      </c>
      <c r="GS34" s="2">
        <v>1.125</v>
      </c>
      <c r="GT34" s="2">
        <v>3.375</v>
      </c>
    </row>
    <row r="35" spans="1:202" ht="14.5" x14ac:dyDescent="0.35">
      <c r="A35" s="1" t="s">
        <v>342</v>
      </c>
      <c r="B35" s="2">
        <v>4</v>
      </c>
      <c r="C35" s="1" t="s">
        <v>203</v>
      </c>
      <c r="D35" s="1" t="s">
        <v>204</v>
      </c>
      <c r="E35" s="2">
        <v>21</v>
      </c>
      <c r="F35" s="3" t="b">
        <v>0</v>
      </c>
      <c r="G35" s="2">
        <v>40.56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3" t="b">
        <v>0</v>
      </c>
      <c r="R35" s="2">
        <v>24.37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1</v>
      </c>
      <c r="AA35" s="2">
        <v>2</v>
      </c>
      <c r="AB35" s="3" t="b">
        <v>1</v>
      </c>
      <c r="AC35" s="2">
        <v>21.38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0</v>
      </c>
      <c r="AN35" s="2">
        <v>41.01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1</v>
      </c>
      <c r="AV35" s="2">
        <v>0</v>
      </c>
      <c r="AW35" s="2">
        <v>1</v>
      </c>
      <c r="AX35" s="2">
        <v>1</v>
      </c>
      <c r="AY35" s="3" t="b">
        <v>0</v>
      </c>
      <c r="AZ35" s="2">
        <v>40.880000000000003</v>
      </c>
      <c r="BA35" s="2">
        <v>5</v>
      </c>
      <c r="BB35" s="2">
        <v>5</v>
      </c>
      <c r="BC35" s="2">
        <v>0</v>
      </c>
      <c r="BD35" s="2">
        <v>0</v>
      </c>
      <c r="BE35" s="2">
        <v>0</v>
      </c>
      <c r="BF35" s="2">
        <v>0</v>
      </c>
      <c r="BG35" s="2">
        <v>1</v>
      </c>
      <c r="BH35" s="2">
        <v>2</v>
      </c>
      <c r="BI35" s="2">
        <v>0</v>
      </c>
      <c r="BJ35" s="2">
        <v>1</v>
      </c>
      <c r="BK35" s="2">
        <v>4</v>
      </c>
      <c r="BL35" s="3" t="b">
        <v>0</v>
      </c>
      <c r="BM35" s="3" t="b">
        <v>0</v>
      </c>
      <c r="BN35" s="2">
        <v>39.26</v>
      </c>
      <c r="BO35" s="2">
        <v>7</v>
      </c>
      <c r="BP35" s="2">
        <v>7</v>
      </c>
      <c r="BQ35" s="2">
        <v>0</v>
      </c>
      <c r="BR35" s="2">
        <v>2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2</v>
      </c>
      <c r="BZ35" s="3" t="b">
        <v>0</v>
      </c>
      <c r="CA35" s="3" t="b">
        <v>0</v>
      </c>
      <c r="CB35" s="2">
        <v>55.14</v>
      </c>
      <c r="CC35" s="2">
        <v>8</v>
      </c>
      <c r="CD35" s="2">
        <v>7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1</v>
      </c>
      <c r="CM35" s="2">
        <v>1</v>
      </c>
      <c r="CN35" s="3" t="b">
        <v>0</v>
      </c>
      <c r="CO35" s="3" t="b">
        <v>0</v>
      </c>
      <c r="CP35" s="2">
        <v>49.78</v>
      </c>
      <c r="CQ35" s="2">
        <v>8</v>
      </c>
      <c r="CR35" s="2">
        <v>7</v>
      </c>
      <c r="CS35" s="2">
        <v>0</v>
      </c>
      <c r="CT35" s="2">
        <v>0</v>
      </c>
      <c r="CU35" s="2">
        <v>0</v>
      </c>
      <c r="CV35" s="2">
        <v>1</v>
      </c>
      <c r="CW35" s="2">
        <v>0</v>
      </c>
      <c r="CX35" s="2">
        <v>0</v>
      </c>
      <c r="CY35" s="2">
        <v>0</v>
      </c>
      <c r="CZ35" s="2">
        <v>0</v>
      </c>
      <c r="DA35" s="2">
        <v>1</v>
      </c>
      <c r="DB35" s="3" t="b">
        <v>0</v>
      </c>
      <c r="DC35" s="3" t="b">
        <v>1</v>
      </c>
      <c r="DD35" s="2">
        <v>55.83</v>
      </c>
      <c r="DE35" s="2">
        <v>9</v>
      </c>
      <c r="DF35" s="2">
        <v>8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3" t="b">
        <v>0</v>
      </c>
      <c r="DQ35" s="3" t="b">
        <v>0</v>
      </c>
      <c r="DR35" s="2">
        <v>50.76</v>
      </c>
      <c r="DS35" s="2">
        <v>8</v>
      </c>
      <c r="DT35" s="2">
        <v>7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1</v>
      </c>
      <c r="EA35" s="2">
        <v>0</v>
      </c>
      <c r="EB35" s="2">
        <v>0</v>
      </c>
      <c r="EC35" s="2">
        <v>1</v>
      </c>
      <c r="ED35" s="3" t="b">
        <v>0</v>
      </c>
      <c r="EE35" s="3" t="b">
        <v>1</v>
      </c>
      <c r="EF35" s="2">
        <v>64.66</v>
      </c>
      <c r="EG35" s="2">
        <v>9</v>
      </c>
      <c r="EH35" s="2">
        <v>8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3" t="b">
        <v>1</v>
      </c>
      <c r="ES35" s="3" t="b">
        <v>0</v>
      </c>
      <c r="ET35" s="2">
        <v>51.23</v>
      </c>
      <c r="EU35" s="2">
        <v>8</v>
      </c>
      <c r="EV35" s="2">
        <v>7</v>
      </c>
      <c r="EW35" s="2">
        <v>0</v>
      </c>
      <c r="EX35" s="2">
        <v>1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1</v>
      </c>
      <c r="FF35" s="3" t="b">
        <v>0</v>
      </c>
      <c r="FG35" s="3" t="b">
        <v>1</v>
      </c>
      <c r="FH35" s="2">
        <v>65.44</v>
      </c>
      <c r="FI35" s="2">
        <v>9</v>
      </c>
      <c r="FJ35" s="2">
        <v>8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3" t="b">
        <v>1</v>
      </c>
      <c r="FU35" s="3" t="b">
        <v>1</v>
      </c>
      <c r="FV35" s="2">
        <v>70.22</v>
      </c>
      <c r="FW35" s="2">
        <v>9</v>
      </c>
      <c r="FX35" s="2">
        <v>8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3" t="b">
        <v>1</v>
      </c>
      <c r="GI35" s="2">
        <v>4</v>
      </c>
      <c r="GJ35" s="2">
        <v>3889</v>
      </c>
      <c r="GK35" s="2">
        <v>54.32</v>
      </c>
      <c r="GL35" s="2">
        <v>3</v>
      </c>
      <c r="GM35" s="2">
        <v>3</v>
      </c>
      <c r="GN35" s="2">
        <v>0</v>
      </c>
      <c r="GO35" s="2">
        <v>1</v>
      </c>
      <c r="GP35" s="2">
        <v>1</v>
      </c>
      <c r="GQ35" s="2">
        <v>5</v>
      </c>
      <c r="GR35" s="2">
        <v>5.2</v>
      </c>
      <c r="GS35" s="2">
        <v>2.375</v>
      </c>
      <c r="GT35" s="2">
        <v>2.25</v>
      </c>
    </row>
    <row r="37" spans="1:202" ht="12.5" x14ac:dyDescent="0.25">
      <c r="AY37" s="4">
        <f>COUNTIF(AY2:AY35,"=TRUE")</f>
        <v>10</v>
      </c>
      <c r="AZ37" s="5">
        <f>AVERAGE(AZ3:AZ35)</f>
        <v>105.42272727272727</v>
      </c>
      <c r="BB37" s="6">
        <f>AVERAGE(BB2:BB35)/8*100</f>
        <v>83.088235294117652</v>
      </c>
      <c r="BL37" s="7">
        <f t="shared" ref="BL37:BM37" si="0">COUNTIF(BL2:BL35,"=TRUE")</f>
        <v>0</v>
      </c>
      <c r="BM37" s="4">
        <f t="shared" si="0"/>
        <v>14</v>
      </c>
      <c r="BN37" s="5">
        <f>AVERAGE(BN3:BN35)</f>
        <v>111.87545454545457</v>
      </c>
      <c r="BP37" s="6">
        <f>AVERAGE(BP2:BP35)/8*100</f>
        <v>87.867647058823522</v>
      </c>
      <c r="BZ37" s="7">
        <f t="shared" ref="BZ37:CA37" si="1">COUNTIF(BZ2:BZ35,"=TRUE")</f>
        <v>0</v>
      </c>
      <c r="CA37" s="4">
        <f t="shared" si="1"/>
        <v>8</v>
      </c>
      <c r="CB37" s="5">
        <f>AVERAGE(CB3:CB35)</f>
        <v>112.24606060606058</v>
      </c>
      <c r="CD37" s="6">
        <f>AVERAGE(CD2:CD35)/8*100</f>
        <v>85.661764705882348</v>
      </c>
      <c r="CN37" s="7">
        <f t="shared" ref="CN37:CO37" si="2">COUNTIF(CN2:CN35,"=TRUE")</f>
        <v>0</v>
      </c>
      <c r="CO37" s="4">
        <f t="shared" si="2"/>
        <v>20</v>
      </c>
      <c r="CP37" s="5">
        <f>AVERAGE(CP3:CP35)</f>
        <v>93.394545454545479</v>
      </c>
      <c r="CR37" s="6">
        <f>AVERAGE(CR2:CR35)/8*100</f>
        <v>93.014705882352942</v>
      </c>
      <c r="DB37" s="7">
        <f t="shared" ref="DB37:DC37" si="3">COUNTIF(DB2:DB35,"=TRUE")</f>
        <v>1</v>
      </c>
      <c r="DC37" s="4">
        <f t="shared" si="3"/>
        <v>17</v>
      </c>
      <c r="DD37" s="5">
        <f>AVERAGE(DD3:DD35)</f>
        <v>124.28242424242426</v>
      </c>
      <c r="DF37" s="6">
        <f>AVERAGE(DF2:DF35)/8*100</f>
        <v>88.970588235294116</v>
      </c>
      <c r="DP37" s="7">
        <f t="shared" ref="DP37:DQ37" si="4">COUNTIF(DP2:DP35,"=TRUE")</f>
        <v>0</v>
      </c>
      <c r="DQ37" s="4">
        <f t="shared" si="4"/>
        <v>11</v>
      </c>
      <c r="DR37" s="5">
        <f>AVERAGE(DR3:DR35)</f>
        <v>143.78939393939393</v>
      </c>
      <c r="DT37" s="6">
        <f>AVERAGE(DT2:DT35)/8*100</f>
        <v>76.470588235294116</v>
      </c>
      <c r="ED37" s="7">
        <f t="shared" ref="ED37:EE37" si="5">COUNTIF(ED2:ED35,"=TRUE")</f>
        <v>1</v>
      </c>
      <c r="EE37" s="4">
        <f t="shared" si="5"/>
        <v>15</v>
      </c>
      <c r="EF37" s="5">
        <f>AVERAGE(EF3:EF35)</f>
        <v>125.32878787878789</v>
      </c>
      <c r="EH37" s="6">
        <f>AVERAGE(EH2:EH35)/8*100</f>
        <v>81.25</v>
      </c>
      <c r="ER37" s="7">
        <f t="shared" ref="ER37:ES37" si="6">COUNTIF(ER2:ER35,"=TRUE")</f>
        <v>15</v>
      </c>
      <c r="ES37" s="4">
        <f t="shared" si="6"/>
        <v>7</v>
      </c>
      <c r="ET37" s="5">
        <f>AVERAGE(ET3:ET35)</f>
        <v>117.21545454545453</v>
      </c>
      <c r="EV37" s="6">
        <f>AVERAGE(EV2:EV35)/8*100</f>
        <v>83.455882352941174</v>
      </c>
      <c r="FF37" s="7">
        <f t="shared" ref="FF37:FG37" si="7">COUNTIF(FF2:FF35,"=TRUE")</f>
        <v>7</v>
      </c>
      <c r="FG37" s="4">
        <f t="shared" si="7"/>
        <v>10</v>
      </c>
      <c r="FH37" s="5">
        <f>AVERAGE(FH3:FH35)</f>
        <v>137.24515151515152</v>
      </c>
      <c r="FJ37" s="6">
        <f>AVERAGE(FJ2:FJ35)/8*100</f>
        <v>74.632352941176478</v>
      </c>
      <c r="FT37" s="7">
        <f t="shared" ref="FT37:FU37" si="8">COUNTIF(FT2:FT35,"=TRUE")</f>
        <v>10</v>
      </c>
      <c r="FU37" s="4">
        <f t="shared" si="8"/>
        <v>12</v>
      </c>
      <c r="FV37" s="5">
        <f>AVERAGE(FV3:FV35)</f>
        <v>113.22121212121212</v>
      </c>
      <c r="FX37" s="6">
        <f>AVERAGE(FX2:FX35)/8*100</f>
        <v>83.82352941176471</v>
      </c>
      <c r="GH37" s="7">
        <f>COUNTIF(GH2:GH35,"=TRUE")</f>
        <v>12</v>
      </c>
      <c r="GR37" s="5">
        <f t="shared" ref="GR37:GT37" si="9">AVERAGE(GR3:GR35)</f>
        <v>10.636363636363635</v>
      </c>
      <c r="GS37" s="5">
        <f t="shared" si="9"/>
        <v>2.2234848484848486</v>
      </c>
      <c r="GT37" s="5">
        <f t="shared" si="9"/>
        <v>3.5151515151515151</v>
      </c>
    </row>
    <row r="38" spans="1:202" ht="12.5" x14ac:dyDescent="0.25">
      <c r="AY38" s="4">
        <f>AY37/34*100</f>
        <v>29.411764705882355</v>
      </c>
      <c r="BM38" s="4">
        <f>BM37/34*100</f>
        <v>41.17647058823529</v>
      </c>
      <c r="CA38" s="4">
        <f>CA37/34*100</f>
        <v>23.52941176470588</v>
      </c>
      <c r="CO38" s="4">
        <f>CO37/34*100</f>
        <v>58.82352941176471</v>
      </c>
      <c r="DC38" s="4">
        <f>DC37/34*100</f>
        <v>50</v>
      </c>
      <c r="DQ38" s="4">
        <f>DQ37/34*100</f>
        <v>32.352941176470587</v>
      </c>
      <c r="EE38" s="4">
        <f>EE37/34*100</f>
        <v>44.117647058823529</v>
      </c>
      <c r="ES38" s="4">
        <f>ES37/34*100</f>
        <v>20.588235294117645</v>
      </c>
      <c r="FG38" s="4">
        <f>FG37/34*100</f>
        <v>29.411764705882355</v>
      </c>
      <c r="FU38" s="4">
        <f>FU37/34*100</f>
        <v>35.294117647058826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T38"/>
  <sheetViews>
    <sheetView topLeftCell="A23" workbookViewId="0"/>
  </sheetViews>
  <sheetFormatPr defaultColWidth="14.453125" defaultRowHeight="15.75" customHeight="1" x14ac:dyDescent="0.25"/>
  <sheetData>
    <row r="1" spans="1:20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  <row r="2" spans="1:202" ht="15.75" customHeight="1" x14ac:dyDescent="0.35">
      <c r="A2" s="1" t="s">
        <v>343</v>
      </c>
      <c r="B2" s="2">
        <v>5</v>
      </c>
      <c r="C2" s="1" t="s">
        <v>203</v>
      </c>
      <c r="D2" s="1" t="s">
        <v>208</v>
      </c>
      <c r="E2" s="2">
        <v>44</v>
      </c>
      <c r="F2" s="3" t="b">
        <v>0</v>
      </c>
      <c r="G2" s="2">
        <v>18.13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1</v>
      </c>
      <c r="Q2" s="3" t="b">
        <v>1</v>
      </c>
      <c r="R2" s="2">
        <v>36.44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 t="b">
        <v>1</v>
      </c>
      <c r="AC2" s="2">
        <v>63.87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1</v>
      </c>
      <c r="AN2" s="2">
        <v>58.63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3</v>
      </c>
      <c r="AY2" s="3" t="b">
        <v>0</v>
      </c>
      <c r="AZ2" s="2">
        <v>20.77</v>
      </c>
      <c r="BA2" s="2">
        <v>7</v>
      </c>
      <c r="BB2" s="2">
        <v>6</v>
      </c>
      <c r="BC2" s="2">
        <v>0</v>
      </c>
      <c r="BD2" s="2">
        <v>0</v>
      </c>
      <c r="BE2" s="2">
        <v>0</v>
      </c>
      <c r="BF2" s="2">
        <v>1</v>
      </c>
      <c r="BG2" s="2">
        <v>0</v>
      </c>
      <c r="BH2" s="2">
        <v>0</v>
      </c>
      <c r="BI2" s="2">
        <v>0</v>
      </c>
      <c r="BJ2" s="2">
        <v>1</v>
      </c>
      <c r="BK2" s="2">
        <v>2</v>
      </c>
      <c r="BL2" s="3" t="b">
        <v>1</v>
      </c>
      <c r="BM2" s="3" t="b">
        <v>0</v>
      </c>
      <c r="BN2" s="2">
        <v>20.61</v>
      </c>
      <c r="BO2" s="2">
        <v>7</v>
      </c>
      <c r="BP2" s="2">
        <v>6</v>
      </c>
      <c r="BQ2" s="2">
        <v>1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1</v>
      </c>
      <c r="BX2" s="2">
        <v>0</v>
      </c>
      <c r="BY2" s="2">
        <v>2</v>
      </c>
      <c r="BZ2" s="3" t="b">
        <v>1</v>
      </c>
      <c r="CA2" s="3" t="b">
        <v>0</v>
      </c>
      <c r="CB2" s="2">
        <v>6.47</v>
      </c>
      <c r="CC2" s="2">
        <v>0</v>
      </c>
      <c r="CD2" s="2">
        <v>2</v>
      </c>
      <c r="CE2" s="2">
        <v>0</v>
      </c>
      <c r="CF2" s="2">
        <v>1</v>
      </c>
      <c r="CG2" s="2">
        <v>0</v>
      </c>
      <c r="CH2" s="2">
        <v>1</v>
      </c>
      <c r="CI2" s="2">
        <v>2</v>
      </c>
      <c r="CJ2" s="2">
        <v>3</v>
      </c>
      <c r="CK2" s="2">
        <v>1</v>
      </c>
      <c r="CL2" s="2">
        <v>1</v>
      </c>
      <c r="CM2" s="2">
        <v>9</v>
      </c>
      <c r="CN2" s="3" t="b">
        <v>0</v>
      </c>
      <c r="CO2" s="3" t="b">
        <v>0</v>
      </c>
      <c r="CP2" s="2">
        <v>21.64</v>
      </c>
      <c r="CQ2" s="2">
        <v>9</v>
      </c>
      <c r="CR2" s="2">
        <v>6</v>
      </c>
      <c r="CS2" s="2">
        <v>0</v>
      </c>
      <c r="CT2" s="2">
        <v>0</v>
      </c>
      <c r="CU2" s="2">
        <v>0</v>
      </c>
      <c r="CV2" s="2">
        <v>1</v>
      </c>
      <c r="CW2" s="2">
        <v>0</v>
      </c>
      <c r="CX2" s="2">
        <v>0</v>
      </c>
      <c r="CY2" s="2">
        <v>0</v>
      </c>
      <c r="CZ2" s="2">
        <v>1</v>
      </c>
      <c r="DA2" s="2">
        <v>2</v>
      </c>
      <c r="DB2" s="3" t="b">
        <v>1</v>
      </c>
      <c r="DC2" s="3" t="b">
        <v>1</v>
      </c>
      <c r="DD2" s="2">
        <v>39.64</v>
      </c>
      <c r="DE2" s="2">
        <v>9</v>
      </c>
      <c r="DF2" s="2">
        <v>8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3" t="b">
        <v>0</v>
      </c>
      <c r="DQ2" s="3" t="b">
        <v>1</v>
      </c>
      <c r="DR2" s="2">
        <v>30.53</v>
      </c>
      <c r="DS2" s="2">
        <v>9</v>
      </c>
      <c r="DT2" s="2">
        <v>8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3" t="b">
        <v>0</v>
      </c>
      <c r="EE2" s="3" t="b">
        <v>0</v>
      </c>
      <c r="EF2" s="2">
        <v>1.7</v>
      </c>
      <c r="EG2" s="2">
        <v>0</v>
      </c>
      <c r="EH2" s="2">
        <v>1</v>
      </c>
      <c r="EI2" s="2">
        <v>0</v>
      </c>
      <c r="EJ2" s="2">
        <v>1</v>
      </c>
      <c r="EK2" s="2">
        <v>1</v>
      </c>
      <c r="EL2" s="2">
        <v>1</v>
      </c>
      <c r="EM2" s="2">
        <v>2</v>
      </c>
      <c r="EN2" s="2">
        <v>1</v>
      </c>
      <c r="EO2" s="2">
        <v>2</v>
      </c>
      <c r="EP2" s="2">
        <v>1</v>
      </c>
      <c r="EQ2" s="2">
        <v>9</v>
      </c>
      <c r="ER2" s="3" t="b">
        <v>0</v>
      </c>
      <c r="ES2" s="3" t="b">
        <v>0</v>
      </c>
      <c r="ET2" s="2">
        <v>2.56</v>
      </c>
      <c r="EU2" s="2">
        <v>0</v>
      </c>
      <c r="EV2" s="2">
        <v>4</v>
      </c>
      <c r="EW2" s="2">
        <v>3</v>
      </c>
      <c r="EX2" s="2">
        <v>2</v>
      </c>
      <c r="EY2" s="2">
        <v>3</v>
      </c>
      <c r="EZ2" s="2">
        <v>1</v>
      </c>
      <c r="FA2" s="2">
        <v>0</v>
      </c>
      <c r="FB2" s="2">
        <v>0</v>
      </c>
      <c r="FC2" s="2">
        <v>0</v>
      </c>
      <c r="FD2" s="2">
        <v>0</v>
      </c>
      <c r="FE2" s="2">
        <v>9</v>
      </c>
      <c r="FF2" s="3" t="b">
        <v>0</v>
      </c>
      <c r="FG2" s="3" t="b">
        <v>1</v>
      </c>
      <c r="FH2" s="2">
        <v>29.77</v>
      </c>
      <c r="FI2" s="2">
        <v>9</v>
      </c>
      <c r="FJ2" s="2">
        <v>8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3" t="b">
        <v>1</v>
      </c>
      <c r="FU2" s="3" t="b">
        <v>1</v>
      </c>
      <c r="FV2" s="2">
        <v>47.35</v>
      </c>
      <c r="FW2" s="2">
        <v>9</v>
      </c>
      <c r="FX2" s="2">
        <v>8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3" t="b">
        <v>1</v>
      </c>
      <c r="GI2" s="2">
        <v>4</v>
      </c>
      <c r="GJ2" s="2">
        <v>790</v>
      </c>
      <c r="GK2" s="2">
        <v>22.103999999999999</v>
      </c>
      <c r="GL2" s="2">
        <v>5</v>
      </c>
      <c r="GM2" s="2">
        <v>2</v>
      </c>
      <c r="GN2" s="2">
        <v>3</v>
      </c>
      <c r="GO2" s="2">
        <v>2</v>
      </c>
      <c r="GP2" s="2">
        <v>2</v>
      </c>
      <c r="GQ2" s="2">
        <v>1</v>
      </c>
      <c r="GR2" s="2">
        <v>10.4</v>
      </c>
      <c r="GS2" s="2">
        <v>3.75</v>
      </c>
      <c r="GT2" s="2">
        <v>4</v>
      </c>
    </row>
    <row r="3" spans="1:202" ht="15.75" customHeight="1" x14ac:dyDescent="0.35">
      <c r="A3" s="1" t="s">
        <v>344</v>
      </c>
      <c r="B3" s="2">
        <v>5</v>
      </c>
      <c r="C3" s="1" t="s">
        <v>203</v>
      </c>
      <c r="D3" s="1" t="s">
        <v>208</v>
      </c>
      <c r="E3" s="2">
        <v>19</v>
      </c>
      <c r="F3" s="3" t="b">
        <v>1</v>
      </c>
      <c r="G3" s="2">
        <v>43.82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0</v>
      </c>
      <c r="R3" s="2">
        <v>30.55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2</v>
      </c>
      <c r="AB3" s="3" t="b">
        <v>1</v>
      </c>
      <c r="AC3" s="2">
        <v>32.340000000000003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63.92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3</v>
      </c>
      <c r="AY3" s="3" t="b">
        <v>0</v>
      </c>
      <c r="AZ3" s="2">
        <v>43.21</v>
      </c>
      <c r="BA3" s="2">
        <v>8</v>
      </c>
      <c r="BB3" s="2">
        <v>7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1</v>
      </c>
      <c r="BK3" s="2">
        <v>1</v>
      </c>
      <c r="BL3" s="3" t="b">
        <v>0</v>
      </c>
      <c r="BM3" s="3" t="b">
        <v>0</v>
      </c>
      <c r="BN3" s="2">
        <v>53.74</v>
      </c>
      <c r="BO3" s="2">
        <v>8</v>
      </c>
      <c r="BP3" s="2">
        <v>7</v>
      </c>
      <c r="BQ3" s="2">
        <v>0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3" t="b">
        <v>0</v>
      </c>
      <c r="CA3" s="3" t="b">
        <v>0</v>
      </c>
      <c r="CB3" s="2">
        <v>57.81</v>
      </c>
      <c r="CC3" s="2">
        <v>8</v>
      </c>
      <c r="CD3" s="2">
        <v>7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1</v>
      </c>
      <c r="CM3" s="2">
        <v>1</v>
      </c>
      <c r="CN3" s="3" t="b">
        <v>0</v>
      </c>
      <c r="CO3" s="3" t="b">
        <v>0</v>
      </c>
      <c r="CP3" s="2">
        <v>51.28</v>
      </c>
      <c r="CQ3" s="2">
        <v>9</v>
      </c>
      <c r="CR3" s="2">
        <v>6</v>
      </c>
      <c r="CS3" s="2">
        <v>0</v>
      </c>
      <c r="CT3" s="2">
        <v>0</v>
      </c>
      <c r="CU3" s="2">
        <v>0</v>
      </c>
      <c r="CV3" s="2">
        <v>1</v>
      </c>
      <c r="CW3" s="2">
        <v>0</v>
      </c>
      <c r="CX3" s="2">
        <v>0</v>
      </c>
      <c r="CY3" s="2">
        <v>0</v>
      </c>
      <c r="CZ3" s="2">
        <v>1</v>
      </c>
      <c r="DA3" s="2">
        <v>2</v>
      </c>
      <c r="DB3" s="3" t="b">
        <v>1</v>
      </c>
      <c r="DC3" s="3" t="b">
        <v>0</v>
      </c>
      <c r="DD3" s="2">
        <v>110.36</v>
      </c>
      <c r="DE3" s="2">
        <v>8</v>
      </c>
      <c r="DF3" s="2">
        <v>7</v>
      </c>
      <c r="DG3" s="2">
        <v>0</v>
      </c>
      <c r="DH3" s="2">
        <v>0</v>
      </c>
      <c r="DI3" s="2">
        <v>1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</v>
      </c>
      <c r="DP3" s="3" t="b">
        <v>0</v>
      </c>
      <c r="DQ3" s="3" t="b">
        <v>0</v>
      </c>
      <c r="DR3" s="2">
        <v>79.73</v>
      </c>
      <c r="DS3" s="2">
        <v>8</v>
      </c>
      <c r="DT3" s="2">
        <v>7</v>
      </c>
      <c r="DU3" s="2">
        <v>0</v>
      </c>
      <c r="DV3" s="2">
        <v>0</v>
      </c>
      <c r="DW3" s="2">
        <v>0</v>
      </c>
      <c r="DX3" s="2">
        <v>1</v>
      </c>
      <c r="DY3" s="2">
        <v>0</v>
      </c>
      <c r="DZ3" s="2">
        <v>0</v>
      </c>
      <c r="EA3" s="2">
        <v>0</v>
      </c>
      <c r="EB3" s="2">
        <v>0</v>
      </c>
      <c r="EC3" s="2">
        <v>1</v>
      </c>
      <c r="ED3" s="3" t="b">
        <v>0</v>
      </c>
      <c r="EE3" s="3" t="b">
        <v>1</v>
      </c>
      <c r="EF3" s="2">
        <v>73</v>
      </c>
      <c r="EG3" s="2">
        <v>9</v>
      </c>
      <c r="EH3" s="2">
        <v>8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3" t="b">
        <v>1</v>
      </c>
      <c r="ES3" s="3" t="b">
        <v>1</v>
      </c>
      <c r="ET3" s="2">
        <v>67.78</v>
      </c>
      <c r="EU3" s="2">
        <v>9</v>
      </c>
      <c r="EV3" s="2">
        <v>8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3" t="b">
        <v>1</v>
      </c>
      <c r="FG3" s="3" t="b">
        <v>0</v>
      </c>
      <c r="FH3" s="2">
        <v>55.84</v>
      </c>
      <c r="FI3" s="2">
        <v>8</v>
      </c>
      <c r="FJ3" s="2">
        <v>7</v>
      </c>
      <c r="FK3" s="2">
        <v>0</v>
      </c>
      <c r="FL3" s="2">
        <v>0</v>
      </c>
      <c r="FM3" s="2">
        <v>1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1</v>
      </c>
      <c r="FT3" s="3" t="b">
        <v>0</v>
      </c>
      <c r="FU3" s="3" t="b">
        <v>1</v>
      </c>
      <c r="FV3" s="2">
        <v>76.010000000000005</v>
      </c>
      <c r="FW3" s="2">
        <v>9</v>
      </c>
      <c r="FX3" s="2">
        <v>8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3" t="b">
        <v>1</v>
      </c>
      <c r="GI3" s="2">
        <v>3</v>
      </c>
      <c r="GJ3" s="2">
        <v>1218</v>
      </c>
      <c r="GK3" s="2">
        <v>66.876000000000005</v>
      </c>
      <c r="GL3" s="2">
        <v>4</v>
      </c>
      <c r="GM3" s="2">
        <v>3</v>
      </c>
      <c r="GN3" s="2">
        <v>1</v>
      </c>
      <c r="GO3" s="2">
        <v>1</v>
      </c>
      <c r="GP3" s="2">
        <v>0</v>
      </c>
      <c r="GQ3" s="2">
        <v>5</v>
      </c>
      <c r="GR3" s="2">
        <v>10.6</v>
      </c>
      <c r="GS3" s="2">
        <v>3.375</v>
      </c>
      <c r="GT3" s="2">
        <v>3.875</v>
      </c>
    </row>
    <row r="4" spans="1:202" ht="15.75" customHeight="1" x14ac:dyDescent="0.35">
      <c r="A4" s="1" t="s">
        <v>345</v>
      </c>
      <c r="B4" s="2">
        <v>5</v>
      </c>
      <c r="C4" s="1" t="s">
        <v>203</v>
      </c>
      <c r="D4" s="1" t="s">
        <v>208</v>
      </c>
      <c r="E4" s="2">
        <v>20</v>
      </c>
      <c r="F4" s="3" t="b">
        <v>0</v>
      </c>
      <c r="G4" s="2">
        <v>122.33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3" t="b">
        <v>1</v>
      </c>
      <c r="R4" s="2">
        <v>42.56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1</v>
      </c>
      <c r="AC4" s="2">
        <v>88.47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0</v>
      </c>
      <c r="AN4" s="2">
        <v>18.8</v>
      </c>
      <c r="AO4" s="2">
        <v>0</v>
      </c>
      <c r="AP4" s="2">
        <v>0</v>
      </c>
      <c r="AQ4" s="2">
        <v>0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1</v>
      </c>
      <c r="AX4" s="2">
        <v>2</v>
      </c>
      <c r="AY4" s="3" t="b">
        <v>0</v>
      </c>
      <c r="AZ4" s="2">
        <v>87.61</v>
      </c>
      <c r="BA4" s="2">
        <v>7</v>
      </c>
      <c r="BB4" s="2">
        <v>6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0</v>
      </c>
      <c r="BI4" s="2">
        <v>0</v>
      </c>
      <c r="BJ4" s="2">
        <v>1</v>
      </c>
      <c r="BK4" s="2">
        <v>2</v>
      </c>
      <c r="BL4" s="3" t="b">
        <v>1</v>
      </c>
      <c r="BM4" s="3" t="b">
        <v>0</v>
      </c>
      <c r="BN4" s="2">
        <v>28.29</v>
      </c>
      <c r="BO4" s="2">
        <v>7</v>
      </c>
      <c r="BP4" s="2">
        <v>6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1</v>
      </c>
      <c r="BX4" s="2">
        <v>0</v>
      </c>
      <c r="BY4" s="2">
        <v>2</v>
      </c>
      <c r="BZ4" s="3" t="b">
        <v>1</v>
      </c>
      <c r="CA4" s="3" t="b">
        <v>0</v>
      </c>
      <c r="CB4" s="2">
        <v>37.840000000000003</v>
      </c>
      <c r="CC4" s="2">
        <v>7</v>
      </c>
      <c r="CD4" s="2">
        <v>6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1</v>
      </c>
      <c r="CL4" s="2">
        <v>1</v>
      </c>
      <c r="CM4" s="2">
        <v>2</v>
      </c>
      <c r="CN4" s="3" t="b">
        <v>0</v>
      </c>
      <c r="CO4" s="3" t="b">
        <v>0</v>
      </c>
      <c r="CP4" s="2">
        <v>49.2</v>
      </c>
      <c r="CQ4" s="2">
        <v>10</v>
      </c>
      <c r="CR4" s="2">
        <v>7</v>
      </c>
      <c r="CS4" s="2">
        <v>0</v>
      </c>
      <c r="CT4" s="2">
        <v>0</v>
      </c>
      <c r="CU4" s="2">
        <v>0</v>
      </c>
      <c r="CV4" s="2">
        <v>0</v>
      </c>
      <c r="CW4" s="2">
        <v>1</v>
      </c>
      <c r="CX4" s="2">
        <v>0</v>
      </c>
      <c r="CY4" s="2">
        <v>0</v>
      </c>
      <c r="CZ4" s="2">
        <v>0</v>
      </c>
      <c r="DA4" s="2">
        <v>1</v>
      </c>
      <c r="DB4" s="3" t="b">
        <v>0</v>
      </c>
      <c r="DC4" s="3" t="b">
        <v>0</v>
      </c>
      <c r="DD4" s="2">
        <v>85.54</v>
      </c>
      <c r="DE4" s="2">
        <v>7</v>
      </c>
      <c r="DF4" s="2">
        <v>4</v>
      </c>
      <c r="DG4" s="2">
        <v>1</v>
      </c>
      <c r="DH4" s="2">
        <v>0</v>
      </c>
      <c r="DI4" s="2">
        <v>0</v>
      </c>
      <c r="DJ4" s="2">
        <v>0</v>
      </c>
      <c r="DK4" s="2">
        <v>1</v>
      </c>
      <c r="DL4" s="2">
        <v>1</v>
      </c>
      <c r="DM4" s="2">
        <v>1</v>
      </c>
      <c r="DN4" s="2">
        <v>0</v>
      </c>
      <c r="DO4" s="2">
        <v>4</v>
      </c>
      <c r="DP4" s="3" t="b">
        <v>0</v>
      </c>
      <c r="DQ4" s="3" t="b">
        <v>0</v>
      </c>
      <c r="DR4" s="2">
        <v>60.44</v>
      </c>
      <c r="DS4" s="2">
        <v>9</v>
      </c>
      <c r="DT4" s="2">
        <v>6</v>
      </c>
      <c r="DU4" s="2">
        <v>0</v>
      </c>
      <c r="DV4" s="2">
        <v>0</v>
      </c>
      <c r="DW4" s="2">
        <v>1</v>
      </c>
      <c r="DX4" s="2">
        <v>0</v>
      </c>
      <c r="DY4" s="2">
        <v>1</v>
      </c>
      <c r="DZ4" s="2">
        <v>0</v>
      </c>
      <c r="EA4" s="2">
        <v>0</v>
      </c>
      <c r="EB4" s="2">
        <v>0</v>
      </c>
      <c r="EC4" s="2">
        <v>2</v>
      </c>
      <c r="ED4" s="3" t="b">
        <v>0</v>
      </c>
      <c r="EE4" s="3" t="b">
        <v>0</v>
      </c>
      <c r="EF4" s="2">
        <v>65.48</v>
      </c>
      <c r="EG4" s="2">
        <v>6</v>
      </c>
      <c r="EH4" s="2">
        <v>5</v>
      </c>
      <c r="EI4" s="2">
        <v>0</v>
      </c>
      <c r="EJ4" s="2">
        <v>0</v>
      </c>
      <c r="EK4" s="2">
        <v>1</v>
      </c>
      <c r="EL4" s="2">
        <v>1</v>
      </c>
      <c r="EM4" s="2">
        <v>0</v>
      </c>
      <c r="EN4" s="2">
        <v>1</v>
      </c>
      <c r="EO4" s="2">
        <v>0</v>
      </c>
      <c r="EP4" s="2">
        <v>0</v>
      </c>
      <c r="EQ4" s="2">
        <v>3</v>
      </c>
      <c r="ER4" s="3" t="b">
        <v>0</v>
      </c>
      <c r="ES4" s="3" t="b">
        <v>1</v>
      </c>
      <c r="ET4" s="2">
        <v>84.21</v>
      </c>
      <c r="EU4" s="2">
        <v>9</v>
      </c>
      <c r="EV4" s="2">
        <v>8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3" t="b">
        <v>1</v>
      </c>
      <c r="FG4" s="3" t="b">
        <v>0</v>
      </c>
      <c r="FH4" s="2">
        <v>135.1</v>
      </c>
      <c r="FI4" s="2">
        <v>7</v>
      </c>
      <c r="FJ4" s="2">
        <v>4</v>
      </c>
      <c r="FK4" s="2">
        <v>1</v>
      </c>
      <c r="FL4" s="2">
        <v>0</v>
      </c>
      <c r="FM4" s="2">
        <v>1</v>
      </c>
      <c r="FN4" s="2">
        <v>0</v>
      </c>
      <c r="FO4" s="2">
        <v>0</v>
      </c>
      <c r="FP4" s="2">
        <v>0</v>
      </c>
      <c r="FQ4" s="2">
        <v>1</v>
      </c>
      <c r="FR4" s="2">
        <v>1</v>
      </c>
      <c r="FS4" s="2">
        <v>4</v>
      </c>
      <c r="FT4" s="3" t="b">
        <v>0</v>
      </c>
      <c r="FU4" s="3" t="b">
        <v>1</v>
      </c>
      <c r="FV4" s="2">
        <v>69.680000000000007</v>
      </c>
      <c r="FW4" s="2">
        <v>9</v>
      </c>
      <c r="FX4" s="2">
        <v>8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3" t="b">
        <v>1</v>
      </c>
      <c r="GI4" s="2">
        <v>2</v>
      </c>
      <c r="GJ4" s="2">
        <v>1574</v>
      </c>
      <c r="GK4" s="2">
        <v>70.338999999999999</v>
      </c>
      <c r="GL4" s="2">
        <v>4</v>
      </c>
      <c r="GM4" s="2">
        <v>2</v>
      </c>
      <c r="GN4" s="2">
        <v>2</v>
      </c>
      <c r="GO4" s="2">
        <v>2</v>
      </c>
      <c r="GP4" s="2">
        <v>0</v>
      </c>
      <c r="GQ4" s="2">
        <v>4</v>
      </c>
      <c r="GR4" s="2">
        <v>10.8</v>
      </c>
      <c r="GS4" s="2">
        <v>3.375</v>
      </c>
      <c r="GT4" s="2">
        <v>4.125</v>
      </c>
    </row>
    <row r="5" spans="1:202" ht="15.75" customHeight="1" x14ac:dyDescent="0.35">
      <c r="A5" s="1" t="s">
        <v>346</v>
      </c>
      <c r="B5" s="2">
        <v>5</v>
      </c>
      <c r="C5" s="1" t="s">
        <v>203</v>
      </c>
      <c r="D5" s="1" t="s">
        <v>204</v>
      </c>
      <c r="E5" s="2">
        <v>24</v>
      </c>
      <c r="F5" s="3" t="b">
        <v>1</v>
      </c>
      <c r="G5" s="2">
        <v>34.119999999999997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1</v>
      </c>
      <c r="R5" s="2">
        <v>36.5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 t="b">
        <v>1</v>
      </c>
      <c r="AC5" s="2">
        <v>89.66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43.8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4</v>
      </c>
      <c r="AY5" s="3" t="b">
        <v>0</v>
      </c>
      <c r="AZ5" s="2">
        <v>56.38</v>
      </c>
      <c r="BA5" s="2">
        <v>8</v>
      </c>
      <c r="BB5" s="2">
        <v>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1</v>
      </c>
      <c r="BK5" s="2">
        <v>1</v>
      </c>
      <c r="BL5" s="3" t="b">
        <v>0</v>
      </c>
      <c r="BM5" s="3" t="b">
        <v>1</v>
      </c>
      <c r="BN5" s="2">
        <v>57.28</v>
      </c>
      <c r="BO5" s="2">
        <v>9</v>
      </c>
      <c r="BP5" s="2">
        <v>8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3" t="b">
        <v>0</v>
      </c>
      <c r="CA5" s="3" t="b">
        <v>1</v>
      </c>
      <c r="CB5" s="2">
        <v>58.64</v>
      </c>
      <c r="CC5" s="2">
        <v>9</v>
      </c>
      <c r="CD5" s="2">
        <v>8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 t="b">
        <v>0</v>
      </c>
      <c r="CO5" s="3" t="b">
        <v>1</v>
      </c>
      <c r="CP5" s="2">
        <v>53.75</v>
      </c>
      <c r="CQ5" s="2">
        <v>9</v>
      </c>
      <c r="CR5" s="2">
        <v>8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3" t="b">
        <v>0</v>
      </c>
      <c r="DC5" s="3" t="b">
        <v>0</v>
      </c>
      <c r="DD5" s="2">
        <v>103.41</v>
      </c>
      <c r="DE5" s="2">
        <v>8</v>
      </c>
      <c r="DF5" s="2">
        <v>7</v>
      </c>
      <c r="DG5" s="2">
        <v>0</v>
      </c>
      <c r="DH5" s="2">
        <v>0</v>
      </c>
      <c r="DI5" s="2">
        <v>1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1</v>
      </c>
      <c r="DP5" s="3" t="b">
        <v>0</v>
      </c>
      <c r="DQ5" s="3" t="b">
        <v>1</v>
      </c>
      <c r="DR5" s="2">
        <v>60.46</v>
      </c>
      <c r="DS5" s="2">
        <v>9</v>
      </c>
      <c r="DT5" s="2">
        <v>8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3" t="b">
        <v>0</v>
      </c>
      <c r="EE5" s="3" t="b">
        <v>1</v>
      </c>
      <c r="EF5" s="2">
        <v>73.53</v>
      </c>
      <c r="EG5" s="2">
        <v>9</v>
      </c>
      <c r="EH5" s="2">
        <v>8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3" t="b">
        <v>1</v>
      </c>
      <c r="ES5" s="3" t="b">
        <v>1</v>
      </c>
      <c r="ET5" s="2">
        <v>60.22</v>
      </c>
      <c r="EU5" s="2">
        <v>9</v>
      </c>
      <c r="EV5" s="2">
        <v>8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3" t="b">
        <v>1</v>
      </c>
      <c r="FG5" s="3" t="b">
        <v>1</v>
      </c>
      <c r="FH5" s="2">
        <v>64.989999999999995</v>
      </c>
      <c r="FI5" s="2">
        <v>9</v>
      </c>
      <c r="FJ5" s="2">
        <v>8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3" t="b">
        <v>1</v>
      </c>
      <c r="FU5" s="3" t="b">
        <v>1</v>
      </c>
      <c r="FV5" s="2">
        <v>61.49</v>
      </c>
      <c r="FW5" s="2">
        <v>9</v>
      </c>
      <c r="FX5" s="2">
        <v>8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3" t="b">
        <v>1</v>
      </c>
      <c r="GI5" s="2">
        <v>8</v>
      </c>
      <c r="GJ5" s="2">
        <v>1444</v>
      </c>
      <c r="GK5" s="2">
        <v>65.015000000000001</v>
      </c>
      <c r="GL5" s="2">
        <v>4</v>
      </c>
      <c r="GM5" s="2">
        <v>4</v>
      </c>
      <c r="GN5" s="2">
        <v>0</v>
      </c>
      <c r="GO5" s="2">
        <v>0</v>
      </c>
      <c r="GP5" s="2">
        <v>4</v>
      </c>
      <c r="GQ5" s="2">
        <v>2</v>
      </c>
      <c r="GR5" s="2">
        <v>9.4</v>
      </c>
      <c r="GS5" s="2">
        <v>2.375</v>
      </c>
      <c r="GT5" s="2">
        <v>4.625</v>
      </c>
    </row>
    <row r="6" spans="1:202" ht="15.75" customHeight="1" x14ac:dyDescent="0.35">
      <c r="A6" s="1" t="s">
        <v>347</v>
      </c>
      <c r="B6" s="2">
        <v>5</v>
      </c>
      <c r="C6" s="1" t="s">
        <v>203</v>
      </c>
      <c r="D6" s="1" t="s">
        <v>208</v>
      </c>
      <c r="E6" s="2">
        <v>39</v>
      </c>
      <c r="F6" s="3" t="b">
        <v>0</v>
      </c>
      <c r="G6" s="2">
        <v>16.02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3" t="b">
        <v>1</v>
      </c>
      <c r="R6" s="2">
        <v>19.71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 t="b">
        <v>1</v>
      </c>
      <c r="AC6" s="2">
        <v>42.59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3" t="b">
        <v>1</v>
      </c>
      <c r="AN6" s="2">
        <v>20.51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3" t="b">
        <v>0</v>
      </c>
      <c r="AZ6" s="2">
        <v>95.66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v>1</v>
      </c>
      <c r="BL6" s="3" t="b">
        <v>0</v>
      </c>
      <c r="BM6" s="3" t="b">
        <v>1</v>
      </c>
      <c r="BN6" s="2">
        <v>72.400000000000006</v>
      </c>
      <c r="BO6" s="2">
        <v>9</v>
      </c>
      <c r="BP6" s="2">
        <v>8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3" t="b">
        <v>0</v>
      </c>
      <c r="CA6" s="3" t="b">
        <v>0</v>
      </c>
      <c r="CB6" s="2">
        <v>78.569999999999993</v>
      </c>
      <c r="CC6" s="2">
        <v>9</v>
      </c>
      <c r="CD6" s="2">
        <v>4</v>
      </c>
      <c r="CE6" s="2">
        <v>1</v>
      </c>
      <c r="CF6" s="2">
        <v>1</v>
      </c>
      <c r="CG6" s="2">
        <v>1</v>
      </c>
      <c r="CH6" s="2">
        <v>0</v>
      </c>
      <c r="CI6" s="2">
        <v>0</v>
      </c>
      <c r="CJ6" s="2">
        <v>0</v>
      </c>
      <c r="CK6" s="2">
        <v>1</v>
      </c>
      <c r="CL6" s="2">
        <v>0</v>
      </c>
      <c r="CM6" s="2">
        <v>4</v>
      </c>
      <c r="CN6" s="3" t="b">
        <v>1</v>
      </c>
      <c r="CO6" s="3" t="b">
        <v>1</v>
      </c>
      <c r="CP6" s="2">
        <v>150.61000000000001</v>
      </c>
      <c r="CQ6" s="2">
        <v>9</v>
      </c>
      <c r="CR6" s="2">
        <v>8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3" t="b">
        <v>0</v>
      </c>
      <c r="DC6" s="3" t="b">
        <v>0</v>
      </c>
      <c r="DD6" s="2">
        <v>111.48</v>
      </c>
      <c r="DE6" s="2">
        <v>8</v>
      </c>
      <c r="DF6" s="2">
        <v>7</v>
      </c>
      <c r="DG6" s="2">
        <v>0</v>
      </c>
      <c r="DH6" s="2">
        <v>0</v>
      </c>
      <c r="DI6" s="2">
        <v>1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1</v>
      </c>
      <c r="DP6" s="3" t="b">
        <v>0</v>
      </c>
      <c r="DQ6" s="3" t="b">
        <v>1</v>
      </c>
      <c r="DR6" s="2">
        <v>70.66</v>
      </c>
      <c r="DS6" s="2">
        <v>9</v>
      </c>
      <c r="DT6" s="2">
        <v>8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3" t="b">
        <v>0</v>
      </c>
      <c r="EE6" s="3" t="b">
        <v>0</v>
      </c>
      <c r="EF6" s="2">
        <v>50.91</v>
      </c>
      <c r="EG6" s="2">
        <v>8</v>
      </c>
      <c r="EH6" s="2">
        <v>7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1</v>
      </c>
      <c r="EQ6" s="2">
        <v>1</v>
      </c>
      <c r="ER6" s="3" t="b">
        <v>0</v>
      </c>
      <c r="ES6" s="3" t="b">
        <v>0</v>
      </c>
      <c r="ET6" s="2">
        <v>48.69</v>
      </c>
      <c r="EU6" s="2">
        <v>9</v>
      </c>
      <c r="EV6" s="2">
        <v>6</v>
      </c>
      <c r="EW6" s="2">
        <v>0</v>
      </c>
      <c r="EX6" s="2">
        <v>1</v>
      </c>
      <c r="EY6" s="2">
        <v>1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2</v>
      </c>
      <c r="FF6" s="3" t="b">
        <v>0</v>
      </c>
      <c r="FG6" s="3" t="b">
        <v>1</v>
      </c>
      <c r="FH6" s="2">
        <v>88.2</v>
      </c>
      <c r="FI6" s="2">
        <v>9</v>
      </c>
      <c r="FJ6" s="2">
        <v>8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3" t="b">
        <v>1</v>
      </c>
      <c r="FU6" s="3" t="b">
        <v>1</v>
      </c>
      <c r="FV6" s="2">
        <v>54.4</v>
      </c>
      <c r="FW6" s="2">
        <v>9</v>
      </c>
      <c r="FX6" s="2">
        <v>8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3" t="b">
        <v>1</v>
      </c>
      <c r="GI6" s="2">
        <v>5</v>
      </c>
      <c r="GJ6" s="2">
        <v>1194</v>
      </c>
      <c r="GK6" s="2">
        <v>82.158000000000001</v>
      </c>
      <c r="GL6" s="2">
        <v>3</v>
      </c>
      <c r="GM6" s="2">
        <v>2</v>
      </c>
      <c r="GN6" s="2">
        <v>1</v>
      </c>
      <c r="GO6" s="2">
        <v>2</v>
      </c>
      <c r="GP6" s="2">
        <v>3</v>
      </c>
      <c r="GQ6" s="2">
        <v>2</v>
      </c>
      <c r="GR6" s="2">
        <v>10.199999999999999</v>
      </c>
      <c r="GS6" s="2">
        <v>3.625</v>
      </c>
      <c r="GT6" s="2">
        <v>4.375</v>
      </c>
    </row>
    <row r="7" spans="1:202" ht="15.75" customHeight="1" x14ac:dyDescent="0.35">
      <c r="A7" s="1" t="s">
        <v>348</v>
      </c>
      <c r="B7" s="2">
        <v>5</v>
      </c>
      <c r="C7" s="1" t="s">
        <v>203</v>
      </c>
      <c r="D7" s="1" t="s">
        <v>204</v>
      </c>
      <c r="E7" s="2">
        <v>18</v>
      </c>
      <c r="F7" s="3" t="b">
        <v>1</v>
      </c>
      <c r="G7" s="2">
        <v>49.88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1</v>
      </c>
      <c r="R7" s="2">
        <v>37.14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 t="b">
        <v>0</v>
      </c>
      <c r="AC7" s="2">
        <v>108.88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3" t="b">
        <v>1</v>
      </c>
      <c r="AN7" s="2">
        <v>26.03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3</v>
      </c>
      <c r="AY7" s="3" t="b">
        <v>0</v>
      </c>
      <c r="AZ7" s="2">
        <v>70.83</v>
      </c>
      <c r="BA7" s="2">
        <v>8</v>
      </c>
      <c r="BB7" s="2">
        <v>7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v>1</v>
      </c>
      <c r="BL7" s="3" t="b">
        <v>0</v>
      </c>
      <c r="BM7" s="3" t="b">
        <v>1</v>
      </c>
      <c r="BN7" s="2">
        <v>83.09</v>
      </c>
      <c r="BO7" s="2">
        <v>9</v>
      </c>
      <c r="BP7" s="2">
        <v>8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3" t="b">
        <v>0</v>
      </c>
      <c r="CA7" s="3" t="b">
        <v>1</v>
      </c>
      <c r="CB7" s="2">
        <v>96.97</v>
      </c>
      <c r="CC7" s="2">
        <v>9</v>
      </c>
      <c r="CD7" s="2">
        <v>8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 t="b">
        <v>0</v>
      </c>
      <c r="CO7" s="3" t="b">
        <v>1</v>
      </c>
      <c r="CP7" s="2">
        <v>57.75</v>
      </c>
      <c r="CQ7" s="2">
        <v>9</v>
      </c>
      <c r="CR7" s="2">
        <v>8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3" t="b">
        <v>0</v>
      </c>
      <c r="DC7" s="3" t="b">
        <v>1</v>
      </c>
      <c r="DD7" s="2">
        <v>72.13</v>
      </c>
      <c r="DE7" s="2">
        <v>9</v>
      </c>
      <c r="DF7" s="2">
        <v>8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3" t="b">
        <v>0</v>
      </c>
      <c r="DQ7" s="3" t="b">
        <v>1</v>
      </c>
      <c r="DR7" s="2">
        <v>81.010000000000005</v>
      </c>
      <c r="DS7" s="2">
        <v>9</v>
      </c>
      <c r="DT7" s="2">
        <v>8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3" t="b">
        <v>0</v>
      </c>
      <c r="EE7" s="3" t="b">
        <v>1</v>
      </c>
      <c r="EF7" s="2">
        <v>75.819999999999993</v>
      </c>
      <c r="EG7" s="2">
        <v>9</v>
      </c>
      <c r="EH7" s="2">
        <v>8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3" t="b">
        <v>1</v>
      </c>
      <c r="ES7" s="3" t="b">
        <v>1</v>
      </c>
      <c r="ET7" s="2">
        <v>66.58</v>
      </c>
      <c r="EU7" s="2">
        <v>9</v>
      </c>
      <c r="EV7" s="2">
        <v>8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3" t="b">
        <v>1</v>
      </c>
      <c r="FG7" s="3" t="b">
        <v>1</v>
      </c>
      <c r="FH7" s="2">
        <v>86.72</v>
      </c>
      <c r="FI7" s="2">
        <v>9</v>
      </c>
      <c r="FJ7" s="2">
        <v>8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3" t="b">
        <v>1</v>
      </c>
      <c r="FU7" s="3" t="b">
        <v>1</v>
      </c>
      <c r="FV7" s="2">
        <v>79.819999999999993</v>
      </c>
      <c r="FW7" s="2">
        <v>9</v>
      </c>
      <c r="FX7" s="2">
        <v>8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3" t="b">
        <v>1</v>
      </c>
      <c r="GI7" s="2">
        <v>9</v>
      </c>
      <c r="GJ7" s="2">
        <v>1314</v>
      </c>
      <c r="GK7" s="2">
        <v>77.072000000000003</v>
      </c>
      <c r="GL7" s="2">
        <v>4</v>
      </c>
      <c r="GM7" s="2">
        <v>4</v>
      </c>
      <c r="GN7" s="2">
        <v>0</v>
      </c>
      <c r="GO7" s="2">
        <v>0</v>
      </c>
      <c r="GP7" s="2">
        <v>5</v>
      </c>
      <c r="GQ7" s="2">
        <v>1</v>
      </c>
      <c r="GR7" s="2">
        <v>11</v>
      </c>
      <c r="GS7" s="2">
        <v>2.25</v>
      </c>
      <c r="GT7" s="2">
        <v>3.875</v>
      </c>
    </row>
    <row r="8" spans="1:202" ht="15.75" customHeight="1" x14ac:dyDescent="0.35">
      <c r="A8" s="1" t="s">
        <v>349</v>
      </c>
      <c r="B8" s="2">
        <v>5</v>
      </c>
      <c r="C8" s="1" t="s">
        <v>203</v>
      </c>
      <c r="D8" s="1" t="s">
        <v>204</v>
      </c>
      <c r="E8" s="2">
        <v>29</v>
      </c>
      <c r="F8" s="3" t="b">
        <v>0</v>
      </c>
      <c r="G8" s="2">
        <v>41.37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3" t="b">
        <v>1</v>
      </c>
      <c r="R8" s="2">
        <v>61.36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0</v>
      </c>
      <c r="AC8" s="2">
        <v>31.68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3" t="b">
        <v>1</v>
      </c>
      <c r="AN8" s="2">
        <v>32.18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2</v>
      </c>
      <c r="AY8" s="3" t="b">
        <v>0</v>
      </c>
      <c r="AZ8" s="2">
        <v>47.78</v>
      </c>
      <c r="BA8" s="2">
        <v>7</v>
      </c>
      <c r="BB8" s="2">
        <v>6</v>
      </c>
      <c r="BC8" s="2">
        <v>0</v>
      </c>
      <c r="BD8" s="2">
        <v>0</v>
      </c>
      <c r="BE8" s="2">
        <v>0</v>
      </c>
      <c r="BF8" s="2">
        <v>1</v>
      </c>
      <c r="BG8" s="2">
        <v>0</v>
      </c>
      <c r="BH8" s="2">
        <v>0</v>
      </c>
      <c r="BI8" s="2">
        <v>0</v>
      </c>
      <c r="BJ8" s="2">
        <v>1</v>
      </c>
      <c r="BK8" s="2">
        <v>2</v>
      </c>
      <c r="BL8" s="3" t="b">
        <v>1</v>
      </c>
      <c r="BM8" s="3" t="b">
        <v>1</v>
      </c>
      <c r="BN8" s="2">
        <v>45.98</v>
      </c>
      <c r="BO8" s="2">
        <v>9</v>
      </c>
      <c r="BP8" s="2">
        <v>8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3" t="b">
        <v>0</v>
      </c>
      <c r="CA8" s="3" t="b">
        <v>0</v>
      </c>
      <c r="CB8" s="2">
        <v>129.08000000000001</v>
      </c>
      <c r="CC8" s="2">
        <v>8</v>
      </c>
      <c r="CD8" s="2">
        <v>7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1</v>
      </c>
      <c r="CM8" s="2">
        <v>1</v>
      </c>
      <c r="CN8" s="3" t="b">
        <v>0</v>
      </c>
      <c r="CO8" s="3" t="b">
        <v>1</v>
      </c>
      <c r="CP8" s="2">
        <v>40.659999999999997</v>
      </c>
      <c r="CQ8" s="2">
        <v>9</v>
      </c>
      <c r="CR8" s="2">
        <v>8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3" t="b">
        <v>0</v>
      </c>
      <c r="DC8" s="3" t="b">
        <v>0</v>
      </c>
      <c r="DD8" s="2">
        <v>55.08</v>
      </c>
      <c r="DE8" s="2">
        <v>8</v>
      </c>
      <c r="DF8" s="2">
        <v>7</v>
      </c>
      <c r="DG8" s="2">
        <v>0</v>
      </c>
      <c r="DH8" s="2">
        <v>0</v>
      </c>
      <c r="DI8" s="2">
        <v>1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1</v>
      </c>
      <c r="DP8" s="3" t="b">
        <v>0</v>
      </c>
      <c r="DQ8" s="3" t="b">
        <v>1</v>
      </c>
      <c r="DR8" s="2">
        <v>71.400000000000006</v>
      </c>
      <c r="DS8" s="2">
        <v>9</v>
      </c>
      <c r="DT8" s="2">
        <v>8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3" t="b">
        <v>0</v>
      </c>
      <c r="EE8" s="3" t="b">
        <v>1</v>
      </c>
      <c r="EF8" s="2">
        <v>73.34</v>
      </c>
      <c r="EG8" s="2">
        <v>9</v>
      </c>
      <c r="EH8" s="2">
        <v>8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3" t="b">
        <v>1</v>
      </c>
      <c r="ES8" s="3" t="b">
        <v>0</v>
      </c>
      <c r="ET8" s="2">
        <v>44.76</v>
      </c>
      <c r="EU8" s="2">
        <v>8</v>
      </c>
      <c r="EV8" s="2">
        <v>7</v>
      </c>
      <c r="EW8" s="2">
        <v>0</v>
      </c>
      <c r="EX8" s="2">
        <v>1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1</v>
      </c>
      <c r="FF8" s="3" t="b">
        <v>0</v>
      </c>
      <c r="FG8" s="3" t="b">
        <v>0</v>
      </c>
      <c r="FH8" s="2">
        <v>90.48</v>
      </c>
      <c r="FI8" s="2">
        <v>8</v>
      </c>
      <c r="FJ8" s="2">
        <v>7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1</v>
      </c>
      <c r="FR8" s="2">
        <v>0</v>
      </c>
      <c r="FS8" s="2">
        <v>1</v>
      </c>
      <c r="FT8" s="3" t="b">
        <v>0</v>
      </c>
      <c r="FU8" s="3" t="b">
        <v>1</v>
      </c>
      <c r="FV8" s="2">
        <v>77.12</v>
      </c>
      <c r="FW8" s="2">
        <v>9</v>
      </c>
      <c r="FX8" s="2">
        <v>8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3" t="b">
        <v>1</v>
      </c>
      <c r="GI8" s="2">
        <v>5</v>
      </c>
      <c r="GJ8" s="2">
        <v>1507</v>
      </c>
      <c r="GK8" s="2">
        <v>67.567999999999998</v>
      </c>
      <c r="GL8" s="2">
        <v>3</v>
      </c>
      <c r="GM8" s="2">
        <v>2</v>
      </c>
      <c r="GN8" s="2">
        <v>1</v>
      </c>
      <c r="GO8" s="2">
        <v>2</v>
      </c>
      <c r="GP8" s="2">
        <v>3</v>
      </c>
      <c r="GQ8" s="2">
        <v>2</v>
      </c>
      <c r="GR8" s="2">
        <v>8.4</v>
      </c>
      <c r="GS8" s="2">
        <v>2.75</v>
      </c>
      <c r="GT8" s="2">
        <v>4.125</v>
      </c>
    </row>
    <row r="9" spans="1:202" ht="15.75" customHeight="1" x14ac:dyDescent="0.35">
      <c r="A9" s="1" t="s">
        <v>350</v>
      </c>
      <c r="B9" s="2">
        <v>5</v>
      </c>
      <c r="C9" s="1" t="s">
        <v>203</v>
      </c>
      <c r="D9" s="1" t="s">
        <v>208</v>
      </c>
      <c r="E9" s="2">
        <v>32</v>
      </c>
      <c r="F9" s="3" t="b">
        <v>1</v>
      </c>
      <c r="G9" s="2">
        <v>24.66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42.68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28.16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51.25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0</v>
      </c>
      <c r="AZ9" s="2">
        <v>53.66</v>
      </c>
      <c r="BA9" s="2">
        <v>8</v>
      </c>
      <c r="BB9" s="2">
        <v>7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1</v>
      </c>
      <c r="BJ9" s="2">
        <v>0</v>
      </c>
      <c r="BK9" s="2">
        <v>1</v>
      </c>
      <c r="BL9" s="3" t="b">
        <v>0</v>
      </c>
      <c r="BM9" s="3" t="b">
        <v>1</v>
      </c>
      <c r="BN9" s="2">
        <v>32</v>
      </c>
      <c r="BO9" s="2">
        <v>9</v>
      </c>
      <c r="BP9" s="2">
        <v>8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3" t="b">
        <v>0</v>
      </c>
      <c r="CA9" s="3" t="b">
        <v>0</v>
      </c>
      <c r="CB9" s="2">
        <v>111.6</v>
      </c>
      <c r="CC9" s="2">
        <v>9</v>
      </c>
      <c r="CD9" s="2">
        <v>6</v>
      </c>
      <c r="CE9" s="2">
        <v>1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1</v>
      </c>
      <c r="CL9" s="2">
        <v>0</v>
      </c>
      <c r="CM9" s="2">
        <v>2</v>
      </c>
      <c r="CN9" s="3" t="b">
        <v>0</v>
      </c>
      <c r="CO9" s="3" t="b">
        <v>0</v>
      </c>
      <c r="CP9" s="2">
        <v>32.130000000000003</v>
      </c>
      <c r="CQ9" s="2">
        <v>9</v>
      </c>
      <c r="CR9" s="2">
        <v>6</v>
      </c>
      <c r="CS9" s="2">
        <v>0</v>
      </c>
      <c r="CT9" s="2">
        <v>0</v>
      </c>
      <c r="CU9" s="2">
        <v>0</v>
      </c>
      <c r="CV9" s="2">
        <v>1</v>
      </c>
      <c r="CW9" s="2">
        <v>0</v>
      </c>
      <c r="CX9" s="2">
        <v>0</v>
      </c>
      <c r="CY9" s="2">
        <v>0</v>
      </c>
      <c r="CZ9" s="2">
        <v>1</v>
      </c>
      <c r="DA9" s="2">
        <v>2</v>
      </c>
      <c r="DB9" s="3" t="b">
        <v>1</v>
      </c>
      <c r="DC9" s="3" t="b">
        <v>1</v>
      </c>
      <c r="DD9" s="2">
        <v>61.27</v>
      </c>
      <c r="DE9" s="2">
        <v>9</v>
      </c>
      <c r="DF9" s="2">
        <v>8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3" t="b">
        <v>0</v>
      </c>
      <c r="DQ9" s="3" t="b">
        <v>1</v>
      </c>
      <c r="DR9" s="2">
        <v>60.39</v>
      </c>
      <c r="DS9" s="2">
        <v>9</v>
      </c>
      <c r="DT9" s="2">
        <v>8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3" t="b">
        <v>0</v>
      </c>
      <c r="EE9" s="3" t="b">
        <v>1</v>
      </c>
      <c r="EF9" s="2">
        <v>51.28</v>
      </c>
      <c r="EG9" s="2">
        <v>9</v>
      </c>
      <c r="EH9" s="2">
        <v>8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3" t="b">
        <v>1</v>
      </c>
      <c r="ES9" s="3" t="b">
        <v>1</v>
      </c>
      <c r="ET9" s="2">
        <v>41.08</v>
      </c>
      <c r="EU9" s="2">
        <v>9</v>
      </c>
      <c r="EV9" s="2">
        <v>8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3" t="b">
        <v>1</v>
      </c>
      <c r="FG9" s="3" t="b">
        <v>1</v>
      </c>
      <c r="FH9" s="2">
        <v>54.97</v>
      </c>
      <c r="FI9" s="2">
        <v>9</v>
      </c>
      <c r="FJ9" s="2">
        <v>8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3" t="b">
        <v>1</v>
      </c>
      <c r="FU9" s="3" t="b">
        <v>1</v>
      </c>
      <c r="FV9" s="2">
        <v>37.65</v>
      </c>
      <c r="FW9" s="2">
        <v>9</v>
      </c>
      <c r="FX9" s="2">
        <v>8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3" t="b">
        <v>1</v>
      </c>
      <c r="GI9" s="2">
        <v>7</v>
      </c>
      <c r="GJ9" s="2">
        <v>1155</v>
      </c>
      <c r="GK9" s="2">
        <v>53.603000000000002</v>
      </c>
      <c r="GL9" s="2">
        <v>5</v>
      </c>
      <c r="GM9" s="2">
        <v>4</v>
      </c>
      <c r="GN9" s="2">
        <v>1</v>
      </c>
      <c r="GO9" s="2">
        <v>0</v>
      </c>
      <c r="GP9" s="2">
        <v>3</v>
      </c>
      <c r="GQ9" s="2">
        <v>2</v>
      </c>
      <c r="GR9" s="2">
        <v>8.4</v>
      </c>
      <c r="GS9" s="2">
        <v>3</v>
      </c>
      <c r="GT9" s="2">
        <v>4</v>
      </c>
    </row>
    <row r="10" spans="1:202" ht="15.75" customHeight="1" x14ac:dyDescent="0.35">
      <c r="A10" s="1" t="s">
        <v>351</v>
      </c>
      <c r="B10" s="2">
        <v>5</v>
      </c>
      <c r="C10" s="1" t="s">
        <v>203</v>
      </c>
      <c r="D10" s="1" t="s">
        <v>204</v>
      </c>
      <c r="E10" s="2">
        <v>19</v>
      </c>
      <c r="F10" s="3" t="b">
        <v>1</v>
      </c>
      <c r="G10" s="2">
        <v>71.13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1</v>
      </c>
      <c r="R10" s="2">
        <v>71.69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b">
        <v>1</v>
      </c>
      <c r="AC10" s="2">
        <v>57.75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3" t="b">
        <v>1</v>
      </c>
      <c r="AN10" s="2">
        <v>85.62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4</v>
      </c>
      <c r="AY10" s="3" t="b">
        <v>1</v>
      </c>
      <c r="AZ10" s="2">
        <v>66.69</v>
      </c>
      <c r="BA10" s="2">
        <v>9</v>
      </c>
      <c r="BB10" s="2">
        <v>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3" t="b">
        <v>0</v>
      </c>
      <c r="BM10" s="3" t="b">
        <v>1</v>
      </c>
      <c r="BN10" s="2">
        <v>94.23</v>
      </c>
      <c r="BO10" s="2">
        <v>9</v>
      </c>
      <c r="BP10" s="2">
        <v>8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3" t="b">
        <v>0</v>
      </c>
      <c r="CA10" s="3" t="b">
        <v>1</v>
      </c>
      <c r="CB10" s="2">
        <v>109.89</v>
      </c>
      <c r="CC10" s="2">
        <v>9</v>
      </c>
      <c r="CD10" s="2">
        <v>8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3" t="b">
        <v>0</v>
      </c>
      <c r="CO10" s="3" t="b">
        <v>1</v>
      </c>
      <c r="CP10" s="2">
        <v>85.67</v>
      </c>
      <c r="CQ10" s="2">
        <v>9</v>
      </c>
      <c r="CR10" s="2">
        <v>8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3" t="b">
        <v>0</v>
      </c>
      <c r="DC10" s="3" t="b">
        <v>0</v>
      </c>
      <c r="DD10" s="2">
        <v>82.67</v>
      </c>
      <c r="DE10" s="2">
        <v>8</v>
      </c>
      <c r="DF10" s="2">
        <v>5</v>
      </c>
      <c r="DG10" s="2">
        <v>1</v>
      </c>
      <c r="DH10" s="2">
        <v>0</v>
      </c>
      <c r="DI10" s="2">
        <v>1</v>
      </c>
      <c r="DJ10" s="2">
        <v>0</v>
      </c>
      <c r="DK10" s="2">
        <v>0</v>
      </c>
      <c r="DL10" s="2">
        <v>0</v>
      </c>
      <c r="DM10" s="2">
        <v>1</v>
      </c>
      <c r="DN10" s="2">
        <v>0</v>
      </c>
      <c r="DO10" s="2">
        <v>3</v>
      </c>
      <c r="DP10" s="3" t="b">
        <v>0</v>
      </c>
      <c r="DQ10" s="3" t="b">
        <v>1</v>
      </c>
      <c r="DR10" s="2">
        <v>121.9</v>
      </c>
      <c r="DS10" s="2">
        <v>9</v>
      </c>
      <c r="DT10" s="2">
        <v>8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3" t="b">
        <v>0</v>
      </c>
      <c r="EE10" s="3" t="b">
        <v>1</v>
      </c>
      <c r="EF10" s="2">
        <v>111.09</v>
      </c>
      <c r="EG10" s="2">
        <v>9</v>
      </c>
      <c r="EH10" s="2">
        <v>8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3" t="b">
        <v>1</v>
      </c>
      <c r="ES10" s="3" t="b">
        <v>1</v>
      </c>
      <c r="ET10" s="2">
        <v>91.57</v>
      </c>
      <c r="EU10" s="2">
        <v>9</v>
      </c>
      <c r="EV10" s="2">
        <v>8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3" t="b">
        <v>1</v>
      </c>
      <c r="FG10" s="3" t="b">
        <v>1</v>
      </c>
      <c r="FH10" s="2">
        <v>89.28</v>
      </c>
      <c r="FI10" s="2">
        <v>9</v>
      </c>
      <c r="FJ10" s="2">
        <v>8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3" t="b">
        <v>1</v>
      </c>
      <c r="FU10" s="3" t="b">
        <v>1</v>
      </c>
      <c r="FV10" s="2">
        <v>93.87</v>
      </c>
      <c r="FW10" s="2">
        <v>9</v>
      </c>
      <c r="FX10" s="2">
        <v>8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3" t="b">
        <v>1</v>
      </c>
      <c r="GI10" s="2">
        <v>9</v>
      </c>
      <c r="GJ10" s="2">
        <v>1769</v>
      </c>
      <c r="GK10" s="2">
        <v>94.686000000000007</v>
      </c>
      <c r="GL10" s="2">
        <v>4</v>
      </c>
      <c r="GM10" s="2">
        <v>4</v>
      </c>
      <c r="GN10" s="2">
        <v>0</v>
      </c>
      <c r="GO10" s="2">
        <v>0</v>
      </c>
      <c r="GP10" s="2">
        <v>5</v>
      </c>
      <c r="GQ10" s="2">
        <v>1</v>
      </c>
      <c r="GR10" s="2">
        <v>8.1999999999999993</v>
      </c>
      <c r="GS10" s="2">
        <v>2.875</v>
      </c>
      <c r="GT10" s="2">
        <v>3.875</v>
      </c>
    </row>
    <row r="11" spans="1:202" ht="15.75" customHeight="1" x14ac:dyDescent="0.35">
      <c r="A11" s="1" t="s">
        <v>352</v>
      </c>
      <c r="B11" s="2">
        <v>5</v>
      </c>
      <c r="C11" s="1" t="s">
        <v>203</v>
      </c>
      <c r="D11" s="1" t="s">
        <v>208</v>
      </c>
      <c r="E11" s="2">
        <v>24</v>
      </c>
      <c r="F11" s="3" t="b">
        <v>1</v>
      </c>
      <c r="G11" s="2">
        <v>52.61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20.54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38.6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65.790000000000006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70.3</v>
      </c>
      <c r="BA11" s="2">
        <v>8</v>
      </c>
      <c r="BB11" s="2">
        <v>7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1</v>
      </c>
      <c r="BK11" s="2">
        <v>1</v>
      </c>
      <c r="BL11" s="3" t="b">
        <v>0</v>
      </c>
      <c r="BM11" s="3" t="b">
        <v>1</v>
      </c>
      <c r="BN11" s="2">
        <v>74.94</v>
      </c>
      <c r="BO11" s="2">
        <v>9</v>
      </c>
      <c r="BP11" s="2">
        <v>8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3" t="b">
        <v>0</v>
      </c>
      <c r="CA11" s="3" t="b">
        <v>1</v>
      </c>
      <c r="CB11" s="2">
        <v>64.94</v>
      </c>
      <c r="CC11" s="2">
        <v>9</v>
      </c>
      <c r="CD11" s="2">
        <v>8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3" t="b">
        <v>0</v>
      </c>
      <c r="CO11" s="3" t="b">
        <v>1</v>
      </c>
      <c r="CP11" s="2">
        <v>106.11</v>
      </c>
      <c r="CQ11" s="2">
        <v>9</v>
      </c>
      <c r="CR11" s="2">
        <v>8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3" t="b">
        <v>0</v>
      </c>
      <c r="DC11" s="3" t="b">
        <v>1</v>
      </c>
      <c r="DD11" s="2">
        <v>82.44</v>
      </c>
      <c r="DE11" s="2">
        <v>9</v>
      </c>
      <c r="DF11" s="2">
        <v>8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3" t="b">
        <v>0</v>
      </c>
      <c r="DQ11" s="3" t="b">
        <v>1</v>
      </c>
      <c r="DR11" s="2">
        <v>77.31</v>
      </c>
      <c r="DS11" s="2">
        <v>9</v>
      </c>
      <c r="DT11" s="2">
        <v>8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3" t="b">
        <v>0</v>
      </c>
      <c r="EE11" s="3" t="b">
        <v>1</v>
      </c>
      <c r="EF11" s="2">
        <v>105.51</v>
      </c>
      <c r="EG11" s="2">
        <v>9</v>
      </c>
      <c r="EH11" s="2">
        <v>8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3" t="b">
        <v>1</v>
      </c>
      <c r="ES11" s="3" t="b">
        <v>1</v>
      </c>
      <c r="ET11" s="2">
        <v>83.9</v>
      </c>
      <c r="EU11" s="2">
        <v>9</v>
      </c>
      <c r="EV11" s="2">
        <v>8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3" t="b">
        <v>1</v>
      </c>
      <c r="FG11" s="3" t="b">
        <v>1</v>
      </c>
      <c r="FH11" s="2">
        <v>91.39</v>
      </c>
      <c r="FI11" s="2">
        <v>9</v>
      </c>
      <c r="FJ11" s="2">
        <v>8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3" t="b">
        <v>1</v>
      </c>
      <c r="FU11" s="3" t="b">
        <v>1</v>
      </c>
      <c r="FV11" s="2">
        <v>67.7</v>
      </c>
      <c r="FW11" s="2">
        <v>9</v>
      </c>
      <c r="FX11" s="2">
        <v>8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3" t="b">
        <v>1</v>
      </c>
      <c r="GI11" s="2">
        <v>9</v>
      </c>
      <c r="GJ11" s="2">
        <v>1408</v>
      </c>
      <c r="GK11" s="2">
        <v>82.453999999999994</v>
      </c>
      <c r="GL11" s="2">
        <v>4</v>
      </c>
      <c r="GM11" s="2">
        <v>4</v>
      </c>
      <c r="GN11" s="2">
        <v>0</v>
      </c>
      <c r="GO11" s="2">
        <v>0</v>
      </c>
      <c r="GP11" s="2">
        <v>5</v>
      </c>
      <c r="GQ11" s="2">
        <v>1</v>
      </c>
      <c r="GR11" s="2">
        <v>8.8000000000000007</v>
      </c>
      <c r="GS11" s="2">
        <v>3.5</v>
      </c>
      <c r="GT11" s="2">
        <v>3.25</v>
      </c>
    </row>
    <row r="12" spans="1:202" ht="15.75" customHeight="1" x14ac:dyDescent="0.35">
      <c r="A12" s="1" t="s">
        <v>353</v>
      </c>
      <c r="B12" s="2">
        <v>5</v>
      </c>
      <c r="C12" s="1" t="s">
        <v>203</v>
      </c>
      <c r="D12" s="1" t="s">
        <v>204</v>
      </c>
      <c r="E12" s="2">
        <v>33</v>
      </c>
      <c r="F12" s="3" t="b">
        <v>1</v>
      </c>
      <c r="G12" s="2">
        <v>40.17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1</v>
      </c>
      <c r="R12" s="2">
        <v>39.520000000000003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 t="b">
        <v>1</v>
      </c>
      <c r="AC12" s="2">
        <v>32.33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59.27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4</v>
      </c>
      <c r="AY12" s="3" t="b">
        <v>0</v>
      </c>
      <c r="AZ12" s="2">
        <v>51.4</v>
      </c>
      <c r="BA12" s="2">
        <v>8</v>
      </c>
      <c r="BB12" s="2">
        <v>7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1</v>
      </c>
      <c r="BK12" s="2">
        <v>1</v>
      </c>
      <c r="BL12" s="3" t="b">
        <v>0</v>
      </c>
      <c r="BM12" s="3" t="b">
        <v>1</v>
      </c>
      <c r="BN12" s="2">
        <v>39.840000000000003</v>
      </c>
      <c r="BO12" s="2">
        <v>9</v>
      </c>
      <c r="BP12" s="2">
        <v>8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3" t="b">
        <v>0</v>
      </c>
      <c r="CA12" s="3" t="b">
        <v>0</v>
      </c>
      <c r="CB12" s="2">
        <v>52.54</v>
      </c>
      <c r="CC12" s="2">
        <v>9</v>
      </c>
      <c r="CD12" s="2">
        <v>6</v>
      </c>
      <c r="CE12" s="2">
        <v>0</v>
      </c>
      <c r="CF12" s="2">
        <v>0</v>
      </c>
      <c r="CG12" s="2">
        <v>1</v>
      </c>
      <c r="CH12" s="2">
        <v>1</v>
      </c>
      <c r="CI12" s="2">
        <v>0</v>
      </c>
      <c r="CJ12" s="2">
        <v>0</v>
      </c>
      <c r="CK12" s="2">
        <v>0</v>
      </c>
      <c r="CL12" s="2">
        <v>0</v>
      </c>
      <c r="CM12" s="2">
        <v>2</v>
      </c>
      <c r="CN12" s="3" t="b">
        <v>0</v>
      </c>
      <c r="CO12" s="3" t="b">
        <v>1</v>
      </c>
      <c r="CP12" s="2">
        <v>36.76</v>
      </c>
      <c r="CQ12" s="2">
        <v>9</v>
      </c>
      <c r="CR12" s="2">
        <v>8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3" t="b">
        <v>0</v>
      </c>
      <c r="DC12" s="3" t="b">
        <v>1</v>
      </c>
      <c r="DD12" s="2">
        <v>49.59</v>
      </c>
      <c r="DE12" s="2">
        <v>9</v>
      </c>
      <c r="DF12" s="2">
        <v>8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3" t="b">
        <v>0</v>
      </c>
      <c r="DQ12" s="3" t="b">
        <v>1</v>
      </c>
      <c r="DR12" s="2">
        <v>54.55</v>
      </c>
      <c r="DS12" s="2">
        <v>9</v>
      </c>
      <c r="DT12" s="2">
        <v>8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3" t="b">
        <v>0</v>
      </c>
      <c r="EE12" s="3" t="b">
        <v>1</v>
      </c>
      <c r="EF12" s="2">
        <v>70.56</v>
      </c>
      <c r="EG12" s="2">
        <v>9</v>
      </c>
      <c r="EH12" s="2">
        <v>8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3" t="b">
        <v>1</v>
      </c>
      <c r="ES12" s="3" t="b">
        <v>1</v>
      </c>
      <c r="ET12" s="2">
        <v>49.4</v>
      </c>
      <c r="EU12" s="2">
        <v>9</v>
      </c>
      <c r="EV12" s="2">
        <v>8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3" t="b">
        <v>1</v>
      </c>
      <c r="FG12" s="3" t="b">
        <v>1</v>
      </c>
      <c r="FH12" s="2">
        <v>52.36</v>
      </c>
      <c r="FI12" s="2">
        <v>9</v>
      </c>
      <c r="FJ12" s="2">
        <v>8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3" t="b">
        <v>1</v>
      </c>
      <c r="FU12" s="3" t="b">
        <v>1</v>
      </c>
      <c r="FV12" s="2">
        <v>40.57</v>
      </c>
      <c r="FW12" s="2">
        <v>9</v>
      </c>
      <c r="FX12" s="2">
        <v>8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3" t="b">
        <v>1</v>
      </c>
      <c r="GI12" s="2">
        <v>8</v>
      </c>
      <c r="GJ12" s="2">
        <v>1118</v>
      </c>
      <c r="GK12" s="2">
        <v>49.756999999999998</v>
      </c>
      <c r="GL12" s="2">
        <v>4</v>
      </c>
      <c r="GM12" s="2">
        <v>4</v>
      </c>
      <c r="GN12" s="2">
        <v>0</v>
      </c>
      <c r="GO12" s="2">
        <v>0</v>
      </c>
      <c r="GP12" s="2">
        <v>4</v>
      </c>
      <c r="GQ12" s="2">
        <v>2</v>
      </c>
      <c r="GR12" s="2">
        <v>9.4</v>
      </c>
      <c r="GS12" s="2">
        <v>2.875</v>
      </c>
      <c r="GT12" s="2">
        <v>3.5</v>
      </c>
    </row>
    <row r="13" spans="1:202" ht="15.75" customHeight="1" x14ac:dyDescent="0.35">
      <c r="A13" s="1" t="s">
        <v>354</v>
      </c>
      <c r="B13" s="2">
        <v>5</v>
      </c>
      <c r="C13" s="1" t="s">
        <v>203</v>
      </c>
      <c r="D13" s="1" t="s">
        <v>208</v>
      </c>
      <c r="E13" s="2">
        <v>18</v>
      </c>
      <c r="F13" s="3" t="b">
        <v>1</v>
      </c>
      <c r="G13" s="2">
        <v>48.01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63.96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0</v>
      </c>
      <c r="AC13" s="2">
        <v>125.59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3" t="b">
        <v>1</v>
      </c>
      <c r="AN13" s="2">
        <v>52.9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3</v>
      </c>
      <c r="AY13" s="3" t="b">
        <v>0</v>
      </c>
      <c r="AZ13" s="2">
        <v>60.5</v>
      </c>
      <c r="BA13" s="2">
        <v>8</v>
      </c>
      <c r="BB13" s="2">
        <v>7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</v>
      </c>
      <c r="BK13" s="2">
        <v>1</v>
      </c>
      <c r="BL13" s="3" t="b">
        <v>0</v>
      </c>
      <c r="BM13" s="3" t="b">
        <v>0</v>
      </c>
      <c r="BN13" s="2">
        <v>65.040000000000006</v>
      </c>
      <c r="BO13" s="2">
        <v>8</v>
      </c>
      <c r="BP13" s="2">
        <v>7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1</v>
      </c>
      <c r="BZ13" s="3" t="b">
        <v>0</v>
      </c>
      <c r="CA13" s="3" t="b">
        <v>1</v>
      </c>
      <c r="CB13" s="2">
        <v>82.8</v>
      </c>
      <c r="CC13" s="2">
        <v>9</v>
      </c>
      <c r="CD13" s="2">
        <v>8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3" t="b">
        <v>0</v>
      </c>
      <c r="CO13" s="3" t="b">
        <v>0</v>
      </c>
      <c r="CP13" s="2">
        <v>66.73</v>
      </c>
      <c r="CQ13" s="2">
        <v>8</v>
      </c>
      <c r="CR13" s="2">
        <v>7</v>
      </c>
      <c r="CS13" s="2">
        <v>0</v>
      </c>
      <c r="CT13" s="2">
        <v>0</v>
      </c>
      <c r="CU13" s="2">
        <v>0</v>
      </c>
      <c r="CV13" s="2">
        <v>1</v>
      </c>
      <c r="CW13" s="2">
        <v>0</v>
      </c>
      <c r="CX13" s="2">
        <v>0</v>
      </c>
      <c r="CY13" s="2">
        <v>0</v>
      </c>
      <c r="CZ13" s="2">
        <v>0</v>
      </c>
      <c r="DA13" s="2">
        <v>1</v>
      </c>
      <c r="DB13" s="3" t="b">
        <v>0</v>
      </c>
      <c r="DC13" s="3" t="b">
        <v>0</v>
      </c>
      <c r="DD13" s="2">
        <v>105.69</v>
      </c>
      <c r="DE13" s="2">
        <v>8</v>
      </c>
      <c r="DF13" s="2">
        <v>5</v>
      </c>
      <c r="DG13" s="2">
        <v>1</v>
      </c>
      <c r="DH13" s="2">
        <v>0</v>
      </c>
      <c r="DI13" s="2">
        <v>1</v>
      </c>
      <c r="DJ13" s="2">
        <v>0</v>
      </c>
      <c r="DK13" s="2">
        <v>0</v>
      </c>
      <c r="DL13" s="2">
        <v>0</v>
      </c>
      <c r="DM13" s="2">
        <v>1</v>
      </c>
      <c r="DN13" s="2">
        <v>0</v>
      </c>
      <c r="DO13" s="2">
        <v>3</v>
      </c>
      <c r="DP13" s="3" t="b">
        <v>0</v>
      </c>
      <c r="DQ13" s="3" t="b">
        <v>1</v>
      </c>
      <c r="DR13" s="2">
        <v>79.989999999999995</v>
      </c>
      <c r="DS13" s="2">
        <v>9</v>
      </c>
      <c r="DT13" s="2">
        <v>8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3" t="b">
        <v>0</v>
      </c>
      <c r="EE13" s="3" t="b">
        <v>0</v>
      </c>
      <c r="EF13" s="2">
        <v>78.56</v>
      </c>
      <c r="EG13" s="2">
        <v>8</v>
      </c>
      <c r="EH13" s="2">
        <v>7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1</v>
      </c>
      <c r="EQ13" s="2">
        <v>1</v>
      </c>
      <c r="ER13" s="3" t="b">
        <v>0</v>
      </c>
      <c r="ES13" s="3" t="b">
        <v>0</v>
      </c>
      <c r="ET13" s="2">
        <v>62.09</v>
      </c>
      <c r="EU13" s="2">
        <v>8</v>
      </c>
      <c r="EV13" s="2">
        <v>7</v>
      </c>
      <c r="EW13" s="2">
        <v>0</v>
      </c>
      <c r="EX13" s="2">
        <v>1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1</v>
      </c>
      <c r="FF13" s="3" t="b">
        <v>0</v>
      </c>
      <c r="FG13" s="3" t="b">
        <v>1</v>
      </c>
      <c r="FH13" s="2">
        <v>65.5</v>
      </c>
      <c r="FI13" s="2">
        <v>9</v>
      </c>
      <c r="FJ13" s="2">
        <v>8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3" t="b">
        <v>1</v>
      </c>
      <c r="FU13" s="3" t="b">
        <v>0</v>
      </c>
      <c r="FV13" s="2">
        <v>123.54</v>
      </c>
      <c r="FW13" s="2">
        <v>8</v>
      </c>
      <c r="FX13" s="2">
        <v>7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1</v>
      </c>
      <c r="GG13" s="2">
        <v>1</v>
      </c>
      <c r="GH13" s="3" t="b">
        <v>0</v>
      </c>
      <c r="GI13" s="2">
        <v>3</v>
      </c>
      <c r="GJ13" s="2">
        <v>1493</v>
      </c>
      <c r="GK13" s="2">
        <v>79.043999999999997</v>
      </c>
      <c r="GL13" s="2">
        <v>1</v>
      </c>
      <c r="GM13" s="2">
        <v>1</v>
      </c>
      <c r="GN13" s="2">
        <v>0</v>
      </c>
      <c r="GO13" s="2">
        <v>3</v>
      </c>
      <c r="GP13" s="2">
        <v>2</v>
      </c>
      <c r="GQ13" s="2">
        <v>4</v>
      </c>
      <c r="GR13" s="2">
        <v>12.6</v>
      </c>
      <c r="GS13" s="2">
        <v>3</v>
      </c>
      <c r="GT13" s="2">
        <v>2.875</v>
      </c>
    </row>
    <row r="14" spans="1:202" ht="15.75" customHeight="1" x14ac:dyDescent="0.35">
      <c r="A14" s="1" t="s">
        <v>355</v>
      </c>
      <c r="B14" s="2">
        <v>5</v>
      </c>
      <c r="C14" s="1" t="s">
        <v>203</v>
      </c>
      <c r="D14" s="1" t="s">
        <v>204</v>
      </c>
      <c r="E14" s="2">
        <v>21</v>
      </c>
      <c r="F14" s="3" t="b">
        <v>1</v>
      </c>
      <c r="G14" s="2">
        <v>61.07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38.44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0</v>
      </c>
      <c r="AC14" s="2">
        <v>48.54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3" t="b">
        <v>1</v>
      </c>
      <c r="AN14" s="2">
        <v>65.709999999999994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3</v>
      </c>
      <c r="AY14" s="3" t="b">
        <v>0</v>
      </c>
      <c r="AZ14" s="2">
        <v>28.74</v>
      </c>
      <c r="BA14" s="2">
        <v>7</v>
      </c>
      <c r="BB14" s="2">
        <v>6</v>
      </c>
      <c r="BC14" s="2">
        <v>0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  <c r="BI14" s="2">
        <v>0</v>
      </c>
      <c r="BJ14" s="2">
        <v>1</v>
      </c>
      <c r="BK14" s="2">
        <v>2</v>
      </c>
      <c r="BL14" s="3" t="b">
        <v>1</v>
      </c>
      <c r="BM14" s="3" t="b">
        <v>1</v>
      </c>
      <c r="BN14" s="2">
        <v>46.36</v>
      </c>
      <c r="BO14" s="2">
        <v>9</v>
      </c>
      <c r="BP14" s="2">
        <v>8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3" t="b">
        <v>0</v>
      </c>
      <c r="CA14" s="3" t="b">
        <v>1</v>
      </c>
      <c r="CB14" s="2">
        <v>52.97</v>
      </c>
      <c r="CC14" s="2">
        <v>9</v>
      </c>
      <c r="CD14" s="2">
        <v>8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3" t="b">
        <v>0</v>
      </c>
      <c r="CO14" s="3" t="b">
        <v>1</v>
      </c>
      <c r="CP14" s="2">
        <v>91.51</v>
      </c>
      <c r="CQ14" s="2">
        <v>9</v>
      </c>
      <c r="CR14" s="2">
        <v>8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3" t="b">
        <v>0</v>
      </c>
      <c r="DC14" s="3" t="b">
        <v>0</v>
      </c>
      <c r="DD14" s="2">
        <v>59.34</v>
      </c>
      <c r="DE14" s="2">
        <v>7</v>
      </c>
      <c r="DF14" s="2">
        <v>6</v>
      </c>
      <c r="DG14" s="2">
        <v>0</v>
      </c>
      <c r="DH14" s="2">
        <v>0</v>
      </c>
      <c r="DI14" s="2">
        <v>0</v>
      </c>
      <c r="DJ14" s="2">
        <v>1</v>
      </c>
      <c r="DK14" s="2">
        <v>1</v>
      </c>
      <c r="DL14" s="2">
        <v>0</v>
      </c>
      <c r="DM14" s="2">
        <v>0</v>
      </c>
      <c r="DN14" s="2">
        <v>0</v>
      </c>
      <c r="DO14" s="2">
        <v>2</v>
      </c>
      <c r="DP14" s="3" t="b">
        <v>0</v>
      </c>
      <c r="DQ14" s="3" t="b">
        <v>1</v>
      </c>
      <c r="DR14" s="2">
        <v>84.83</v>
      </c>
      <c r="DS14" s="2">
        <v>9</v>
      </c>
      <c r="DT14" s="2">
        <v>8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3" t="b">
        <v>0</v>
      </c>
      <c r="EE14" s="3" t="b">
        <v>1</v>
      </c>
      <c r="EF14" s="2">
        <v>80.89</v>
      </c>
      <c r="EG14" s="2">
        <v>9</v>
      </c>
      <c r="EH14" s="2">
        <v>8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3" t="b">
        <v>1</v>
      </c>
      <c r="ES14" s="3" t="b">
        <v>1</v>
      </c>
      <c r="ET14" s="2">
        <v>41.4</v>
      </c>
      <c r="EU14" s="2">
        <v>9</v>
      </c>
      <c r="EV14" s="2">
        <v>8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3" t="b">
        <v>1</v>
      </c>
      <c r="FG14" s="3" t="b">
        <v>1</v>
      </c>
      <c r="FH14" s="2">
        <v>68.28</v>
      </c>
      <c r="FI14" s="2">
        <v>9</v>
      </c>
      <c r="FJ14" s="2">
        <v>8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3" t="b">
        <v>1</v>
      </c>
      <c r="FU14" s="3" t="b">
        <v>1</v>
      </c>
      <c r="FV14" s="2">
        <v>56.57</v>
      </c>
      <c r="FW14" s="2">
        <v>9</v>
      </c>
      <c r="FX14" s="2">
        <v>8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3" t="b">
        <v>1</v>
      </c>
      <c r="GI14" s="2">
        <v>8</v>
      </c>
      <c r="GJ14" s="2">
        <v>1467</v>
      </c>
      <c r="GK14" s="2">
        <v>61.088999999999999</v>
      </c>
      <c r="GL14" s="2">
        <v>5</v>
      </c>
      <c r="GM14" s="2">
        <v>4</v>
      </c>
      <c r="GN14" s="2">
        <v>1</v>
      </c>
      <c r="GO14" s="2">
        <v>0</v>
      </c>
      <c r="GP14" s="2">
        <v>4</v>
      </c>
      <c r="GQ14" s="2">
        <v>1</v>
      </c>
      <c r="GR14" s="2">
        <v>10.4</v>
      </c>
      <c r="GS14" s="2">
        <v>2</v>
      </c>
      <c r="GT14" s="2">
        <v>4.375</v>
      </c>
    </row>
    <row r="15" spans="1:202" ht="15.75" customHeight="1" x14ac:dyDescent="0.35">
      <c r="A15" s="1" t="s">
        <v>356</v>
      </c>
      <c r="B15" s="2">
        <v>5</v>
      </c>
      <c r="C15" s="1" t="s">
        <v>203</v>
      </c>
      <c r="D15" s="1" t="s">
        <v>204</v>
      </c>
      <c r="E15" s="2">
        <v>26</v>
      </c>
      <c r="F15" s="3" t="b">
        <v>1</v>
      </c>
      <c r="G15" s="2">
        <v>28.04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0</v>
      </c>
      <c r="R15" s="2">
        <v>59.71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3" t="b">
        <v>1</v>
      </c>
      <c r="AC15" s="2">
        <v>93.3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32.200000000000003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0</v>
      </c>
      <c r="AZ15" s="2">
        <v>73.72</v>
      </c>
      <c r="BA15" s="2">
        <v>8</v>
      </c>
      <c r="BB15" s="2">
        <v>7</v>
      </c>
      <c r="BC15" s="2">
        <v>0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  <c r="BI15" s="2">
        <v>0</v>
      </c>
      <c r="BJ15" s="2">
        <v>0</v>
      </c>
      <c r="BK15" s="2">
        <v>1</v>
      </c>
      <c r="BL15" s="3" t="b">
        <v>0</v>
      </c>
      <c r="BM15" s="3" t="b">
        <v>1</v>
      </c>
      <c r="BN15" s="2">
        <v>51.09</v>
      </c>
      <c r="BO15" s="2">
        <v>9</v>
      </c>
      <c r="BP15" s="2">
        <v>8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3" t="b">
        <v>0</v>
      </c>
      <c r="CA15" s="3" t="b">
        <v>1</v>
      </c>
      <c r="CB15" s="2">
        <v>49.81</v>
      </c>
      <c r="CC15" s="2">
        <v>9</v>
      </c>
      <c r="CD15" s="2">
        <v>8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3" t="b">
        <v>0</v>
      </c>
      <c r="CO15" s="3" t="b">
        <v>0</v>
      </c>
      <c r="CP15" s="2">
        <v>71.64</v>
      </c>
      <c r="CQ15" s="2">
        <v>8</v>
      </c>
      <c r="CR15" s="2">
        <v>7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1</v>
      </c>
      <c r="CZ15" s="2">
        <v>0</v>
      </c>
      <c r="DA15" s="2">
        <v>1</v>
      </c>
      <c r="DB15" s="3" t="b">
        <v>0</v>
      </c>
      <c r="DC15" s="3" t="b">
        <v>1</v>
      </c>
      <c r="DD15" s="2">
        <v>67.17</v>
      </c>
      <c r="DE15" s="2">
        <v>9</v>
      </c>
      <c r="DF15" s="2">
        <v>8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3" t="b">
        <v>0</v>
      </c>
      <c r="DQ15" s="3" t="b">
        <v>0</v>
      </c>
      <c r="DR15" s="2">
        <v>59.68</v>
      </c>
      <c r="DS15" s="2">
        <v>8</v>
      </c>
      <c r="DT15" s="2">
        <v>7</v>
      </c>
      <c r="DU15" s="2">
        <v>0</v>
      </c>
      <c r="DV15" s="2">
        <v>0</v>
      </c>
      <c r="DW15" s="2">
        <v>1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1</v>
      </c>
      <c r="ED15" s="3" t="b">
        <v>0</v>
      </c>
      <c r="EE15" s="3" t="b">
        <v>0</v>
      </c>
      <c r="EF15" s="2">
        <v>70.489999999999995</v>
      </c>
      <c r="EG15" s="2">
        <v>9</v>
      </c>
      <c r="EH15" s="2">
        <v>6</v>
      </c>
      <c r="EI15" s="2">
        <v>0</v>
      </c>
      <c r="EJ15" s="2">
        <v>0</v>
      </c>
      <c r="EK15" s="2">
        <v>0</v>
      </c>
      <c r="EL15" s="2">
        <v>1</v>
      </c>
      <c r="EM15" s="2">
        <v>0</v>
      </c>
      <c r="EN15" s="2">
        <v>0</v>
      </c>
      <c r="EO15" s="2">
        <v>0</v>
      </c>
      <c r="EP15" s="2">
        <v>1</v>
      </c>
      <c r="EQ15" s="2">
        <v>2</v>
      </c>
      <c r="ER15" s="3" t="b">
        <v>0</v>
      </c>
      <c r="ES15" s="3" t="b">
        <v>0</v>
      </c>
      <c r="ET15" s="2">
        <v>58.49</v>
      </c>
      <c r="EU15" s="2">
        <v>8</v>
      </c>
      <c r="EV15" s="2">
        <v>7</v>
      </c>
      <c r="EW15" s="2">
        <v>0</v>
      </c>
      <c r="EX15" s="2">
        <v>0</v>
      </c>
      <c r="EY15" s="2">
        <v>1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1</v>
      </c>
      <c r="FF15" s="3" t="b">
        <v>0</v>
      </c>
      <c r="FG15" s="3" t="b">
        <v>1</v>
      </c>
      <c r="FH15" s="2">
        <v>59.67</v>
      </c>
      <c r="FI15" s="2">
        <v>9</v>
      </c>
      <c r="FJ15" s="2">
        <v>8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3" t="b">
        <v>1</v>
      </c>
      <c r="FU15" s="3" t="b">
        <v>0</v>
      </c>
      <c r="FV15" s="2">
        <v>75.03</v>
      </c>
      <c r="FW15" s="2">
        <v>8</v>
      </c>
      <c r="FX15" s="2">
        <v>7</v>
      </c>
      <c r="FY15" s="2">
        <v>0</v>
      </c>
      <c r="FZ15" s="2">
        <v>0</v>
      </c>
      <c r="GA15" s="2">
        <v>0</v>
      </c>
      <c r="GB15" s="2">
        <v>1</v>
      </c>
      <c r="GC15" s="2">
        <v>0</v>
      </c>
      <c r="GD15" s="2">
        <v>0</v>
      </c>
      <c r="GE15" s="2">
        <v>0</v>
      </c>
      <c r="GF15" s="2">
        <v>0</v>
      </c>
      <c r="GG15" s="2">
        <v>1</v>
      </c>
      <c r="GH15" s="3" t="b">
        <v>0</v>
      </c>
      <c r="GI15" s="2">
        <v>4</v>
      </c>
      <c r="GJ15" s="2">
        <v>1392</v>
      </c>
      <c r="GK15" s="2">
        <v>63.679000000000002</v>
      </c>
      <c r="GL15" s="2">
        <v>1</v>
      </c>
      <c r="GM15" s="2">
        <v>1</v>
      </c>
      <c r="GN15" s="2">
        <v>0</v>
      </c>
      <c r="GO15" s="2">
        <v>3</v>
      </c>
      <c r="GP15" s="2">
        <v>3</v>
      </c>
      <c r="GQ15" s="2">
        <v>3</v>
      </c>
      <c r="GR15" s="2">
        <v>9.6</v>
      </c>
      <c r="GS15" s="2">
        <v>3.25</v>
      </c>
      <c r="GT15" s="2">
        <v>3.125</v>
      </c>
    </row>
    <row r="16" spans="1:202" ht="15.75" customHeight="1" x14ac:dyDescent="0.35">
      <c r="A16" s="1" t="s">
        <v>357</v>
      </c>
      <c r="B16" s="2">
        <v>5</v>
      </c>
      <c r="C16" s="1" t="s">
        <v>203</v>
      </c>
      <c r="D16" s="1" t="s">
        <v>208</v>
      </c>
      <c r="E16" s="2">
        <v>41</v>
      </c>
      <c r="F16" s="3" t="b">
        <v>1</v>
      </c>
      <c r="G16" s="2">
        <v>101.41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1</v>
      </c>
      <c r="R16" s="2">
        <v>62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0</v>
      </c>
      <c r="AC16" s="2">
        <v>80.430000000000007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3" t="b">
        <v>1</v>
      </c>
      <c r="AN16" s="2">
        <v>37.020000000000003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3" t="b">
        <v>0</v>
      </c>
      <c r="AZ16" s="2">
        <v>66.67</v>
      </c>
      <c r="BA16" s="2">
        <v>8</v>
      </c>
      <c r="BB16" s="2">
        <v>7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v>1</v>
      </c>
      <c r="BL16" s="3" t="b">
        <v>0</v>
      </c>
      <c r="BM16" s="3" t="b">
        <v>0</v>
      </c>
      <c r="BN16" s="2">
        <v>40.71</v>
      </c>
      <c r="BO16" s="2">
        <v>8</v>
      </c>
      <c r="BP16" s="2">
        <v>7</v>
      </c>
      <c r="BQ16" s="2">
        <v>1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1</v>
      </c>
      <c r="BZ16" s="3" t="b">
        <v>0</v>
      </c>
      <c r="CA16" s="3" t="b">
        <v>0</v>
      </c>
      <c r="CB16" s="2">
        <v>52.2</v>
      </c>
      <c r="CC16" s="2">
        <v>7</v>
      </c>
      <c r="CD16" s="2">
        <v>6</v>
      </c>
      <c r="CE16" s="2">
        <v>0</v>
      </c>
      <c r="CF16" s="2">
        <v>1</v>
      </c>
      <c r="CG16" s="2">
        <v>0</v>
      </c>
      <c r="CH16" s="2">
        <v>0</v>
      </c>
      <c r="CI16" s="2">
        <v>0</v>
      </c>
      <c r="CJ16" s="2">
        <v>0</v>
      </c>
      <c r="CK16" s="2">
        <v>1</v>
      </c>
      <c r="CL16" s="2">
        <v>0</v>
      </c>
      <c r="CM16" s="2">
        <v>2</v>
      </c>
      <c r="CN16" s="3" t="b">
        <v>0</v>
      </c>
      <c r="CO16" s="3" t="b">
        <v>1</v>
      </c>
      <c r="CP16" s="2">
        <v>54.18</v>
      </c>
      <c r="CQ16" s="2">
        <v>9</v>
      </c>
      <c r="CR16" s="2">
        <v>8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3" t="b">
        <v>0</v>
      </c>
      <c r="DC16" s="3" t="b">
        <v>1</v>
      </c>
      <c r="DD16" s="2">
        <v>74.510000000000005</v>
      </c>
      <c r="DE16" s="2">
        <v>9</v>
      </c>
      <c r="DF16" s="2">
        <v>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3" t="b">
        <v>0</v>
      </c>
      <c r="DQ16" s="3" t="b">
        <v>1</v>
      </c>
      <c r="DR16" s="2">
        <v>91.02</v>
      </c>
      <c r="DS16" s="2">
        <v>9</v>
      </c>
      <c r="DT16" s="2">
        <v>8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3" t="b">
        <v>0</v>
      </c>
      <c r="EE16" s="3" t="b">
        <v>1</v>
      </c>
      <c r="EF16" s="2">
        <v>56.7</v>
      </c>
      <c r="EG16" s="2">
        <v>9</v>
      </c>
      <c r="EH16" s="2">
        <v>8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3" t="b">
        <v>1</v>
      </c>
      <c r="ES16" s="3" t="b">
        <v>1</v>
      </c>
      <c r="ET16" s="2">
        <v>49.51</v>
      </c>
      <c r="EU16" s="2">
        <v>9</v>
      </c>
      <c r="EV16" s="2">
        <v>8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3" t="b">
        <v>1</v>
      </c>
      <c r="FG16" s="3" t="b">
        <v>1</v>
      </c>
      <c r="FH16" s="2">
        <v>70.25</v>
      </c>
      <c r="FI16" s="2">
        <v>9</v>
      </c>
      <c r="FJ16" s="2">
        <v>8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3" t="b">
        <v>1</v>
      </c>
      <c r="FU16" s="3" t="b">
        <v>1</v>
      </c>
      <c r="FV16" s="2">
        <v>79.22</v>
      </c>
      <c r="FW16" s="2">
        <v>9</v>
      </c>
      <c r="FX16" s="2">
        <v>8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3" t="b">
        <v>1</v>
      </c>
      <c r="GI16" s="2">
        <v>7</v>
      </c>
      <c r="GJ16" s="2">
        <v>1528</v>
      </c>
      <c r="GK16" s="2">
        <v>63.497</v>
      </c>
      <c r="GL16" s="2">
        <v>4</v>
      </c>
      <c r="GM16" s="2">
        <v>4</v>
      </c>
      <c r="GN16" s="2">
        <v>0</v>
      </c>
      <c r="GO16" s="2">
        <v>0</v>
      </c>
      <c r="GP16" s="2">
        <v>3</v>
      </c>
      <c r="GQ16" s="2">
        <v>3</v>
      </c>
      <c r="GR16" s="2">
        <v>6.4</v>
      </c>
      <c r="GS16" s="2">
        <v>3.25</v>
      </c>
      <c r="GT16" s="2">
        <v>3</v>
      </c>
    </row>
    <row r="17" spans="1:202" ht="15.75" customHeight="1" x14ac:dyDescent="0.35">
      <c r="A17" s="1" t="s">
        <v>358</v>
      </c>
      <c r="B17" s="2">
        <v>5</v>
      </c>
      <c r="C17" s="1" t="s">
        <v>203</v>
      </c>
      <c r="D17" s="1" t="s">
        <v>208</v>
      </c>
      <c r="E17" s="2">
        <v>24</v>
      </c>
      <c r="F17" s="3" t="b">
        <v>1</v>
      </c>
      <c r="G17" s="2">
        <v>21.85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1</v>
      </c>
      <c r="R17" s="2">
        <v>26.49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 t="b">
        <v>1</v>
      </c>
      <c r="AC17" s="2">
        <v>38.090000000000003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64.75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</v>
      </c>
      <c r="AY17" s="3" t="b">
        <v>0</v>
      </c>
      <c r="AZ17" s="2">
        <v>25.4</v>
      </c>
      <c r="BA17" s="2">
        <v>7</v>
      </c>
      <c r="BB17" s="2">
        <v>6</v>
      </c>
      <c r="BC17" s="2">
        <v>0</v>
      </c>
      <c r="BD17" s="2">
        <v>0</v>
      </c>
      <c r="BE17" s="2">
        <v>0</v>
      </c>
      <c r="BF17" s="2">
        <v>1</v>
      </c>
      <c r="BG17" s="2">
        <v>0</v>
      </c>
      <c r="BH17" s="2">
        <v>0</v>
      </c>
      <c r="BI17" s="2">
        <v>0</v>
      </c>
      <c r="BJ17" s="2">
        <v>1</v>
      </c>
      <c r="BK17" s="2">
        <v>2</v>
      </c>
      <c r="BL17" s="3" t="b">
        <v>1</v>
      </c>
      <c r="BM17" s="3" t="b">
        <v>0</v>
      </c>
      <c r="BN17" s="2">
        <v>18.97</v>
      </c>
      <c r="BO17" s="2">
        <v>8</v>
      </c>
      <c r="BP17" s="2">
        <v>7</v>
      </c>
      <c r="BQ17" s="2">
        <v>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</v>
      </c>
      <c r="BZ17" s="3" t="b">
        <v>0</v>
      </c>
      <c r="CA17" s="3" t="b">
        <v>0</v>
      </c>
      <c r="CB17" s="2">
        <v>48.52</v>
      </c>
      <c r="CC17" s="2">
        <v>8</v>
      </c>
      <c r="CD17" s="2">
        <v>7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1</v>
      </c>
      <c r="CM17" s="2">
        <v>1</v>
      </c>
      <c r="CN17" s="3" t="b">
        <v>0</v>
      </c>
      <c r="CO17" s="3" t="b">
        <v>1</v>
      </c>
      <c r="CP17" s="2">
        <v>39.83</v>
      </c>
      <c r="CQ17" s="2">
        <v>9</v>
      </c>
      <c r="CR17" s="2">
        <v>8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3" t="b">
        <v>0</v>
      </c>
      <c r="DC17" s="3" t="b">
        <v>0</v>
      </c>
      <c r="DD17" s="2">
        <v>80.069999999999993</v>
      </c>
      <c r="DE17" s="2">
        <v>8</v>
      </c>
      <c r="DF17" s="2">
        <v>7</v>
      </c>
      <c r="DG17" s="2">
        <v>0</v>
      </c>
      <c r="DH17" s="2">
        <v>0</v>
      </c>
      <c r="DI17" s="2">
        <v>1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1</v>
      </c>
      <c r="DP17" s="3" t="b">
        <v>0</v>
      </c>
      <c r="DQ17" s="3" t="b">
        <v>1</v>
      </c>
      <c r="DR17" s="2">
        <v>91.77</v>
      </c>
      <c r="DS17" s="2">
        <v>9</v>
      </c>
      <c r="DT17" s="2">
        <v>8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3" t="b">
        <v>0</v>
      </c>
      <c r="EE17" s="3" t="b">
        <v>0</v>
      </c>
      <c r="EF17" s="2">
        <v>48.9</v>
      </c>
      <c r="EG17" s="2">
        <v>8</v>
      </c>
      <c r="EH17" s="2">
        <v>7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1</v>
      </c>
      <c r="EQ17" s="2">
        <v>1</v>
      </c>
      <c r="ER17" s="3" t="b">
        <v>0</v>
      </c>
      <c r="ES17" s="3" t="b">
        <v>1</v>
      </c>
      <c r="ET17" s="2">
        <v>30.11</v>
      </c>
      <c r="EU17" s="2">
        <v>9</v>
      </c>
      <c r="EV17" s="2">
        <v>8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3" t="b">
        <v>1</v>
      </c>
      <c r="FG17" s="3" t="b">
        <v>1</v>
      </c>
      <c r="FH17" s="2">
        <v>62.62</v>
      </c>
      <c r="FI17" s="2">
        <v>9</v>
      </c>
      <c r="FJ17" s="2">
        <v>8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3" t="b">
        <v>1</v>
      </c>
      <c r="FU17" s="3" t="b">
        <v>1</v>
      </c>
      <c r="FV17" s="2">
        <v>38.97</v>
      </c>
      <c r="FW17" s="2">
        <v>9</v>
      </c>
      <c r="FX17" s="2">
        <v>8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3" t="b">
        <v>1</v>
      </c>
      <c r="GI17" s="2">
        <v>5</v>
      </c>
      <c r="GJ17" s="2">
        <v>970</v>
      </c>
      <c r="GK17" s="2">
        <v>48.515999999999998</v>
      </c>
      <c r="GL17" s="2">
        <v>4</v>
      </c>
      <c r="GM17" s="2">
        <v>3</v>
      </c>
      <c r="GN17" s="2">
        <v>1</v>
      </c>
      <c r="GO17" s="2">
        <v>1</v>
      </c>
      <c r="GP17" s="2">
        <v>2</v>
      </c>
      <c r="GQ17" s="2">
        <v>3</v>
      </c>
      <c r="GR17" s="2">
        <v>8</v>
      </c>
      <c r="GS17" s="2">
        <v>3.25</v>
      </c>
      <c r="GT17" s="2">
        <v>3.625</v>
      </c>
    </row>
    <row r="18" spans="1:202" ht="15.75" customHeight="1" x14ac:dyDescent="0.35">
      <c r="A18" s="1" t="s">
        <v>359</v>
      </c>
      <c r="B18" s="2">
        <v>5</v>
      </c>
      <c r="C18" s="1" t="s">
        <v>203</v>
      </c>
      <c r="D18" s="1" t="s">
        <v>208</v>
      </c>
      <c r="E18" s="2">
        <v>26</v>
      </c>
      <c r="F18" s="3" t="b">
        <v>1</v>
      </c>
      <c r="G18" s="2">
        <v>69.77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 t="b">
        <v>1</v>
      </c>
      <c r="R18" s="2">
        <v>44.77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 t="b">
        <v>1</v>
      </c>
      <c r="AC18" s="2">
        <v>77.040000000000006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64.900000000000006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4</v>
      </c>
      <c r="AY18" s="3" t="b">
        <v>1</v>
      </c>
      <c r="AZ18" s="2">
        <v>132.69</v>
      </c>
      <c r="BA18" s="2">
        <v>9</v>
      </c>
      <c r="BB18" s="2">
        <v>8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3" t="b">
        <v>0</v>
      </c>
      <c r="BM18" s="3" t="b">
        <v>1</v>
      </c>
      <c r="BN18" s="2">
        <v>107.14</v>
      </c>
      <c r="BO18" s="2">
        <v>9</v>
      </c>
      <c r="BP18" s="2">
        <v>8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3" t="b">
        <v>0</v>
      </c>
      <c r="CA18" s="3" t="b">
        <v>1</v>
      </c>
      <c r="CB18" s="2">
        <v>157.09</v>
      </c>
      <c r="CC18" s="2">
        <v>9</v>
      </c>
      <c r="CD18" s="2">
        <v>8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3" t="b">
        <v>0</v>
      </c>
      <c r="CO18" s="3" t="b">
        <v>1</v>
      </c>
      <c r="CP18" s="2">
        <v>67.44</v>
      </c>
      <c r="CQ18" s="2">
        <v>9</v>
      </c>
      <c r="CR18" s="2">
        <v>8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3" t="b">
        <v>0</v>
      </c>
      <c r="DC18" s="3" t="b">
        <v>1</v>
      </c>
      <c r="DD18" s="2">
        <v>105.01</v>
      </c>
      <c r="DE18" s="2">
        <v>9</v>
      </c>
      <c r="DF18" s="2">
        <v>8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3" t="b">
        <v>0</v>
      </c>
      <c r="DQ18" s="3" t="b">
        <v>1</v>
      </c>
      <c r="DR18" s="2">
        <v>143.08000000000001</v>
      </c>
      <c r="DS18" s="2">
        <v>9</v>
      </c>
      <c r="DT18" s="2">
        <v>8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3" t="b">
        <v>0</v>
      </c>
      <c r="EE18" s="3" t="b">
        <v>0</v>
      </c>
      <c r="EF18" s="2">
        <v>157.13999999999999</v>
      </c>
      <c r="EG18" s="2">
        <v>8</v>
      </c>
      <c r="EH18" s="2">
        <v>7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1</v>
      </c>
      <c r="EQ18" s="2">
        <v>1</v>
      </c>
      <c r="ER18" s="3" t="b">
        <v>0</v>
      </c>
      <c r="ES18" s="3" t="b">
        <v>1</v>
      </c>
      <c r="ET18" s="2">
        <v>71.41</v>
      </c>
      <c r="EU18" s="2">
        <v>9</v>
      </c>
      <c r="EV18" s="2">
        <v>8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3" t="b">
        <v>1</v>
      </c>
      <c r="FG18" s="3" t="b">
        <v>1</v>
      </c>
      <c r="FH18" s="2">
        <v>105.52</v>
      </c>
      <c r="FI18" s="2">
        <v>9</v>
      </c>
      <c r="FJ18" s="2">
        <v>8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3" t="b">
        <v>1</v>
      </c>
      <c r="FU18" s="3" t="b">
        <v>1</v>
      </c>
      <c r="FV18" s="2">
        <v>71.900000000000006</v>
      </c>
      <c r="FW18" s="2">
        <v>9</v>
      </c>
      <c r="FX18" s="2">
        <v>8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3" t="b">
        <v>1</v>
      </c>
      <c r="GI18" s="2">
        <v>9</v>
      </c>
      <c r="GJ18" s="2">
        <v>1707</v>
      </c>
      <c r="GK18" s="2">
        <v>111.842</v>
      </c>
      <c r="GL18" s="2">
        <v>3</v>
      </c>
      <c r="GM18" s="2">
        <v>3</v>
      </c>
      <c r="GN18" s="2">
        <v>0</v>
      </c>
      <c r="GO18" s="2">
        <v>1</v>
      </c>
      <c r="GP18" s="2">
        <v>6</v>
      </c>
      <c r="GQ18" s="2">
        <v>0</v>
      </c>
      <c r="GR18" s="2">
        <v>8.6</v>
      </c>
      <c r="GS18" s="2">
        <v>2.625</v>
      </c>
      <c r="GT18" s="2">
        <v>4.375</v>
      </c>
    </row>
    <row r="19" spans="1:202" ht="15.75" customHeight="1" x14ac:dyDescent="0.35">
      <c r="A19" s="1" t="s">
        <v>360</v>
      </c>
      <c r="B19" s="2">
        <v>5</v>
      </c>
      <c r="C19" s="1" t="s">
        <v>203</v>
      </c>
      <c r="D19" s="1" t="s">
        <v>208</v>
      </c>
      <c r="E19" s="2">
        <v>22</v>
      </c>
      <c r="F19" s="3" t="b">
        <v>0</v>
      </c>
      <c r="G19" s="2">
        <v>63.74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1</v>
      </c>
      <c r="Q19" s="3" t="b">
        <v>1</v>
      </c>
      <c r="R19" s="2">
        <v>53.55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b">
        <v>1</v>
      </c>
      <c r="AC19" s="2">
        <v>45.14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56.4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</v>
      </c>
      <c r="AY19" s="3" t="b">
        <v>1</v>
      </c>
      <c r="AZ19" s="2">
        <v>53.28</v>
      </c>
      <c r="BA19" s="2">
        <v>9</v>
      </c>
      <c r="BB19" s="2">
        <v>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3" t="b">
        <v>0</v>
      </c>
      <c r="BM19" s="3" t="b">
        <v>1</v>
      </c>
      <c r="BN19" s="2">
        <v>59.12</v>
      </c>
      <c r="BO19" s="2">
        <v>9</v>
      </c>
      <c r="BP19" s="2">
        <v>8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3" t="b">
        <v>0</v>
      </c>
      <c r="CA19" s="3" t="b">
        <v>1</v>
      </c>
      <c r="CB19" s="2">
        <v>93.5</v>
      </c>
      <c r="CC19" s="2">
        <v>9</v>
      </c>
      <c r="CD19" s="2">
        <v>8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3" t="b">
        <v>0</v>
      </c>
      <c r="CO19" s="3" t="b">
        <v>0</v>
      </c>
      <c r="CP19" s="2">
        <v>83.18</v>
      </c>
      <c r="CQ19" s="2">
        <v>8</v>
      </c>
      <c r="CR19" s="2">
        <v>7</v>
      </c>
      <c r="CS19" s="2">
        <v>0</v>
      </c>
      <c r="CT19" s="2">
        <v>0</v>
      </c>
      <c r="CU19" s="2">
        <v>0</v>
      </c>
      <c r="CV19" s="2">
        <v>1</v>
      </c>
      <c r="CW19" s="2">
        <v>0</v>
      </c>
      <c r="CX19" s="2">
        <v>0</v>
      </c>
      <c r="CY19" s="2">
        <v>0</v>
      </c>
      <c r="CZ19" s="2">
        <v>0</v>
      </c>
      <c r="DA19" s="2">
        <v>1</v>
      </c>
      <c r="DB19" s="3" t="b">
        <v>0</v>
      </c>
      <c r="DC19" s="3" t="b">
        <v>1</v>
      </c>
      <c r="DD19" s="2">
        <v>126.61</v>
      </c>
      <c r="DE19" s="2">
        <v>9</v>
      </c>
      <c r="DF19" s="2">
        <v>8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3" t="b">
        <v>0</v>
      </c>
      <c r="DQ19" s="3" t="b">
        <v>1</v>
      </c>
      <c r="DR19" s="2">
        <v>58.58</v>
      </c>
      <c r="DS19" s="2">
        <v>9</v>
      </c>
      <c r="DT19" s="2">
        <v>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3" t="b">
        <v>0</v>
      </c>
      <c r="EE19" s="3" t="b">
        <v>1</v>
      </c>
      <c r="EF19" s="2">
        <v>203.36</v>
      </c>
      <c r="EG19" s="2">
        <v>9</v>
      </c>
      <c r="EH19" s="2">
        <v>8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3" t="b">
        <v>1</v>
      </c>
      <c r="ES19" s="3" t="b">
        <v>1</v>
      </c>
      <c r="ET19" s="2">
        <v>46.02</v>
      </c>
      <c r="EU19" s="2">
        <v>9</v>
      </c>
      <c r="EV19" s="2">
        <v>8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3" t="b">
        <v>1</v>
      </c>
      <c r="FG19" s="3" t="b">
        <v>1</v>
      </c>
      <c r="FH19" s="2">
        <v>175.16</v>
      </c>
      <c r="FI19" s="2">
        <v>9</v>
      </c>
      <c r="FJ19" s="2">
        <v>8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3" t="b">
        <v>1</v>
      </c>
      <c r="FU19" s="3" t="b">
        <v>1</v>
      </c>
      <c r="FV19" s="2">
        <v>52.9</v>
      </c>
      <c r="FW19" s="2">
        <v>9</v>
      </c>
      <c r="FX19" s="2">
        <v>8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3" t="b">
        <v>1</v>
      </c>
      <c r="GI19" s="2">
        <v>9</v>
      </c>
      <c r="GJ19" s="2">
        <v>1551</v>
      </c>
      <c r="GK19" s="2">
        <v>95.171000000000006</v>
      </c>
      <c r="GL19" s="2">
        <v>4</v>
      </c>
      <c r="GM19" s="2">
        <v>4</v>
      </c>
      <c r="GN19" s="2">
        <v>0</v>
      </c>
      <c r="GO19" s="2">
        <v>0</v>
      </c>
      <c r="GP19" s="2">
        <v>5</v>
      </c>
      <c r="GQ19" s="2">
        <v>1</v>
      </c>
      <c r="GR19" s="2">
        <v>12.4</v>
      </c>
      <c r="GS19" s="2">
        <v>2.5</v>
      </c>
      <c r="GT19" s="2">
        <v>3.625</v>
      </c>
    </row>
    <row r="20" spans="1:202" ht="15.75" customHeight="1" x14ac:dyDescent="0.35">
      <c r="A20" s="1" t="s">
        <v>361</v>
      </c>
      <c r="B20" s="2">
        <v>5</v>
      </c>
      <c r="C20" s="1" t="s">
        <v>203</v>
      </c>
      <c r="D20" s="1" t="s">
        <v>208</v>
      </c>
      <c r="E20" s="2">
        <v>18</v>
      </c>
      <c r="F20" s="3" t="b">
        <v>1</v>
      </c>
      <c r="G20" s="2">
        <v>40.380000000000003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0</v>
      </c>
      <c r="R20" s="2">
        <v>27.86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3" t="b">
        <v>1</v>
      </c>
      <c r="AC20" s="2">
        <v>89.21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1</v>
      </c>
      <c r="AN20" s="2">
        <v>39.49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3</v>
      </c>
      <c r="AY20" s="3" t="b">
        <v>0</v>
      </c>
      <c r="AZ20" s="2">
        <v>116.24</v>
      </c>
      <c r="BA20" s="2">
        <v>8</v>
      </c>
      <c r="BB20" s="2">
        <v>7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0</v>
      </c>
      <c r="BI20" s="2">
        <v>0</v>
      </c>
      <c r="BJ20" s="2">
        <v>0</v>
      </c>
      <c r="BK20" s="2">
        <v>1</v>
      </c>
      <c r="BL20" s="3" t="b">
        <v>0</v>
      </c>
      <c r="BM20" s="3" t="b">
        <v>1</v>
      </c>
      <c r="BN20" s="2">
        <v>116.49</v>
      </c>
      <c r="BO20" s="2">
        <v>9</v>
      </c>
      <c r="BP20" s="2">
        <v>8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3" t="b">
        <v>0</v>
      </c>
      <c r="CA20" s="3" t="b">
        <v>1</v>
      </c>
      <c r="CB20" s="2">
        <v>69.55</v>
      </c>
      <c r="CC20" s="2">
        <v>9</v>
      </c>
      <c r="CD20" s="2">
        <v>8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3" t="b">
        <v>0</v>
      </c>
      <c r="CO20" s="3" t="b">
        <v>1</v>
      </c>
      <c r="CP20" s="2">
        <v>73.430000000000007</v>
      </c>
      <c r="CQ20" s="2">
        <v>9</v>
      </c>
      <c r="CR20" s="2">
        <v>8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3" t="b">
        <v>0</v>
      </c>
      <c r="DC20" s="3" t="b">
        <v>1</v>
      </c>
      <c r="DD20" s="2">
        <v>75.010000000000005</v>
      </c>
      <c r="DE20" s="2">
        <v>9</v>
      </c>
      <c r="DF20" s="2">
        <v>8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3" t="b">
        <v>0</v>
      </c>
      <c r="DQ20" s="3" t="b">
        <v>0</v>
      </c>
      <c r="DR20" s="2">
        <v>95.35</v>
      </c>
      <c r="DS20" s="2">
        <v>9</v>
      </c>
      <c r="DT20" s="2">
        <v>5</v>
      </c>
      <c r="DU20" s="2">
        <v>0</v>
      </c>
      <c r="DV20" s="2">
        <v>1</v>
      </c>
      <c r="DW20" s="2">
        <v>2</v>
      </c>
      <c r="DX20" s="2">
        <v>0</v>
      </c>
      <c r="DY20" s="2">
        <v>0</v>
      </c>
      <c r="DZ20" s="2">
        <v>1</v>
      </c>
      <c r="EA20" s="2">
        <v>0</v>
      </c>
      <c r="EB20" s="2">
        <v>0</v>
      </c>
      <c r="EC20" s="2">
        <v>4</v>
      </c>
      <c r="ED20" s="3" t="b">
        <v>0</v>
      </c>
      <c r="EE20" s="3" t="b">
        <v>1</v>
      </c>
      <c r="EF20" s="2">
        <v>66.58</v>
      </c>
      <c r="EG20" s="2">
        <v>9</v>
      </c>
      <c r="EH20" s="2">
        <v>8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3" t="b">
        <v>1</v>
      </c>
      <c r="ES20" s="3" t="b">
        <v>1</v>
      </c>
      <c r="ET20" s="2">
        <v>50.76</v>
      </c>
      <c r="EU20" s="2">
        <v>9</v>
      </c>
      <c r="EV20" s="2">
        <v>8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3" t="b">
        <v>1</v>
      </c>
      <c r="FG20" s="3" t="b">
        <v>1</v>
      </c>
      <c r="FH20" s="2">
        <v>122.59</v>
      </c>
      <c r="FI20" s="2">
        <v>9</v>
      </c>
      <c r="FJ20" s="2">
        <v>8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3" t="b">
        <v>1</v>
      </c>
      <c r="FU20" s="3" t="b">
        <v>0</v>
      </c>
      <c r="FV20" s="2">
        <v>105.6</v>
      </c>
      <c r="FW20" s="2">
        <v>8</v>
      </c>
      <c r="FX20" s="2">
        <v>7</v>
      </c>
      <c r="FY20" s="2">
        <v>0</v>
      </c>
      <c r="FZ20" s="2">
        <v>0</v>
      </c>
      <c r="GA20" s="2">
        <v>0</v>
      </c>
      <c r="GB20" s="2">
        <v>1</v>
      </c>
      <c r="GC20" s="2">
        <v>0</v>
      </c>
      <c r="GD20" s="2">
        <v>0</v>
      </c>
      <c r="GE20" s="2">
        <v>0</v>
      </c>
      <c r="GF20" s="2">
        <v>0</v>
      </c>
      <c r="GG20" s="2">
        <v>1</v>
      </c>
      <c r="GH20" s="3" t="b">
        <v>0</v>
      </c>
      <c r="GI20" s="2">
        <v>7</v>
      </c>
      <c r="GJ20" s="2">
        <v>1682</v>
      </c>
      <c r="GK20" s="2">
        <v>89.16</v>
      </c>
      <c r="GL20" s="2">
        <v>3</v>
      </c>
      <c r="GM20" s="2">
        <v>3</v>
      </c>
      <c r="GN20" s="2">
        <v>0</v>
      </c>
      <c r="GO20" s="2">
        <v>1</v>
      </c>
      <c r="GP20" s="2">
        <v>4</v>
      </c>
      <c r="GQ20" s="2">
        <v>2</v>
      </c>
      <c r="GR20" s="2">
        <v>9.6</v>
      </c>
      <c r="GS20" s="2">
        <v>1.875</v>
      </c>
      <c r="GT20" s="2">
        <v>4</v>
      </c>
    </row>
    <row r="21" spans="1:202" ht="15.75" customHeight="1" x14ac:dyDescent="0.35">
      <c r="A21" s="1" t="s">
        <v>362</v>
      </c>
      <c r="B21" s="2">
        <v>5</v>
      </c>
      <c r="C21" s="1" t="s">
        <v>203</v>
      </c>
      <c r="D21" s="1" t="s">
        <v>204</v>
      </c>
      <c r="E21" s="2">
        <v>47</v>
      </c>
      <c r="F21" s="3" t="b">
        <v>0</v>
      </c>
      <c r="G21" s="2">
        <v>18.87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3" t="b">
        <v>1</v>
      </c>
      <c r="R21" s="2">
        <v>57.3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54.74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38.700000000000003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3</v>
      </c>
      <c r="AY21" s="3" t="b">
        <v>0</v>
      </c>
      <c r="AZ21" s="2">
        <v>110.75</v>
      </c>
      <c r="BA21" s="2">
        <v>7</v>
      </c>
      <c r="BB21" s="2">
        <v>6</v>
      </c>
      <c r="BC21" s="2">
        <v>0</v>
      </c>
      <c r="BD21" s="2">
        <v>0</v>
      </c>
      <c r="BE21" s="2">
        <v>0</v>
      </c>
      <c r="BF21" s="2">
        <v>1</v>
      </c>
      <c r="BG21" s="2">
        <v>0</v>
      </c>
      <c r="BH21" s="2">
        <v>0</v>
      </c>
      <c r="BI21" s="2">
        <v>0</v>
      </c>
      <c r="BJ21" s="2">
        <v>1</v>
      </c>
      <c r="BK21" s="2">
        <v>2</v>
      </c>
      <c r="BL21" s="3" t="b">
        <v>1</v>
      </c>
      <c r="BM21" s="3" t="b">
        <v>0</v>
      </c>
      <c r="BN21" s="2">
        <v>39.1</v>
      </c>
      <c r="BO21" s="2">
        <v>7</v>
      </c>
      <c r="BP21" s="2">
        <v>6</v>
      </c>
      <c r="BQ21" s="2">
        <v>1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1</v>
      </c>
      <c r="BX21" s="2">
        <v>0</v>
      </c>
      <c r="BY21" s="2">
        <v>2</v>
      </c>
      <c r="BZ21" s="3" t="b">
        <v>1</v>
      </c>
      <c r="CA21" s="3" t="b">
        <v>1</v>
      </c>
      <c r="CB21" s="2">
        <v>53.55</v>
      </c>
      <c r="CC21" s="2">
        <v>9</v>
      </c>
      <c r="CD21" s="2">
        <v>8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3" t="b">
        <v>0</v>
      </c>
      <c r="CO21" s="3" t="b">
        <v>1</v>
      </c>
      <c r="CP21" s="2">
        <v>53.83</v>
      </c>
      <c r="CQ21" s="2">
        <v>9</v>
      </c>
      <c r="CR21" s="2">
        <v>8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3" t="b">
        <v>0</v>
      </c>
      <c r="DC21" s="3" t="b">
        <v>0</v>
      </c>
      <c r="DD21" s="2">
        <v>88.1</v>
      </c>
      <c r="DE21" s="2">
        <v>8</v>
      </c>
      <c r="DF21" s="2">
        <v>5</v>
      </c>
      <c r="DG21" s="2">
        <v>0</v>
      </c>
      <c r="DH21" s="2">
        <v>0</v>
      </c>
      <c r="DI21" s="2">
        <v>0</v>
      </c>
      <c r="DJ21" s="2">
        <v>1</v>
      </c>
      <c r="DK21" s="2">
        <v>1</v>
      </c>
      <c r="DL21" s="2">
        <v>0</v>
      </c>
      <c r="DM21" s="2">
        <v>0</v>
      </c>
      <c r="DN21" s="2">
        <v>1</v>
      </c>
      <c r="DO21" s="2">
        <v>3</v>
      </c>
      <c r="DP21" s="3" t="b">
        <v>0</v>
      </c>
      <c r="DQ21" s="3" t="b">
        <v>1</v>
      </c>
      <c r="DR21" s="2">
        <v>68.66</v>
      </c>
      <c r="DS21" s="2">
        <v>9</v>
      </c>
      <c r="DT21" s="2">
        <v>8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3" t="b">
        <v>0</v>
      </c>
      <c r="EE21" s="3" t="b">
        <v>1</v>
      </c>
      <c r="EF21" s="2">
        <v>75.81</v>
      </c>
      <c r="EG21" s="2">
        <v>9</v>
      </c>
      <c r="EH21" s="2">
        <v>8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3" t="b">
        <v>1</v>
      </c>
      <c r="ES21" s="3" t="b">
        <v>1</v>
      </c>
      <c r="ET21" s="2">
        <v>53.39</v>
      </c>
      <c r="EU21" s="2">
        <v>9</v>
      </c>
      <c r="EV21" s="2">
        <v>8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3" t="b">
        <v>1</v>
      </c>
      <c r="FG21" s="3" t="b">
        <v>1</v>
      </c>
      <c r="FH21" s="2">
        <v>61.92</v>
      </c>
      <c r="FI21" s="2">
        <v>9</v>
      </c>
      <c r="FJ21" s="2">
        <v>8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3" t="b">
        <v>1</v>
      </c>
      <c r="FU21" s="3" t="b">
        <v>1</v>
      </c>
      <c r="FV21" s="2">
        <v>51.05</v>
      </c>
      <c r="FW21" s="2">
        <v>9</v>
      </c>
      <c r="FX21" s="2">
        <v>8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3" t="b">
        <v>1</v>
      </c>
      <c r="GI21" s="2">
        <v>7</v>
      </c>
      <c r="GJ21" s="2">
        <v>1274</v>
      </c>
      <c r="GK21" s="2">
        <v>65.616</v>
      </c>
      <c r="GL21" s="2">
        <v>6</v>
      </c>
      <c r="GM21" s="2">
        <v>4</v>
      </c>
      <c r="GN21" s="2">
        <v>2</v>
      </c>
      <c r="GO21" s="2">
        <v>0</v>
      </c>
      <c r="GP21" s="2">
        <v>3</v>
      </c>
      <c r="GQ21" s="2">
        <v>1</v>
      </c>
      <c r="GR21" s="2">
        <v>13.2</v>
      </c>
      <c r="GS21" s="2">
        <v>2.875</v>
      </c>
      <c r="GT21" s="2">
        <v>3.875</v>
      </c>
    </row>
    <row r="22" spans="1:202" ht="14.5" x14ac:dyDescent="0.35">
      <c r="A22" s="1" t="s">
        <v>363</v>
      </c>
      <c r="B22" s="2">
        <v>5</v>
      </c>
      <c r="C22" s="1" t="s">
        <v>203</v>
      </c>
      <c r="D22" s="1" t="s">
        <v>208</v>
      </c>
      <c r="E22" s="2">
        <v>55</v>
      </c>
      <c r="F22" s="3" t="b">
        <v>0</v>
      </c>
      <c r="G22" s="2">
        <v>23.56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3" t="b">
        <v>0</v>
      </c>
      <c r="R22" s="2">
        <v>78.650000000000006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1</v>
      </c>
      <c r="AA22" s="2">
        <v>2</v>
      </c>
      <c r="AB22" s="3" t="b">
        <v>1</v>
      </c>
      <c r="AC22" s="2">
        <v>54.18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1</v>
      </c>
      <c r="AN22" s="2">
        <v>182.83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2</v>
      </c>
      <c r="AY22" s="3" t="b">
        <v>0</v>
      </c>
      <c r="AZ22" s="2">
        <v>67.180000000000007</v>
      </c>
      <c r="BA22" s="2">
        <v>8</v>
      </c>
      <c r="BB22" s="2">
        <v>7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1</v>
      </c>
      <c r="BL22" s="3" t="b">
        <v>0</v>
      </c>
      <c r="BM22" s="3" t="b">
        <v>0</v>
      </c>
      <c r="BN22" s="2">
        <v>63.16</v>
      </c>
      <c r="BO22" s="2">
        <v>8</v>
      </c>
      <c r="BP22" s="2">
        <v>5</v>
      </c>
      <c r="BQ22" s="2">
        <v>1</v>
      </c>
      <c r="BR22" s="2">
        <v>1</v>
      </c>
      <c r="BS22" s="2">
        <v>0</v>
      </c>
      <c r="BT22" s="2">
        <v>1</v>
      </c>
      <c r="BU22" s="2">
        <v>0</v>
      </c>
      <c r="BV22" s="2">
        <v>0</v>
      </c>
      <c r="BW22" s="2">
        <v>0</v>
      </c>
      <c r="BX22" s="2">
        <v>0</v>
      </c>
      <c r="BY22" s="2">
        <v>3</v>
      </c>
      <c r="BZ22" s="3" t="b">
        <v>0</v>
      </c>
      <c r="CA22" s="3" t="b">
        <v>0</v>
      </c>
      <c r="CB22" s="2">
        <v>126.84</v>
      </c>
      <c r="CC22" s="2">
        <v>8</v>
      </c>
      <c r="CD22" s="2">
        <v>7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1</v>
      </c>
      <c r="CN22" s="3" t="b">
        <v>0</v>
      </c>
      <c r="CO22" s="3" t="b">
        <v>1</v>
      </c>
      <c r="CP22" s="2">
        <v>73.95</v>
      </c>
      <c r="CQ22" s="2">
        <v>9</v>
      </c>
      <c r="CR22" s="2">
        <v>8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3" t="b">
        <v>0</v>
      </c>
      <c r="DC22" s="3" t="b">
        <v>0</v>
      </c>
      <c r="DD22" s="2">
        <v>108.04</v>
      </c>
      <c r="DE22" s="2">
        <v>8</v>
      </c>
      <c r="DF22" s="2">
        <v>7</v>
      </c>
      <c r="DG22" s="2">
        <v>0</v>
      </c>
      <c r="DH22" s="2">
        <v>0</v>
      </c>
      <c r="DI22" s="2">
        <v>1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1</v>
      </c>
      <c r="DP22" s="3" t="b">
        <v>0</v>
      </c>
      <c r="DQ22" s="3" t="b">
        <v>0</v>
      </c>
      <c r="DR22" s="2">
        <v>123.18</v>
      </c>
      <c r="DS22" s="2">
        <v>8</v>
      </c>
      <c r="DT22" s="2">
        <v>7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1</v>
      </c>
      <c r="EC22" s="2">
        <v>1</v>
      </c>
      <c r="ED22" s="3" t="b">
        <v>0</v>
      </c>
      <c r="EE22" s="3" t="b">
        <v>0</v>
      </c>
      <c r="EF22" s="2">
        <v>131.18</v>
      </c>
      <c r="EG22" s="2">
        <v>9</v>
      </c>
      <c r="EH22" s="2">
        <v>6</v>
      </c>
      <c r="EI22" s="2">
        <v>0</v>
      </c>
      <c r="EJ22" s="2">
        <v>0</v>
      </c>
      <c r="EK22" s="2">
        <v>0</v>
      </c>
      <c r="EL22" s="2">
        <v>1</v>
      </c>
      <c r="EM22" s="2">
        <v>0</v>
      </c>
      <c r="EN22" s="2">
        <v>0</v>
      </c>
      <c r="EO22" s="2">
        <v>0</v>
      </c>
      <c r="EP22" s="2">
        <v>1</v>
      </c>
      <c r="EQ22" s="2">
        <v>2</v>
      </c>
      <c r="ER22" s="3" t="b">
        <v>0</v>
      </c>
      <c r="ES22" s="3" t="b">
        <v>0</v>
      </c>
      <c r="ET22" s="2">
        <v>97.15</v>
      </c>
      <c r="EU22" s="2">
        <v>7</v>
      </c>
      <c r="EV22" s="2">
        <v>6</v>
      </c>
      <c r="EW22" s="2">
        <v>0</v>
      </c>
      <c r="EX22" s="2">
        <v>1</v>
      </c>
      <c r="EY22" s="2">
        <v>0</v>
      </c>
      <c r="EZ22" s="2">
        <v>1</v>
      </c>
      <c r="FA22" s="2">
        <v>0</v>
      </c>
      <c r="FB22" s="2">
        <v>0</v>
      </c>
      <c r="FC22" s="2">
        <v>0</v>
      </c>
      <c r="FD22" s="2">
        <v>0</v>
      </c>
      <c r="FE22" s="2">
        <v>2</v>
      </c>
      <c r="FF22" s="3" t="b">
        <v>0</v>
      </c>
      <c r="FG22" s="3" t="b">
        <v>1</v>
      </c>
      <c r="FH22" s="2">
        <v>86.79</v>
      </c>
      <c r="FI22" s="2">
        <v>9</v>
      </c>
      <c r="FJ22" s="2">
        <v>8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3" t="b">
        <v>1</v>
      </c>
      <c r="FU22" s="3" t="b">
        <v>1</v>
      </c>
      <c r="FV22" s="2">
        <v>119.44</v>
      </c>
      <c r="FW22" s="2">
        <v>9</v>
      </c>
      <c r="FX22" s="2">
        <v>8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3" t="b">
        <v>1</v>
      </c>
      <c r="GI22" s="2">
        <v>3</v>
      </c>
      <c r="GJ22" s="2">
        <v>2038</v>
      </c>
      <c r="GK22" s="2">
        <v>99.691000000000003</v>
      </c>
      <c r="GL22" s="2">
        <v>2</v>
      </c>
      <c r="GM22" s="2">
        <v>2</v>
      </c>
      <c r="GN22" s="2">
        <v>0</v>
      </c>
      <c r="GO22" s="2">
        <v>2</v>
      </c>
      <c r="GP22" s="2">
        <v>1</v>
      </c>
      <c r="GQ22" s="2">
        <v>5</v>
      </c>
      <c r="GR22" s="2">
        <v>9.1999999999999993</v>
      </c>
      <c r="GS22" s="2">
        <v>3.5</v>
      </c>
      <c r="GT22" s="2">
        <v>4.5</v>
      </c>
    </row>
    <row r="23" spans="1:202" ht="14.5" x14ac:dyDescent="0.35">
      <c r="A23" s="1" t="s">
        <v>364</v>
      </c>
      <c r="B23" s="2">
        <v>5</v>
      </c>
      <c r="C23" s="1" t="s">
        <v>203</v>
      </c>
      <c r="D23" s="1" t="s">
        <v>204</v>
      </c>
      <c r="E23" s="2">
        <v>33</v>
      </c>
      <c r="F23" s="3" t="b">
        <v>1</v>
      </c>
      <c r="G23" s="2">
        <v>56.8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1</v>
      </c>
      <c r="R23" s="2">
        <v>39.450000000000003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 t="b">
        <v>0</v>
      </c>
      <c r="AC23" s="2">
        <v>128.32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1</v>
      </c>
      <c r="AM23" s="3" t="b">
        <v>1</v>
      </c>
      <c r="AN23" s="2">
        <v>42.14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3</v>
      </c>
      <c r="AY23" s="3" t="b">
        <v>0</v>
      </c>
      <c r="AZ23" s="2">
        <v>64.33</v>
      </c>
      <c r="BA23" s="2">
        <v>8</v>
      </c>
      <c r="BB23" s="2">
        <v>7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1</v>
      </c>
      <c r="BK23" s="2">
        <v>1</v>
      </c>
      <c r="BL23" s="3" t="b">
        <v>0</v>
      </c>
      <c r="BM23" s="3" t="b">
        <v>1</v>
      </c>
      <c r="BN23" s="2">
        <v>71.260000000000005</v>
      </c>
      <c r="BO23" s="2">
        <v>9</v>
      </c>
      <c r="BP23" s="2">
        <v>8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3" t="b">
        <v>0</v>
      </c>
      <c r="CA23" s="3" t="b">
        <v>1</v>
      </c>
      <c r="CB23" s="2">
        <v>83.92</v>
      </c>
      <c r="CC23" s="2">
        <v>9</v>
      </c>
      <c r="CD23" s="2">
        <v>8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3" t="b">
        <v>0</v>
      </c>
      <c r="CO23" s="3" t="b">
        <v>1</v>
      </c>
      <c r="CP23" s="2">
        <v>47.05</v>
      </c>
      <c r="CQ23" s="2">
        <v>9</v>
      </c>
      <c r="CR23" s="2">
        <v>8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3" t="b">
        <v>0</v>
      </c>
      <c r="DC23" s="3" t="b">
        <v>1</v>
      </c>
      <c r="DD23" s="2">
        <v>114.26</v>
      </c>
      <c r="DE23" s="2">
        <v>9</v>
      </c>
      <c r="DF23" s="2">
        <v>8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3" t="b">
        <v>0</v>
      </c>
      <c r="DQ23" s="3" t="b">
        <v>1</v>
      </c>
      <c r="DR23" s="2">
        <v>90.08</v>
      </c>
      <c r="DS23" s="2">
        <v>9</v>
      </c>
      <c r="DT23" s="2">
        <v>8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3" t="b">
        <v>0</v>
      </c>
      <c r="EE23" s="3" t="b">
        <v>1</v>
      </c>
      <c r="EF23" s="2">
        <v>72.5</v>
      </c>
      <c r="EG23" s="2">
        <v>9</v>
      </c>
      <c r="EH23" s="2">
        <v>8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3" t="b">
        <v>1</v>
      </c>
      <c r="ES23" s="3" t="b">
        <v>1</v>
      </c>
      <c r="ET23" s="2">
        <v>65.38</v>
      </c>
      <c r="EU23" s="2">
        <v>9</v>
      </c>
      <c r="EV23" s="2">
        <v>8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3" t="b">
        <v>1</v>
      </c>
      <c r="FG23" s="3" t="b">
        <v>1</v>
      </c>
      <c r="FH23" s="2">
        <v>79.78</v>
      </c>
      <c r="FI23" s="2">
        <v>9</v>
      </c>
      <c r="FJ23" s="2">
        <v>8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3" t="b">
        <v>1</v>
      </c>
      <c r="FU23" s="3" t="b">
        <v>1</v>
      </c>
      <c r="FV23" s="2">
        <v>93.57</v>
      </c>
      <c r="FW23" s="2">
        <v>9</v>
      </c>
      <c r="FX23" s="2">
        <v>8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3" t="b">
        <v>1</v>
      </c>
      <c r="GI23" s="2">
        <v>9</v>
      </c>
      <c r="GJ23" s="2">
        <v>2053</v>
      </c>
      <c r="GK23" s="2">
        <v>78.212999999999994</v>
      </c>
      <c r="GL23" s="2">
        <v>4</v>
      </c>
      <c r="GM23" s="2">
        <v>4</v>
      </c>
      <c r="GN23" s="2">
        <v>0</v>
      </c>
      <c r="GO23" s="2">
        <v>0</v>
      </c>
      <c r="GP23" s="2">
        <v>5</v>
      </c>
      <c r="GQ23" s="2">
        <v>1</v>
      </c>
      <c r="GR23" s="2">
        <v>13.4</v>
      </c>
      <c r="GS23" s="2">
        <v>2.75</v>
      </c>
      <c r="GT23" s="2">
        <v>4.375</v>
      </c>
    </row>
    <row r="24" spans="1:202" ht="14.5" x14ac:dyDescent="0.35">
      <c r="A24" s="1" t="s">
        <v>365</v>
      </c>
      <c r="B24" s="2">
        <v>5</v>
      </c>
      <c r="C24" s="1" t="s">
        <v>203</v>
      </c>
      <c r="D24" s="1" t="s">
        <v>204</v>
      </c>
      <c r="E24" s="2">
        <v>28</v>
      </c>
      <c r="F24" s="3" t="b">
        <v>1</v>
      </c>
      <c r="G24" s="2">
        <v>71.12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0</v>
      </c>
      <c r="R24" s="2">
        <v>130.94999999999999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1</v>
      </c>
      <c r="AB24" s="3" t="b">
        <v>1</v>
      </c>
      <c r="AC24" s="2">
        <v>47.7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1</v>
      </c>
      <c r="AN24" s="2">
        <v>55.48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3</v>
      </c>
      <c r="AY24" s="3" t="b">
        <v>1</v>
      </c>
      <c r="AZ24" s="2">
        <v>67.510000000000005</v>
      </c>
      <c r="BA24" s="2">
        <v>9</v>
      </c>
      <c r="BB24" s="2">
        <v>8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3" t="b">
        <v>0</v>
      </c>
      <c r="BM24" s="3" t="b">
        <v>1</v>
      </c>
      <c r="BN24" s="2">
        <v>140.96</v>
      </c>
      <c r="BO24" s="2">
        <v>9</v>
      </c>
      <c r="BP24" s="2">
        <v>8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3" t="b">
        <v>0</v>
      </c>
      <c r="CA24" s="3" t="b">
        <v>1</v>
      </c>
      <c r="CB24" s="2">
        <v>97.75</v>
      </c>
      <c r="CC24" s="2">
        <v>9</v>
      </c>
      <c r="CD24" s="2">
        <v>8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3" t="b">
        <v>0</v>
      </c>
      <c r="CO24" s="3" t="b">
        <v>1</v>
      </c>
      <c r="CP24" s="2">
        <v>99.88</v>
      </c>
      <c r="CQ24" s="2">
        <v>9</v>
      </c>
      <c r="CR24" s="2">
        <v>8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3" t="b">
        <v>0</v>
      </c>
      <c r="DC24" s="3" t="b">
        <v>0</v>
      </c>
      <c r="DD24" s="2">
        <v>107.89</v>
      </c>
      <c r="DE24" s="2">
        <v>9</v>
      </c>
      <c r="DF24" s="2">
        <v>6</v>
      </c>
      <c r="DG24" s="2">
        <v>1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1</v>
      </c>
      <c r="DN24" s="2">
        <v>0</v>
      </c>
      <c r="DO24" s="2">
        <v>2</v>
      </c>
      <c r="DP24" s="3" t="b">
        <v>0</v>
      </c>
      <c r="DQ24" s="3" t="b">
        <v>1</v>
      </c>
      <c r="DR24" s="2">
        <v>73.22</v>
      </c>
      <c r="DS24" s="2">
        <v>9</v>
      </c>
      <c r="DT24" s="2">
        <v>8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3" t="b">
        <v>0</v>
      </c>
      <c r="EE24" s="3" t="b">
        <v>0</v>
      </c>
      <c r="EF24" s="2">
        <v>69.02</v>
      </c>
      <c r="EG24" s="2">
        <v>8</v>
      </c>
      <c r="EH24" s="2">
        <v>5</v>
      </c>
      <c r="EI24" s="2">
        <v>0</v>
      </c>
      <c r="EJ24" s="2">
        <v>1</v>
      </c>
      <c r="EK24" s="2">
        <v>1</v>
      </c>
      <c r="EL24" s="2">
        <v>0</v>
      </c>
      <c r="EM24" s="2">
        <v>0</v>
      </c>
      <c r="EN24" s="2">
        <v>0</v>
      </c>
      <c r="EO24" s="2">
        <v>0</v>
      </c>
      <c r="EP24" s="2">
        <v>1</v>
      </c>
      <c r="EQ24" s="2">
        <v>3</v>
      </c>
      <c r="ER24" s="3" t="b">
        <v>0</v>
      </c>
      <c r="ES24" s="3" t="b">
        <v>1</v>
      </c>
      <c r="ET24" s="2">
        <v>63.92</v>
      </c>
      <c r="EU24" s="2">
        <v>9</v>
      </c>
      <c r="EV24" s="2">
        <v>8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3" t="b">
        <v>1</v>
      </c>
      <c r="FG24" s="3" t="b">
        <v>1</v>
      </c>
      <c r="FH24" s="2">
        <v>104.66</v>
      </c>
      <c r="FI24" s="2">
        <v>9</v>
      </c>
      <c r="FJ24" s="2">
        <v>8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3" t="b">
        <v>1</v>
      </c>
      <c r="FU24" s="3" t="b">
        <v>1</v>
      </c>
      <c r="FV24" s="2">
        <v>66.06</v>
      </c>
      <c r="FW24" s="2">
        <v>9</v>
      </c>
      <c r="FX24" s="2">
        <v>8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3" t="b">
        <v>1</v>
      </c>
      <c r="GI24" s="2">
        <v>8</v>
      </c>
      <c r="GJ24" s="2">
        <v>1861</v>
      </c>
      <c r="GK24" s="2">
        <v>89.087000000000003</v>
      </c>
      <c r="GL24" s="2">
        <v>3</v>
      </c>
      <c r="GM24" s="2">
        <v>3</v>
      </c>
      <c r="GN24" s="2">
        <v>0</v>
      </c>
      <c r="GO24" s="2">
        <v>1</v>
      </c>
      <c r="GP24" s="2">
        <v>5</v>
      </c>
      <c r="GQ24" s="2">
        <v>1</v>
      </c>
      <c r="GR24" s="2">
        <v>13.2</v>
      </c>
      <c r="GS24" s="2">
        <v>2.875</v>
      </c>
      <c r="GT24" s="2">
        <v>3.75</v>
      </c>
    </row>
    <row r="25" spans="1:202" ht="14.5" x14ac:dyDescent="0.35">
      <c r="A25" s="1" t="s">
        <v>366</v>
      </c>
      <c r="B25" s="2">
        <v>5</v>
      </c>
      <c r="C25" s="1" t="s">
        <v>203</v>
      </c>
      <c r="D25" s="1" t="s">
        <v>204</v>
      </c>
      <c r="E25" s="2">
        <v>61</v>
      </c>
      <c r="F25" s="3" t="b">
        <v>1</v>
      </c>
      <c r="G25" s="2">
        <v>36.869999999999997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1</v>
      </c>
      <c r="R25" s="2">
        <v>106.86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38.03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46.12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4</v>
      </c>
      <c r="AY25" s="3" t="b">
        <v>1</v>
      </c>
      <c r="AZ25" s="2">
        <v>97.21</v>
      </c>
      <c r="BA25" s="2">
        <v>9</v>
      </c>
      <c r="BB25" s="2">
        <v>8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3" t="b">
        <v>0</v>
      </c>
      <c r="BM25" s="3" t="b">
        <v>1</v>
      </c>
      <c r="BN25" s="2">
        <v>67.83</v>
      </c>
      <c r="BO25" s="2">
        <v>9</v>
      </c>
      <c r="BP25" s="2">
        <v>8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3" t="b">
        <v>0</v>
      </c>
      <c r="CA25" s="3" t="b">
        <v>1</v>
      </c>
      <c r="CB25" s="2">
        <v>85.38</v>
      </c>
      <c r="CC25" s="2">
        <v>9</v>
      </c>
      <c r="CD25" s="2">
        <v>8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3" t="b">
        <v>0</v>
      </c>
      <c r="CO25" s="3" t="b">
        <v>1</v>
      </c>
      <c r="CP25" s="2">
        <v>73.14</v>
      </c>
      <c r="CQ25" s="2">
        <v>9</v>
      </c>
      <c r="CR25" s="2">
        <v>8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3" t="b">
        <v>0</v>
      </c>
      <c r="DC25" s="3" t="b">
        <v>1</v>
      </c>
      <c r="DD25" s="2">
        <v>101.43</v>
      </c>
      <c r="DE25" s="2">
        <v>9</v>
      </c>
      <c r="DF25" s="2">
        <v>8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3" t="b">
        <v>0</v>
      </c>
      <c r="DQ25" s="3" t="b">
        <v>1</v>
      </c>
      <c r="DR25" s="2">
        <v>86.34</v>
      </c>
      <c r="DS25" s="2">
        <v>9</v>
      </c>
      <c r="DT25" s="2">
        <v>8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3" t="b">
        <v>0</v>
      </c>
      <c r="EE25" s="3" t="b">
        <v>1</v>
      </c>
      <c r="EF25" s="2">
        <v>113.31</v>
      </c>
      <c r="EG25" s="2">
        <v>9</v>
      </c>
      <c r="EH25" s="2">
        <v>8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3" t="b">
        <v>1</v>
      </c>
      <c r="ES25" s="3" t="b">
        <v>1</v>
      </c>
      <c r="ET25" s="2">
        <v>98.05</v>
      </c>
      <c r="EU25" s="2">
        <v>9</v>
      </c>
      <c r="EV25" s="2">
        <v>8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3" t="b">
        <v>1</v>
      </c>
      <c r="FG25" s="3" t="b">
        <v>0</v>
      </c>
      <c r="FH25" s="2">
        <v>101.49</v>
      </c>
      <c r="FI25" s="2">
        <v>9</v>
      </c>
      <c r="FJ25" s="2">
        <v>6</v>
      </c>
      <c r="FK25" s="2">
        <v>1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1</v>
      </c>
      <c r="FR25" s="2">
        <v>0</v>
      </c>
      <c r="FS25" s="2">
        <v>2</v>
      </c>
      <c r="FT25" s="3" t="b">
        <v>0</v>
      </c>
      <c r="FU25" s="3" t="b">
        <v>0</v>
      </c>
      <c r="FV25" s="2">
        <v>98.78</v>
      </c>
      <c r="FW25" s="2">
        <v>8</v>
      </c>
      <c r="FX25" s="2">
        <v>7</v>
      </c>
      <c r="FY25" s="2">
        <v>0</v>
      </c>
      <c r="FZ25" s="2">
        <v>0</v>
      </c>
      <c r="GA25" s="2">
        <v>0</v>
      </c>
      <c r="GB25" s="2">
        <v>1</v>
      </c>
      <c r="GC25" s="2">
        <v>0</v>
      </c>
      <c r="GD25" s="2">
        <v>0</v>
      </c>
      <c r="GE25" s="2">
        <v>0</v>
      </c>
      <c r="GF25" s="2">
        <v>0</v>
      </c>
      <c r="GG25" s="2">
        <v>1</v>
      </c>
      <c r="GH25" s="3" t="b">
        <v>0</v>
      </c>
      <c r="GI25" s="2">
        <v>8</v>
      </c>
      <c r="GJ25" s="2">
        <v>1626</v>
      </c>
      <c r="GK25" s="2">
        <v>92.296000000000006</v>
      </c>
      <c r="GL25" s="2">
        <v>2</v>
      </c>
      <c r="GM25" s="2">
        <v>2</v>
      </c>
      <c r="GN25" s="2">
        <v>0</v>
      </c>
      <c r="GO25" s="2">
        <v>2</v>
      </c>
      <c r="GP25" s="2">
        <v>6</v>
      </c>
      <c r="GQ25" s="2">
        <v>0</v>
      </c>
      <c r="GR25" s="2">
        <v>8.6</v>
      </c>
      <c r="GS25" s="2">
        <v>1.375</v>
      </c>
      <c r="GT25" s="2">
        <v>4.125</v>
      </c>
    </row>
    <row r="26" spans="1:202" ht="14.5" x14ac:dyDescent="0.35">
      <c r="A26" s="1" t="s">
        <v>367</v>
      </c>
      <c r="B26" s="2">
        <v>5</v>
      </c>
      <c r="C26" s="1" t="s">
        <v>203</v>
      </c>
      <c r="D26" s="1" t="s">
        <v>208</v>
      </c>
      <c r="E26" s="2">
        <v>53</v>
      </c>
      <c r="F26" s="3" t="b">
        <v>1</v>
      </c>
      <c r="G26" s="2">
        <v>84.78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198.81</v>
      </c>
      <c r="S26" s="2">
        <v>1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3</v>
      </c>
      <c r="AB26" s="3" t="b">
        <v>1</v>
      </c>
      <c r="AC26" s="2">
        <v>51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0</v>
      </c>
      <c r="AN26" s="2">
        <v>57.87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2">
        <v>0</v>
      </c>
      <c r="AW26" s="2">
        <v>1</v>
      </c>
      <c r="AX26" s="2">
        <v>2</v>
      </c>
      <c r="AY26" s="3" t="b">
        <v>0</v>
      </c>
      <c r="AZ26" s="2">
        <v>220.3</v>
      </c>
      <c r="BA26" s="2">
        <v>9</v>
      </c>
      <c r="BB26" s="2">
        <v>6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1</v>
      </c>
      <c r="BI26" s="2">
        <v>0</v>
      </c>
      <c r="BJ26" s="2">
        <v>0</v>
      </c>
      <c r="BK26" s="2">
        <v>2</v>
      </c>
      <c r="BL26" s="3" t="b">
        <v>0</v>
      </c>
      <c r="BM26" s="3" t="b">
        <v>1</v>
      </c>
      <c r="BN26" s="2">
        <v>185.58</v>
      </c>
      <c r="BO26" s="2">
        <v>9</v>
      </c>
      <c r="BP26" s="2">
        <v>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3" t="b">
        <v>0</v>
      </c>
      <c r="CA26" s="3" t="b">
        <v>1</v>
      </c>
      <c r="CB26" s="2">
        <v>155.24</v>
      </c>
      <c r="CC26" s="2">
        <v>9</v>
      </c>
      <c r="CD26" s="2">
        <v>8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3" t="b">
        <v>0</v>
      </c>
      <c r="CO26" s="3" t="b">
        <v>1</v>
      </c>
      <c r="CP26" s="2">
        <v>91.31</v>
      </c>
      <c r="CQ26" s="2">
        <v>9</v>
      </c>
      <c r="CR26" s="2">
        <v>8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3" t="b">
        <v>0</v>
      </c>
      <c r="DC26" s="3" t="b">
        <v>0</v>
      </c>
      <c r="DD26" s="2">
        <v>240.2</v>
      </c>
      <c r="DE26" s="2">
        <v>8</v>
      </c>
      <c r="DF26" s="2">
        <v>7</v>
      </c>
      <c r="DG26" s="2">
        <v>0</v>
      </c>
      <c r="DH26" s="2">
        <v>0</v>
      </c>
      <c r="DI26" s="2">
        <v>1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3" t="b">
        <v>0</v>
      </c>
      <c r="DQ26" s="3" t="b">
        <v>1</v>
      </c>
      <c r="DR26" s="2">
        <v>149.69999999999999</v>
      </c>
      <c r="DS26" s="2">
        <v>9</v>
      </c>
      <c r="DT26" s="2">
        <v>8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3" t="b">
        <v>0</v>
      </c>
      <c r="EE26" s="3" t="b">
        <v>1</v>
      </c>
      <c r="EF26" s="2">
        <v>214.32</v>
      </c>
      <c r="EG26" s="2">
        <v>9</v>
      </c>
      <c r="EH26" s="2">
        <v>8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3" t="b">
        <v>1</v>
      </c>
      <c r="ES26" s="3" t="b">
        <v>1</v>
      </c>
      <c r="ET26" s="2">
        <v>216.74</v>
      </c>
      <c r="EU26" s="2">
        <v>9</v>
      </c>
      <c r="EV26" s="2">
        <v>8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3" t="b">
        <v>1</v>
      </c>
      <c r="FG26" s="3" t="b">
        <v>1</v>
      </c>
      <c r="FH26" s="2">
        <v>198.26</v>
      </c>
      <c r="FI26" s="2">
        <v>9</v>
      </c>
      <c r="FJ26" s="2">
        <v>8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3" t="b">
        <v>1</v>
      </c>
      <c r="FU26" s="3" t="b">
        <v>0</v>
      </c>
      <c r="FV26" s="2">
        <v>134.6</v>
      </c>
      <c r="FW26" s="2">
        <v>8</v>
      </c>
      <c r="FX26" s="2">
        <v>7</v>
      </c>
      <c r="FY26" s="2">
        <v>0</v>
      </c>
      <c r="FZ26" s="2">
        <v>0</v>
      </c>
      <c r="GA26" s="2">
        <v>0</v>
      </c>
      <c r="GB26" s="2">
        <v>1</v>
      </c>
      <c r="GC26" s="2">
        <v>0</v>
      </c>
      <c r="GD26" s="2">
        <v>0</v>
      </c>
      <c r="GE26" s="2">
        <v>0</v>
      </c>
      <c r="GF26" s="2">
        <v>0</v>
      </c>
      <c r="GG26" s="2">
        <v>1</v>
      </c>
      <c r="GH26" s="3" t="b">
        <v>0</v>
      </c>
      <c r="GI26" s="2">
        <v>7</v>
      </c>
      <c r="GJ26" s="2">
        <v>2964</v>
      </c>
      <c r="GK26" s="2">
        <v>180.625</v>
      </c>
      <c r="GL26" s="2">
        <v>3</v>
      </c>
      <c r="GM26" s="2">
        <v>3</v>
      </c>
      <c r="GN26" s="2">
        <v>0</v>
      </c>
      <c r="GO26" s="2">
        <v>1</v>
      </c>
      <c r="GP26" s="2">
        <v>4</v>
      </c>
      <c r="GQ26" s="2">
        <v>2</v>
      </c>
      <c r="GR26" s="2">
        <v>15.4</v>
      </c>
      <c r="GS26" s="2">
        <v>2.625</v>
      </c>
      <c r="GT26" s="2">
        <v>3.125</v>
      </c>
    </row>
    <row r="27" spans="1:202" ht="14.5" x14ac:dyDescent="0.35">
      <c r="A27" s="1" t="s">
        <v>368</v>
      </c>
      <c r="B27" s="2">
        <v>5</v>
      </c>
      <c r="C27" s="1" t="s">
        <v>203</v>
      </c>
      <c r="D27" s="1" t="s">
        <v>208</v>
      </c>
      <c r="E27" s="2">
        <v>68</v>
      </c>
      <c r="F27" s="3" t="b">
        <v>0</v>
      </c>
      <c r="G27" s="2">
        <v>52.26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3" t="b">
        <v>1</v>
      </c>
      <c r="R27" s="2">
        <v>65.959999999999994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52.12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83.9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3</v>
      </c>
      <c r="AY27" s="3" t="b">
        <v>1</v>
      </c>
      <c r="AZ27" s="2">
        <v>92.46</v>
      </c>
      <c r="BA27" s="2">
        <v>9</v>
      </c>
      <c r="BB27" s="2">
        <v>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3" t="b">
        <v>0</v>
      </c>
      <c r="BM27" s="3" t="b">
        <v>1</v>
      </c>
      <c r="BN27" s="2">
        <v>67.36</v>
      </c>
      <c r="BO27" s="2">
        <v>9</v>
      </c>
      <c r="BP27" s="2">
        <v>8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3" t="b">
        <v>0</v>
      </c>
      <c r="CA27" s="3" t="b">
        <v>0</v>
      </c>
      <c r="CB27" s="2">
        <v>128.38</v>
      </c>
      <c r="CC27" s="2">
        <v>9</v>
      </c>
      <c r="CD27" s="2">
        <v>6</v>
      </c>
      <c r="CE27" s="2">
        <v>0</v>
      </c>
      <c r="CF27" s="2">
        <v>1</v>
      </c>
      <c r="CG27" s="2">
        <v>1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2</v>
      </c>
      <c r="CN27" s="3" t="b">
        <v>0</v>
      </c>
      <c r="CO27" s="3" t="b">
        <v>0</v>
      </c>
      <c r="CP27" s="2">
        <v>79.22</v>
      </c>
      <c r="CQ27" s="2">
        <v>9</v>
      </c>
      <c r="CR27" s="2">
        <v>6</v>
      </c>
      <c r="CS27" s="2">
        <v>0</v>
      </c>
      <c r="CT27" s="2">
        <v>0</v>
      </c>
      <c r="CU27" s="2">
        <v>0</v>
      </c>
      <c r="CV27" s="2">
        <v>1</v>
      </c>
      <c r="CW27" s="2">
        <v>0</v>
      </c>
      <c r="CX27" s="2">
        <v>0</v>
      </c>
      <c r="CY27" s="2">
        <v>0</v>
      </c>
      <c r="CZ27" s="2">
        <v>1</v>
      </c>
      <c r="DA27" s="2">
        <v>2</v>
      </c>
      <c r="DB27" s="3" t="b">
        <v>1</v>
      </c>
      <c r="DC27" s="3" t="b">
        <v>1</v>
      </c>
      <c r="DD27" s="2">
        <v>151.28</v>
      </c>
      <c r="DE27" s="2">
        <v>9</v>
      </c>
      <c r="DF27" s="2">
        <v>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3" t="b">
        <v>0</v>
      </c>
      <c r="DQ27" s="3" t="b">
        <v>0</v>
      </c>
      <c r="DR27" s="2">
        <v>218.65</v>
      </c>
      <c r="DS27" s="2">
        <v>8</v>
      </c>
      <c r="DT27" s="2">
        <v>7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1</v>
      </c>
      <c r="EA27" s="2">
        <v>0</v>
      </c>
      <c r="EB27" s="2">
        <v>0</v>
      </c>
      <c r="EC27" s="2">
        <v>1</v>
      </c>
      <c r="ED27" s="3" t="b">
        <v>0</v>
      </c>
      <c r="EE27" s="3" t="b">
        <v>1</v>
      </c>
      <c r="EF27" s="2">
        <v>124.55</v>
      </c>
      <c r="EG27" s="2">
        <v>9</v>
      </c>
      <c r="EH27" s="2">
        <v>8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3" t="b">
        <v>1</v>
      </c>
      <c r="ES27" s="3" t="b">
        <v>1</v>
      </c>
      <c r="ET27" s="2">
        <v>91.88</v>
      </c>
      <c r="EU27" s="2">
        <v>9</v>
      </c>
      <c r="EV27" s="2">
        <v>8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3" t="b">
        <v>1</v>
      </c>
      <c r="FG27" s="3" t="b">
        <v>1</v>
      </c>
      <c r="FH27" s="2">
        <v>122.32</v>
      </c>
      <c r="FI27" s="2">
        <v>9</v>
      </c>
      <c r="FJ27" s="2">
        <v>8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3" t="b">
        <v>1</v>
      </c>
      <c r="FU27" s="3" t="b">
        <v>1</v>
      </c>
      <c r="FV27" s="2">
        <v>111.51</v>
      </c>
      <c r="FW27" s="2">
        <v>9</v>
      </c>
      <c r="FX27" s="2">
        <v>8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3" t="b">
        <v>1</v>
      </c>
      <c r="GI27" s="2">
        <v>7</v>
      </c>
      <c r="GJ27" s="2">
        <v>2213</v>
      </c>
      <c r="GK27" s="2">
        <v>118.761</v>
      </c>
      <c r="GL27" s="2">
        <v>5</v>
      </c>
      <c r="GM27" s="2">
        <v>4</v>
      </c>
      <c r="GN27" s="2">
        <v>1</v>
      </c>
      <c r="GO27" s="2">
        <v>0</v>
      </c>
      <c r="GP27" s="2">
        <v>3</v>
      </c>
      <c r="GQ27" s="2">
        <v>2</v>
      </c>
      <c r="GR27" s="2">
        <v>10.8</v>
      </c>
      <c r="GS27" s="2">
        <v>2.625</v>
      </c>
      <c r="GT27" s="2">
        <v>3.5</v>
      </c>
    </row>
    <row r="28" spans="1:202" ht="14.5" x14ac:dyDescent="0.35">
      <c r="A28" s="1" t="s">
        <v>369</v>
      </c>
      <c r="B28" s="2">
        <v>5</v>
      </c>
      <c r="C28" s="1" t="s">
        <v>203</v>
      </c>
      <c r="D28" s="1" t="s">
        <v>204</v>
      </c>
      <c r="E28" s="2">
        <v>46</v>
      </c>
      <c r="F28" s="3" t="b">
        <v>1</v>
      </c>
      <c r="G28" s="2">
        <v>160.35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0</v>
      </c>
      <c r="R28" s="2">
        <v>58.71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1</v>
      </c>
      <c r="AA28" s="2">
        <v>2</v>
      </c>
      <c r="AB28" s="3" t="b">
        <v>1</v>
      </c>
      <c r="AC28" s="2">
        <v>92.95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3" t="b">
        <v>1</v>
      </c>
      <c r="AN28" s="2">
        <v>76.739999999999995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3</v>
      </c>
      <c r="AY28" s="3" t="b">
        <v>1</v>
      </c>
      <c r="AZ28" s="2">
        <v>125.75</v>
      </c>
      <c r="BA28" s="2">
        <v>9</v>
      </c>
      <c r="BB28" s="2">
        <v>8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3" t="b">
        <v>0</v>
      </c>
      <c r="BM28" s="3" t="b">
        <v>0</v>
      </c>
      <c r="BN28" s="2">
        <v>112.75</v>
      </c>
      <c r="BO28" s="2">
        <v>8</v>
      </c>
      <c r="BP28" s="2">
        <v>7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1</v>
      </c>
      <c r="BY28" s="2">
        <v>1</v>
      </c>
      <c r="BZ28" s="3" t="b">
        <v>0</v>
      </c>
      <c r="CA28" s="3" t="b">
        <v>1</v>
      </c>
      <c r="CB28" s="2">
        <v>123.76</v>
      </c>
      <c r="CC28" s="2">
        <v>9</v>
      </c>
      <c r="CD28" s="2">
        <v>8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3" t="b">
        <v>0</v>
      </c>
      <c r="CO28" s="3" t="b">
        <v>0</v>
      </c>
      <c r="CP28" s="2">
        <v>123.33</v>
      </c>
      <c r="CQ28" s="2">
        <v>9</v>
      </c>
      <c r="CR28" s="2">
        <v>6</v>
      </c>
      <c r="CS28" s="2">
        <v>1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1</v>
      </c>
      <c r="CZ28" s="2">
        <v>0</v>
      </c>
      <c r="DA28" s="2">
        <v>2</v>
      </c>
      <c r="DB28" s="3" t="b">
        <v>0</v>
      </c>
      <c r="DC28" s="3" t="b">
        <v>1</v>
      </c>
      <c r="DD28" s="2">
        <v>116.54</v>
      </c>
      <c r="DE28" s="2">
        <v>9</v>
      </c>
      <c r="DF28" s="2">
        <v>8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3" t="b">
        <v>0</v>
      </c>
      <c r="DQ28" s="3" t="b">
        <v>1</v>
      </c>
      <c r="DR28" s="2">
        <v>113.7</v>
      </c>
      <c r="DS28" s="2">
        <v>9</v>
      </c>
      <c r="DT28" s="2">
        <v>8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3" t="b">
        <v>0</v>
      </c>
      <c r="EE28" s="3" t="b">
        <v>1</v>
      </c>
      <c r="EF28" s="2">
        <v>113.6</v>
      </c>
      <c r="EG28" s="2">
        <v>9</v>
      </c>
      <c r="EH28" s="2">
        <v>8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3" t="b">
        <v>1</v>
      </c>
      <c r="ES28" s="3" t="b">
        <v>0</v>
      </c>
      <c r="ET28" s="2">
        <v>119.1</v>
      </c>
      <c r="EU28" s="2">
        <v>9</v>
      </c>
      <c r="EV28" s="2">
        <v>6</v>
      </c>
      <c r="EW28" s="2">
        <v>1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1</v>
      </c>
      <c r="FD28" s="2">
        <v>0</v>
      </c>
      <c r="FE28" s="2">
        <v>2</v>
      </c>
      <c r="FF28" s="3" t="b">
        <v>0</v>
      </c>
      <c r="FG28" s="3" t="b">
        <v>1</v>
      </c>
      <c r="FH28" s="2">
        <v>123.35</v>
      </c>
      <c r="FI28" s="2">
        <v>9</v>
      </c>
      <c r="FJ28" s="2">
        <v>8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3" t="b">
        <v>1</v>
      </c>
      <c r="FU28" s="3" t="b">
        <v>1</v>
      </c>
      <c r="FV28" s="2">
        <v>120.2</v>
      </c>
      <c r="FW28" s="2">
        <v>9</v>
      </c>
      <c r="FX28" s="2">
        <v>8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3" t="b">
        <v>1</v>
      </c>
      <c r="GI28" s="2">
        <v>7</v>
      </c>
      <c r="GJ28" s="2">
        <v>2354</v>
      </c>
      <c r="GK28" s="2">
        <v>119.208</v>
      </c>
      <c r="GL28" s="2">
        <v>3</v>
      </c>
      <c r="GM28" s="2">
        <v>3</v>
      </c>
      <c r="GN28" s="2">
        <v>0</v>
      </c>
      <c r="GO28" s="2">
        <v>1</v>
      </c>
      <c r="GP28" s="2">
        <v>4</v>
      </c>
      <c r="GQ28" s="2">
        <v>2</v>
      </c>
      <c r="GR28" s="2">
        <v>10.4</v>
      </c>
      <c r="GS28" s="2">
        <v>2.125</v>
      </c>
      <c r="GT28" s="2">
        <v>3.75</v>
      </c>
    </row>
    <row r="29" spans="1:202" ht="14.5" x14ac:dyDescent="0.35">
      <c r="A29" s="1" t="s">
        <v>370</v>
      </c>
      <c r="B29" s="2">
        <v>5</v>
      </c>
      <c r="C29" s="1" t="s">
        <v>203</v>
      </c>
      <c r="D29" s="1" t="s">
        <v>204</v>
      </c>
      <c r="E29" s="2">
        <v>30</v>
      </c>
      <c r="F29" s="3" t="b">
        <v>0</v>
      </c>
      <c r="G29" s="2">
        <v>73.06</v>
      </c>
      <c r="H29" s="2">
        <v>0</v>
      </c>
      <c r="I29" s="2">
        <v>0</v>
      </c>
      <c r="J29" s="2">
        <v>0</v>
      </c>
      <c r="K29" s="2">
        <v>0</v>
      </c>
      <c r="L29" s="2">
        <v>2</v>
      </c>
      <c r="M29" s="2">
        <v>2</v>
      </c>
      <c r="N29" s="2">
        <v>0</v>
      </c>
      <c r="O29" s="2">
        <v>0</v>
      </c>
      <c r="P29" s="2">
        <v>4</v>
      </c>
      <c r="Q29" s="3" t="b">
        <v>1</v>
      </c>
      <c r="R29" s="2">
        <v>53.1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63.06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106.51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3</v>
      </c>
      <c r="AY29" s="3" t="b">
        <v>1</v>
      </c>
      <c r="AZ29" s="2">
        <v>179.18</v>
      </c>
      <c r="BA29" s="2">
        <v>9</v>
      </c>
      <c r="BB29" s="2">
        <v>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3" t="b">
        <v>0</v>
      </c>
      <c r="BM29" s="3" t="b">
        <v>1</v>
      </c>
      <c r="BN29" s="2">
        <v>120.29</v>
      </c>
      <c r="BO29" s="2">
        <v>9</v>
      </c>
      <c r="BP29" s="2">
        <v>8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3" t="b">
        <v>0</v>
      </c>
      <c r="CA29" s="3" t="b">
        <v>1</v>
      </c>
      <c r="CB29" s="2">
        <v>108.86</v>
      </c>
      <c r="CC29" s="2">
        <v>9</v>
      </c>
      <c r="CD29" s="2">
        <v>8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3" t="b">
        <v>0</v>
      </c>
      <c r="CO29" s="3" t="b">
        <v>1</v>
      </c>
      <c r="CP29" s="2">
        <v>145.22999999999999</v>
      </c>
      <c r="CQ29" s="2">
        <v>9</v>
      </c>
      <c r="CR29" s="2">
        <v>8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3" t="b">
        <v>0</v>
      </c>
      <c r="DC29" s="3" t="b">
        <v>1</v>
      </c>
      <c r="DD29" s="2">
        <v>124.24</v>
      </c>
      <c r="DE29" s="2">
        <v>9</v>
      </c>
      <c r="DF29" s="2">
        <v>8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3" t="b">
        <v>0</v>
      </c>
      <c r="DQ29" s="3" t="b">
        <v>1</v>
      </c>
      <c r="DR29" s="2">
        <v>163.16</v>
      </c>
      <c r="DS29" s="2">
        <v>9</v>
      </c>
      <c r="DT29" s="2">
        <v>8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3" t="b">
        <v>0</v>
      </c>
      <c r="EE29" s="3" t="b">
        <v>1</v>
      </c>
      <c r="EF29" s="2">
        <v>123.6</v>
      </c>
      <c r="EG29" s="2">
        <v>9</v>
      </c>
      <c r="EH29" s="2">
        <v>8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3" t="b">
        <v>1</v>
      </c>
      <c r="ES29" s="3" t="b">
        <v>1</v>
      </c>
      <c r="ET29" s="2">
        <v>125.49</v>
      </c>
      <c r="EU29" s="2">
        <v>9</v>
      </c>
      <c r="EV29" s="2">
        <v>8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3" t="b">
        <v>1</v>
      </c>
      <c r="FG29" s="3" t="b">
        <v>1</v>
      </c>
      <c r="FH29" s="2">
        <v>128.69</v>
      </c>
      <c r="FI29" s="2">
        <v>9</v>
      </c>
      <c r="FJ29" s="2">
        <v>8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3" t="b">
        <v>1</v>
      </c>
      <c r="FU29" s="3" t="b">
        <v>1</v>
      </c>
      <c r="FV29" s="2">
        <v>96.1</v>
      </c>
      <c r="FW29" s="2">
        <v>9</v>
      </c>
      <c r="FX29" s="2">
        <v>8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3" t="b">
        <v>1</v>
      </c>
      <c r="GI29" s="2">
        <v>10</v>
      </c>
      <c r="GJ29" s="2">
        <v>2334</v>
      </c>
      <c r="GK29" s="2">
        <v>131.48400000000001</v>
      </c>
      <c r="GL29" s="2">
        <v>4</v>
      </c>
      <c r="GM29" s="2">
        <v>4</v>
      </c>
      <c r="GN29" s="2">
        <v>0</v>
      </c>
      <c r="GO29" s="2">
        <v>0</v>
      </c>
      <c r="GP29" s="2">
        <v>6</v>
      </c>
      <c r="GQ29" s="2">
        <v>0</v>
      </c>
      <c r="GR29" s="2">
        <v>12.2</v>
      </c>
      <c r="GS29" s="2">
        <v>2.75</v>
      </c>
      <c r="GT29" s="2">
        <v>4.125</v>
      </c>
    </row>
    <row r="30" spans="1:202" ht="14.5" x14ac:dyDescent="0.35">
      <c r="A30" s="1" t="s">
        <v>371</v>
      </c>
      <c r="B30" s="2">
        <v>5</v>
      </c>
      <c r="C30" s="1" t="s">
        <v>203</v>
      </c>
      <c r="D30" s="1" t="s">
        <v>208</v>
      </c>
      <c r="E30" s="2">
        <v>32</v>
      </c>
      <c r="F30" s="3" t="b">
        <v>1</v>
      </c>
      <c r="G30" s="2">
        <v>113.02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111.05</v>
      </c>
      <c r="S30" s="2">
        <v>0</v>
      </c>
      <c r="T30" s="2">
        <v>1</v>
      </c>
      <c r="U30" s="2">
        <v>1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4</v>
      </c>
      <c r="AB30" s="3" t="b">
        <v>1</v>
      </c>
      <c r="AC30" s="2">
        <v>45.97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35.08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1</v>
      </c>
      <c r="AZ30" s="2">
        <v>93.09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3" t="b">
        <v>0</v>
      </c>
      <c r="BM30" s="3" t="b">
        <v>0</v>
      </c>
      <c r="BN30" s="2">
        <v>127.29</v>
      </c>
      <c r="BO30" s="2">
        <v>8</v>
      </c>
      <c r="BP30" s="2">
        <v>6</v>
      </c>
      <c r="BQ30" s="2">
        <v>0</v>
      </c>
      <c r="BR30" s="2">
        <v>0</v>
      </c>
      <c r="BS30" s="2">
        <v>0</v>
      </c>
      <c r="BT30" s="2">
        <v>1</v>
      </c>
      <c r="BU30" s="2">
        <v>0</v>
      </c>
      <c r="BV30" s="2">
        <v>0</v>
      </c>
      <c r="BW30" s="2">
        <v>0</v>
      </c>
      <c r="BX30" s="2">
        <v>2</v>
      </c>
      <c r="BY30" s="2">
        <v>3</v>
      </c>
      <c r="BZ30" s="3" t="b">
        <v>0</v>
      </c>
      <c r="CA30" s="3" t="b">
        <v>1</v>
      </c>
      <c r="CB30" s="2">
        <v>141.5</v>
      </c>
      <c r="CC30" s="2">
        <v>9</v>
      </c>
      <c r="CD30" s="2">
        <v>8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3" t="b">
        <v>0</v>
      </c>
      <c r="CO30" s="3" t="b">
        <v>1</v>
      </c>
      <c r="CP30" s="2">
        <v>53.34</v>
      </c>
      <c r="CQ30" s="2">
        <v>9</v>
      </c>
      <c r="CR30" s="2">
        <v>8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3" t="b">
        <v>0</v>
      </c>
      <c r="DC30" s="3" t="b">
        <v>0</v>
      </c>
      <c r="DD30" s="2">
        <v>101.16</v>
      </c>
      <c r="DE30" s="2">
        <v>8</v>
      </c>
      <c r="DF30" s="2">
        <v>7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1</v>
      </c>
      <c r="DN30" s="2">
        <v>0</v>
      </c>
      <c r="DO30" s="2">
        <v>1</v>
      </c>
      <c r="DP30" s="3" t="b">
        <v>0</v>
      </c>
      <c r="DQ30" s="3" t="b">
        <v>1</v>
      </c>
      <c r="DR30" s="2">
        <v>92.4</v>
      </c>
      <c r="DS30" s="2">
        <v>9</v>
      </c>
      <c r="DT30" s="2">
        <v>8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3" t="b">
        <v>0</v>
      </c>
      <c r="EE30" s="3" t="b">
        <v>1</v>
      </c>
      <c r="EF30" s="2">
        <v>95.37</v>
      </c>
      <c r="EG30" s="2">
        <v>9</v>
      </c>
      <c r="EH30" s="2">
        <v>8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3" t="b">
        <v>1</v>
      </c>
      <c r="ES30" s="3" t="b">
        <v>1</v>
      </c>
      <c r="ET30" s="2">
        <v>209.1</v>
      </c>
      <c r="EU30" s="2">
        <v>9</v>
      </c>
      <c r="EV30" s="2">
        <v>8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3" t="b">
        <v>1</v>
      </c>
      <c r="FG30" s="3" t="b">
        <v>1</v>
      </c>
      <c r="FH30" s="2">
        <v>93.03</v>
      </c>
      <c r="FI30" s="2">
        <v>9</v>
      </c>
      <c r="FJ30" s="2">
        <v>8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3" t="b">
        <v>1</v>
      </c>
      <c r="FU30" s="3" t="b">
        <v>1</v>
      </c>
      <c r="FV30" s="2">
        <v>63.7</v>
      </c>
      <c r="FW30" s="2">
        <v>9</v>
      </c>
      <c r="FX30" s="2">
        <v>8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3" t="b">
        <v>1</v>
      </c>
      <c r="GI30" s="2">
        <v>8</v>
      </c>
      <c r="GJ30" s="2">
        <v>3714</v>
      </c>
      <c r="GK30" s="2">
        <v>106.998</v>
      </c>
      <c r="GL30" s="2">
        <v>4</v>
      </c>
      <c r="GM30" s="2">
        <v>4</v>
      </c>
      <c r="GN30" s="2">
        <v>0</v>
      </c>
      <c r="GO30" s="2">
        <v>0</v>
      </c>
      <c r="GP30" s="2">
        <v>4</v>
      </c>
      <c r="GQ30" s="2">
        <v>2</v>
      </c>
      <c r="GR30" s="2">
        <v>11</v>
      </c>
      <c r="GS30" s="2">
        <v>2.75</v>
      </c>
      <c r="GT30" s="2">
        <v>3.5</v>
      </c>
    </row>
    <row r="31" spans="1:202" ht="14.5" x14ac:dyDescent="0.35">
      <c r="A31" s="1" t="s">
        <v>372</v>
      </c>
      <c r="B31" s="2">
        <v>5</v>
      </c>
      <c r="C31" s="1" t="s">
        <v>203</v>
      </c>
      <c r="D31" s="1" t="s">
        <v>204</v>
      </c>
      <c r="E31" s="2">
        <v>43</v>
      </c>
      <c r="F31" s="3" t="b">
        <v>1</v>
      </c>
      <c r="G31" s="2">
        <v>109.49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0</v>
      </c>
      <c r="R31" s="2">
        <v>120.98</v>
      </c>
      <c r="S31" s="2">
        <v>0</v>
      </c>
      <c r="T31" s="2">
        <v>1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</v>
      </c>
      <c r="AB31" s="3" t="b">
        <v>1</v>
      </c>
      <c r="AC31" s="2">
        <v>176.24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123.25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3</v>
      </c>
      <c r="AY31" s="3" t="b">
        <v>1</v>
      </c>
      <c r="AZ31" s="2">
        <v>110.1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3" t="b">
        <v>0</v>
      </c>
      <c r="BM31" s="3" t="b">
        <v>1</v>
      </c>
      <c r="BN31" s="2">
        <v>126.35</v>
      </c>
      <c r="BO31" s="2">
        <v>9</v>
      </c>
      <c r="BP31" s="2">
        <v>8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3" t="b">
        <v>0</v>
      </c>
      <c r="CA31" s="3" t="b">
        <v>1</v>
      </c>
      <c r="CB31" s="2">
        <v>208.34</v>
      </c>
      <c r="CC31" s="2">
        <v>9</v>
      </c>
      <c r="CD31" s="2">
        <v>8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3" t="b">
        <v>0</v>
      </c>
      <c r="CO31" s="3" t="b">
        <v>1</v>
      </c>
      <c r="CP31" s="2">
        <v>126.64</v>
      </c>
      <c r="CQ31" s="2">
        <v>9</v>
      </c>
      <c r="CR31" s="2">
        <v>8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3" t="b">
        <v>0</v>
      </c>
      <c r="DC31" s="3" t="b">
        <v>1</v>
      </c>
      <c r="DD31" s="2">
        <v>164.24</v>
      </c>
      <c r="DE31" s="2">
        <v>9</v>
      </c>
      <c r="DF31" s="2">
        <v>8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3" t="b">
        <v>0</v>
      </c>
      <c r="DQ31" s="3" t="b">
        <v>1</v>
      </c>
      <c r="DR31" s="2">
        <v>199.15</v>
      </c>
      <c r="DS31" s="2">
        <v>9</v>
      </c>
      <c r="DT31" s="2">
        <v>8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3" t="b">
        <v>0</v>
      </c>
      <c r="EE31" s="3" t="b">
        <v>1</v>
      </c>
      <c r="EF31" s="2">
        <v>152.01</v>
      </c>
      <c r="EG31" s="2">
        <v>9</v>
      </c>
      <c r="EH31" s="2">
        <v>8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3" t="b">
        <v>1</v>
      </c>
      <c r="ES31" s="3" t="b">
        <v>1</v>
      </c>
      <c r="ET31" s="2">
        <v>187.2</v>
      </c>
      <c r="EU31" s="2">
        <v>9</v>
      </c>
      <c r="EV31" s="2">
        <v>8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3" t="b">
        <v>1</v>
      </c>
      <c r="FG31" s="3" t="b">
        <v>0</v>
      </c>
      <c r="FH31" s="2">
        <v>200.64</v>
      </c>
      <c r="FI31" s="2">
        <v>8</v>
      </c>
      <c r="FJ31" s="2">
        <v>7</v>
      </c>
      <c r="FK31" s="2">
        <v>0</v>
      </c>
      <c r="FL31" s="2">
        <v>0</v>
      </c>
      <c r="FM31" s="2">
        <v>1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1</v>
      </c>
      <c r="FT31" s="3" t="b">
        <v>0</v>
      </c>
      <c r="FU31" s="3" t="b">
        <v>1</v>
      </c>
      <c r="FV31" s="2">
        <v>157.99</v>
      </c>
      <c r="FW31" s="2">
        <v>9</v>
      </c>
      <c r="FX31" s="2">
        <v>8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3" t="b">
        <v>1</v>
      </c>
      <c r="GI31" s="2">
        <v>9</v>
      </c>
      <c r="GJ31" s="2">
        <v>3040</v>
      </c>
      <c r="GK31" s="2">
        <v>163.26599999999999</v>
      </c>
      <c r="GL31" s="2">
        <v>3</v>
      </c>
      <c r="GM31" s="2">
        <v>3</v>
      </c>
      <c r="GN31" s="2">
        <v>0</v>
      </c>
      <c r="GO31" s="2">
        <v>1</v>
      </c>
      <c r="GP31" s="2">
        <v>6</v>
      </c>
      <c r="GQ31" s="2">
        <v>0</v>
      </c>
      <c r="GR31" s="2">
        <v>13.6</v>
      </c>
      <c r="GS31" s="2">
        <v>3.25</v>
      </c>
      <c r="GT31" s="2">
        <v>3.375</v>
      </c>
    </row>
    <row r="32" spans="1:202" ht="14.5" x14ac:dyDescent="0.35">
      <c r="A32" s="1" t="s">
        <v>373</v>
      </c>
      <c r="B32" s="2">
        <v>5</v>
      </c>
      <c r="C32" s="1" t="s">
        <v>203</v>
      </c>
      <c r="D32" s="1" t="s">
        <v>208</v>
      </c>
      <c r="E32" s="2">
        <v>33</v>
      </c>
      <c r="F32" s="3" t="b">
        <v>1</v>
      </c>
      <c r="G32" s="2">
        <v>22.34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3" t="b">
        <v>1</v>
      </c>
      <c r="R32" s="2">
        <v>31.3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 t="b">
        <v>1</v>
      </c>
      <c r="AC32" s="2">
        <v>34.86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85.32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4</v>
      </c>
      <c r="AY32" s="3" t="b">
        <v>1</v>
      </c>
      <c r="AZ32" s="2">
        <v>62.96</v>
      </c>
      <c r="BA32" s="2">
        <v>9</v>
      </c>
      <c r="BB32" s="2">
        <v>8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3" t="b">
        <v>0</v>
      </c>
      <c r="BM32" s="3" t="b">
        <v>1</v>
      </c>
      <c r="BN32" s="2">
        <v>57.85</v>
      </c>
      <c r="BO32" s="2">
        <v>9</v>
      </c>
      <c r="BP32" s="2">
        <v>8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3" t="b">
        <v>0</v>
      </c>
      <c r="CA32" s="3" t="b">
        <v>1</v>
      </c>
      <c r="CB32" s="2">
        <v>49.08</v>
      </c>
      <c r="CC32" s="2">
        <v>9</v>
      </c>
      <c r="CD32" s="2">
        <v>8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3" t="b">
        <v>0</v>
      </c>
      <c r="CO32" s="3" t="b">
        <v>0</v>
      </c>
      <c r="CP32" s="2">
        <v>58.92</v>
      </c>
      <c r="CQ32" s="2">
        <v>9</v>
      </c>
      <c r="CR32" s="2">
        <v>6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1</v>
      </c>
      <c r="CZ32" s="2">
        <v>1</v>
      </c>
      <c r="DA32" s="2">
        <v>2</v>
      </c>
      <c r="DB32" s="3" t="b">
        <v>0</v>
      </c>
      <c r="DC32" s="3" t="b">
        <v>1</v>
      </c>
      <c r="DD32" s="2">
        <v>77.83</v>
      </c>
      <c r="DE32" s="2">
        <v>9</v>
      </c>
      <c r="DF32" s="2">
        <v>8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3" t="b">
        <v>0</v>
      </c>
      <c r="DQ32" s="3" t="b">
        <v>0</v>
      </c>
      <c r="DR32" s="2">
        <v>63.02</v>
      </c>
      <c r="DS32" s="2">
        <v>9</v>
      </c>
      <c r="DT32" s="2">
        <v>6</v>
      </c>
      <c r="DU32" s="2">
        <v>0</v>
      </c>
      <c r="DV32" s="2">
        <v>0</v>
      </c>
      <c r="DW32" s="2">
        <v>0</v>
      </c>
      <c r="DX32" s="2">
        <v>0</v>
      </c>
      <c r="DY32" s="2">
        <v>1</v>
      </c>
      <c r="DZ32" s="2">
        <v>1</v>
      </c>
      <c r="EA32" s="2">
        <v>0</v>
      </c>
      <c r="EB32" s="2">
        <v>0</v>
      </c>
      <c r="EC32" s="2">
        <v>2</v>
      </c>
      <c r="ED32" s="3" t="b">
        <v>0</v>
      </c>
      <c r="EE32" s="3" t="b">
        <v>1</v>
      </c>
      <c r="EF32" s="2">
        <v>43.07</v>
      </c>
      <c r="EG32" s="2">
        <v>9</v>
      </c>
      <c r="EH32" s="2">
        <v>8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3" t="b">
        <v>1</v>
      </c>
      <c r="ES32" s="3" t="b">
        <v>1</v>
      </c>
      <c r="ET32" s="2">
        <v>80.94</v>
      </c>
      <c r="EU32" s="2">
        <v>9</v>
      </c>
      <c r="EV32" s="2">
        <v>8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3" t="b">
        <v>1</v>
      </c>
      <c r="FG32" s="3" t="b">
        <v>1</v>
      </c>
      <c r="FH32" s="2">
        <v>104.78</v>
      </c>
      <c r="FI32" s="2">
        <v>9</v>
      </c>
      <c r="FJ32" s="2">
        <v>8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3" t="b">
        <v>1</v>
      </c>
      <c r="FU32" s="3" t="b">
        <v>1</v>
      </c>
      <c r="FV32" s="2">
        <v>52.73</v>
      </c>
      <c r="FW32" s="2">
        <v>9</v>
      </c>
      <c r="FX32" s="2">
        <v>8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3" t="b">
        <v>1</v>
      </c>
      <c r="GI32" s="2">
        <v>8</v>
      </c>
      <c r="GJ32" s="2">
        <v>1360</v>
      </c>
      <c r="GK32" s="2">
        <v>65.117999999999995</v>
      </c>
      <c r="GL32" s="2">
        <v>4</v>
      </c>
      <c r="GM32" s="2">
        <v>4</v>
      </c>
      <c r="GN32" s="2">
        <v>0</v>
      </c>
      <c r="GO32" s="2">
        <v>0</v>
      </c>
      <c r="GP32" s="2">
        <v>4</v>
      </c>
      <c r="GQ32" s="2">
        <v>2</v>
      </c>
      <c r="GR32" s="2">
        <v>10</v>
      </c>
      <c r="GS32" s="2">
        <v>2.375</v>
      </c>
      <c r="GT32" s="2">
        <v>4.375</v>
      </c>
    </row>
    <row r="33" spans="1:202" ht="14.5" x14ac:dyDescent="0.35">
      <c r="A33" s="1" t="s">
        <v>374</v>
      </c>
      <c r="B33" s="2">
        <v>5</v>
      </c>
      <c r="C33" s="1" t="s">
        <v>203</v>
      </c>
      <c r="D33" s="1" t="s">
        <v>204</v>
      </c>
      <c r="E33" s="2">
        <v>45</v>
      </c>
      <c r="F33" s="3" t="b">
        <v>1</v>
      </c>
      <c r="G33" s="2">
        <v>45.3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1</v>
      </c>
      <c r="R33" s="2">
        <v>62.72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102.3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49.47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4</v>
      </c>
      <c r="AY33" s="3" t="b">
        <v>1</v>
      </c>
      <c r="AZ33" s="2">
        <v>126.68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3" t="b">
        <v>0</v>
      </c>
      <c r="BM33" s="3" t="b">
        <v>0</v>
      </c>
      <c r="BN33" s="2">
        <v>104</v>
      </c>
      <c r="BO33" s="2">
        <v>8</v>
      </c>
      <c r="BP33" s="2">
        <v>7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1</v>
      </c>
      <c r="BY33" s="2">
        <v>1</v>
      </c>
      <c r="BZ33" s="3" t="b">
        <v>0</v>
      </c>
      <c r="CA33" s="3" t="b">
        <v>1</v>
      </c>
      <c r="CB33" s="2">
        <v>79.36</v>
      </c>
      <c r="CC33" s="2">
        <v>9</v>
      </c>
      <c r="CD33" s="2">
        <v>8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3" t="b">
        <v>0</v>
      </c>
      <c r="CO33" s="3" t="b">
        <v>1</v>
      </c>
      <c r="CP33" s="2">
        <v>118.51</v>
      </c>
      <c r="CQ33" s="2">
        <v>9</v>
      </c>
      <c r="CR33" s="2">
        <v>8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3" t="b">
        <v>0</v>
      </c>
      <c r="DC33" s="3" t="b">
        <v>1</v>
      </c>
      <c r="DD33" s="2">
        <v>156.79</v>
      </c>
      <c r="DE33" s="2">
        <v>9</v>
      </c>
      <c r="DF33" s="2">
        <v>8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3" t="b">
        <v>0</v>
      </c>
      <c r="DQ33" s="3" t="b">
        <v>1</v>
      </c>
      <c r="DR33" s="2">
        <v>149.03</v>
      </c>
      <c r="DS33" s="2">
        <v>9</v>
      </c>
      <c r="DT33" s="2">
        <v>8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3" t="b">
        <v>0</v>
      </c>
      <c r="EE33" s="3" t="b">
        <v>1</v>
      </c>
      <c r="EF33" s="2">
        <v>104.34</v>
      </c>
      <c r="EG33" s="2">
        <v>9</v>
      </c>
      <c r="EH33" s="2">
        <v>8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3" t="b">
        <v>1</v>
      </c>
      <c r="ES33" s="3" t="b">
        <v>1</v>
      </c>
      <c r="ET33" s="2">
        <v>74.459999999999994</v>
      </c>
      <c r="EU33" s="2">
        <v>9</v>
      </c>
      <c r="EV33" s="2">
        <v>8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3" t="b">
        <v>1</v>
      </c>
      <c r="FG33" s="3" t="b">
        <v>1</v>
      </c>
      <c r="FH33" s="2">
        <v>100.02</v>
      </c>
      <c r="FI33" s="2">
        <v>9</v>
      </c>
      <c r="FJ33" s="2">
        <v>8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3" t="b">
        <v>1</v>
      </c>
      <c r="FU33" s="3" t="b">
        <v>1</v>
      </c>
      <c r="FV33" s="2">
        <v>150.16</v>
      </c>
      <c r="FW33" s="2">
        <v>9</v>
      </c>
      <c r="FX33" s="2">
        <v>8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3" t="b">
        <v>1</v>
      </c>
      <c r="GI33" s="2">
        <v>9</v>
      </c>
      <c r="GJ33" s="2">
        <v>2847</v>
      </c>
      <c r="GK33" s="2">
        <v>116.33499999999999</v>
      </c>
      <c r="GL33" s="2">
        <v>4</v>
      </c>
      <c r="GM33" s="2">
        <v>4</v>
      </c>
      <c r="GN33" s="2">
        <v>0</v>
      </c>
      <c r="GO33" s="2">
        <v>0</v>
      </c>
      <c r="GP33" s="2">
        <v>5</v>
      </c>
      <c r="GQ33" s="2">
        <v>1</v>
      </c>
      <c r="GR33" s="2">
        <v>9.6</v>
      </c>
      <c r="GS33" s="2">
        <v>1.625</v>
      </c>
      <c r="GT33" s="2">
        <v>1.625</v>
      </c>
    </row>
    <row r="34" spans="1:202" ht="14.5" x14ac:dyDescent="0.35">
      <c r="A34" s="1" t="s">
        <v>375</v>
      </c>
      <c r="B34" s="2">
        <v>5</v>
      </c>
      <c r="C34" s="1" t="s">
        <v>203</v>
      </c>
      <c r="D34" s="1" t="s">
        <v>208</v>
      </c>
      <c r="E34" s="2">
        <v>39</v>
      </c>
      <c r="F34" s="3" t="b">
        <v>0</v>
      </c>
      <c r="G34" s="2">
        <v>43.8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3" t="b">
        <v>1</v>
      </c>
      <c r="R34" s="2">
        <v>84.94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0</v>
      </c>
      <c r="AC34" s="2">
        <v>56.26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3" t="b">
        <v>0</v>
      </c>
      <c r="AN34" s="2">
        <v>93.05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1</v>
      </c>
      <c r="AV34" s="2">
        <v>0</v>
      </c>
      <c r="AW34" s="2">
        <v>2</v>
      </c>
      <c r="AX34" s="2">
        <v>1</v>
      </c>
      <c r="AY34" s="3" t="b">
        <v>0</v>
      </c>
      <c r="AZ34" s="2">
        <v>115.33</v>
      </c>
      <c r="BA34" s="2">
        <v>7</v>
      </c>
      <c r="BB34" s="2">
        <v>6</v>
      </c>
      <c r="BC34" s="2">
        <v>0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  <c r="BI34" s="2">
        <v>0</v>
      </c>
      <c r="BJ34" s="2">
        <v>1</v>
      </c>
      <c r="BK34" s="2">
        <v>2</v>
      </c>
      <c r="BL34" s="3" t="b">
        <v>1</v>
      </c>
      <c r="BM34" s="3" t="b">
        <v>0</v>
      </c>
      <c r="BN34" s="2">
        <v>63.67</v>
      </c>
      <c r="BO34" s="2">
        <v>7</v>
      </c>
      <c r="BP34" s="2">
        <v>6</v>
      </c>
      <c r="BQ34" s="2">
        <v>1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1</v>
      </c>
      <c r="BX34" s="2">
        <v>0</v>
      </c>
      <c r="BY34" s="2">
        <v>2</v>
      </c>
      <c r="BZ34" s="3" t="b">
        <v>1</v>
      </c>
      <c r="CA34" s="3" t="b">
        <v>0</v>
      </c>
      <c r="CB34" s="2">
        <v>126.7</v>
      </c>
      <c r="CC34" s="2">
        <v>7</v>
      </c>
      <c r="CD34" s="2">
        <v>6</v>
      </c>
      <c r="CE34" s="2">
        <v>0</v>
      </c>
      <c r="CF34" s="2">
        <v>1</v>
      </c>
      <c r="CG34" s="2">
        <v>0</v>
      </c>
      <c r="CH34" s="2">
        <v>0</v>
      </c>
      <c r="CI34" s="2">
        <v>0</v>
      </c>
      <c r="CJ34" s="2">
        <v>0</v>
      </c>
      <c r="CK34" s="2">
        <v>1</v>
      </c>
      <c r="CL34" s="2">
        <v>0</v>
      </c>
      <c r="CM34" s="2">
        <v>2</v>
      </c>
      <c r="CN34" s="3" t="b">
        <v>0</v>
      </c>
      <c r="CO34" s="3" t="b">
        <v>1</v>
      </c>
      <c r="CP34" s="2">
        <v>96.04</v>
      </c>
      <c r="CQ34" s="2">
        <v>9</v>
      </c>
      <c r="CR34" s="2">
        <v>8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3" t="b">
        <v>0</v>
      </c>
      <c r="DC34" s="3" t="b">
        <v>0</v>
      </c>
      <c r="DD34" s="2">
        <v>142.80000000000001</v>
      </c>
      <c r="DE34" s="2">
        <v>6</v>
      </c>
      <c r="DF34" s="2">
        <v>6</v>
      </c>
      <c r="DG34" s="2">
        <v>2</v>
      </c>
      <c r="DH34" s="2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3</v>
      </c>
      <c r="DP34" s="3" t="b">
        <v>0</v>
      </c>
      <c r="DQ34" s="3" t="b">
        <v>0</v>
      </c>
      <c r="DR34" s="2">
        <v>239.7</v>
      </c>
      <c r="DS34" s="2">
        <v>7</v>
      </c>
      <c r="DT34" s="2">
        <v>5</v>
      </c>
      <c r="DU34" s="2">
        <v>0</v>
      </c>
      <c r="DV34" s="2">
        <v>2</v>
      </c>
      <c r="DW34" s="2">
        <v>1</v>
      </c>
      <c r="DX34" s="2">
        <v>0</v>
      </c>
      <c r="DY34" s="2">
        <v>0</v>
      </c>
      <c r="DZ34" s="2">
        <v>1</v>
      </c>
      <c r="EA34" s="2">
        <v>0</v>
      </c>
      <c r="EB34" s="2">
        <v>0</v>
      </c>
      <c r="EC34" s="2">
        <v>4</v>
      </c>
      <c r="ED34" s="3" t="b">
        <v>0</v>
      </c>
      <c r="EE34" s="3" t="b">
        <v>0</v>
      </c>
      <c r="EF34" s="2">
        <v>130.26</v>
      </c>
      <c r="EG34" s="2">
        <v>7</v>
      </c>
      <c r="EH34" s="2">
        <v>6</v>
      </c>
      <c r="EI34" s="2">
        <v>0</v>
      </c>
      <c r="EJ34" s="2">
        <v>0</v>
      </c>
      <c r="EK34" s="2">
        <v>1</v>
      </c>
      <c r="EL34" s="2">
        <v>1</v>
      </c>
      <c r="EM34" s="2">
        <v>0</v>
      </c>
      <c r="EN34" s="2">
        <v>0</v>
      </c>
      <c r="EO34" s="2">
        <v>0</v>
      </c>
      <c r="EP34" s="2">
        <v>0</v>
      </c>
      <c r="EQ34" s="2">
        <v>2</v>
      </c>
      <c r="ER34" s="3" t="b">
        <v>0</v>
      </c>
      <c r="ES34" s="3" t="b">
        <v>0</v>
      </c>
      <c r="ET34" s="2">
        <v>89.2</v>
      </c>
      <c r="EU34" s="2">
        <v>7</v>
      </c>
      <c r="EV34" s="2">
        <v>6</v>
      </c>
      <c r="EW34" s="2">
        <v>1</v>
      </c>
      <c r="EX34" s="2">
        <v>0</v>
      </c>
      <c r="EY34" s="2">
        <v>0</v>
      </c>
      <c r="EZ34" s="2">
        <v>1</v>
      </c>
      <c r="FA34" s="2">
        <v>0</v>
      </c>
      <c r="FB34" s="2">
        <v>0</v>
      </c>
      <c r="FC34" s="2">
        <v>0</v>
      </c>
      <c r="FD34" s="2">
        <v>0</v>
      </c>
      <c r="FE34" s="2">
        <v>2</v>
      </c>
      <c r="FF34" s="3" t="b">
        <v>0</v>
      </c>
      <c r="FG34" s="3" t="b">
        <v>1</v>
      </c>
      <c r="FH34" s="2">
        <v>205.57</v>
      </c>
      <c r="FI34" s="2">
        <v>9</v>
      </c>
      <c r="FJ34" s="2">
        <v>8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3" t="b">
        <v>1</v>
      </c>
      <c r="FU34" s="3" t="b">
        <v>0</v>
      </c>
      <c r="FV34" s="2">
        <v>105.63</v>
      </c>
      <c r="FW34" s="2">
        <v>7</v>
      </c>
      <c r="FX34" s="2">
        <v>7</v>
      </c>
      <c r="FY34" s="2">
        <v>0</v>
      </c>
      <c r="FZ34" s="2">
        <v>0</v>
      </c>
      <c r="GA34" s="2">
        <v>0</v>
      </c>
      <c r="GB34" s="2">
        <v>2</v>
      </c>
      <c r="GC34" s="2">
        <v>0</v>
      </c>
      <c r="GD34" s="2">
        <v>0</v>
      </c>
      <c r="GE34" s="2">
        <v>0</v>
      </c>
      <c r="GF34" s="2">
        <v>0</v>
      </c>
      <c r="GG34" s="2">
        <v>2</v>
      </c>
      <c r="GH34" s="3" t="b">
        <v>0</v>
      </c>
      <c r="GI34" s="2">
        <v>2</v>
      </c>
      <c r="GJ34" s="2">
        <v>2659</v>
      </c>
      <c r="GK34" s="2">
        <v>131.49</v>
      </c>
      <c r="GL34" s="2">
        <v>3</v>
      </c>
      <c r="GM34" s="2">
        <v>1</v>
      </c>
      <c r="GN34" s="2">
        <v>2</v>
      </c>
      <c r="GO34" s="2">
        <v>3</v>
      </c>
      <c r="GP34" s="2">
        <v>1</v>
      </c>
      <c r="GQ34" s="2">
        <v>3</v>
      </c>
      <c r="GR34" s="2">
        <v>9.8000000000000007</v>
      </c>
      <c r="GS34" s="2">
        <v>3.75</v>
      </c>
      <c r="GT34" s="2">
        <v>3.875</v>
      </c>
    </row>
    <row r="35" spans="1:202" ht="14.5" x14ac:dyDescent="0.35">
      <c r="A35" s="1" t="s">
        <v>376</v>
      </c>
      <c r="B35" s="2">
        <v>5</v>
      </c>
      <c r="C35" s="1" t="s">
        <v>203</v>
      </c>
      <c r="D35" s="1" t="s">
        <v>204</v>
      </c>
      <c r="E35" s="2">
        <v>36</v>
      </c>
      <c r="F35" s="3" t="b">
        <v>1</v>
      </c>
      <c r="G35" s="2">
        <v>112.51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3" t="b">
        <v>1</v>
      </c>
      <c r="R35" s="2">
        <v>187.61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3" t="b">
        <v>1</v>
      </c>
      <c r="AC35" s="2">
        <v>115.7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1</v>
      </c>
      <c r="AN35" s="2">
        <v>132.24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4</v>
      </c>
      <c r="AY35" s="3" t="b">
        <v>1</v>
      </c>
      <c r="AZ35" s="2">
        <v>116.73</v>
      </c>
      <c r="BA35" s="2">
        <v>9</v>
      </c>
      <c r="BB35" s="2">
        <v>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3" t="b">
        <v>0</v>
      </c>
      <c r="BM35" s="3" t="b">
        <v>1</v>
      </c>
      <c r="BN35" s="2">
        <v>164.59</v>
      </c>
      <c r="BO35" s="2">
        <v>9</v>
      </c>
      <c r="BP35" s="2">
        <v>8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3" t="b">
        <v>0</v>
      </c>
      <c r="CA35" s="3" t="b">
        <v>1</v>
      </c>
      <c r="CB35" s="2">
        <v>200.62</v>
      </c>
      <c r="CC35" s="2">
        <v>9</v>
      </c>
      <c r="CD35" s="2">
        <v>8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3" t="b">
        <v>0</v>
      </c>
      <c r="CO35" s="3" t="b">
        <v>1</v>
      </c>
      <c r="CP35" s="2">
        <v>137.31</v>
      </c>
      <c r="CQ35" s="2">
        <v>9</v>
      </c>
      <c r="CR35" s="2">
        <v>8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3" t="b">
        <v>0</v>
      </c>
      <c r="DC35" s="3" t="b">
        <v>1</v>
      </c>
      <c r="DD35" s="2">
        <v>216.23</v>
      </c>
      <c r="DE35" s="2">
        <v>9</v>
      </c>
      <c r="DF35" s="2">
        <v>8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3" t="b">
        <v>0</v>
      </c>
      <c r="DQ35" s="3" t="b">
        <v>0</v>
      </c>
      <c r="DR35" s="2">
        <v>240.17</v>
      </c>
      <c r="DS35" s="2">
        <v>8</v>
      </c>
      <c r="DT35" s="2">
        <v>7</v>
      </c>
      <c r="DU35" s="2">
        <v>0</v>
      </c>
      <c r="DV35" s="2">
        <v>0</v>
      </c>
      <c r="DW35" s="2">
        <v>1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1</v>
      </c>
      <c r="ED35" s="3" t="b">
        <v>0</v>
      </c>
      <c r="EE35" s="3" t="b">
        <v>1</v>
      </c>
      <c r="EF35" s="2">
        <v>219.98</v>
      </c>
      <c r="EG35" s="2">
        <v>9</v>
      </c>
      <c r="EH35" s="2">
        <v>8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3" t="b">
        <v>1</v>
      </c>
      <c r="ES35" s="3" t="b">
        <v>1</v>
      </c>
      <c r="ET35" s="2">
        <v>192.44</v>
      </c>
      <c r="EU35" s="2">
        <v>9</v>
      </c>
      <c r="EV35" s="2">
        <v>8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3" t="b">
        <v>1</v>
      </c>
      <c r="FG35" s="3" t="b">
        <v>1</v>
      </c>
      <c r="FH35" s="2">
        <v>197.36</v>
      </c>
      <c r="FI35" s="2">
        <v>9</v>
      </c>
      <c r="FJ35" s="2">
        <v>8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3" t="b">
        <v>1</v>
      </c>
      <c r="FU35" s="3" t="b">
        <v>1</v>
      </c>
      <c r="FV35" s="2">
        <v>187.94</v>
      </c>
      <c r="FW35" s="2">
        <v>9</v>
      </c>
      <c r="FX35" s="2">
        <v>8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3" t="b">
        <v>1</v>
      </c>
      <c r="GI35" s="2">
        <v>9</v>
      </c>
      <c r="GJ35" s="2">
        <v>3585</v>
      </c>
      <c r="GK35" s="2">
        <v>187.33699999999999</v>
      </c>
      <c r="GL35" s="2">
        <v>4</v>
      </c>
      <c r="GM35" s="2">
        <v>4</v>
      </c>
      <c r="GN35" s="2">
        <v>0</v>
      </c>
      <c r="GO35" s="2">
        <v>0</v>
      </c>
      <c r="GP35" s="2">
        <v>5</v>
      </c>
      <c r="GQ35" s="2">
        <v>1</v>
      </c>
      <c r="GR35" s="2">
        <v>12</v>
      </c>
      <c r="GS35" s="2">
        <v>1.625</v>
      </c>
      <c r="GT35" s="2">
        <v>2.125</v>
      </c>
    </row>
    <row r="37" spans="1:202" ht="12.5" x14ac:dyDescent="0.25">
      <c r="AY37" s="4">
        <f>COUNTIF(AY2:AY35,"=TRUE")</f>
        <v>13</v>
      </c>
      <c r="AZ37" s="5">
        <f>AVERAGE(AZ3:AZ35)</f>
        <v>86.373333333333321</v>
      </c>
      <c r="BB37" s="6">
        <f>AVERAGE(BB2:BB35)/8*100</f>
        <v>89.338235294117652</v>
      </c>
      <c r="BL37" s="7">
        <f t="shared" ref="BL37:BM37" si="0">COUNTIF(BL2:BL35,"=TRUE")</f>
        <v>7</v>
      </c>
      <c r="BM37" s="4">
        <f t="shared" si="0"/>
        <v>22</v>
      </c>
      <c r="BN37" s="5">
        <f>AVERAGE(BN3:BN35)</f>
        <v>78.75</v>
      </c>
      <c r="BP37" s="6">
        <f>AVERAGE(BP2:BP35)/8*100</f>
        <v>93.014705882352942</v>
      </c>
      <c r="BZ37" s="7">
        <f t="shared" ref="BZ37:CA37" si="1">COUNTIF(BZ2:BZ35,"=TRUE")</f>
        <v>4</v>
      </c>
      <c r="CA37" s="4">
        <f t="shared" si="1"/>
        <v>22</v>
      </c>
      <c r="CB37" s="5">
        <f>AVERAGE(CB3:CB35)</f>
        <v>96.169696969696972</v>
      </c>
      <c r="CD37" s="6">
        <f>AVERAGE(CD2:CD35)/8*100</f>
        <v>90.441176470588232</v>
      </c>
      <c r="CN37" s="7">
        <f t="shared" ref="CN37:CO37" si="2">COUNTIF(CN2:CN35,"=TRUE")</f>
        <v>1</v>
      </c>
      <c r="CO37" s="4">
        <f t="shared" si="2"/>
        <v>24</v>
      </c>
      <c r="CP37" s="5">
        <f>AVERAGE(CP3:CP35)</f>
        <v>78.471515151515163</v>
      </c>
      <c r="CR37" s="6">
        <f>AVERAGE(CR2:CR35)/8*100</f>
        <v>94.117647058823522</v>
      </c>
      <c r="DB37" s="7">
        <f t="shared" ref="DB37:DC37" si="3">COUNTIF(DB2:DB35,"=TRUE")</f>
        <v>4</v>
      </c>
      <c r="DC37" s="4">
        <f t="shared" si="3"/>
        <v>19</v>
      </c>
      <c r="DD37" s="5">
        <f>AVERAGE(DD3:DD35)</f>
        <v>106.61848484848483</v>
      </c>
      <c r="DF37" s="6">
        <f>AVERAGE(DF2:DF35)/8*100</f>
        <v>90.07352941176471</v>
      </c>
      <c r="DP37" s="7">
        <f t="shared" ref="DP37:DQ37" si="4">COUNTIF(DP2:DP35,"=TRUE")</f>
        <v>0</v>
      </c>
      <c r="DQ37" s="4">
        <f t="shared" si="4"/>
        <v>25</v>
      </c>
      <c r="DR37" s="5">
        <f>AVERAGE(DR3:DR35)</f>
        <v>106.43363636363635</v>
      </c>
      <c r="DT37" s="6">
        <f>AVERAGE(DT2:DT35)/8*100</f>
        <v>94.485294117647058</v>
      </c>
      <c r="ED37" s="7">
        <f t="shared" ref="ED37:EE37" si="5">COUNTIF(ED2:ED35,"=TRUE")</f>
        <v>0</v>
      </c>
      <c r="EE37" s="4">
        <f t="shared" si="5"/>
        <v>24</v>
      </c>
      <c r="EF37" s="5">
        <f>AVERAGE(EF3:EF35)</f>
        <v>99.880606060606056</v>
      </c>
      <c r="EH37" s="6">
        <f>AVERAGE(EH2:EH35)/8*100</f>
        <v>91.544117647058826</v>
      </c>
      <c r="ER37" s="7">
        <f t="shared" ref="ER37:ES37" si="6">COUNTIF(ER2:ER35,"=TRUE")</f>
        <v>24</v>
      </c>
      <c r="ES37" s="4">
        <f t="shared" si="6"/>
        <v>26</v>
      </c>
      <c r="ET37" s="5">
        <f>AVERAGE(ET3:ET35)</f>
        <v>85.224848484848494</v>
      </c>
      <c r="EV37" s="6">
        <f>AVERAGE(EV2:EV35)/8*100</f>
        <v>94.485294117647058</v>
      </c>
      <c r="FF37" s="7">
        <f t="shared" ref="FF37:FG37" si="7">COUNTIF(FF2:FF35,"=TRUE")</f>
        <v>26</v>
      </c>
      <c r="FG37" s="4">
        <f t="shared" si="7"/>
        <v>29</v>
      </c>
      <c r="FH37" s="5">
        <f>AVERAGE(FH3:FH35)</f>
        <v>104.47212121212122</v>
      </c>
      <c r="FJ37" s="6">
        <f>AVERAGE(FJ2:FJ35)/8*100</f>
        <v>96.691176470588232</v>
      </c>
      <c r="FT37" s="7">
        <f t="shared" ref="FT37:FU37" si="8">COUNTIF(FT2:FT35,"=TRUE")</f>
        <v>29</v>
      </c>
      <c r="FU37" s="4">
        <f t="shared" si="8"/>
        <v>28</v>
      </c>
      <c r="FV37" s="5">
        <f>AVERAGE(FV3:FV35)</f>
        <v>87.015151515151516</v>
      </c>
      <c r="FX37" s="6">
        <f>AVERAGE(FX2:FX35)/8*100</f>
        <v>97.794117647058826</v>
      </c>
      <c r="GH37" s="7">
        <f>COUNTIF(GH2:GH35,"=TRUE")</f>
        <v>28</v>
      </c>
      <c r="GR37" s="5">
        <f t="shared" ref="GR37:GT37" si="9">AVERAGE(GR3:GR35)</f>
        <v>10.460606060606061</v>
      </c>
      <c r="GS37" s="5">
        <f t="shared" si="9"/>
        <v>2.7462121212121211</v>
      </c>
      <c r="GT37" s="5">
        <f t="shared" si="9"/>
        <v>3.7159090909090908</v>
      </c>
    </row>
    <row r="38" spans="1:202" ht="12.5" x14ac:dyDescent="0.25">
      <c r="AY38" s="4">
        <f>AY37/34*100</f>
        <v>38.235294117647058</v>
      </c>
      <c r="BM38" s="4">
        <f>BM37/34*100</f>
        <v>64.705882352941174</v>
      </c>
      <c r="CA38" s="4">
        <f>CA37/34*100</f>
        <v>64.705882352941174</v>
      </c>
      <c r="CO38" s="4">
        <f>CO37/34*100</f>
        <v>70.588235294117652</v>
      </c>
      <c r="DC38" s="4">
        <f>DC37/34*100</f>
        <v>55.882352941176471</v>
      </c>
      <c r="DQ38" s="4">
        <f>DQ37/34*100</f>
        <v>73.529411764705884</v>
      </c>
      <c r="EE38" s="4">
        <f>EE37/34*100</f>
        <v>70.588235294117652</v>
      </c>
      <c r="ES38" s="4">
        <f>ES37/34*100</f>
        <v>76.470588235294116</v>
      </c>
      <c r="FG38" s="4">
        <f>FG37/34*100</f>
        <v>85.294117647058826</v>
      </c>
      <c r="FU38" s="4">
        <f>FU37/34*100</f>
        <v>82.35294117647058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1"/>
  <sheetViews>
    <sheetView tabSelected="1" zoomScale="79" zoomScaleNormal="72" workbookViewId="0">
      <selection activeCell="F36" sqref="F36"/>
    </sheetView>
  </sheetViews>
  <sheetFormatPr defaultColWidth="14.453125" defaultRowHeight="15.75" customHeight="1" x14ac:dyDescent="0.25"/>
  <cols>
    <col min="1" max="1" width="10.453125" customWidth="1"/>
  </cols>
  <sheetData>
    <row r="1" spans="1:6" ht="13" x14ac:dyDescent="0.3">
      <c r="A1" s="14" t="s">
        <v>377</v>
      </c>
      <c r="B1" s="15"/>
      <c r="C1" s="8"/>
      <c r="D1" s="8"/>
      <c r="E1" s="8"/>
      <c r="F1" s="8"/>
    </row>
    <row r="2" spans="1:6" ht="15.75" customHeight="1" x14ac:dyDescent="0.25">
      <c r="A2" s="9"/>
      <c r="B2" s="10" t="s">
        <v>378</v>
      </c>
      <c r="C2" s="10" t="s">
        <v>379</v>
      </c>
      <c r="D2" s="10" t="s">
        <v>380</v>
      </c>
      <c r="E2" s="10" t="s">
        <v>381</v>
      </c>
      <c r="F2" s="10" t="s">
        <v>382</v>
      </c>
    </row>
    <row r="3" spans="1:6" ht="15.75" customHeight="1" x14ac:dyDescent="0.25">
      <c r="A3" s="10" t="s">
        <v>383</v>
      </c>
      <c r="B3" s="11">
        <v>34.284999999999997</v>
      </c>
      <c r="C3" s="11">
        <v>40</v>
      </c>
      <c r="D3" s="11">
        <v>45.45</v>
      </c>
      <c r="E3" s="11">
        <v>29.41</v>
      </c>
      <c r="F3" s="11">
        <v>38.234999999999999</v>
      </c>
    </row>
    <row r="4" spans="1:6" ht="15.75" customHeight="1" x14ac:dyDescent="0.25">
      <c r="A4" s="10" t="s">
        <v>384</v>
      </c>
      <c r="B4" s="11">
        <v>22.856999999999999</v>
      </c>
      <c r="C4" s="11">
        <v>45.71</v>
      </c>
      <c r="D4" s="11">
        <v>60.606000000000002</v>
      </c>
      <c r="E4" s="11">
        <v>41.176000000000002</v>
      </c>
      <c r="F4" s="11">
        <v>64.704999999999998</v>
      </c>
    </row>
    <row r="5" spans="1:6" ht="15.75" customHeight="1" x14ac:dyDescent="0.25">
      <c r="A5" s="10" t="s">
        <v>385</v>
      </c>
      <c r="B5" s="11">
        <v>8.57</v>
      </c>
      <c r="C5" s="11">
        <v>37.14</v>
      </c>
      <c r="D5" s="11">
        <v>72.72</v>
      </c>
      <c r="E5" s="11">
        <v>23.53</v>
      </c>
      <c r="F5" s="11">
        <v>64.704999999999998</v>
      </c>
    </row>
    <row r="6" spans="1:6" ht="15.75" customHeight="1" x14ac:dyDescent="0.25">
      <c r="A6" s="10" t="s">
        <v>386</v>
      </c>
      <c r="B6" s="11">
        <v>31.43</v>
      </c>
      <c r="C6" s="11">
        <v>51.42</v>
      </c>
      <c r="D6" s="11">
        <v>78.78</v>
      </c>
      <c r="E6" s="11">
        <v>58.823</v>
      </c>
      <c r="F6" s="11">
        <v>70.587999999999994</v>
      </c>
    </row>
    <row r="7" spans="1:6" ht="15.75" customHeight="1" x14ac:dyDescent="0.25">
      <c r="A7" s="10" t="s">
        <v>387</v>
      </c>
      <c r="B7" s="11">
        <v>8.57</v>
      </c>
      <c r="C7" s="11">
        <v>37.14</v>
      </c>
      <c r="D7" s="11">
        <v>60.606000000000002</v>
      </c>
      <c r="E7" s="11">
        <v>50</v>
      </c>
      <c r="F7" s="11">
        <v>55.881999999999998</v>
      </c>
    </row>
    <row r="8" spans="1:6" ht="15.75" customHeight="1" x14ac:dyDescent="0.25">
      <c r="A8" s="10" t="s">
        <v>388</v>
      </c>
      <c r="B8" s="11">
        <v>17.14</v>
      </c>
      <c r="C8" s="11">
        <v>42.856999999999999</v>
      </c>
      <c r="D8" s="11">
        <v>75.757000000000005</v>
      </c>
      <c r="E8" s="11">
        <v>32.35</v>
      </c>
      <c r="F8" s="11">
        <v>73.53</v>
      </c>
    </row>
    <row r="9" spans="1:6" ht="15.75" customHeight="1" x14ac:dyDescent="0.25">
      <c r="A9" s="10" t="s">
        <v>389</v>
      </c>
      <c r="B9" s="11">
        <v>22.856999999999999</v>
      </c>
      <c r="C9" s="11">
        <v>40</v>
      </c>
      <c r="D9" s="11">
        <v>66.665999999999997</v>
      </c>
      <c r="E9" s="11">
        <v>44.12</v>
      </c>
      <c r="F9" s="11">
        <v>70.587999999999994</v>
      </c>
    </row>
    <row r="10" spans="1:6" ht="15.75" customHeight="1" x14ac:dyDescent="0.25">
      <c r="A10" s="10" t="s">
        <v>390</v>
      </c>
      <c r="B10" s="11">
        <v>2.8570000000000002</v>
      </c>
      <c r="C10" s="11">
        <v>28.57</v>
      </c>
      <c r="D10" s="11">
        <v>78.787000000000006</v>
      </c>
      <c r="E10" s="11">
        <v>20.6</v>
      </c>
      <c r="F10" s="11">
        <v>76.47</v>
      </c>
    </row>
    <row r="11" spans="1:6" ht="15.75" customHeight="1" x14ac:dyDescent="0.25">
      <c r="A11" s="10" t="s">
        <v>391</v>
      </c>
      <c r="B11" s="11">
        <v>20</v>
      </c>
      <c r="C11" s="11">
        <v>22.856999999999999</v>
      </c>
      <c r="D11" s="11">
        <v>75.757000000000005</v>
      </c>
      <c r="E11" s="11">
        <v>29.41</v>
      </c>
      <c r="F11" s="11">
        <v>85.3</v>
      </c>
    </row>
    <row r="12" spans="1:6" ht="15.75" customHeight="1" x14ac:dyDescent="0.25">
      <c r="A12" s="10" t="s">
        <v>392</v>
      </c>
      <c r="B12" s="11">
        <v>14.285</v>
      </c>
      <c r="C12" s="11">
        <v>40</v>
      </c>
      <c r="D12" s="11">
        <v>63.636000000000003</v>
      </c>
      <c r="E12" s="11">
        <v>33.299999999999997</v>
      </c>
      <c r="F12" s="11">
        <v>82.35</v>
      </c>
    </row>
    <row r="15" spans="1:6" ht="13" x14ac:dyDescent="0.3">
      <c r="A15" s="14" t="s">
        <v>393</v>
      </c>
      <c r="B15" s="15"/>
      <c r="C15" s="8"/>
      <c r="D15" s="8"/>
      <c r="E15" s="8"/>
      <c r="F15" s="8"/>
    </row>
    <row r="16" spans="1:6" ht="15.75" customHeight="1" x14ac:dyDescent="0.25">
      <c r="A16" s="9"/>
      <c r="B16" s="10" t="s">
        <v>378</v>
      </c>
      <c r="C16" s="10" t="s">
        <v>379</v>
      </c>
      <c r="D16" s="10" t="s">
        <v>380</v>
      </c>
      <c r="E16" s="10" t="s">
        <v>381</v>
      </c>
      <c r="F16" s="10" t="s">
        <v>382</v>
      </c>
    </row>
    <row r="17" spans="1:6" ht="15.75" customHeight="1" x14ac:dyDescent="0.25">
      <c r="A17" s="10" t="s">
        <v>383</v>
      </c>
      <c r="B17" s="11">
        <v>81.784999999999997</v>
      </c>
      <c r="C17" s="11">
        <v>83.213999999999999</v>
      </c>
      <c r="D17" s="11">
        <v>87.5</v>
      </c>
      <c r="E17" s="11">
        <v>83.08</v>
      </c>
      <c r="F17" s="11">
        <v>89.337999999999994</v>
      </c>
    </row>
    <row r="18" spans="1:6" ht="15.75" customHeight="1" x14ac:dyDescent="0.25">
      <c r="A18" s="10" t="s">
        <v>384</v>
      </c>
      <c r="B18" s="11">
        <v>80.356999999999999</v>
      </c>
      <c r="C18" s="11">
        <v>83.93</v>
      </c>
      <c r="D18" s="11">
        <v>92.04</v>
      </c>
      <c r="E18" s="11">
        <v>87.87</v>
      </c>
      <c r="F18" s="11">
        <v>93.013999999999996</v>
      </c>
    </row>
    <row r="19" spans="1:6" ht="15.75" customHeight="1" x14ac:dyDescent="0.25">
      <c r="A19" s="10" t="s">
        <v>385</v>
      </c>
      <c r="B19" s="11">
        <v>84.641999999999996</v>
      </c>
      <c r="C19" s="11">
        <v>86.784999999999997</v>
      </c>
      <c r="D19" s="11">
        <v>94.32</v>
      </c>
      <c r="E19" s="11">
        <v>85.66</v>
      </c>
      <c r="F19" s="11">
        <v>90.44</v>
      </c>
    </row>
    <row r="20" spans="1:6" ht="15.75" customHeight="1" x14ac:dyDescent="0.25">
      <c r="A20" s="10" t="s">
        <v>386</v>
      </c>
      <c r="B20" s="11">
        <v>88.93</v>
      </c>
      <c r="C20" s="11">
        <v>90</v>
      </c>
      <c r="D20" s="11">
        <v>95.45</v>
      </c>
      <c r="E20" s="11">
        <v>93.01</v>
      </c>
      <c r="F20" s="11">
        <v>94.12</v>
      </c>
    </row>
    <row r="21" spans="1:6" ht="15.75" customHeight="1" x14ac:dyDescent="0.25">
      <c r="A21" s="10" t="s">
        <v>387</v>
      </c>
      <c r="B21" s="11">
        <v>72.14</v>
      </c>
      <c r="C21" s="11">
        <v>81.430000000000007</v>
      </c>
      <c r="D21" s="11">
        <v>92.045000000000002</v>
      </c>
      <c r="E21" s="11">
        <v>88.97</v>
      </c>
      <c r="F21" s="11">
        <v>90.07</v>
      </c>
    </row>
    <row r="22" spans="1:6" ht="12.5" x14ac:dyDescent="0.25">
      <c r="A22" s="10" t="s">
        <v>388</v>
      </c>
      <c r="B22" s="11">
        <v>72.856999999999999</v>
      </c>
      <c r="C22" s="11">
        <v>81.069999999999993</v>
      </c>
      <c r="D22" s="11">
        <v>96.21</v>
      </c>
      <c r="E22" s="11">
        <v>76.47</v>
      </c>
      <c r="F22" s="11">
        <v>94.48</v>
      </c>
    </row>
    <row r="23" spans="1:6" ht="12.5" x14ac:dyDescent="0.25">
      <c r="A23" s="10" t="s">
        <v>389</v>
      </c>
      <c r="B23" s="11">
        <v>73.213999999999999</v>
      </c>
      <c r="C23" s="11">
        <v>82.5</v>
      </c>
      <c r="D23" s="11">
        <v>93.56</v>
      </c>
      <c r="E23" s="11">
        <v>81.25</v>
      </c>
      <c r="F23" s="11">
        <v>91.54</v>
      </c>
    </row>
    <row r="24" spans="1:6" ht="12.5" x14ac:dyDescent="0.25">
      <c r="A24" s="10" t="s">
        <v>390</v>
      </c>
      <c r="B24" s="11">
        <v>77.141999999999996</v>
      </c>
      <c r="C24" s="11">
        <v>84.3</v>
      </c>
      <c r="D24" s="11">
        <v>96.6</v>
      </c>
      <c r="E24" s="11">
        <v>83.454999999999998</v>
      </c>
      <c r="F24" s="11">
        <v>94.484999999999999</v>
      </c>
    </row>
    <row r="25" spans="1:6" ht="12.5" x14ac:dyDescent="0.25">
      <c r="A25" s="10" t="s">
        <v>391</v>
      </c>
      <c r="B25" s="11">
        <v>68.569999999999993</v>
      </c>
      <c r="C25" s="11">
        <v>80.356999999999999</v>
      </c>
      <c r="D25" s="11">
        <v>94.7</v>
      </c>
      <c r="E25" s="11">
        <v>74.63</v>
      </c>
      <c r="F25" s="11">
        <v>96.69</v>
      </c>
    </row>
    <row r="26" spans="1:6" ht="12.5" x14ac:dyDescent="0.25">
      <c r="A26" s="10" t="s">
        <v>392</v>
      </c>
      <c r="B26" s="11">
        <v>75.709999999999994</v>
      </c>
      <c r="C26" s="11">
        <v>84.64</v>
      </c>
      <c r="D26" s="11">
        <v>95.45</v>
      </c>
      <c r="E26" s="11">
        <v>83.822999999999993</v>
      </c>
      <c r="F26" s="11">
        <v>97.793999999999997</v>
      </c>
    </row>
    <row r="29" spans="1:6" ht="13" x14ac:dyDescent="0.3">
      <c r="A29" s="14" t="s">
        <v>394</v>
      </c>
      <c r="B29" s="15"/>
      <c r="C29" s="8"/>
      <c r="D29" s="8"/>
      <c r="E29" s="8"/>
      <c r="F29" s="8"/>
    </row>
    <row r="30" spans="1:6" ht="12.5" x14ac:dyDescent="0.25">
      <c r="A30" s="9"/>
      <c r="B30" s="10" t="s">
        <v>378</v>
      </c>
      <c r="C30" s="10" t="s">
        <v>379</v>
      </c>
      <c r="D30" s="10" t="s">
        <v>380</v>
      </c>
      <c r="E30" s="10" t="s">
        <v>381</v>
      </c>
      <c r="F30" s="10" t="s">
        <v>382</v>
      </c>
    </row>
    <row r="31" spans="1:6" ht="12.5" x14ac:dyDescent="0.25">
      <c r="A31" s="11" t="s">
        <v>395</v>
      </c>
      <c r="B31" s="10">
        <f t="shared" ref="B31:C31" si="0">ROUND(54/70*100, 2)</f>
        <v>77.14</v>
      </c>
      <c r="C31" s="10">
        <f t="shared" si="0"/>
        <v>77.14</v>
      </c>
      <c r="D31" s="10">
        <f>ROUND(39/66*100, 2)</f>
        <v>59.09</v>
      </c>
      <c r="E31" s="10">
        <f>ROUND(55/68*100, 2)</f>
        <v>80.88</v>
      </c>
      <c r="F31" s="10">
        <f>ROUND(43/68*100, 2)</f>
        <v>63.24</v>
      </c>
    </row>
    <row r="32" spans="1:6" ht="12.5" x14ac:dyDescent="0.25">
      <c r="A32" s="11" t="s">
        <v>396</v>
      </c>
      <c r="B32" s="10">
        <f>ROUND(59/70*100, 2)</f>
        <v>84.29</v>
      </c>
      <c r="C32" s="10">
        <f>ROUND(58/70*100, 2)</f>
        <v>82.86</v>
      </c>
      <c r="D32" s="10">
        <f>ROUND(49/66*100, 2)</f>
        <v>74.239999999999995</v>
      </c>
      <c r="E32" s="10">
        <f>ROUND(64/68*100, 2)</f>
        <v>94.12</v>
      </c>
      <c r="F32" s="10">
        <f>ROUND(56/68*100, 2)</f>
        <v>82.35</v>
      </c>
    </row>
    <row r="33" spans="1:13" ht="12.5" x14ac:dyDescent="0.25">
      <c r="A33" s="11" t="s">
        <v>397</v>
      </c>
      <c r="B33" s="11">
        <v>0</v>
      </c>
      <c r="C33" s="10">
        <f>ROUND(5/70*100, 2)</f>
        <v>7.14</v>
      </c>
      <c r="D33" s="10">
        <f>ROUND(4/66*100, 2)</f>
        <v>6.06</v>
      </c>
      <c r="E33" s="10">
        <f>ROUND(1/68*100, 2)</f>
        <v>1.47</v>
      </c>
      <c r="F33" s="10">
        <f>ROUND(5/68*100, 2)</f>
        <v>7.35</v>
      </c>
    </row>
    <row r="34" spans="1:13" ht="12.5" x14ac:dyDescent="0.25">
      <c r="A34" s="11" t="s">
        <v>398</v>
      </c>
      <c r="B34" s="11">
        <v>0</v>
      </c>
      <c r="C34" s="10">
        <f>ROUND(3/35*100, 2)</f>
        <v>8.57</v>
      </c>
      <c r="D34" s="10">
        <f t="shared" ref="D34:D35" si="1">ROUND(5/33*100, 2)</f>
        <v>15.15</v>
      </c>
      <c r="E34" s="10">
        <f>ROUND(1/34*100, 2)</f>
        <v>2.94</v>
      </c>
      <c r="F34" s="10">
        <f>ROUND(5/34*100, 2)</f>
        <v>14.71</v>
      </c>
    </row>
    <row r="35" spans="1:13" ht="12.5" x14ac:dyDescent="0.25">
      <c r="A35" s="11" t="s">
        <v>399</v>
      </c>
      <c r="B35" s="10">
        <f>ROUND(6/35*100, 2)</f>
        <v>17.14</v>
      </c>
      <c r="C35" s="10">
        <f>ROUND(5/35*100, 2)</f>
        <v>14.29</v>
      </c>
      <c r="D35" s="10">
        <f t="shared" si="1"/>
        <v>15.15</v>
      </c>
      <c r="E35" s="10">
        <f>ROUND(2/34*100, 2)</f>
        <v>5.88</v>
      </c>
      <c r="F35" s="10">
        <f>ROUND(1/34*100, 2)</f>
        <v>2.94</v>
      </c>
    </row>
    <row r="36" spans="1:13" ht="12.5" x14ac:dyDescent="0.25">
      <c r="A36" s="11" t="s">
        <v>400</v>
      </c>
      <c r="B36" s="10">
        <f>ROUND(1/35*100, 2)</f>
        <v>2.86</v>
      </c>
      <c r="C36" s="10">
        <f>ROUND(3/35*100, 2)</f>
        <v>8.57</v>
      </c>
      <c r="D36" s="10">
        <f>ROUND(3/33*100, 2)</f>
        <v>9.09</v>
      </c>
      <c r="E36" s="10">
        <f>ROUND(5/34*100, 2)</f>
        <v>14.71</v>
      </c>
      <c r="F36" s="11">
        <v>0</v>
      </c>
    </row>
    <row r="37" spans="1:13" ht="15.75" customHeight="1" x14ac:dyDescent="0.25">
      <c r="M37" s="19"/>
    </row>
    <row r="39" spans="1:13" ht="13" x14ac:dyDescent="0.3">
      <c r="A39" s="14" t="s">
        <v>401</v>
      </c>
      <c r="B39" s="15"/>
      <c r="C39" s="15"/>
      <c r="D39" s="15"/>
      <c r="E39" s="15"/>
      <c r="F39" s="8"/>
    </row>
    <row r="40" spans="1:13" ht="12.5" x14ac:dyDescent="0.25">
      <c r="A40" s="9"/>
      <c r="B40" s="10" t="s">
        <v>378</v>
      </c>
      <c r="C40" s="10" t="s">
        <v>379</v>
      </c>
      <c r="D40" s="10" t="s">
        <v>380</v>
      </c>
      <c r="E40" s="10" t="s">
        <v>381</v>
      </c>
      <c r="F40" s="10" t="s">
        <v>382</v>
      </c>
    </row>
    <row r="41" spans="1:13" ht="12.5" x14ac:dyDescent="0.25">
      <c r="A41" s="10" t="s">
        <v>395</v>
      </c>
      <c r="B41" s="10">
        <f t="shared" ref="B41:C41" si="2">ROUND(54/70*100, 2)</f>
        <v>77.14</v>
      </c>
      <c r="C41" s="10">
        <f t="shared" si="2"/>
        <v>77.14</v>
      </c>
      <c r="D41" s="10">
        <f>ROUND(39/66*100, 2)</f>
        <v>59.09</v>
      </c>
      <c r="E41" s="10">
        <f>ROUND(55/68*100, 2)</f>
        <v>80.88</v>
      </c>
      <c r="F41" s="10">
        <f>ROUND(43/68*100, 2)</f>
        <v>63.24</v>
      </c>
    </row>
    <row r="42" spans="1:13" ht="12.5" x14ac:dyDescent="0.25">
      <c r="A42" s="10" t="s">
        <v>396</v>
      </c>
      <c r="B42" s="10">
        <f>ROUND(59/70*100, 2)</f>
        <v>84.29</v>
      </c>
      <c r="C42" s="10">
        <f>ROUND(58/70*100, 2)</f>
        <v>82.86</v>
      </c>
      <c r="D42" s="10">
        <f>ROUND(49/66*100, 2)</f>
        <v>74.239999999999995</v>
      </c>
      <c r="E42" s="10">
        <f>ROUND(64/68*100, 2)</f>
        <v>94.12</v>
      </c>
      <c r="F42" s="10">
        <f>ROUND(56/68*100, 2)</f>
        <v>82.35</v>
      </c>
    </row>
    <row r="43" spans="1:13" ht="12.5" x14ac:dyDescent="0.25">
      <c r="A43" s="10" t="s">
        <v>397</v>
      </c>
      <c r="B43" s="12">
        <v>100</v>
      </c>
      <c r="C43" s="12">
        <v>92.86</v>
      </c>
      <c r="D43" s="12">
        <v>93.94</v>
      </c>
      <c r="E43" s="12">
        <v>98.53</v>
      </c>
      <c r="F43" s="12">
        <v>92.65</v>
      </c>
    </row>
    <row r="44" spans="1:13" ht="12.5" x14ac:dyDescent="0.25">
      <c r="A44" s="10" t="s">
        <v>398</v>
      </c>
      <c r="B44" s="12">
        <v>100</v>
      </c>
      <c r="C44" s="12">
        <v>91.43</v>
      </c>
      <c r="D44" s="12">
        <v>84.85</v>
      </c>
      <c r="E44" s="12">
        <v>97.06</v>
      </c>
      <c r="F44" s="12">
        <v>85.289999999999992</v>
      </c>
    </row>
    <row r="45" spans="1:13" ht="12.5" x14ac:dyDescent="0.25">
      <c r="A45" s="10" t="s">
        <v>399</v>
      </c>
      <c r="B45" s="12">
        <v>82.86</v>
      </c>
      <c r="C45" s="12">
        <v>85.710000000000008</v>
      </c>
      <c r="D45" s="12">
        <v>84.85</v>
      </c>
      <c r="E45" s="12">
        <v>94.12</v>
      </c>
      <c r="F45" s="12">
        <v>97.06</v>
      </c>
    </row>
    <row r="46" spans="1:13" ht="12.5" x14ac:dyDescent="0.25">
      <c r="A46" s="10" t="s">
        <v>400</v>
      </c>
      <c r="B46" s="12">
        <v>97.14</v>
      </c>
      <c r="C46" s="12">
        <v>91.43</v>
      </c>
      <c r="D46" s="12">
        <v>90.91</v>
      </c>
      <c r="E46" s="12">
        <v>85.289999999999992</v>
      </c>
      <c r="F46" s="12">
        <v>100</v>
      </c>
    </row>
    <row r="48" spans="1:13" ht="12.5" x14ac:dyDescent="0.25">
      <c r="B48" s="13"/>
    </row>
    <row r="49" spans="1:6" ht="13" x14ac:dyDescent="0.3">
      <c r="A49" s="14" t="s">
        <v>402</v>
      </c>
      <c r="B49" s="15"/>
      <c r="C49" s="15"/>
      <c r="D49" s="15"/>
      <c r="E49" s="15"/>
      <c r="F49" s="8"/>
    </row>
    <row r="50" spans="1:6" ht="12.5" x14ac:dyDescent="0.25">
      <c r="A50" s="9"/>
      <c r="B50" s="10" t="s">
        <v>379</v>
      </c>
      <c r="C50" s="10" t="s">
        <v>380</v>
      </c>
      <c r="D50" s="10" t="s">
        <v>381</v>
      </c>
      <c r="E50" s="10" t="s">
        <v>382</v>
      </c>
    </row>
    <row r="51" spans="1:6" ht="12.5" x14ac:dyDescent="0.25">
      <c r="A51" s="11" t="s">
        <v>383</v>
      </c>
      <c r="B51" s="10">
        <f>ROUND(2/35*100, 2)</f>
        <v>5.71</v>
      </c>
      <c r="C51" s="10">
        <f>ROUND(8/33*100, 2)</f>
        <v>24.24</v>
      </c>
      <c r="D51" s="10">
        <f t="shared" ref="D51:D53" si="3">ROUND(0/34*100, 2)</f>
        <v>0</v>
      </c>
      <c r="E51" s="10">
        <f>ROUND(7/34*100, 2)</f>
        <v>20.59</v>
      </c>
    </row>
    <row r="52" spans="1:6" ht="12.5" x14ac:dyDescent="0.25">
      <c r="A52" s="11" t="s">
        <v>384</v>
      </c>
      <c r="B52" s="11">
        <v>0</v>
      </c>
      <c r="C52" s="10">
        <f>ROUND(7/33*100, 2)</f>
        <v>21.21</v>
      </c>
      <c r="D52" s="10">
        <f t="shared" si="3"/>
        <v>0</v>
      </c>
      <c r="E52" s="10">
        <f>ROUND(4/34*100, 2)</f>
        <v>11.76</v>
      </c>
    </row>
    <row r="53" spans="1:6" ht="12.5" x14ac:dyDescent="0.25">
      <c r="A53" s="11" t="s">
        <v>385</v>
      </c>
      <c r="B53" s="11">
        <v>0</v>
      </c>
      <c r="C53" s="10">
        <f>ROUND(2/33*100, 2)</f>
        <v>6.06</v>
      </c>
      <c r="D53" s="10">
        <f t="shared" si="3"/>
        <v>0</v>
      </c>
      <c r="E53" s="10">
        <f>ROUND(1/34*100, 2)</f>
        <v>2.94</v>
      </c>
    </row>
    <row r="54" spans="1:6" ht="12.5" x14ac:dyDescent="0.25">
      <c r="A54" s="11" t="s">
        <v>386</v>
      </c>
      <c r="B54" s="10">
        <f>ROUND(2/35*100, 2)</f>
        <v>5.71</v>
      </c>
      <c r="C54" s="10">
        <f>ROUND(5/33*100, 2)</f>
        <v>15.15</v>
      </c>
      <c r="D54" s="10">
        <f>ROUND(1/34*100, 2)</f>
        <v>2.94</v>
      </c>
      <c r="E54" s="10">
        <f>ROUND(4/34*100, 2)</f>
        <v>11.76</v>
      </c>
    </row>
    <row r="55" spans="1:6" ht="12.5" x14ac:dyDescent="0.25">
      <c r="A55" s="11" t="s">
        <v>387</v>
      </c>
      <c r="B55" s="10">
        <f>ROUND(1/35*100, 2)</f>
        <v>2.86</v>
      </c>
      <c r="C55" s="10">
        <f t="shared" ref="C55:C56" si="4">ROUND(3/33*100, 2)</f>
        <v>9.09</v>
      </c>
      <c r="D55" s="10">
        <f>ROUND(0/34*100, 2)</f>
        <v>0</v>
      </c>
      <c r="E55" s="11">
        <v>0</v>
      </c>
    </row>
    <row r="56" spans="1:6" ht="12.5" x14ac:dyDescent="0.25">
      <c r="A56" s="11" t="s">
        <v>388</v>
      </c>
      <c r="B56" s="10">
        <f>ROUND(2/35*100, 2)</f>
        <v>5.71</v>
      </c>
      <c r="C56" s="10">
        <f t="shared" si="4"/>
        <v>9.09</v>
      </c>
      <c r="D56" s="10">
        <f>ROUND(1/34*100, 2)</f>
        <v>2.94</v>
      </c>
      <c r="E56" s="11">
        <v>0</v>
      </c>
    </row>
    <row r="57" spans="1:6" ht="12.5" x14ac:dyDescent="0.25">
      <c r="A57" s="10" t="s">
        <v>389</v>
      </c>
      <c r="B57" s="10">
        <f>14/35*100</f>
        <v>40</v>
      </c>
      <c r="C57" s="10">
        <f>ROUND(22/33*100, 2)</f>
        <v>66.67</v>
      </c>
      <c r="D57" s="10">
        <f>ROUND(15/34*100, 2)</f>
        <v>44.12</v>
      </c>
      <c r="E57" s="10">
        <f>ROUND(24/34*100, 2)</f>
        <v>70.59</v>
      </c>
    </row>
    <row r="58" spans="1:6" ht="12.5" x14ac:dyDescent="0.25">
      <c r="A58" s="10" t="s">
        <v>390</v>
      </c>
      <c r="B58" s="10">
        <f>ROUND(10/35*100,0)</f>
        <v>29</v>
      </c>
      <c r="C58" s="10">
        <f>ROUND(26/33*100, 2)</f>
        <v>78.790000000000006</v>
      </c>
      <c r="D58" s="10">
        <f>ROUND(7/34*100, 2)</f>
        <v>20.59</v>
      </c>
      <c r="E58" s="10">
        <f>ROUND(26/34*100, 2)</f>
        <v>76.47</v>
      </c>
    </row>
    <row r="59" spans="1:6" ht="12.5" x14ac:dyDescent="0.25">
      <c r="A59" s="10" t="s">
        <v>391</v>
      </c>
      <c r="B59" s="10">
        <f>ROUND(8/35*100,0)</f>
        <v>23</v>
      </c>
      <c r="C59" s="10">
        <f>ROUND(25/33*100, 2)</f>
        <v>75.760000000000005</v>
      </c>
      <c r="D59" s="10">
        <f>ROUND(10/34*100, 2)</f>
        <v>29.41</v>
      </c>
      <c r="E59" s="10">
        <f>ROUND(29/34*100, 2)</f>
        <v>85.29</v>
      </c>
    </row>
    <row r="60" spans="1:6" ht="12.5" x14ac:dyDescent="0.25">
      <c r="A60" s="10" t="s">
        <v>392</v>
      </c>
      <c r="B60" s="10">
        <f>14/35*100</f>
        <v>40</v>
      </c>
      <c r="C60" s="10">
        <f>ROUND(21/33*100, 2)</f>
        <v>63.64</v>
      </c>
      <c r="D60" s="10">
        <f>ROUND(12/34*100, 2)</f>
        <v>35.29</v>
      </c>
      <c r="E60" s="10">
        <f>ROUND(28/34*100, 2)</f>
        <v>82.35</v>
      </c>
    </row>
    <row r="63" spans="1:6" ht="13" x14ac:dyDescent="0.3">
      <c r="A63" s="14" t="s">
        <v>404</v>
      </c>
      <c r="B63" s="15"/>
      <c r="C63" s="15"/>
      <c r="D63" s="15"/>
      <c r="E63" s="15"/>
      <c r="F63" s="8"/>
    </row>
    <row r="64" spans="1:6" ht="12.5" x14ac:dyDescent="0.25">
      <c r="A64" s="9"/>
      <c r="B64" s="11" t="s">
        <v>378</v>
      </c>
      <c r="C64" s="11" t="s">
        <v>379</v>
      </c>
      <c r="D64" s="11" t="s">
        <v>380</v>
      </c>
      <c r="E64" s="11" t="s">
        <v>381</v>
      </c>
      <c r="F64" s="11" t="s">
        <v>382</v>
      </c>
    </row>
    <row r="65" spans="1:15" ht="12.5" x14ac:dyDescent="0.25">
      <c r="A65" s="10" t="s">
        <v>383</v>
      </c>
      <c r="B65" s="11" t="s">
        <v>403</v>
      </c>
      <c r="C65" s="12">
        <v>94.29</v>
      </c>
      <c r="D65" s="12">
        <v>75.760000000000005</v>
      </c>
      <c r="E65" s="12">
        <v>100</v>
      </c>
      <c r="F65" s="12">
        <v>79.41</v>
      </c>
    </row>
    <row r="66" spans="1:15" ht="12.5" x14ac:dyDescent="0.25">
      <c r="A66" s="10" t="s">
        <v>384</v>
      </c>
      <c r="B66" s="11" t="s">
        <v>403</v>
      </c>
      <c r="C66" s="12">
        <v>100</v>
      </c>
      <c r="D66" s="12">
        <v>78.789999999999992</v>
      </c>
      <c r="E66" s="12">
        <v>100</v>
      </c>
      <c r="F66" s="12">
        <v>88.24</v>
      </c>
    </row>
    <row r="67" spans="1:15" ht="12.5" x14ac:dyDescent="0.25">
      <c r="A67" s="10" t="s">
        <v>385</v>
      </c>
      <c r="B67" s="11" t="s">
        <v>403</v>
      </c>
      <c r="C67" s="12">
        <v>100</v>
      </c>
      <c r="D67" s="12">
        <v>93.94</v>
      </c>
      <c r="E67" s="12">
        <v>100</v>
      </c>
      <c r="F67" s="12">
        <v>97.06</v>
      </c>
    </row>
    <row r="68" spans="1:15" ht="12.5" x14ac:dyDescent="0.25">
      <c r="A68" s="10" t="s">
        <v>386</v>
      </c>
      <c r="B68" s="11" t="s">
        <v>403</v>
      </c>
      <c r="C68" s="12">
        <v>94.29</v>
      </c>
      <c r="D68" s="12">
        <v>84.85</v>
      </c>
      <c r="E68" s="12">
        <v>97.06</v>
      </c>
      <c r="F68" s="12">
        <v>88.24</v>
      </c>
    </row>
    <row r="69" spans="1:15" ht="12.5" x14ac:dyDescent="0.25">
      <c r="A69" s="10" t="s">
        <v>387</v>
      </c>
      <c r="B69" s="11" t="s">
        <v>403</v>
      </c>
      <c r="C69" s="12">
        <v>97</v>
      </c>
      <c r="D69" s="12">
        <v>90.91</v>
      </c>
      <c r="E69" s="12">
        <v>100</v>
      </c>
      <c r="F69" s="12">
        <v>100</v>
      </c>
    </row>
    <row r="70" spans="1:15" ht="12.5" x14ac:dyDescent="0.25">
      <c r="A70" s="10" t="s">
        <v>388</v>
      </c>
      <c r="B70" s="11" t="s">
        <v>403</v>
      </c>
      <c r="C70" s="12">
        <v>94.29</v>
      </c>
      <c r="D70" s="12">
        <v>90.91</v>
      </c>
      <c r="E70" s="12">
        <v>97.06</v>
      </c>
      <c r="F70" s="12">
        <v>100</v>
      </c>
    </row>
    <row r="71" spans="1:15" ht="12.5" x14ac:dyDescent="0.25">
      <c r="A71" s="10" t="s">
        <v>389</v>
      </c>
      <c r="B71" s="11" t="s">
        <v>403</v>
      </c>
      <c r="C71" s="10">
        <f>14/35*100</f>
        <v>40</v>
      </c>
      <c r="D71" s="10">
        <f>ROUND(22/33*100, 2)</f>
        <v>66.67</v>
      </c>
      <c r="E71" s="10">
        <f>ROUND(15/34*100, 2)</f>
        <v>44.12</v>
      </c>
      <c r="F71" s="10">
        <f>ROUND(24/34*100, 2)</f>
        <v>70.59</v>
      </c>
    </row>
    <row r="72" spans="1:15" ht="12.5" x14ac:dyDescent="0.25">
      <c r="A72" s="10" t="s">
        <v>390</v>
      </c>
      <c r="B72" s="11" t="s">
        <v>403</v>
      </c>
      <c r="C72" s="10">
        <f>ROUND(10/35*100,0)</f>
        <v>29</v>
      </c>
      <c r="D72" s="10">
        <f>ROUND(26/33*100, 2)</f>
        <v>78.790000000000006</v>
      </c>
      <c r="E72" s="10">
        <f>ROUND(7/34*100, 2)</f>
        <v>20.59</v>
      </c>
      <c r="F72" s="10">
        <f>ROUND(26/34*100, 2)</f>
        <v>76.47</v>
      </c>
    </row>
    <row r="73" spans="1:15" ht="12.5" x14ac:dyDescent="0.25">
      <c r="A73" s="10" t="s">
        <v>391</v>
      </c>
      <c r="B73" s="11" t="s">
        <v>403</v>
      </c>
      <c r="C73" s="10">
        <f>ROUND(8/35*100,0)</f>
        <v>23</v>
      </c>
      <c r="D73" s="10">
        <f>ROUND(25/33*100, 2)</f>
        <v>75.760000000000005</v>
      </c>
      <c r="E73" s="10">
        <f>ROUND(10/34*100, 2)</f>
        <v>29.41</v>
      </c>
      <c r="F73" s="10">
        <f>ROUND(29/34*100, 2)</f>
        <v>85.29</v>
      </c>
    </row>
    <row r="74" spans="1:15" ht="12.5" x14ac:dyDescent="0.25">
      <c r="A74" s="10" t="s">
        <v>392</v>
      </c>
      <c r="B74" s="10" t="s">
        <v>403</v>
      </c>
      <c r="C74" s="10">
        <f>14/35*100</f>
        <v>40</v>
      </c>
      <c r="D74" s="10">
        <f>ROUND(21/33*100, 2)</f>
        <v>63.64</v>
      </c>
      <c r="E74" s="10">
        <f>ROUND(12/34*100, 2)</f>
        <v>35.29</v>
      </c>
      <c r="F74" s="10">
        <f>ROUND(28/34*100, 2)</f>
        <v>82.35</v>
      </c>
      <c r="M74" t="s">
        <v>410</v>
      </c>
    </row>
    <row r="75" spans="1:15" ht="15.75" customHeight="1" thickBot="1" x14ac:dyDescent="0.3"/>
    <row r="76" spans="1:15" ht="15.75" customHeight="1" x14ac:dyDescent="0.3">
      <c r="M76" s="18"/>
      <c r="N76" s="18" t="s">
        <v>411</v>
      </c>
      <c r="O76" s="18" t="s">
        <v>412</v>
      </c>
    </row>
    <row r="77" spans="1:15" ht="13" x14ac:dyDescent="0.3">
      <c r="A77" s="14" t="s">
        <v>405</v>
      </c>
      <c r="B77" s="15"/>
      <c r="C77" s="15"/>
      <c r="D77" s="15"/>
      <c r="E77" s="15"/>
      <c r="F77" s="8"/>
      <c r="M77" s="16" t="s">
        <v>413</v>
      </c>
      <c r="N77" s="16">
        <v>92.939499999999995</v>
      </c>
      <c r="O77" s="16">
        <v>83.789999999999992</v>
      </c>
    </row>
    <row r="78" spans="1:15" ht="12.5" x14ac:dyDescent="0.25">
      <c r="A78" s="9"/>
      <c r="B78" s="10" t="s">
        <v>378</v>
      </c>
      <c r="C78" s="10" t="s">
        <v>379</v>
      </c>
      <c r="D78" s="10" t="s">
        <v>380</v>
      </c>
      <c r="E78" s="10" t="s">
        <v>381</v>
      </c>
      <c r="F78" s="10" t="s">
        <v>382</v>
      </c>
      <c r="M78" s="16" t="s">
        <v>414</v>
      </c>
      <c r="N78" s="16">
        <v>123.25175805555611</v>
      </c>
      <c r="O78" s="16">
        <v>75.408555555555523</v>
      </c>
    </row>
    <row r="79" spans="1:15" ht="12.5" x14ac:dyDescent="0.25">
      <c r="A79" s="10" t="s">
        <v>383</v>
      </c>
      <c r="B79" s="11">
        <v>79.22</v>
      </c>
      <c r="C79" s="11">
        <v>103.88</v>
      </c>
      <c r="D79" s="11">
        <v>68.56</v>
      </c>
      <c r="E79" s="11">
        <v>105.42</v>
      </c>
      <c r="F79" s="11">
        <v>86.37</v>
      </c>
      <c r="M79" s="16" t="s">
        <v>415</v>
      </c>
      <c r="N79" s="16">
        <v>10</v>
      </c>
      <c r="O79" s="16">
        <v>10</v>
      </c>
    </row>
    <row r="80" spans="1:15" ht="12.5" x14ac:dyDescent="0.25">
      <c r="A80" s="10" t="s">
        <v>384</v>
      </c>
      <c r="B80" s="11">
        <v>84.52</v>
      </c>
      <c r="C80" s="11">
        <v>116.06</v>
      </c>
      <c r="D80" s="11">
        <v>62.3</v>
      </c>
      <c r="E80" s="11">
        <v>111.87</v>
      </c>
      <c r="F80" s="11">
        <v>78.75</v>
      </c>
      <c r="M80" s="16" t="s">
        <v>416</v>
      </c>
      <c r="N80" s="16">
        <v>9</v>
      </c>
      <c r="O80" s="16">
        <v>9</v>
      </c>
    </row>
    <row r="81" spans="1:15" ht="12.5" x14ac:dyDescent="0.25">
      <c r="A81" s="10" t="s">
        <v>385</v>
      </c>
      <c r="B81" s="11">
        <v>74.739999999999995</v>
      </c>
      <c r="C81" s="11">
        <v>113.95</v>
      </c>
      <c r="D81" s="11">
        <v>86.03</v>
      </c>
      <c r="E81" s="11">
        <v>112.24</v>
      </c>
      <c r="F81" s="11">
        <v>96.17</v>
      </c>
      <c r="M81" s="16" t="s">
        <v>417</v>
      </c>
      <c r="N81" s="16">
        <v>1.6344532413799282</v>
      </c>
      <c r="O81" s="16"/>
    </row>
    <row r="82" spans="1:15" ht="12.5" x14ac:dyDescent="0.25">
      <c r="A82" s="10" t="s">
        <v>386</v>
      </c>
      <c r="B82" s="11">
        <v>66.36</v>
      </c>
      <c r="C82" s="11">
        <v>109.14</v>
      </c>
      <c r="D82" s="11">
        <v>63.01</v>
      </c>
      <c r="E82" s="11">
        <v>93.4</v>
      </c>
      <c r="F82" s="11">
        <v>78.47</v>
      </c>
      <c r="M82" s="16" t="s">
        <v>418</v>
      </c>
      <c r="N82" s="16">
        <v>0.23781137384883658</v>
      </c>
      <c r="O82" s="16"/>
    </row>
    <row r="83" spans="1:15" ht="13" thickBot="1" x14ac:dyDescent="0.3">
      <c r="A83" s="10" t="s">
        <v>387</v>
      </c>
      <c r="B83" s="11">
        <v>79.150000000000006</v>
      </c>
      <c r="C83" s="11">
        <v>132.44</v>
      </c>
      <c r="D83" s="11">
        <v>101.21</v>
      </c>
      <c r="E83" s="11">
        <v>124.28</v>
      </c>
      <c r="F83" s="11">
        <v>106.62</v>
      </c>
      <c r="M83" s="17" t="s">
        <v>419</v>
      </c>
      <c r="N83" s="17">
        <v>3.17889310445827</v>
      </c>
      <c r="O83" s="17"/>
    </row>
    <row r="84" spans="1:15" ht="12.5" x14ac:dyDescent="0.25">
      <c r="A84" s="10" t="s">
        <v>388</v>
      </c>
      <c r="B84" s="11">
        <v>90.66</v>
      </c>
      <c r="C84" s="11">
        <v>149.05000000000001</v>
      </c>
      <c r="D84" s="11">
        <v>83.86</v>
      </c>
      <c r="E84" s="11">
        <v>143.79</v>
      </c>
      <c r="F84" s="11">
        <v>106.43</v>
      </c>
    </row>
    <row r="85" spans="1:15" ht="12.5" x14ac:dyDescent="0.25">
      <c r="A85" s="10" t="s">
        <v>389</v>
      </c>
      <c r="B85" s="11">
        <v>91.85</v>
      </c>
      <c r="C85" s="11">
        <v>129.44999999999999</v>
      </c>
      <c r="D85" s="11">
        <v>89.4</v>
      </c>
      <c r="E85" s="11">
        <v>125.33</v>
      </c>
      <c r="F85" s="11">
        <v>99.88</v>
      </c>
    </row>
    <row r="86" spans="1:15" ht="12.5" x14ac:dyDescent="0.25">
      <c r="A86" s="10" t="s">
        <v>390</v>
      </c>
      <c r="B86" s="11">
        <v>90.07</v>
      </c>
      <c r="C86" s="11">
        <v>122.35</v>
      </c>
      <c r="D86" s="11">
        <v>70.930000000000007</v>
      </c>
      <c r="E86" s="11">
        <v>117.21</v>
      </c>
      <c r="F86" s="11">
        <v>85.22</v>
      </c>
    </row>
    <row r="87" spans="1:15" ht="12.5" x14ac:dyDescent="0.25">
      <c r="A87" s="10" t="s">
        <v>391</v>
      </c>
      <c r="B87" s="11">
        <v>92.06</v>
      </c>
      <c r="C87" s="11">
        <v>131.53</v>
      </c>
      <c r="D87" s="11">
        <v>93</v>
      </c>
      <c r="E87" s="11">
        <v>137.24</v>
      </c>
      <c r="F87" s="11">
        <v>104.47</v>
      </c>
    </row>
    <row r="88" spans="1:15" ht="12.5" x14ac:dyDescent="0.25">
      <c r="A88" s="10" t="s">
        <v>392</v>
      </c>
      <c r="B88" s="11">
        <v>89.27</v>
      </c>
      <c r="C88" s="11">
        <v>116.94</v>
      </c>
      <c r="D88" s="11">
        <v>79.08</v>
      </c>
      <c r="E88" s="11">
        <v>113.22</v>
      </c>
      <c r="F88" s="11">
        <v>87.015000000000001</v>
      </c>
    </row>
    <row r="91" spans="1:15" ht="13" x14ac:dyDescent="0.3">
      <c r="A91" s="14" t="s">
        <v>406</v>
      </c>
      <c r="B91" s="15"/>
      <c r="C91" s="15"/>
      <c r="D91" s="15"/>
      <c r="E91" s="15"/>
      <c r="F91" s="8"/>
    </row>
    <row r="92" spans="1:15" ht="12.5" x14ac:dyDescent="0.25">
      <c r="A92" s="9"/>
      <c r="B92" s="10" t="s">
        <v>378</v>
      </c>
      <c r="C92" s="10" t="s">
        <v>379</v>
      </c>
      <c r="D92" s="10" t="s">
        <v>380</v>
      </c>
      <c r="E92" s="10" t="s">
        <v>381</v>
      </c>
      <c r="F92" s="10" t="s">
        <v>382</v>
      </c>
    </row>
    <row r="93" spans="1:15" ht="12.5" x14ac:dyDescent="0.25">
      <c r="A93" s="11" t="s">
        <v>407</v>
      </c>
      <c r="B93" s="11">
        <v>10.48</v>
      </c>
      <c r="C93" s="11">
        <v>11.27</v>
      </c>
      <c r="D93" s="11">
        <v>9.8800000000000008</v>
      </c>
      <c r="E93" s="11">
        <v>10.64</v>
      </c>
      <c r="F93" s="11">
        <v>10.46</v>
      </c>
    </row>
    <row r="94" spans="1:15" ht="12.5" x14ac:dyDescent="0.25">
      <c r="A94" s="11" t="s">
        <v>408</v>
      </c>
      <c r="B94" s="10" t="s">
        <v>403</v>
      </c>
      <c r="C94" s="11">
        <v>2.25</v>
      </c>
      <c r="D94" s="11">
        <v>2.63</v>
      </c>
      <c r="E94" s="11">
        <v>2.2200000000000002</v>
      </c>
      <c r="F94" s="11">
        <v>2.75</v>
      </c>
    </row>
    <row r="95" spans="1:15" ht="12.5" x14ac:dyDescent="0.25">
      <c r="A95" s="11" t="s">
        <v>409</v>
      </c>
      <c r="B95" s="10" t="s">
        <v>403</v>
      </c>
      <c r="C95" s="11" t="s">
        <v>403</v>
      </c>
      <c r="D95" s="11">
        <v>3.64</v>
      </c>
      <c r="E95" s="11">
        <v>3.51</v>
      </c>
      <c r="F95" s="11">
        <v>3.71</v>
      </c>
    </row>
    <row r="97" spans="1:5" ht="15.75" customHeight="1" x14ac:dyDescent="0.25">
      <c r="A97" s="9"/>
      <c r="B97" s="10" t="s">
        <v>379</v>
      </c>
      <c r="C97" s="10" t="s">
        <v>380</v>
      </c>
      <c r="D97" s="10" t="s">
        <v>381</v>
      </c>
      <c r="E97" s="10" t="s">
        <v>382</v>
      </c>
    </row>
    <row r="98" spans="1:5" ht="15.75" customHeight="1" x14ac:dyDescent="0.25">
      <c r="A98" s="11" t="s">
        <v>408</v>
      </c>
      <c r="B98" s="11">
        <v>2.25</v>
      </c>
      <c r="C98" s="11">
        <v>2.63</v>
      </c>
      <c r="D98" s="11">
        <v>2.2200000000000002</v>
      </c>
      <c r="E98" s="11">
        <v>2.75</v>
      </c>
    </row>
    <row r="100" spans="1:5" ht="15.75" customHeight="1" x14ac:dyDescent="0.25">
      <c r="A100" s="9"/>
      <c r="B100" s="10" t="s">
        <v>380</v>
      </c>
      <c r="C100" s="10" t="s">
        <v>381</v>
      </c>
      <c r="D100" s="10" t="s">
        <v>382</v>
      </c>
    </row>
    <row r="101" spans="1:5" ht="15.75" customHeight="1" x14ac:dyDescent="0.25">
      <c r="A101" s="11" t="s">
        <v>409</v>
      </c>
      <c r="B101" s="11">
        <v>3.64</v>
      </c>
      <c r="C101" s="11">
        <v>3.51</v>
      </c>
      <c r="D101" s="11">
        <v>3.71</v>
      </c>
    </row>
  </sheetData>
  <mergeCells count="8">
    <mergeCell ref="A77:E77"/>
    <mergeCell ref="A91:E91"/>
    <mergeCell ref="A63:E63"/>
    <mergeCell ref="A1:B1"/>
    <mergeCell ref="A15:B15"/>
    <mergeCell ref="A29:B29"/>
    <mergeCell ref="A39:E39"/>
    <mergeCell ref="A49:E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5C8D-DE8C-4047-9864-182C79DF8EB6}">
  <dimension ref="A1:L483"/>
  <sheetViews>
    <sheetView topLeftCell="A398" workbookViewId="0">
      <selection activeCell="F479" sqref="F479"/>
    </sheetView>
  </sheetViews>
  <sheetFormatPr defaultRowHeight="12.5" x14ac:dyDescent="0.25"/>
  <cols>
    <col min="1" max="1" width="28.26953125" bestFit="1" customWidth="1"/>
    <col min="2" max="3" width="11.81640625" bestFit="1" customWidth="1"/>
  </cols>
  <sheetData>
    <row r="1" spans="1:12" x14ac:dyDescent="0.25">
      <c r="A1" s="20" t="s">
        <v>422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t="s">
        <v>410</v>
      </c>
    </row>
    <row r="3" spans="1:12" ht="13" thickBot="1" x14ac:dyDescent="0.3">
      <c r="A3" s="19"/>
    </row>
    <row r="4" spans="1:12" ht="13" x14ac:dyDescent="0.3">
      <c r="A4" s="18"/>
      <c r="B4" s="18" t="s">
        <v>420</v>
      </c>
      <c r="C4" s="18" t="s">
        <v>421</v>
      </c>
    </row>
    <row r="5" spans="1:12" x14ac:dyDescent="0.25">
      <c r="A5" s="16" t="s">
        <v>413</v>
      </c>
      <c r="B5" s="16">
        <v>18.2851</v>
      </c>
      <c r="C5" s="16">
        <v>38.569400000000009</v>
      </c>
      <c r="J5" s="19" t="s">
        <v>440</v>
      </c>
    </row>
    <row r="6" spans="1:12" x14ac:dyDescent="0.25">
      <c r="A6" s="16" t="s">
        <v>414</v>
      </c>
      <c r="B6" s="16">
        <v>101.95947521111111</v>
      </c>
      <c r="C6" s="16">
        <v>65.733703822221898</v>
      </c>
    </row>
    <row r="7" spans="1:12" x14ac:dyDescent="0.25">
      <c r="A7" s="16" t="s">
        <v>415</v>
      </c>
      <c r="B7" s="16">
        <v>10</v>
      </c>
      <c r="C7" s="16">
        <v>10</v>
      </c>
    </row>
    <row r="8" spans="1:12" x14ac:dyDescent="0.25">
      <c r="A8" s="16" t="s">
        <v>416</v>
      </c>
      <c r="B8" s="16">
        <v>9</v>
      </c>
      <c r="C8" s="16">
        <v>9</v>
      </c>
    </row>
    <row r="9" spans="1:12" x14ac:dyDescent="0.25">
      <c r="A9" s="16" t="s">
        <v>417</v>
      </c>
      <c r="B9" s="21">
        <v>1.5510988926907654</v>
      </c>
      <c r="C9" s="16"/>
    </row>
    <row r="10" spans="1:12" x14ac:dyDescent="0.25">
      <c r="A10" s="16" t="s">
        <v>418</v>
      </c>
      <c r="B10" s="16">
        <v>0.26174538532892361</v>
      </c>
      <c r="C10" s="16"/>
    </row>
    <row r="11" spans="1:12" ht="13" thickBot="1" x14ac:dyDescent="0.3">
      <c r="A11" s="17" t="s">
        <v>419</v>
      </c>
      <c r="B11" s="22">
        <v>3.17889310445827</v>
      </c>
      <c r="C11" s="17"/>
      <c r="E11" s="19" t="s">
        <v>431</v>
      </c>
    </row>
    <row r="14" spans="1:12" x14ac:dyDescent="0.25">
      <c r="A14" t="s">
        <v>423</v>
      </c>
    </row>
    <row r="15" spans="1:12" ht="13" thickBot="1" x14ac:dyDescent="0.3"/>
    <row r="16" spans="1:12" ht="13" x14ac:dyDescent="0.3">
      <c r="A16" s="18"/>
      <c r="B16" s="18" t="s">
        <v>420</v>
      </c>
      <c r="C16" s="18" t="s">
        <v>433</v>
      </c>
    </row>
    <row r="17" spans="1:5" x14ac:dyDescent="0.25">
      <c r="A17" s="16" t="s">
        <v>413</v>
      </c>
      <c r="B17" s="16">
        <v>18.2851</v>
      </c>
      <c r="C17" s="16">
        <v>38.569400000000009</v>
      </c>
    </row>
    <row r="18" spans="1:5" x14ac:dyDescent="0.25">
      <c r="A18" s="16" t="s">
        <v>414</v>
      </c>
      <c r="B18" s="16">
        <v>101.95947521111111</v>
      </c>
      <c r="C18" s="16">
        <v>65.733703822221898</v>
      </c>
    </row>
    <row r="19" spans="1:5" x14ac:dyDescent="0.25">
      <c r="A19" s="16" t="s">
        <v>415</v>
      </c>
      <c r="B19" s="16">
        <v>10</v>
      </c>
      <c r="C19" s="16">
        <v>10</v>
      </c>
    </row>
    <row r="20" spans="1:5" x14ac:dyDescent="0.25">
      <c r="A20" s="16" t="s">
        <v>424</v>
      </c>
      <c r="B20" s="16">
        <v>83.846589516666498</v>
      </c>
      <c r="C20" s="16"/>
    </row>
    <row r="21" spans="1:5" x14ac:dyDescent="0.25">
      <c r="A21" s="16" t="s">
        <v>425</v>
      </c>
      <c r="B21" s="16">
        <v>0</v>
      </c>
      <c r="C21" s="16"/>
    </row>
    <row r="22" spans="1:5" x14ac:dyDescent="0.25">
      <c r="A22" s="16" t="s">
        <v>416</v>
      </c>
      <c r="B22" s="16">
        <v>18</v>
      </c>
      <c r="C22" s="16"/>
    </row>
    <row r="23" spans="1:5" x14ac:dyDescent="0.25">
      <c r="A23" s="16" t="s">
        <v>426</v>
      </c>
      <c r="B23" s="21">
        <v>-4.9533877533891051</v>
      </c>
      <c r="C23" s="16"/>
    </row>
    <row r="24" spans="1:5" x14ac:dyDescent="0.25">
      <c r="A24" s="16" t="s">
        <v>427</v>
      </c>
      <c r="B24" s="16">
        <v>5.1353417248841138E-5</v>
      </c>
      <c r="C24" s="16"/>
    </row>
    <row r="25" spans="1:5" x14ac:dyDescent="0.25">
      <c r="A25" s="16" t="s">
        <v>428</v>
      </c>
      <c r="B25" s="16">
        <v>1.7340636066175394</v>
      </c>
      <c r="C25" s="16"/>
    </row>
    <row r="26" spans="1:5" x14ac:dyDescent="0.25">
      <c r="A26" s="16" t="s">
        <v>429</v>
      </c>
      <c r="B26" s="16">
        <v>1.0270683449768228E-4</v>
      </c>
      <c r="C26" s="16"/>
    </row>
    <row r="27" spans="1:5" ht="13" thickBot="1" x14ac:dyDescent="0.3">
      <c r="A27" s="17" t="s">
        <v>430</v>
      </c>
      <c r="B27" s="22">
        <v>2.1009220402410378</v>
      </c>
      <c r="C27" s="17"/>
      <c r="E27" s="19" t="s">
        <v>432</v>
      </c>
    </row>
    <row r="30" spans="1:5" x14ac:dyDescent="0.25">
      <c r="A30" t="s">
        <v>410</v>
      </c>
    </row>
    <row r="31" spans="1:5" ht="13" thickBot="1" x14ac:dyDescent="0.3"/>
    <row r="32" spans="1:5" ht="13" x14ac:dyDescent="0.3">
      <c r="A32" s="18"/>
      <c r="B32" s="18" t="s">
        <v>434</v>
      </c>
      <c r="C32" s="18" t="s">
        <v>433</v>
      </c>
    </row>
    <row r="33" spans="1:5" x14ac:dyDescent="0.25">
      <c r="A33" s="16" t="s">
        <v>413</v>
      </c>
      <c r="B33" s="16">
        <v>67.876500000000007</v>
      </c>
      <c r="C33" s="16">
        <v>38.569400000000009</v>
      </c>
    </row>
    <row r="34" spans="1:5" x14ac:dyDescent="0.25">
      <c r="A34" s="16" t="s">
        <v>414</v>
      </c>
      <c r="B34" s="16">
        <v>112.63386316666502</v>
      </c>
      <c r="C34" s="16">
        <v>65.733703822221898</v>
      </c>
    </row>
    <row r="35" spans="1:5" x14ac:dyDescent="0.25">
      <c r="A35" s="16" t="s">
        <v>415</v>
      </c>
      <c r="B35" s="16">
        <v>10</v>
      </c>
      <c r="C35" s="16">
        <v>10</v>
      </c>
    </row>
    <row r="36" spans="1:5" x14ac:dyDescent="0.25">
      <c r="A36" s="16" t="s">
        <v>416</v>
      </c>
      <c r="B36" s="16">
        <v>9</v>
      </c>
      <c r="C36" s="16">
        <v>9</v>
      </c>
    </row>
    <row r="37" spans="1:5" x14ac:dyDescent="0.25">
      <c r="A37" s="16" t="s">
        <v>417</v>
      </c>
      <c r="B37" s="21">
        <v>1.7134872465316351</v>
      </c>
      <c r="C37" s="16"/>
    </row>
    <row r="38" spans="1:5" x14ac:dyDescent="0.25">
      <c r="A38" s="16" t="s">
        <v>418</v>
      </c>
      <c r="B38" s="16">
        <v>0.21734981491639185</v>
      </c>
      <c r="C38" s="16"/>
    </row>
    <row r="39" spans="1:5" ht="13" thickBot="1" x14ac:dyDescent="0.3">
      <c r="A39" s="17" t="s">
        <v>419</v>
      </c>
      <c r="B39" s="22">
        <v>3.17889310445827</v>
      </c>
      <c r="C39" s="17"/>
      <c r="E39" s="19" t="s">
        <v>435</v>
      </c>
    </row>
    <row r="42" spans="1:5" x14ac:dyDescent="0.25">
      <c r="A42" t="s">
        <v>423</v>
      </c>
    </row>
    <row r="43" spans="1:5" ht="13" thickBot="1" x14ac:dyDescent="0.3"/>
    <row r="44" spans="1:5" ht="13" x14ac:dyDescent="0.3">
      <c r="A44" s="18"/>
      <c r="B44" s="18" t="s">
        <v>434</v>
      </c>
      <c r="C44" s="18" t="s">
        <v>433</v>
      </c>
    </row>
    <row r="45" spans="1:5" x14ac:dyDescent="0.25">
      <c r="A45" s="16" t="s">
        <v>413</v>
      </c>
      <c r="B45" s="16">
        <v>67.876500000000007</v>
      </c>
      <c r="C45" s="16">
        <v>38.569400000000009</v>
      </c>
    </row>
    <row r="46" spans="1:5" x14ac:dyDescent="0.25">
      <c r="A46" s="16" t="s">
        <v>414</v>
      </c>
      <c r="B46" s="16">
        <v>112.63386316666502</v>
      </c>
      <c r="C46" s="16">
        <v>65.733703822221898</v>
      </c>
    </row>
    <row r="47" spans="1:5" x14ac:dyDescent="0.25">
      <c r="A47" s="16" t="s">
        <v>415</v>
      </c>
      <c r="B47" s="16">
        <v>10</v>
      </c>
      <c r="C47" s="16">
        <v>10</v>
      </c>
    </row>
    <row r="48" spans="1:5" x14ac:dyDescent="0.25">
      <c r="A48" s="16" t="s">
        <v>424</v>
      </c>
      <c r="B48" s="16">
        <v>89.18378349444346</v>
      </c>
      <c r="C48" s="16"/>
    </row>
    <row r="49" spans="1:5" x14ac:dyDescent="0.25">
      <c r="A49" s="16" t="s">
        <v>425</v>
      </c>
      <c r="B49" s="16">
        <v>0</v>
      </c>
      <c r="C49" s="16"/>
    </row>
    <row r="50" spans="1:5" x14ac:dyDescent="0.25">
      <c r="A50" s="16" t="s">
        <v>416</v>
      </c>
      <c r="B50" s="16">
        <v>18</v>
      </c>
      <c r="C50" s="16"/>
    </row>
    <row r="51" spans="1:5" x14ac:dyDescent="0.25">
      <c r="A51" s="16" t="s">
        <v>426</v>
      </c>
      <c r="B51" s="21">
        <v>6.9392878353595195</v>
      </c>
      <c r="C51" s="16"/>
    </row>
    <row r="52" spans="1:5" x14ac:dyDescent="0.25">
      <c r="A52" s="16" t="s">
        <v>427</v>
      </c>
      <c r="B52" s="16">
        <v>8.7270880009872452E-7</v>
      </c>
      <c r="C52" s="16"/>
    </row>
    <row r="53" spans="1:5" x14ac:dyDescent="0.25">
      <c r="A53" s="16" t="s">
        <v>428</v>
      </c>
      <c r="B53" s="16">
        <v>1.7340636066175394</v>
      </c>
      <c r="C53" s="16"/>
    </row>
    <row r="54" spans="1:5" x14ac:dyDescent="0.25">
      <c r="A54" s="16" t="s">
        <v>429</v>
      </c>
      <c r="B54" s="16">
        <v>1.745417600197449E-6</v>
      </c>
      <c r="C54" s="16"/>
    </row>
    <row r="55" spans="1:5" ht="13" thickBot="1" x14ac:dyDescent="0.3">
      <c r="A55" s="17" t="s">
        <v>430</v>
      </c>
      <c r="B55" s="22">
        <v>2.1009220402410378</v>
      </c>
      <c r="C55" s="17"/>
      <c r="E55" s="19" t="s">
        <v>436</v>
      </c>
    </row>
    <row r="58" spans="1:5" x14ac:dyDescent="0.25">
      <c r="A58" t="s">
        <v>410</v>
      </c>
    </row>
    <row r="59" spans="1:5" ht="13" thickBot="1" x14ac:dyDescent="0.3"/>
    <row r="60" spans="1:5" ht="13" x14ac:dyDescent="0.3">
      <c r="A60" s="18"/>
      <c r="B60" s="18" t="s">
        <v>437</v>
      </c>
      <c r="C60" s="18" t="s">
        <v>434</v>
      </c>
    </row>
    <row r="61" spans="1:5" x14ac:dyDescent="0.25">
      <c r="A61" s="16" t="s">
        <v>413</v>
      </c>
      <c r="B61" s="16">
        <v>36.271900000000002</v>
      </c>
      <c r="C61" s="16">
        <v>67.876500000000007</v>
      </c>
    </row>
    <row r="62" spans="1:5" x14ac:dyDescent="0.25">
      <c r="A62" s="16" t="s">
        <v>414</v>
      </c>
      <c r="B62" s="16">
        <v>145.44500098888864</v>
      </c>
      <c r="C62" s="16">
        <v>112.63386316666502</v>
      </c>
    </row>
    <row r="63" spans="1:5" x14ac:dyDescent="0.25">
      <c r="A63" s="16" t="s">
        <v>415</v>
      </c>
      <c r="B63" s="16">
        <v>10</v>
      </c>
      <c r="C63" s="16">
        <v>10</v>
      </c>
    </row>
    <row r="64" spans="1:5" x14ac:dyDescent="0.25">
      <c r="A64" s="16" t="s">
        <v>416</v>
      </c>
      <c r="B64" s="16">
        <v>9</v>
      </c>
      <c r="C64" s="16">
        <v>9</v>
      </c>
    </row>
    <row r="65" spans="1:5" x14ac:dyDescent="0.25">
      <c r="A65" s="16" t="s">
        <v>417</v>
      </c>
      <c r="B65" s="21">
        <v>1.2913079326212293</v>
      </c>
      <c r="C65" s="16"/>
    </row>
    <row r="66" spans="1:5" x14ac:dyDescent="0.25">
      <c r="A66" s="16" t="s">
        <v>418</v>
      </c>
      <c r="B66" s="16">
        <v>0.35475754508199364</v>
      </c>
      <c r="C66" s="16"/>
    </row>
    <row r="67" spans="1:5" ht="13" thickBot="1" x14ac:dyDescent="0.3">
      <c r="A67" s="17" t="s">
        <v>419</v>
      </c>
      <c r="B67" s="22">
        <v>3.17889310445827</v>
      </c>
      <c r="C67" s="17"/>
      <c r="E67" s="19" t="s">
        <v>438</v>
      </c>
    </row>
    <row r="70" spans="1:5" x14ac:dyDescent="0.25">
      <c r="A70" t="s">
        <v>423</v>
      </c>
    </row>
    <row r="71" spans="1:5" ht="13" thickBot="1" x14ac:dyDescent="0.3"/>
    <row r="72" spans="1:5" ht="13" x14ac:dyDescent="0.3">
      <c r="A72" s="18"/>
      <c r="B72" s="18" t="s">
        <v>437</v>
      </c>
      <c r="C72" s="18" t="s">
        <v>434</v>
      </c>
    </row>
    <row r="73" spans="1:5" x14ac:dyDescent="0.25">
      <c r="A73" s="16" t="s">
        <v>413</v>
      </c>
      <c r="B73" s="16">
        <v>36.271900000000002</v>
      </c>
      <c r="C73" s="16">
        <v>67.876500000000007</v>
      </c>
    </row>
    <row r="74" spans="1:5" x14ac:dyDescent="0.25">
      <c r="A74" s="16" t="s">
        <v>414</v>
      </c>
      <c r="B74" s="16">
        <v>145.44500098888864</v>
      </c>
      <c r="C74" s="16">
        <v>112.63386316666502</v>
      </c>
    </row>
    <row r="75" spans="1:5" x14ac:dyDescent="0.25">
      <c r="A75" s="16" t="s">
        <v>415</v>
      </c>
      <c r="B75" s="16">
        <v>10</v>
      </c>
      <c r="C75" s="16">
        <v>10</v>
      </c>
    </row>
    <row r="76" spans="1:5" x14ac:dyDescent="0.25">
      <c r="A76" s="16" t="s">
        <v>424</v>
      </c>
      <c r="B76" s="16">
        <v>129.03943207777684</v>
      </c>
      <c r="C76" s="16"/>
    </row>
    <row r="77" spans="1:5" x14ac:dyDescent="0.25">
      <c r="A77" s="16" t="s">
        <v>425</v>
      </c>
      <c r="B77" s="16">
        <v>0</v>
      </c>
      <c r="C77" s="16"/>
    </row>
    <row r="78" spans="1:5" x14ac:dyDescent="0.25">
      <c r="A78" s="16" t="s">
        <v>416</v>
      </c>
      <c r="B78" s="16">
        <v>18</v>
      </c>
      <c r="C78" s="16"/>
    </row>
    <row r="79" spans="1:5" x14ac:dyDescent="0.25">
      <c r="A79" s="16" t="s">
        <v>426</v>
      </c>
      <c r="B79" s="21">
        <v>-6.2211987887985432</v>
      </c>
      <c r="C79" s="16"/>
    </row>
    <row r="80" spans="1:5" x14ac:dyDescent="0.25">
      <c r="A80" s="16" t="s">
        <v>427</v>
      </c>
      <c r="B80" s="16">
        <v>3.5936200514393913E-6</v>
      </c>
      <c r="C80" s="16"/>
    </row>
    <row r="81" spans="1:5" x14ac:dyDescent="0.25">
      <c r="A81" s="16" t="s">
        <v>428</v>
      </c>
      <c r="B81" s="16">
        <v>1.7340636066175394</v>
      </c>
      <c r="C81" s="16"/>
    </row>
    <row r="82" spans="1:5" x14ac:dyDescent="0.25">
      <c r="A82" s="16" t="s">
        <v>429</v>
      </c>
      <c r="B82" s="16">
        <v>7.1872401028787827E-6</v>
      </c>
      <c r="C82" s="16"/>
    </row>
    <row r="83" spans="1:5" ht="13" thickBot="1" x14ac:dyDescent="0.3">
      <c r="A83" s="17" t="s">
        <v>430</v>
      </c>
      <c r="B83" s="22">
        <v>2.1009220402410378</v>
      </c>
      <c r="C83" s="17"/>
      <c r="E83" s="19" t="s">
        <v>439</v>
      </c>
    </row>
    <row r="86" spans="1:5" x14ac:dyDescent="0.25">
      <c r="A86" t="s">
        <v>410</v>
      </c>
    </row>
    <row r="87" spans="1:5" ht="13" thickBot="1" x14ac:dyDescent="0.3"/>
    <row r="88" spans="1:5" ht="13" x14ac:dyDescent="0.3">
      <c r="A88" s="18"/>
      <c r="B88" s="18" t="s">
        <v>441</v>
      </c>
      <c r="C88" s="18" t="s">
        <v>437</v>
      </c>
    </row>
    <row r="89" spans="1:5" x14ac:dyDescent="0.25">
      <c r="A89" s="16" t="s">
        <v>413</v>
      </c>
      <c r="B89" s="16">
        <v>68.235299999999995</v>
      </c>
      <c r="C89" s="16">
        <v>36.271900000000002</v>
      </c>
    </row>
    <row r="90" spans="1:5" x14ac:dyDescent="0.25">
      <c r="A90" s="16" t="s">
        <v>414</v>
      </c>
      <c r="B90" s="16">
        <v>186.0990362333323</v>
      </c>
      <c r="C90" s="16">
        <v>145.44500098888864</v>
      </c>
    </row>
    <row r="91" spans="1:5" x14ac:dyDescent="0.25">
      <c r="A91" s="16" t="s">
        <v>415</v>
      </c>
      <c r="B91" s="16">
        <v>10</v>
      </c>
      <c r="C91" s="16">
        <v>10</v>
      </c>
    </row>
    <row r="92" spans="1:5" x14ac:dyDescent="0.25">
      <c r="A92" s="16" t="s">
        <v>416</v>
      </c>
      <c r="B92" s="16">
        <v>9</v>
      </c>
      <c r="C92" s="16">
        <v>9</v>
      </c>
    </row>
    <row r="93" spans="1:5" x14ac:dyDescent="0.25">
      <c r="A93" s="16" t="s">
        <v>417</v>
      </c>
      <c r="B93" s="21">
        <v>1.2795148335661908</v>
      </c>
      <c r="C93" s="16"/>
    </row>
    <row r="94" spans="1:5" x14ac:dyDescent="0.25">
      <c r="A94" s="16" t="s">
        <v>418</v>
      </c>
      <c r="B94" s="16">
        <v>0.35973297605844945</v>
      </c>
      <c r="C94" s="16"/>
    </row>
    <row r="95" spans="1:5" ht="13" thickBot="1" x14ac:dyDescent="0.3">
      <c r="A95" s="17" t="s">
        <v>419</v>
      </c>
      <c r="B95" s="22">
        <v>3.17889310445827</v>
      </c>
      <c r="C95" s="17"/>
      <c r="E95" s="19" t="s">
        <v>442</v>
      </c>
    </row>
    <row r="98" spans="1:5" x14ac:dyDescent="0.25">
      <c r="A98" t="s">
        <v>423</v>
      </c>
    </row>
    <row r="99" spans="1:5" ht="13" thickBot="1" x14ac:dyDescent="0.3"/>
    <row r="100" spans="1:5" ht="13" x14ac:dyDescent="0.3">
      <c r="A100" s="18"/>
      <c r="B100" s="18" t="s">
        <v>441</v>
      </c>
      <c r="C100" s="18" t="s">
        <v>437</v>
      </c>
    </row>
    <row r="101" spans="1:5" x14ac:dyDescent="0.25">
      <c r="A101" s="16" t="s">
        <v>413</v>
      </c>
      <c r="B101" s="16">
        <v>68.235299999999995</v>
      </c>
      <c r="C101" s="16">
        <v>36.271900000000002</v>
      </c>
    </row>
    <row r="102" spans="1:5" x14ac:dyDescent="0.25">
      <c r="A102" s="16" t="s">
        <v>414</v>
      </c>
      <c r="B102" s="16">
        <v>186.0990362333323</v>
      </c>
      <c r="C102" s="16">
        <v>145.44500098888864</v>
      </c>
    </row>
    <row r="103" spans="1:5" x14ac:dyDescent="0.25">
      <c r="A103" s="16" t="s">
        <v>415</v>
      </c>
      <c r="B103" s="16">
        <v>10</v>
      </c>
      <c r="C103" s="16">
        <v>10</v>
      </c>
    </row>
    <row r="104" spans="1:5" x14ac:dyDescent="0.25">
      <c r="A104" s="16" t="s">
        <v>424</v>
      </c>
      <c r="B104" s="16">
        <v>165.77201861111047</v>
      </c>
      <c r="C104" s="16"/>
    </row>
    <row r="105" spans="1:5" x14ac:dyDescent="0.25">
      <c r="A105" s="16" t="s">
        <v>425</v>
      </c>
      <c r="B105" s="16">
        <v>0</v>
      </c>
      <c r="C105" s="16"/>
    </row>
    <row r="106" spans="1:5" x14ac:dyDescent="0.25">
      <c r="A106" s="16" t="s">
        <v>416</v>
      </c>
      <c r="B106" s="16">
        <v>18</v>
      </c>
      <c r="C106" s="16"/>
    </row>
    <row r="107" spans="1:5" x14ac:dyDescent="0.25">
      <c r="A107" s="16" t="s">
        <v>426</v>
      </c>
      <c r="B107" s="21">
        <v>5.5511422820373237</v>
      </c>
      <c r="C107" s="16"/>
    </row>
    <row r="108" spans="1:5" x14ac:dyDescent="0.25">
      <c r="A108" s="16" t="s">
        <v>427</v>
      </c>
      <c r="B108" s="16">
        <v>1.431051944878319E-5</v>
      </c>
      <c r="C108" s="16"/>
    </row>
    <row r="109" spans="1:5" x14ac:dyDescent="0.25">
      <c r="A109" s="16" t="s">
        <v>428</v>
      </c>
      <c r="B109" s="16">
        <v>1.7340636066175394</v>
      </c>
      <c r="C109" s="16"/>
    </row>
    <row r="110" spans="1:5" x14ac:dyDescent="0.25">
      <c r="A110" s="16" t="s">
        <v>429</v>
      </c>
      <c r="B110" s="16">
        <v>2.862103889756638E-5</v>
      </c>
      <c r="C110" s="16"/>
    </row>
    <row r="111" spans="1:5" ht="13" thickBot="1" x14ac:dyDescent="0.3">
      <c r="A111" s="17" t="s">
        <v>430</v>
      </c>
      <c r="B111" s="22">
        <v>2.1009220402410378</v>
      </c>
      <c r="C111" s="17"/>
      <c r="E111" s="19" t="s">
        <v>443</v>
      </c>
    </row>
    <row r="114" spans="1:5" x14ac:dyDescent="0.25">
      <c r="A114" t="s">
        <v>410</v>
      </c>
    </row>
    <row r="115" spans="1:5" ht="13" thickBot="1" x14ac:dyDescent="0.3"/>
    <row r="116" spans="1:5" ht="13" x14ac:dyDescent="0.3">
      <c r="A116" s="18"/>
      <c r="B116" s="18" t="s">
        <v>441</v>
      </c>
      <c r="C116" s="18" t="s">
        <v>434</v>
      </c>
    </row>
    <row r="117" spans="1:5" x14ac:dyDescent="0.25">
      <c r="A117" s="16" t="s">
        <v>413</v>
      </c>
      <c r="B117" s="16">
        <v>68.235299999999995</v>
      </c>
      <c r="C117" s="16">
        <v>67.876500000000007</v>
      </c>
    </row>
    <row r="118" spans="1:5" x14ac:dyDescent="0.25">
      <c r="A118" s="16" t="s">
        <v>414</v>
      </c>
      <c r="B118" s="16">
        <v>186.0990362333323</v>
      </c>
      <c r="C118" s="16">
        <v>112.63386316666502</v>
      </c>
    </row>
    <row r="119" spans="1:5" x14ac:dyDescent="0.25">
      <c r="A119" s="16" t="s">
        <v>415</v>
      </c>
      <c r="B119" s="16">
        <v>10</v>
      </c>
      <c r="C119" s="16">
        <v>10</v>
      </c>
    </row>
    <row r="120" spans="1:5" x14ac:dyDescent="0.25">
      <c r="A120" s="16" t="s">
        <v>416</v>
      </c>
      <c r="B120" s="16">
        <v>9</v>
      </c>
      <c r="C120" s="16">
        <v>9</v>
      </c>
    </row>
    <row r="121" spans="1:5" x14ac:dyDescent="0.25">
      <c r="A121" s="16" t="s">
        <v>417</v>
      </c>
      <c r="B121" s="21">
        <v>1.652247654490554</v>
      </c>
      <c r="C121" s="16"/>
    </row>
    <row r="122" spans="1:5" x14ac:dyDescent="0.25">
      <c r="A122" s="16" t="s">
        <v>418</v>
      </c>
      <c r="B122" s="16">
        <v>0.23302300153443631</v>
      </c>
      <c r="C122" s="16"/>
    </row>
    <row r="123" spans="1:5" ht="13" thickBot="1" x14ac:dyDescent="0.3">
      <c r="A123" s="17" t="s">
        <v>419</v>
      </c>
      <c r="B123" s="22">
        <v>3.17889310445827</v>
      </c>
      <c r="C123" s="17"/>
      <c r="E123" s="19" t="s">
        <v>444</v>
      </c>
    </row>
    <row r="126" spans="1:5" x14ac:dyDescent="0.25">
      <c r="A126" t="s">
        <v>423</v>
      </c>
    </row>
    <row r="127" spans="1:5" ht="13" thickBot="1" x14ac:dyDescent="0.3"/>
    <row r="128" spans="1:5" ht="13" x14ac:dyDescent="0.3">
      <c r="A128" s="18"/>
      <c r="B128" s="18" t="s">
        <v>441</v>
      </c>
      <c r="C128" s="18" t="s">
        <v>434</v>
      </c>
    </row>
    <row r="129" spans="1:5" x14ac:dyDescent="0.25">
      <c r="A129" s="16" t="s">
        <v>413</v>
      </c>
      <c r="B129" s="16">
        <v>68.235299999999995</v>
      </c>
      <c r="C129" s="16">
        <v>67.876500000000007</v>
      </c>
    </row>
    <row r="130" spans="1:5" x14ac:dyDescent="0.25">
      <c r="A130" s="16" t="s">
        <v>414</v>
      </c>
      <c r="B130" s="16">
        <v>186.0990362333323</v>
      </c>
      <c r="C130" s="16">
        <v>112.63386316666502</v>
      </c>
    </row>
    <row r="131" spans="1:5" x14ac:dyDescent="0.25">
      <c r="A131" s="16" t="s">
        <v>415</v>
      </c>
      <c r="B131" s="16">
        <v>10</v>
      </c>
      <c r="C131" s="16">
        <v>10</v>
      </c>
    </row>
    <row r="132" spans="1:5" x14ac:dyDescent="0.25">
      <c r="A132" s="16" t="s">
        <v>424</v>
      </c>
      <c r="B132" s="16">
        <v>149.36644969999867</v>
      </c>
      <c r="C132" s="16"/>
    </row>
    <row r="133" spans="1:5" x14ac:dyDescent="0.25">
      <c r="A133" s="16" t="s">
        <v>425</v>
      </c>
      <c r="B133" s="16">
        <v>0</v>
      </c>
      <c r="C133" s="16"/>
    </row>
    <row r="134" spans="1:5" x14ac:dyDescent="0.25">
      <c r="A134" s="16" t="s">
        <v>416</v>
      </c>
      <c r="B134" s="16">
        <v>18</v>
      </c>
      <c r="C134" s="16"/>
    </row>
    <row r="135" spans="1:5" x14ac:dyDescent="0.25">
      <c r="A135" s="16" t="s">
        <v>426</v>
      </c>
      <c r="B135" s="21">
        <v>6.5646398892977451E-2</v>
      </c>
      <c r="C135" s="16"/>
    </row>
    <row r="136" spans="1:5" x14ac:dyDescent="0.25">
      <c r="A136" s="16" t="s">
        <v>427</v>
      </c>
      <c r="B136" s="16">
        <v>0.47419148225333907</v>
      </c>
      <c r="C136" s="16"/>
    </row>
    <row r="137" spans="1:5" x14ac:dyDescent="0.25">
      <c r="A137" s="16" t="s">
        <v>428</v>
      </c>
      <c r="B137" s="16">
        <v>1.7340636066175394</v>
      </c>
      <c r="C137" s="16"/>
    </row>
    <row r="138" spans="1:5" x14ac:dyDescent="0.25">
      <c r="A138" s="16" t="s">
        <v>429</v>
      </c>
      <c r="B138" s="16">
        <v>0.94838296450667814</v>
      </c>
      <c r="C138" s="16"/>
    </row>
    <row r="139" spans="1:5" ht="13" thickBot="1" x14ac:dyDescent="0.3">
      <c r="A139" s="17" t="s">
        <v>430</v>
      </c>
      <c r="B139" s="22">
        <v>2.1009220402410378</v>
      </c>
      <c r="C139" s="17"/>
      <c r="E139" s="19" t="s">
        <v>445</v>
      </c>
    </row>
    <row r="142" spans="1:5" x14ac:dyDescent="0.25">
      <c r="A142" t="s">
        <v>410</v>
      </c>
    </row>
    <row r="143" spans="1:5" ht="13" thickBot="1" x14ac:dyDescent="0.3"/>
    <row r="144" spans="1:5" ht="13" x14ac:dyDescent="0.3">
      <c r="A144" s="18"/>
      <c r="B144" s="18" t="s">
        <v>437</v>
      </c>
      <c r="C144" s="18" t="s">
        <v>433</v>
      </c>
    </row>
    <row r="145" spans="1:5" x14ac:dyDescent="0.25">
      <c r="A145" s="16" t="s">
        <v>413</v>
      </c>
      <c r="B145" s="16">
        <v>36.271900000000002</v>
      </c>
      <c r="C145" s="16">
        <v>38.569400000000009</v>
      </c>
    </row>
    <row r="146" spans="1:5" x14ac:dyDescent="0.25">
      <c r="A146" s="16" t="s">
        <v>414</v>
      </c>
      <c r="B146" s="16">
        <v>145.44500098888864</v>
      </c>
      <c r="C146" s="16">
        <v>65.733703822221898</v>
      </c>
    </row>
    <row r="147" spans="1:5" x14ac:dyDescent="0.25">
      <c r="A147" s="16" t="s">
        <v>415</v>
      </c>
      <c r="B147" s="16">
        <v>10</v>
      </c>
      <c r="C147" s="16">
        <v>10</v>
      </c>
    </row>
    <row r="148" spans="1:5" x14ac:dyDescent="0.25">
      <c r="A148" s="16" t="s">
        <v>416</v>
      </c>
      <c r="B148" s="16">
        <v>9</v>
      </c>
      <c r="C148" s="16">
        <v>9</v>
      </c>
    </row>
    <row r="149" spans="1:5" x14ac:dyDescent="0.25">
      <c r="A149" s="16" t="s">
        <v>417</v>
      </c>
      <c r="B149" s="21">
        <v>2.2126396738916085</v>
      </c>
      <c r="C149" s="16"/>
    </row>
    <row r="150" spans="1:5" x14ac:dyDescent="0.25">
      <c r="A150" s="16" t="s">
        <v>418</v>
      </c>
      <c r="B150" s="16">
        <v>0.12622308846311955</v>
      </c>
      <c r="C150" s="16"/>
    </row>
    <row r="151" spans="1:5" ht="13" thickBot="1" x14ac:dyDescent="0.3">
      <c r="A151" s="17" t="s">
        <v>419</v>
      </c>
      <c r="B151" s="22">
        <v>3.17889310445827</v>
      </c>
      <c r="C151" s="17"/>
      <c r="E151" s="19" t="s">
        <v>446</v>
      </c>
    </row>
    <row r="154" spans="1:5" x14ac:dyDescent="0.25">
      <c r="A154" t="s">
        <v>423</v>
      </c>
    </row>
    <row r="155" spans="1:5" ht="13" thickBot="1" x14ac:dyDescent="0.3"/>
    <row r="156" spans="1:5" ht="13" x14ac:dyDescent="0.3">
      <c r="A156" s="18"/>
      <c r="B156" s="18" t="s">
        <v>437</v>
      </c>
      <c r="C156" s="18" t="s">
        <v>433</v>
      </c>
    </row>
    <row r="157" spans="1:5" x14ac:dyDescent="0.25">
      <c r="A157" s="16" t="s">
        <v>413</v>
      </c>
      <c r="B157" s="16">
        <v>36.271900000000002</v>
      </c>
      <c r="C157" s="16">
        <v>38.569400000000009</v>
      </c>
    </row>
    <row r="158" spans="1:5" x14ac:dyDescent="0.25">
      <c r="A158" s="16" t="s">
        <v>414</v>
      </c>
      <c r="B158" s="16">
        <v>145.44500098888864</v>
      </c>
      <c r="C158" s="16">
        <v>65.733703822221898</v>
      </c>
    </row>
    <row r="159" spans="1:5" x14ac:dyDescent="0.25">
      <c r="A159" s="16" t="s">
        <v>415</v>
      </c>
      <c r="B159" s="16">
        <v>10</v>
      </c>
      <c r="C159" s="16">
        <v>10</v>
      </c>
    </row>
    <row r="160" spans="1:5" x14ac:dyDescent="0.25">
      <c r="A160" s="16" t="s">
        <v>424</v>
      </c>
      <c r="B160" s="16">
        <v>105.58935240555527</v>
      </c>
      <c r="C160" s="16"/>
    </row>
    <row r="161" spans="1:12" x14ac:dyDescent="0.25">
      <c r="A161" s="16" t="s">
        <v>425</v>
      </c>
      <c r="B161" s="16">
        <v>0</v>
      </c>
      <c r="C161" s="16"/>
    </row>
    <row r="162" spans="1:12" x14ac:dyDescent="0.25">
      <c r="A162" s="16" t="s">
        <v>416</v>
      </c>
      <c r="B162" s="16">
        <v>18</v>
      </c>
      <c r="C162" s="16"/>
    </row>
    <row r="163" spans="1:12" x14ac:dyDescent="0.25">
      <c r="A163" s="16" t="s">
        <v>426</v>
      </c>
      <c r="B163" s="21">
        <v>-0.4999544739111827</v>
      </c>
      <c r="C163" s="16"/>
    </row>
    <row r="164" spans="1:12" x14ac:dyDescent="0.25">
      <c r="A164" s="16" t="s">
        <v>427</v>
      </c>
      <c r="B164" s="16">
        <v>0.31158194089615943</v>
      </c>
      <c r="C164" s="16"/>
    </row>
    <row r="165" spans="1:12" x14ac:dyDescent="0.25">
      <c r="A165" s="16" t="s">
        <v>428</v>
      </c>
      <c r="B165" s="16">
        <v>1.7340636066175394</v>
      </c>
      <c r="C165" s="16"/>
    </row>
    <row r="166" spans="1:12" x14ac:dyDescent="0.25">
      <c r="A166" s="16" t="s">
        <v>429</v>
      </c>
      <c r="B166" s="16">
        <v>0.62316388179231885</v>
      </c>
      <c r="C166" s="16"/>
    </row>
    <row r="167" spans="1:12" ht="13" thickBot="1" x14ac:dyDescent="0.3">
      <c r="A167" s="17" t="s">
        <v>430</v>
      </c>
      <c r="B167" s="22">
        <v>2.1009220402410378</v>
      </c>
      <c r="C167" s="17"/>
      <c r="E167" s="19" t="s">
        <v>447</v>
      </c>
    </row>
    <row r="170" spans="1:12" x14ac:dyDescent="0.25">
      <c r="A170" s="23" t="s">
        <v>393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2" spans="1:12" x14ac:dyDescent="0.25">
      <c r="A172" t="s">
        <v>449</v>
      </c>
    </row>
    <row r="174" spans="1:12" ht="13" thickBot="1" x14ac:dyDescent="0.3">
      <c r="A174" t="s">
        <v>450</v>
      </c>
    </row>
    <row r="175" spans="1:12" ht="13" x14ac:dyDescent="0.3">
      <c r="A175" s="18" t="s">
        <v>451</v>
      </c>
      <c r="B175" s="18" t="s">
        <v>452</v>
      </c>
      <c r="C175" s="18" t="s">
        <v>453</v>
      </c>
      <c r="D175" s="18" t="s">
        <v>454</v>
      </c>
      <c r="E175" s="18" t="s">
        <v>414</v>
      </c>
    </row>
    <row r="176" spans="1:12" x14ac:dyDescent="0.25">
      <c r="A176" s="16" t="s">
        <v>455</v>
      </c>
      <c r="B176" s="16">
        <v>10</v>
      </c>
      <c r="C176" s="16">
        <v>775.34699999999998</v>
      </c>
      <c r="D176" s="16">
        <v>77.534700000000001</v>
      </c>
      <c r="E176" s="16">
        <v>39.988745122222248</v>
      </c>
    </row>
    <row r="177" spans="1:7" x14ac:dyDescent="0.25">
      <c r="A177" s="16" t="s">
        <v>456</v>
      </c>
      <c r="B177" s="16">
        <v>10</v>
      </c>
      <c r="C177" s="16">
        <v>838.22599999999989</v>
      </c>
      <c r="D177" s="16">
        <v>83.822599999999994</v>
      </c>
      <c r="E177" s="16">
        <v>8.3638958222222222</v>
      </c>
    </row>
    <row r="178" spans="1:7" x14ac:dyDescent="0.25">
      <c r="A178" s="16" t="s">
        <v>457</v>
      </c>
      <c r="B178" s="16">
        <v>10</v>
      </c>
      <c r="C178" s="16">
        <v>937.87500000000011</v>
      </c>
      <c r="D178" s="16">
        <v>93.787500000000009</v>
      </c>
      <c r="E178" s="16">
        <v>7.3441291666666597</v>
      </c>
    </row>
    <row r="179" spans="1:7" x14ac:dyDescent="0.25">
      <c r="A179" s="16" t="s">
        <v>458</v>
      </c>
      <c r="B179" s="16">
        <v>10</v>
      </c>
      <c r="C179" s="16">
        <v>838.21800000000007</v>
      </c>
      <c r="D179" s="16">
        <v>83.82180000000001</v>
      </c>
      <c r="E179" s="16">
        <v>30.725666844444472</v>
      </c>
    </row>
    <row r="180" spans="1:7" ht="13" thickBot="1" x14ac:dyDescent="0.3">
      <c r="A180" s="17" t="s">
        <v>459</v>
      </c>
      <c r="B180" s="17">
        <v>10</v>
      </c>
      <c r="C180" s="17">
        <v>931.97099999999989</v>
      </c>
      <c r="D180" s="17">
        <v>93.197099999999992</v>
      </c>
      <c r="E180" s="17">
        <v>8.0600685444444515</v>
      </c>
    </row>
    <row r="183" spans="1:7" ht="13" thickBot="1" x14ac:dyDescent="0.3">
      <c r="A183" t="s">
        <v>460</v>
      </c>
    </row>
    <row r="184" spans="1:7" ht="13" x14ac:dyDescent="0.3">
      <c r="A184" s="18" t="s">
        <v>461</v>
      </c>
      <c r="B184" s="18" t="s">
        <v>462</v>
      </c>
      <c r="C184" s="18" t="s">
        <v>416</v>
      </c>
      <c r="D184" s="18" t="s">
        <v>463</v>
      </c>
      <c r="E184" s="18" t="s">
        <v>417</v>
      </c>
      <c r="F184" s="18" t="s">
        <v>464</v>
      </c>
      <c r="G184" s="18" t="s">
        <v>465</v>
      </c>
    </row>
    <row r="185" spans="1:7" x14ac:dyDescent="0.25">
      <c r="A185" s="16" t="s">
        <v>466</v>
      </c>
      <c r="B185" s="16">
        <v>1926.5401521200001</v>
      </c>
      <c r="C185" s="16">
        <v>4</v>
      </c>
      <c r="D185" s="16">
        <v>481.63503803000003</v>
      </c>
      <c r="E185" s="21">
        <v>25.488053872047228</v>
      </c>
      <c r="F185" s="16">
        <v>4.5309390873743708E-11</v>
      </c>
      <c r="G185" s="21">
        <v>2.5787391843115586</v>
      </c>
    </row>
    <row r="186" spans="1:7" x14ac:dyDescent="0.25">
      <c r="A186" s="16" t="s">
        <v>467</v>
      </c>
      <c r="B186" s="16">
        <v>850.34254950000059</v>
      </c>
      <c r="C186" s="16">
        <v>45</v>
      </c>
      <c r="D186" s="16">
        <v>18.896501100000012</v>
      </c>
      <c r="E186" s="16"/>
      <c r="F186" s="16"/>
      <c r="G186" s="16"/>
    </row>
    <row r="187" spans="1:7" x14ac:dyDescent="0.25">
      <c r="A187" s="16"/>
      <c r="B187" s="16"/>
      <c r="C187" s="16"/>
      <c r="D187" s="16"/>
      <c r="E187" s="16"/>
      <c r="F187" s="16"/>
      <c r="G187" s="16"/>
    </row>
    <row r="188" spans="1:7" ht="13" thickBot="1" x14ac:dyDescent="0.3">
      <c r="A188" s="17" t="s">
        <v>468</v>
      </c>
      <c r="B188" s="17">
        <v>2776.8827016200007</v>
      </c>
      <c r="C188" s="17">
        <v>49</v>
      </c>
      <c r="D188" s="17"/>
      <c r="E188" s="17"/>
      <c r="F188" s="17"/>
      <c r="G188" s="17"/>
    </row>
    <row r="191" spans="1:7" x14ac:dyDescent="0.25">
      <c r="A191" t="s">
        <v>410</v>
      </c>
    </row>
    <row r="192" spans="1:7" ht="13" thickBot="1" x14ac:dyDescent="0.3"/>
    <row r="193" spans="1:5" ht="13" x14ac:dyDescent="0.3">
      <c r="A193" s="18"/>
      <c r="B193" s="18" t="s">
        <v>420</v>
      </c>
      <c r="C193" s="18" t="s">
        <v>469</v>
      </c>
    </row>
    <row r="194" spans="1:5" x14ac:dyDescent="0.25">
      <c r="A194" s="16" t="s">
        <v>413</v>
      </c>
      <c r="B194" s="16">
        <v>77.534700000000001</v>
      </c>
      <c r="C194" s="16">
        <v>83.822599999999994</v>
      </c>
    </row>
    <row r="195" spans="1:5" x14ac:dyDescent="0.25">
      <c r="A195" s="16" t="s">
        <v>414</v>
      </c>
      <c r="B195" s="16">
        <v>39.988745122222248</v>
      </c>
      <c r="C195" s="16">
        <v>8.3638958222222222</v>
      </c>
    </row>
    <row r="196" spans="1:5" x14ac:dyDescent="0.25">
      <c r="A196" s="16" t="s">
        <v>415</v>
      </c>
      <c r="B196" s="16">
        <v>10</v>
      </c>
      <c r="C196" s="16">
        <v>10</v>
      </c>
    </row>
    <row r="197" spans="1:5" x14ac:dyDescent="0.25">
      <c r="A197" s="16" t="s">
        <v>416</v>
      </c>
      <c r="B197" s="16">
        <v>9</v>
      </c>
      <c r="C197" s="16">
        <v>9</v>
      </c>
    </row>
    <row r="198" spans="1:5" x14ac:dyDescent="0.25">
      <c r="A198" s="16" t="s">
        <v>417</v>
      </c>
      <c r="B198" s="21">
        <v>4.7811146829418005</v>
      </c>
      <c r="C198" s="16"/>
    </row>
    <row r="199" spans="1:5" x14ac:dyDescent="0.25">
      <c r="A199" s="16" t="s">
        <v>418</v>
      </c>
      <c r="B199" s="16">
        <v>1.4514549994461499E-2</v>
      </c>
      <c r="C199" s="16"/>
    </row>
    <row r="200" spans="1:5" ht="13" thickBot="1" x14ac:dyDescent="0.3">
      <c r="A200" s="17" t="s">
        <v>419</v>
      </c>
      <c r="B200" s="22">
        <v>3.17889310445827</v>
      </c>
      <c r="C200" s="17"/>
      <c r="E200" s="19" t="s">
        <v>448</v>
      </c>
    </row>
    <row r="203" spans="1:5" x14ac:dyDescent="0.25">
      <c r="A203" t="s">
        <v>470</v>
      </c>
    </row>
    <row r="204" spans="1:5" ht="13" thickBot="1" x14ac:dyDescent="0.3"/>
    <row r="205" spans="1:5" ht="13" x14ac:dyDescent="0.3">
      <c r="A205" s="18"/>
      <c r="B205" s="18" t="s">
        <v>420</v>
      </c>
      <c r="C205" s="18" t="s">
        <v>469</v>
      </c>
    </row>
    <row r="206" spans="1:5" x14ac:dyDescent="0.25">
      <c r="A206" s="16" t="s">
        <v>413</v>
      </c>
      <c r="B206" s="16">
        <v>77.534700000000001</v>
      </c>
      <c r="C206" s="16">
        <v>83.822599999999994</v>
      </c>
    </row>
    <row r="207" spans="1:5" x14ac:dyDescent="0.25">
      <c r="A207" s="16" t="s">
        <v>414</v>
      </c>
      <c r="B207" s="16">
        <v>39.988745122222248</v>
      </c>
      <c r="C207" s="16">
        <v>8.3638958222222222</v>
      </c>
    </row>
    <row r="208" spans="1:5" x14ac:dyDescent="0.25">
      <c r="A208" s="16" t="s">
        <v>415</v>
      </c>
      <c r="B208" s="16">
        <v>10</v>
      </c>
      <c r="C208" s="16">
        <v>10</v>
      </c>
    </row>
    <row r="209" spans="1:5" x14ac:dyDescent="0.25">
      <c r="A209" s="16" t="s">
        <v>425</v>
      </c>
      <c r="B209" s="16">
        <v>0</v>
      </c>
      <c r="C209" s="16"/>
    </row>
    <row r="210" spans="1:5" x14ac:dyDescent="0.25">
      <c r="A210" s="16" t="s">
        <v>416</v>
      </c>
      <c r="B210" s="16">
        <v>13</v>
      </c>
      <c r="C210" s="16"/>
    </row>
    <row r="211" spans="1:5" x14ac:dyDescent="0.25">
      <c r="A211" s="16" t="s">
        <v>426</v>
      </c>
      <c r="B211" s="21">
        <v>-2.8595357237138197</v>
      </c>
      <c r="C211" s="16"/>
    </row>
    <row r="212" spans="1:5" x14ac:dyDescent="0.25">
      <c r="A212" s="16" t="s">
        <v>427</v>
      </c>
      <c r="B212" s="16">
        <v>6.7047728172288093E-3</v>
      </c>
      <c r="C212" s="16"/>
    </row>
    <row r="213" spans="1:5" x14ac:dyDescent="0.25">
      <c r="A213" s="16" t="s">
        <v>428</v>
      </c>
      <c r="B213" s="16">
        <v>1.7709333959868729</v>
      </c>
      <c r="C213" s="16"/>
    </row>
    <row r="214" spans="1:5" x14ac:dyDescent="0.25">
      <c r="A214" s="16" t="s">
        <v>429</v>
      </c>
      <c r="B214" s="16">
        <v>1.3409545634457619E-2</v>
      </c>
      <c r="C214" s="16"/>
    </row>
    <row r="215" spans="1:5" ht="13" thickBot="1" x14ac:dyDescent="0.3">
      <c r="A215" s="17" t="s">
        <v>430</v>
      </c>
      <c r="B215" s="22">
        <v>2.1603686564627926</v>
      </c>
      <c r="C215" s="17"/>
      <c r="E215" s="19" t="s">
        <v>432</v>
      </c>
    </row>
    <row r="218" spans="1:5" x14ac:dyDescent="0.25">
      <c r="A218" t="s">
        <v>410</v>
      </c>
    </row>
    <row r="219" spans="1:5" ht="13" thickBot="1" x14ac:dyDescent="0.3"/>
    <row r="220" spans="1:5" ht="13" x14ac:dyDescent="0.3">
      <c r="A220" s="18"/>
      <c r="B220" s="18" t="s">
        <v>433</v>
      </c>
      <c r="C220" s="18" t="s">
        <v>434</v>
      </c>
    </row>
    <row r="221" spans="1:5" x14ac:dyDescent="0.25">
      <c r="A221" s="16" t="s">
        <v>413</v>
      </c>
      <c r="B221" s="16">
        <v>83.822599999999994</v>
      </c>
      <c r="C221" s="16">
        <v>93.787500000000009</v>
      </c>
    </row>
    <row r="222" spans="1:5" x14ac:dyDescent="0.25">
      <c r="A222" s="16" t="s">
        <v>414</v>
      </c>
      <c r="B222" s="16">
        <v>8.3638958222222222</v>
      </c>
      <c r="C222" s="16">
        <v>7.3441291666666597</v>
      </c>
    </row>
    <row r="223" spans="1:5" x14ac:dyDescent="0.25">
      <c r="A223" s="16" t="s">
        <v>415</v>
      </c>
      <c r="B223" s="16">
        <v>10</v>
      </c>
      <c r="C223" s="16">
        <v>10</v>
      </c>
    </row>
    <row r="224" spans="1:5" x14ac:dyDescent="0.25">
      <c r="A224" s="16" t="s">
        <v>416</v>
      </c>
      <c r="B224" s="16">
        <v>9</v>
      </c>
      <c r="C224" s="16">
        <v>9</v>
      </c>
    </row>
    <row r="225" spans="1:5" x14ac:dyDescent="0.25">
      <c r="A225" s="16" t="s">
        <v>417</v>
      </c>
      <c r="B225" s="21">
        <v>1.138854673224438</v>
      </c>
      <c r="C225" s="16"/>
    </row>
    <row r="226" spans="1:5" x14ac:dyDescent="0.25">
      <c r="A226" s="16" t="s">
        <v>418</v>
      </c>
      <c r="B226" s="16">
        <v>0.42479662498543658</v>
      </c>
      <c r="C226" s="16"/>
    </row>
    <row r="227" spans="1:5" ht="13" thickBot="1" x14ac:dyDescent="0.3">
      <c r="A227" s="17" t="s">
        <v>419</v>
      </c>
      <c r="B227" s="22">
        <v>3.17889310445827</v>
      </c>
      <c r="C227" s="17"/>
      <c r="E227" s="19" t="s">
        <v>472</v>
      </c>
    </row>
    <row r="230" spans="1:5" x14ac:dyDescent="0.25">
      <c r="A230" t="s">
        <v>423</v>
      </c>
    </row>
    <row r="231" spans="1:5" ht="13" thickBot="1" x14ac:dyDescent="0.3"/>
    <row r="232" spans="1:5" ht="13" x14ac:dyDescent="0.3">
      <c r="A232" s="18"/>
      <c r="B232" s="18" t="s">
        <v>433</v>
      </c>
      <c r="C232" s="18" t="s">
        <v>434</v>
      </c>
    </row>
    <row r="233" spans="1:5" x14ac:dyDescent="0.25">
      <c r="A233" s="16" t="s">
        <v>413</v>
      </c>
      <c r="B233" s="16">
        <v>83.822599999999994</v>
      </c>
      <c r="C233" s="16">
        <v>93.787500000000009</v>
      </c>
    </row>
    <row r="234" spans="1:5" x14ac:dyDescent="0.25">
      <c r="A234" s="16" t="s">
        <v>414</v>
      </c>
      <c r="B234" s="16">
        <v>8.3638958222222222</v>
      </c>
      <c r="C234" s="16">
        <v>7.3441291666666597</v>
      </c>
    </row>
    <row r="235" spans="1:5" x14ac:dyDescent="0.25">
      <c r="A235" s="16" t="s">
        <v>415</v>
      </c>
      <c r="B235" s="16">
        <v>10</v>
      </c>
      <c r="C235" s="16">
        <v>10</v>
      </c>
    </row>
    <row r="236" spans="1:5" x14ac:dyDescent="0.25">
      <c r="A236" s="16" t="s">
        <v>424</v>
      </c>
      <c r="B236" s="16">
        <v>7.8540124944444409</v>
      </c>
      <c r="C236" s="16"/>
    </row>
    <row r="237" spans="1:5" x14ac:dyDescent="0.25">
      <c r="A237" s="16" t="s">
        <v>425</v>
      </c>
      <c r="B237" s="16">
        <v>0</v>
      </c>
      <c r="C237" s="16"/>
    </row>
    <row r="238" spans="1:5" x14ac:dyDescent="0.25">
      <c r="A238" s="16" t="s">
        <v>416</v>
      </c>
      <c r="B238" s="16">
        <v>18</v>
      </c>
      <c r="C238" s="16"/>
    </row>
    <row r="239" spans="1:5" x14ac:dyDescent="0.25">
      <c r="A239" s="16" t="s">
        <v>426</v>
      </c>
      <c r="B239" s="21">
        <v>-7.9508242394641346</v>
      </c>
      <c r="C239" s="16"/>
    </row>
    <row r="240" spans="1:5" x14ac:dyDescent="0.25">
      <c r="A240" s="16" t="s">
        <v>427</v>
      </c>
      <c r="B240" s="16">
        <v>1.3376803145468796E-7</v>
      </c>
      <c r="C240" s="16"/>
    </row>
    <row r="241" spans="1:5" x14ac:dyDescent="0.25">
      <c r="A241" s="16" t="s">
        <v>428</v>
      </c>
      <c r="B241" s="16">
        <v>1.7340636066175394</v>
      </c>
      <c r="C241" s="16"/>
    </row>
    <row r="242" spans="1:5" x14ac:dyDescent="0.25">
      <c r="A242" s="16" t="s">
        <v>429</v>
      </c>
      <c r="B242" s="16">
        <v>2.6753606290937593E-7</v>
      </c>
      <c r="C242" s="16"/>
    </row>
    <row r="243" spans="1:5" ht="13" thickBot="1" x14ac:dyDescent="0.3">
      <c r="A243" s="17" t="s">
        <v>430</v>
      </c>
      <c r="B243" s="22">
        <v>2.1009220402410378</v>
      </c>
      <c r="C243" s="17"/>
      <c r="E243" s="19" t="s">
        <v>471</v>
      </c>
    </row>
    <row r="246" spans="1:5" x14ac:dyDescent="0.25">
      <c r="A246" t="s">
        <v>410</v>
      </c>
    </row>
    <row r="247" spans="1:5" ht="13" thickBot="1" x14ac:dyDescent="0.3"/>
    <row r="248" spans="1:5" ht="13" x14ac:dyDescent="0.3">
      <c r="A248" s="18"/>
      <c r="B248" s="18" t="s">
        <v>437</v>
      </c>
      <c r="C248" s="18" t="s">
        <v>434</v>
      </c>
    </row>
    <row r="249" spans="1:5" x14ac:dyDescent="0.25">
      <c r="A249" s="16" t="s">
        <v>413</v>
      </c>
      <c r="B249" s="16">
        <v>83.82180000000001</v>
      </c>
      <c r="C249" s="16">
        <v>93.787500000000009</v>
      </c>
    </row>
    <row r="250" spans="1:5" x14ac:dyDescent="0.25">
      <c r="A250" s="16" t="s">
        <v>414</v>
      </c>
      <c r="B250" s="16">
        <v>30.725666844444472</v>
      </c>
      <c r="C250" s="16">
        <v>7.3441291666666597</v>
      </c>
    </row>
    <row r="251" spans="1:5" x14ac:dyDescent="0.25">
      <c r="A251" s="16" t="s">
        <v>415</v>
      </c>
      <c r="B251" s="16">
        <v>10</v>
      </c>
      <c r="C251" s="16">
        <v>10</v>
      </c>
    </row>
    <row r="252" spans="1:5" x14ac:dyDescent="0.25">
      <c r="A252" s="16" t="s">
        <v>416</v>
      </c>
      <c r="B252" s="16">
        <v>9</v>
      </c>
      <c r="C252" s="16">
        <v>9</v>
      </c>
    </row>
    <row r="253" spans="1:5" x14ac:dyDescent="0.25">
      <c r="A253" s="16" t="s">
        <v>417</v>
      </c>
      <c r="B253" s="21">
        <v>4.1837045818721874</v>
      </c>
      <c r="C253" s="16"/>
    </row>
    <row r="254" spans="1:5" x14ac:dyDescent="0.25">
      <c r="A254" s="16" t="s">
        <v>418</v>
      </c>
      <c r="B254" s="16">
        <v>2.2199592088986548E-2</v>
      </c>
      <c r="C254" s="16"/>
    </row>
    <row r="255" spans="1:5" ht="13" thickBot="1" x14ac:dyDescent="0.3">
      <c r="A255" s="17" t="s">
        <v>419</v>
      </c>
      <c r="B255" s="22">
        <v>3.17889310445827</v>
      </c>
      <c r="C255" s="17"/>
      <c r="E255" s="19" t="s">
        <v>473</v>
      </c>
    </row>
    <row r="258" spans="1:5" x14ac:dyDescent="0.25">
      <c r="A258" t="s">
        <v>470</v>
      </c>
    </row>
    <row r="259" spans="1:5" ht="13" thickBot="1" x14ac:dyDescent="0.3"/>
    <row r="260" spans="1:5" ht="13" x14ac:dyDescent="0.3">
      <c r="A260" s="18"/>
      <c r="B260" s="18" t="s">
        <v>437</v>
      </c>
      <c r="C260" s="18" t="s">
        <v>434</v>
      </c>
    </row>
    <row r="261" spans="1:5" x14ac:dyDescent="0.25">
      <c r="A261" s="16" t="s">
        <v>413</v>
      </c>
      <c r="B261" s="16">
        <v>83.82180000000001</v>
      </c>
      <c r="C261" s="16">
        <v>93.787500000000009</v>
      </c>
    </row>
    <row r="262" spans="1:5" x14ac:dyDescent="0.25">
      <c r="A262" s="16" t="s">
        <v>414</v>
      </c>
      <c r="B262" s="16">
        <v>30.725666844444472</v>
      </c>
      <c r="C262" s="16">
        <v>7.3441291666666597</v>
      </c>
    </row>
    <row r="263" spans="1:5" x14ac:dyDescent="0.25">
      <c r="A263" s="16" t="s">
        <v>415</v>
      </c>
      <c r="B263" s="16">
        <v>10</v>
      </c>
      <c r="C263" s="16">
        <v>10</v>
      </c>
    </row>
    <row r="264" spans="1:5" x14ac:dyDescent="0.25">
      <c r="A264" s="16" t="s">
        <v>425</v>
      </c>
      <c r="B264" s="16">
        <v>0</v>
      </c>
      <c r="C264" s="16"/>
    </row>
    <row r="265" spans="1:5" x14ac:dyDescent="0.25">
      <c r="A265" s="16" t="s">
        <v>416</v>
      </c>
      <c r="B265" s="16">
        <v>13</v>
      </c>
      <c r="C265" s="16"/>
    </row>
    <row r="266" spans="1:5" x14ac:dyDescent="0.25">
      <c r="A266" s="16" t="s">
        <v>426</v>
      </c>
      <c r="B266" s="21">
        <v>-5.107607717210664</v>
      </c>
      <c r="C266" s="16"/>
    </row>
    <row r="267" spans="1:5" x14ac:dyDescent="0.25">
      <c r="A267" s="16" t="s">
        <v>427</v>
      </c>
      <c r="B267" s="16">
        <v>1.0052196549992299E-4</v>
      </c>
      <c r="C267" s="16"/>
    </row>
    <row r="268" spans="1:5" x14ac:dyDescent="0.25">
      <c r="A268" s="16" t="s">
        <v>428</v>
      </c>
      <c r="B268" s="16">
        <v>1.7709333959868729</v>
      </c>
      <c r="C268" s="16"/>
    </row>
    <row r="269" spans="1:5" x14ac:dyDescent="0.25">
      <c r="A269" s="16" t="s">
        <v>429</v>
      </c>
      <c r="B269" s="16">
        <v>2.0104393099984599E-4</v>
      </c>
      <c r="C269" s="16"/>
    </row>
    <row r="270" spans="1:5" ht="13" thickBot="1" x14ac:dyDescent="0.3">
      <c r="A270" s="17" t="s">
        <v>430</v>
      </c>
      <c r="B270" s="22">
        <v>2.1603686564627926</v>
      </c>
      <c r="C270" s="17"/>
      <c r="E270" s="19" t="s">
        <v>439</v>
      </c>
    </row>
    <row r="273" spans="1:5" x14ac:dyDescent="0.25">
      <c r="A273" t="s">
        <v>410</v>
      </c>
    </row>
    <row r="274" spans="1:5" ht="13" thickBot="1" x14ac:dyDescent="0.3"/>
    <row r="275" spans="1:5" ht="13" x14ac:dyDescent="0.3">
      <c r="A275" s="18"/>
      <c r="B275" s="18" t="s">
        <v>437</v>
      </c>
      <c r="C275" s="18" t="s">
        <v>441</v>
      </c>
    </row>
    <row r="276" spans="1:5" x14ac:dyDescent="0.25">
      <c r="A276" s="16" t="s">
        <v>413</v>
      </c>
      <c r="B276" s="16">
        <v>83.82180000000001</v>
      </c>
      <c r="C276" s="16">
        <v>93.197099999999992</v>
      </c>
    </row>
    <row r="277" spans="1:5" x14ac:dyDescent="0.25">
      <c r="A277" s="16" t="s">
        <v>414</v>
      </c>
      <c r="B277" s="16">
        <v>30.725666844444472</v>
      </c>
      <c r="C277" s="16">
        <v>8.0600685444444515</v>
      </c>
    </row>
    <row r="278" spans="1:5" x14ac:dyDescent="0.25">
      <c r="A278" s="16" t="s">
        <v>415</v>
      </c>
      <c r="B278" s="16">
        <v>10</v>
      </c>
      <c r="C278" s="16">
        <v>10</v>
      </c>
    </row>
    <row r="279" spans="1:5" x14ac:dyDescent="0.25">
      <c r="A279" s="16" t="s">
        <v>416</v>
      </c>
      <c r="B279" s="16">
        <v>9</v>
      </c>
      <c r="C279" s="16">
        <v>9</v>
      </c>
    </row>
    <row r="280" spans="1:5" x14ac:dyDescent="0.25">
      <c r="A280" s="16" t="s">
        <v>417</v>
      </c>
      <c r="B280" s="21">
        <v>3.8120850554828962</v>
      </c>
      <c r="C280" s="16"/>
    </row>
    <row r="281" spans="1:5" x14ac:dyDescent="0.25">
      <c r="A281" s="16" t="s">
        <v>418</v>
      </c>
      <c r="B281" s="16">
        <v>2.9513492609646166E-2</v>
      </c>
      <c r="C281" s="16"/>
    </row>
    <row r="282" spans="1:5" ht="13" thickBot="1" x14ac:dyDescent="0.3">
      <c r="A282" s="17" t="s">
        <v>419</v>
      </c>
      <c r="B282" s="22">
        <v>3.17889310445827</v>
      </c>
      <c r="C282" s="17"/>
      <c r="E282" s="19" t="s">
        <v>474</v>
      </c>
    </row>
    <row r="285" spans="1:5" x14ac:dyDescent="0.25">
      <c r="A285" t="s">
        <v>470</v>
      </c>
    </row>
    <row r="286" spans="1:5" ht="13" thickBot="1" x14ac:dyDescent="0.3"/>
    <row r="287" spans="1:5" ht="13" x14ac:dyDescent="0.3">
      <c r="A287" s="18"/>
      <c r="B287" s="18" t="s">
        <v>437</v>
      </c>
      <c r="C287" s="18" t="s">
        <v>441</v>
      </c>
    </row>
    <row r="288" spans="1:5" x14ac:dyDescent="0.25">
      <c r="A288" s="16" t="s">
        <v>413</v>
      </c>
      <c r="B288" s="16">
        <v>83.82180000000001</v>
      </c>
      <c r="C288" s="16">
        <v>93.197099999999992</v>
      </c>
    </row>
    <row r="289" spans="1:5" x14ac:dyDescent="0.25">
      <c r="A289" s="16" t="s">
        <v>414</v>
      </c>
      <c r="B289" s="16">
        <v>30.725666844444472</v>
      </c>
      <c r="C289" s="16">
        <v>8.0600685444444515</v>
      </c>
    </row>
    <row r="290" spans="1:5" x14ac:dyDescent="0.25">
      <c r="A290" s="16" t="s">
        <v>415</v>
      </c>
      <c r="B290" s="16">
        <v>10</v>
      </c>
      <c r="C290" s="16">
        <v>10</v>
      </c>
    </row>
    <row r="291" spans="1:5" x14ac:dyDescent="0.25">
      <c r="A291" s="16" t="s">
        <v>425</v>
      </c>
      <c r="B291" s="16">
        <v>0</v>
      </c>
      <c r="C291" s="16"/>
    </row>
    <row r="292" spans="1:5" x14ac:dyDescent="0.25">
      <c r="A292" s="16" t="s">
        <v>416</v>
      </c>
      <c r="B292" s="16">
        <v>13</v>
      </c>
      <c r="C292" s="16"/>
    </row>
    <row r="293" spans="1:5" x14ac:dyDescent="0.25">
      <c r="A293" s="16" t="s">
        <v>426</v>
      </c>
      <c r="B293" s="21">
        <v>-4.7604626106577994</v>
      </c>
      <c r="C293" s="16"/>
    </row>
    <row r="294" spans="1:5" x14ac:dyDescent="0.25">
      <c r="A294" s="16" t="s">
        <v>427</v>
      </c>
      <c r="B294" s="16">
        <v>1.861792086396409E-4</v>
      </c>
      <c r="C294" s="16"/>
    </row>
    <row r="295" spans="1:5" x14ac:dyDescent="0.25">
      <c r="A295" s="16" t="s">
        <v>428</v>
      </c>
      <c r="B295" s="16">
        <v>1.7709333959868729</v>
      </c>
      <c r="C295" s="16"/>
    </row>
    <row r="296" spans="1:5" x14ac:dyDescent="0.25">
      <c r="A296" s="16" t="s">
        <v>429</v>
      </c>
      <c r="B296" s="16">
        <v>3.7235841727928181E-4</v>
      </c>
      <c r="C296" s="16"/>
    </row>
    <row r="297" spans="1:5" ht="13" thickBot="1" x14ac:dyDescent="0.3">
      <c r="A297" s="17" t="s">
        <v>430</v>
      </c>
      <c r="B297" s="22">
        <v>2.1603686564627926</v>
      </c>
      <c r="C297" s="17"/>
      <c r="E297" s="19" t="s">
        <v>475</v>
      </c>
    </row>
    <row r="300" spans="1:5" x14ac:dyDescent="0.25">
      <c r="A300" t="s">
        <v>410</v>
      </c>
    </row>
    <row r="301" spans="1:5" ht="13" thickBot="1" x14ac:dyDescent="0.3"/>
    <row r="302" spans="1:5" ht="13" x14ac:dyDescent="0.3">
      <c r="A302" s="18"/>
      <c r="B302" s="18" t="s">
        <v>437</v>
      </c>
      <c r="C302" s="18" t="s">
        <v>433</v>
      </c>
    </row>
    <row r="303" spans="1:5" x14ac:dyDescent="0.25">
      <c r="A303" s="16" t="s">
        <v>413</v>
      </c>
      <c r="B303" s="16">
        <v>83.82180000000001</v>
      </c>
      <c r="C303" s="16">
        <v>83.822599999999994</v>
      </c>
    </row>
    <row r="304" spans="1:5" x14ac:dyDescent="0.25">
      <c r="A304" s="16" t="s">
        <v>414</v>
      </c>
      <c r="B304" s="16">
        <v>30.725666844444472</v>
      </c>
      <c r="C304" s="16">
        <v>8.3638958222222222</v>
      </c>
    </row>
    <row r="305" spans="1:5" x14ac:dyDescent="0.25">
      <c r="A305" s="16" t="s">
        <v>415</v>
      </c>
      <c r="B305" s="16">
        <v>10</v>
      </c>
      <c r="C305" s="16">
        <v>10</v>
      </c>
    </row>
    <row r="306" spans="1:5" x14ac:dyDescent="0.25">
      <c r="A306" s="16" t="s">
        <v>416</v>
      </c>
      <c r="B306" s="16">
        <v>9</v>
      </c>
      <c r="C306" s="16">
        <v>9</v>
      </c>
    </row>
    <row r="307" spans="1:5" x14ac:dyDescent="0.25">
      <c r="A307" s="16" t="s">
        <v>417</v>
      </c>
      <c r="B307" s="21">
        <v>3.6736070722938416</v>
      </c>
      <c r="C307" s="16"/>
    </row>
    <row r="308" spans="1:5" x14ac:dyDescent="0.25">
      <c r="A308" s="16" t="s">
        <v>418</v>
      </c>
      <c r="B308" s="16">
        <v>3.2963674195030261E-2</v>
      </c>
      <c r="C308" s="16"/>
    </row>
    <row r="309" spans="1:5" ht="13" thickBot="1" x14ac:dyDescent="0.3">
      <c r="A309" s="17" t="s">
        <v>419</v>
      </c>
      <c r="B309" s="22">
        <v>3.17889310445827</v>
      </c>
      <c r="C309" s="17"/>
      <c r="E309" s="19" t="s">
        <v>476</v>
      </c>
    </row>
    <row r="312" spans="1:5" x14ac:dyDescent="0.25">
      <c r="A312" t="s">
        <v>470</v>
      </c>
    </row>
    <row r="313" spans="1:5" ht="13" thickBot="1" x14ac:dyDescent="0.3"/>
    <row r="314" spans="1:5" ht="13" x14ac:dyDescent="0.3">
      <c r="A314" s="18"/>
      <c r="B314" s="18" t="s">
        <v>437</v>
      </c>
      <c r="C314" s="18" t="s">
        <v>433</v>
      </c>
    </row>
    <row r="315" spans="1:5" x14ac:dyDescent="0.25">
      <c r="A315" s="16" t="s">
        <v>413</v>
      </c>
      <c r="B315" s="16">
        <v>83.82180000000001</v>
      </c>
      <c r="C315" s="16">
        <v>83.822599999999994</v>
      </c>
    </row>
    <row r="316" spans="1:5" x14ac:dyDescent="0.25">
      <c r="A316" s="16" t="s">
        <v>414</v>
      </c>
      <c r="B316" s="16">
        <v>30.725666844444472</v>
      </c>
      <c r="C316" s="16">
        <v>8.3638958222222222</v>
      </c>
    </row>
    <row r="317" spans="1:5" x14ac:dyDescent="0.25">
      <c r="A317" s="16" t="s">
        <v>415</v>
      </c>
      <c r="B317" s="16">
        <v>10</v>
      </c>
      <c r="C317" s="16">
        <v>10</v>
      </c>
    </row>
    <row r="318" spans="1:5" x14ac:dyDescent="0.25">
      <c r="A318" s="16" t="s">
        <v>425</v>
      </c>
      <c r="B318" s="16">
        <v>0</v>
      </c>
      <c r="C318" s="16"/>
    </row>
    <row r="319" spans="1:5" x14ac:dyDescent="0.25">
      <c r="A319" s="16" t="s">
        <v>416</v>
      </c>
      <c r="B319" s="16">
        <v>14</v>
      </c>
      <c r="C319" s="16"/>
    </row>
    <row r="320" spans="1:5" x14ac:dyDescent="0.25">
      <c r="A320" s="16" t="s">
        <v>426</v>
      </c>
      <c r="B320" s="21">
        <v>-4.0463139958174293E-4</v>
      </c>
      <c r="C320" s="16"/>
    </row>
    <row r="321" spans="1:5" x14ac:dyDescent="0.25">
      <c r="A321" s="16" t="s">
        <v>427</v>
      </c>
      <c r="B321" s="16">
        <v>0.49984143003492021</v>
      </c>
      <c r="C321" s="16"/>
    </row>
    <row r="322" spans="1:5" x14ac:dyDescent="0.25">
      <c r="A322" s="16" t="s">
        <v>428</v>
      </c>
      <c r="B322" s="16">
        <v>1.7613101357748921</v>
      </c>
      <c r="C322" s="16"/>
    </row>
    <row r="323" spans="1:5" x14ac:dyDescent="0.25">
      <c r="A323" s="16" t="s">
        <v>429</v>
      </c>
      <c r="B323" s="16">
        <v>0.99968286006984042</v>
      </c>
      <c r="C323" s="16"/>
    </row>
    <row r="324" spans="1:5" ht="13" thickBot="1" x14ac:dyDescent="0.3">
      <c r="A324" s="17" t="s">
        <v>430</v>
      </c>
      <c r="B324" s="22">
        <v>2.1447866879178044</v>
      </c>
      <c r="C324" s="17"/>
      <c r="E324" s="19" t="s">
        <v>477</v>
      </c>
    </row>
    <row r="327" spans="1:5" x14ac:dyDescent="0.25">
      <c r="A327" t="s">
        <v>410</v>
      </c>
    </row>
    <row r="328" spans="1:5" ht="13" thickBot="1" x14ac:dyDescent="0.3"/>
    <row r="329" spans="1:5" ht="13" x14ac:dyDescent="0.3">
      <c r="A329" s="18"/>
      <c r="B329" s="18" t="s">
        <v>441</v>
      </c>
      <c r="C329" s="18" t="s">
        <v>434</v>
      </c>
    </row>
    <row r="330" spans="1:5" x14ac:dyDescent="0.25">
      <c r="A330" s="16" t="s">
        <v>413</v>
      </c>
      <c r="B330" s="16">
        <v>93.197099999999992</v>
      </c>
      <c r="C330" s="16">
        <v>93.787500000000009</v>
      </c>
    </row>
    <row r="331" spans="1:5" x14ac:dyDescent="0.25">
      <c r="A331" s="16" t="s">
        <v>414</v>
      </c>
      <c r="B331" s="16">
        <v>8.0600685444444515</v>
      </c>
      <c r="C331" s="16">
        <v>7.3441291666666597</v>
      </c>
    </row>
    <row r="332" spans="1:5" x14ac:dyDescent="0.25">
      <c r="A332" s="16" t="s">
        <v>415</v>
      </c>
      <c r="B332" s="16">
        <v>10</v>
      </c>
      <c r="C332" s="16">
        <v>10</v>
      </c>
    </row>
    <row r="333" spans="1:5" x14ac:dyDescent="0.25">
      <c r="A333" s="16" t="s">
        <v>416</v>
      </c>
      <c r="B333" s="16">
        <v>9</v>
      </c>
      <c r="C333" s="16">
        <v>9</v>
      </c>
    </row>
    <row r="334" spans="1:5" x14ac:dyDescent="0.25">
      <c r="A334" s="16" t="s">
        <v>417</v>
      </c>
      <c r="B334" s="21">
        <v>1.0974845841529148</v>
      </c>
      <c r="C334" s="16"/>
    </row>
    <row r="335" spans="1:5" x14ac:dyDescent="0.25">
      <c r="A335" s="16" t="s">
        <v>418</v>
      </c>
      <c r="B335" s="16">
        <v>0.44603214719870504</v>
      </c>
      <c r="C335" s="16"/>
    </row>
    <row r="336" spans="1:5" ht="13" thickBot="1" x14ac:dyDescent="0.3">
      <c r="A336" s="17" t="s">
        <v>419</v>
      </c>
      <c r="B336" s="22">
        <v>3.17889310445827</v>
      </c>
      <c r="C336" s="17"/>
      <c r="E336" s="19" t="s">
        <v>444</v>
      </c>
    </row>
    <row r="339" spans="1:5" x14ac:dyDescent="0.25">
      <c r="A339" t="s">
        <v>423</v>
      </c>
    </row>
    <row r="340" spans="1:5" ht="13" thickBot="1" x14ac:dyDescent="0.3"/>
    <row r="341" spans="1:5" ht="13" x14ac:dyDescent="0.3">
      <c r="A341" s="18"/>
      <c r="B341" s="18" t="s">
        <v>411</v>
      </c>
      <c r="C341" s="18" t="s">
        <v>412</v>
      </c>
    </row>
    <row r="342" spans="1:5" x14ac:dyDescent="0.25">
      <c r="A342" s="16" t="s">
        <v>413</v>
      </c>
      <c r="B342" s="16">
        <v>93.197099999999992</v>
      </c>
      <c r="C342" s="16">
        <v>93.787500000000009</v>
      </c>
    </row>
    <row r="343" spans="1:5" x14ac:dyDescent="0.25">
      <c r="A343" s="16" t="s">
        <v>414</v>
      </c>
      <c r="B343" s="16">
        <v>8.0600685444444515</v>
      </c>
      <c r="C343" s="16">
        <v>7.3441291666666597</v>
      </c>
    </row>
    <row r="344" spans="1:5" x14ac:dyDescent="0.25">
      <c r="A344" s="16" t="s">
        <v>415</v>
      </c>
      <c r="B344" s="16">
        <v>10</v>
      </c>
      <c r="C344" s="16">
        <v>10</v>
      </c>
    </row>
    <row r="345" spans="1:5" x14ac:dyDescent="0.25">
      <c r="A345" s="16" t="s">
        <v>424</v>
      </c>
      <c r="B345" s="16">
        <v>7.7020988555555556</v>
      </c>
      <c r="C345" s="16"/>
    </row>
    <row r="346" spans="1:5" x14ac:dyDescent="0.25">
      <c r="A346" s="16" t="s">
        <v>425</v>
      </c>
      <c r="B346" s="16">
        <v>0</v>
      </c>
      <c r="C346" s="16"/>
    </row>
    <row r="347" spans="1:5" x14ac:dyDescent="0.25">
      <c r="A347" s="16" t="s">
        <v>416</v>
      </c>
      <c r="B347" s="16">
        <v>18</v>
      </c>
      <c r="C347" s="16"/>
    </row>
    <row r="348" spans="1:5" x14ac:dyDescent="0.25">
      <c r="A348" s="16" t="s">
        <v>426</v>
      </c>
      <c r="B348" s="21">
        <v>-0.47569305049471078</v>
      </c>
      <c r="C348" s="16"/>
    </row>
    <row r="349" spans="1:5" x14ac:dyDescent="0.25">
      <c r="A349" s="16" t="s">
        <v>427</v>
      </c>
      <c r="B349" s="16">
        <v>0.32000754657889507</v>
      </c>
      <c r="C349" s="16"/>
    </row>
    <row r="350" spans="1:5" x14ac:dyDescent="0.25">
      <c r="A350" s="16" t="s">
        <v>428</v>
      </c>
      <c r="B350" s="16">
        <v>1.7340636066175394</v>
      </c>
      <c r="C350" s="16"/>
    </row>
    <row r="351" spans="1:5" x14ac:dyDescent="0.25">
      <c r="A351" s="16" t="s">
        <v>429</v>
      </c>
      <c r="B351" s="16">
        <v>0.64001509315779015</v>
      </c>
      <c r="C351" s="16"/>
    </row>
    <row r="352" spans="1:5" ht="13" thickBot="1" x14ac:dyDescent="0.3">
      <c r="A352" s="17" t="s">
        <v>430</v>
      </c>
      <c r="B352" s="22">
        <v>2.1009220402410378</v>
      </c>
      <c r="C352" s="17"/>
      <c r="E352" s="19" t="s">
        <v>478</v>
      </c>
    </row>
    <row r="355" spans="1:12" x14ac:dyDescent="0.25">
      <c r="A355" s="23" t="s">
        <v>479</v>
      </c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7" spans="1:12" x14ac:dyDescent="0.25">
      <c r="A357" t="s">
        <v>410</v>
      </c>
    </row>
    <row r="358" spans="1:12" ht="13" thickBot="1" x14ac:dyDescent="0.3"/>
    <row r="359" spans="1:12" ht="13" x14ac:dyDescent="0.3">
      <c r="A359" s="18"/>
      <c r="B359" s="18" t="s">
        <v>420</v>
      </c>
      <c r="C359" s="18" t="s">
        <v>433</v>
      </c>
    </row>
    <row r="360" spans="1:12" x14ac:dyDescent="0.25">
      <c r="A360" s="16" t="s">
        <v>413</v>
      </c>
      <c r="B360" s="16">
        <v>90.238333333333344</v>
      </c>
      <c r="C360" s="16">
        <v>86.905000000000015</v>
      </c>
    </row>
    <row r="361" spans="1:12" x14ac:dyDescent="0.25">
      <c r="A361" s="16" t="s">
        <v>414</v>
      </c>
      <c r="B361" s="16">
        <v>99.920416666664821</v>
      </c>
      <c r="C361" s="16">
        <v>37.911710000000021</v>
      </c>
    </row>
    <row r="362" spans="1:12" x14ac:dyDescent="0.25">
      <c r="A362" s="16" t="s">
        <v>415</v>
      </c>
      <c r="B362" s="16">
        <v>6</v>
      </c>
      <c r="C362" s="16">
        <v>6</v>
      </c>
    </row>
    <row r="363" spans="1:12" x14ac:dyDescent="0.25">
      <c r="A363" s="16" t="s">
        <v>416</v>
      </c>
      <c r="B363" s="16">
        <v>5</v>
      </c>
      <c r="C363" s="16">
        <v>5</v>
      </c>
    </row>
    <row r="364" spans="1:12" x14ac:dyDescent="0.25">
      <c r="A364" s="16" t="s">
        <v>417</v>
      </c>
      <c r="B364" s="21">
        <v>2.6356082768797493</v>
      </c>
      <c r="C364" s="16"/>
    </row>
    <row r="365" spans="1:12" x14ac:dyDescent="0.25">
      <c r="A365" s="16" t="s">
        <v>418</v>
      </c>
      <c r="B365" s="16">
        <v>0.15556698568545319</v>
      </c>
      <c r="C365" s="16"/>
    </row>
    <row r="366" spans="1:12" ht="13" thickBot="1" x14ac:dyDescent="0.3">
      <c r="A366" s="17" t="s">
        <v>419</v>
      </c>
      <c r="B366" s="22">
        <v>5.0503290576326485</v>
      </c>
      <c r="C366" s="17"/>
      <c r="E366" s="19" t="s">
        <v>431</v>
      </c>
    </row>
    <row r="369" spans="1:5" x14ac:dyDescent="0.25">
      <c r="A369" t="s">
        <v>423</v>
      </c>
    </row>
    <row r="370" spans="1:5" ht="13" thickBot="1" x14ac:dyDescent="0.3"/>
    <row r="371" spans="1:5" ht="13" x14ac:dyDescent="0.3">
      <c r="A371" s="18"/>
      <c r="B371" s="18" t="s">
        <v>420</v>
      </c>
      <c r="C371" s="18" t="s">
        <v>433</v>
      </c>
    </row>
    <row r="372" spans="1:5" x14ac:dyDescent="0.25">
      <c r="A372" s="16" t="s">
        <v>413</v>
      </c>
      <c r="B372" s="16">
        <v>90.238333333333344</v>
      </c>
      <c r="C372" s="16">
        <v>86.905000000000015</v>
      </c>
    </row>
    <row r="373" spans="1:5" x14ac:dyDescent="0.25">
      <c r="A373" s="16" t="s">
        <v>414</v>
      </c>
      <c r="B373" s="16">
        <v>99.920416666664821</v>
      </c>
      <c r="C373" s="16">
        <v>37.911710000000021</v>
      </c>
    </row>
    <row r="374" spans="1:5" x14ac:dyDescent="0.25">
      <c r="A374" s="16" t="s">
        <v>415</v>
      </c>
      <c r="B374" s="16">
        <v>6</v>
      </c>
      <c r="C374" s="16">
        <v>6</v>
      </c>
    </row>
    <row r="375" spans="1:5" x14ac:dyDescent="0.25">
      <c r="A375" s="16" t="s">
        <v>424</v>
      </c>
      <c r="B375" s="16">
        <v>68.916063333332417</v>
      </c>
      <c r="C375" s="16"/>
    </row>
    <row r="376" spans="1:5" x14ac:dyDescent="0.25">
      <c r="A376" s="16" t="s">
        <v>425</v>
      </c>
      <c r="B376" s="16">
        <v>0</v>
      </c>
      <c r="C376" s="16"/>
    </row>
    <row r="377" spans="1:5" x14ac:dyDescent="0.25">
      <c r="A377" s="16" t="s">
        <v>416</v>
      </c>
      <c r="B377" s="16">
        <v>10</v>
      </c>
      <c r="C377" s="16"/>
    </row>
    <row r="378" spans="1:5" x14ac:dyDescent="0.25">
      <c r="A378" s="16" t="s">
        <v>426</v>
      </c>
      <c r="B378" s="21">
        <v>0.69547118669062291</v>
      </c>
      <c r="C378" s="16"/>
    </row>
    <row r="379" spans="1:5" x14ac:dyDescent="0.25">
      <c r="A379" s="16" t="s">
        <v>427</v>
      </c>
      <c r="B379" s="16">
        <v>0.25130056832602471</v>
      </c>
      <c r="C379" s="16"/>
    </row>
    <row r="380" spans="1:5" x14ac:dyDescent="0.25">
      <c r="A380" s="16" t="s">
        <v>428</v>
      </c>
      <c r="B380" s="16">
        <v>1.812461122811676</v>
      </c>
      <c r="C380" s="16"/>
    </row>
    <row r="381" spans="1:5" x14ac:dyDescent="0.25">
      <c r="A381" s="16" t="s">
        <v>429</v>
      </c>
      <c r="B381" s="16">
        <v>0.50260113665204942</v>
      </c>
      <c r="C381" s="16"/>
    </row>
    <row r="382" spans="1:5" ht="13" thickBot="1" x14ac:dyDescent="0.3">
      <c r="A382" s="17" t="s">
        <v>430</v>
      </c>
      <c r="B382" s="22">
        <v>2.2281388519862744</v>
      </c>
      <c r="C382" s="17"/>
      <c r="E382" s="19" t="s">
        <v>480</v>
      </c>
    </row>
    <row r="385" spans="1:7" x14ac:dyDescent="0.25">
      <c r="A385" t="s">
        <v>449</v>
      </c>
    </row>
    <row r="387" spans="1:7" ht="13" thickBot="1" x14ac:dyDescent="0.3">
      <c r="A387" t="s">
        <v>450</v>
      </c>
    </row>
    <row r="388" spans="1:7" ht="13" x14ac:dyDescent="0.3">
      <c r="A388" s="18" t="s">
        <v>451</v>
      </c>
      <c r="B388" s="18" t="s">
        <v>452</v>
      </c>
      <c r="C388" s="18" t="s">
        <v>453</v>
      </c>
      <c r="D388" s="18" t="s">
        <v>454</v>
      </c>
      <c r="E388" s="18" t="s">
        <v>414</v>
      </c>
    </row>
    <row r="389" spans="1:7" x14ac:dyDescent="0.25">
      <c r="A389" s="16" t="s">
        <v>455</v>
      </c>
      <c r="B389" s="16">
        <v>6</v>
      </c>
      <c r="C389" s="16">
        <v>541.43000000000006</v>
      </c>
      <c r="D389" s="16">
        <v>90.238333333333344</v>
      </c>
      <c r="E389" s="16">
        <v>99.920416666664821</v>
      </c>
    </row>
    <row r="390" spans="1:7" x14ac:dyDescent="0.25">
      <c r="A390" s="16" t="s">
        <v>456</v>
      </c>
      <c r="B390" s="16">
        <v>6</v>
      </c>
      <c r="C390" s="16">
        <v>521.43000000000006</v>
      </c>
      <c r="D390" s="16">
        <v>86.905000000000015</v>
      </c>
      <c r="E390" s="16">
        <v>37.911710000000021</v>
      </c>
    </row>
    <row r="391" spans="1:7" x14ac:dyDescent="0.25">
      <c r="A391" s="16" t="s">
        <v>457</v>
      </c>
      <c r="B391" s="16">
        <v>6</v>
      </c>
      <c r="C391" s="16">
        <v>487.88</v>
      </c>
      <c r="D391" s="16">
        <v>81.313333333333333</v>
      </c>
      <c r="E391" s="16">
        <v>164.09066666666621</v>
      </c>
    </row>
    <row r="392" spans="1:7" x14ac:dyDescent="0.25">
      <c r="A392" s="16" t="s">
        <v>458</v>
      </c>
      <c r="B392" s="16">
        <v>6</v>
      </c>
      <c r="C392" s="16">
        <v>550</v>
      </c>
      <c r="D392" s="16">
        <v>91.666666666666671</v>
      </c>
      <c r="E392" s="16">
        <v>49.049026666666727</v>
      </c>
    </row>
    <row r="393" spans="1:7" ht="13" thickBot="1" x14ac:dyDescent="0.3">
      <c r="A393" s="17" t="s">
        <v>459</v>
      </c>
      <c r="B393" s="17">
        <v>6</v>
      </c>
      <c r="C393" s="17">
        <v>520.58999999999992</v>
      </c>
      <c r="D393" s="17">
        <v>86.764999999999986</v>
      </c>
      <c r="E393" s="17">
        <v>178.17579000000259</v>
      </c>
    </row>
    <row r="396" spans="1:7" ht="13" thickBot="1" x14ac:dyDescent="0.3">
      <c r="A396" t="s">
        <v>460</v>
      </c>
    </row>
    <row r="397" spans="1:7" ht="13" x14ac:dyDescent="0.3">
      <c r="A397" s="18" t="s">
        <v>461</v>
      </c>
      <c r="B397" s="18" t="s">
        <v>462</v>
      </c>
      <c r="C397" s="18" t="s">
        <v>416</v>
      </c>
      <c r="D397" s="18" t="s">
        <v>463</v>
      </c>
      <c r="E397" s="18" t="s">
        <v>417</v>
      </c>
      <c r="F397" s="18" t="s">
        <v>464</v>
      </c>
      <c r="G397" s="18" t="s">
        <v>465</v>
      </c>
    </row>
    <row r="398" spans="1:7" x14ac:dyDescent="0.25">
      <c r="A398" s="16" t="s">
        <v>466</v>
      </c>
      <c r="B398" s="16">
        <v>383.72308666666595</v>
      </c>
      <c r="C398" s="16">
        <v>4</v>
      </c>
      <c r="D398" s="16">
        <v>95.930771666666487</v>
      </c>
      <c r="E398" s="21">
        <v>0.90646513235377257</v>
      </c>
      <c r="F398" s="16">
        <v>0.47527247540621465</v>
      </c>
      <c r="G398" s="21">
        <v>2.7587104697176335</v>
      </c>
    </row>
    <row r="399" spans="1:7" x14ac:dyDescent="0.25">
      <c r="A399" s="16" t="s">
        <v>467</v>
      </c>
      <c r="B399" s="16">
        <v>2645.7380499999999</v>
      </c>
      <c r="C399" s="16">
        <v>25</v>
      </c>
      <c r="D399" s="16">
        <v>105.829522</v>
      </c>
      <c r="E399" s="16"/>
      <c r="F399" s="16"/>
      <c r="G399" s="16"/>
    </row>
    <row r="400" spans="1:7" x14ac:dyDescent="0.25">
      <c r="A400" s="16"/>
      <c r="B400" s="16"/>
      <c r="C400" s="16"/>
      <c r="D400" s="16"/>
      <c r="E400" s="16"/>
      <c r="F400" s="16"/>
      <c r="G400" s="16"/>
    </row>
    <row r="401" spans="1:12" ht="13" thickBot="1" x14ac:dyDescent="0.3">
      <c r="A401" s="17" t="s">
        <v>468</v>
      </c>
      <c r="B401" s="17">
        <v>3029.4611366666659</v>
      </c>
      <c r="C401" s="17">
        <v>29</v>
      </c>
      <c r="D401" s="17"/>
      <c r="E401" s="17"/>
      <c r="F401" s="17"/>
      <c r="G401" s="17"/>
      <c r="I401" s="19" t="s">
        <v>481</v>
      </c>
    </row>
    <row r="404" spans="1:12" x14ac:dyDescent="0.25">
      <c r="A404" s="23" t="s">
        <v>402</v>
      </c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</row>
    <row r="407" spans="1:12" x14ac:dyDescent="0.25">
      <c r="A407" t="s">
        <v>449</v>
      </c>
    </row>
    <row r="409" spans="1:12" ht="13" thickBot="1" x14ac:dyDescent="0.3">
      <c r="A409" t="s">
        <v>450</v>
      </c>
    </row>
    <row r="410" spans="1:12" ht="13" x14ac:dyDescent="0.3">
      <c r="A410" s="18" t="s">
        <v>451</v>
      </c>
      <c r="B410" s="18" t="s">
        <v>452</v>
      </c>
      <c r="C410" s="18" t="s">
        <v>453</v>
      </c>
      <c r="D410" s="18" t="s">
        <v>454</v>
      </c>
      <c r="E410" s="18" t="s">
        <v>414</v>
      </c>
    </row>
    <row r="411" spans="1:12" x14ac:dyDescent="0.25">
      <c r="A411" s="16" t="s">
        <v>455</v>
      </c>
      <c r="B411" s="16">
        <v>10</v>
      </c>
      <c r="C411" s="16">
        <v>151.99</v>
      </c>
      <c r="D411" s="16">
        <v>15.199000000000002</v>
      </c>
      <c r="E411" s="16">
        <v>262.87732111111109</v>
      </c>
    </row>
    <row r="412" spans="1:12" x14ac:dyDescent="0.25">
      <c r="A412" s="16" t="s">
        <v>456</v>
      </c>
      <c r="B412" s="16">
        <v>10</v>
      </c>
      <c r="C412" s="16">
        <v>369.7</v>
      </c>
      <c r="D412" s="16">
        <v>36.97</v>
      </c>
      <c r="E412" s="16">
        <v>915.94613333333371</v>
      </c>
    </row>
    <row r="413" spans="1:12" x14ac:dyDescent="0.25">
      <c r="A413" s="16" t="s">
        <v>457</v>
      </c>
      <c r="B413" s="16">
        <v>10</v>
      </c>
      <c r="C413" s="16">
        <v>135.29</v>
      </c>
      <c r="D413" s="16">
        <v>13.529</v>
      </c>
      <c r="E413" s="16">
        <v>296.42260999999996</v>
      </c>
    </row>
    <row r="414" spans="1:12" ht="13" thickBot="1" x14ac:dyDescent="0.3">
      <c r="A414" s="17" t="s">
        <v>458</v>
      </c>
      <c r="B414" s="17">
        <v>10</v>
      </c>
      <c r="C414" s="17">
        <v>361.75</v>
      </c>
      <c r="D414" s="17">
        <v>36.174999999999997</v>
      </c>
      <c r="E414" s="17">
        <v>1389.9329166666666</v>
      </c>
    </row>
    <row r="417" spans="1:12" ht="13" thickBot="1" x14ac:dyDescent="0.3">
      <c r="A417" t="s">
        <v>460</v>
      </c>
    </row>
    <row r="418" spans="1:12" ht="13" x14ac:dyDescent="0.3">
      <c r="A418" s="18" t="s">
        <v>461</v>
      </c>
      <c r="B418" s="18" t="s">
        <v>462</v>
      </c>
      <c r="C418" s="18" t="s">
        <v>416</v>
      </c>
      <c r="D418" s="18" t="s">
        <v>463</v>
      </c>
      <c r="E418" s="18" t="s">
        <v>417</v>
      </c>
      <c r="F418" s="18" t="s">
        <v>464</v>
      </c>
      <c r="G418" s="18" t="s">
        <v>465</v>
      </c>
    </row>
    <row r="419" spans="1:12" x14ac:dyDescent="0.25">
      <c r="A419" s="16" t="s">
        <v>466</v>
      </c>
      <c r="B419" s="16">
        <v>4949.2793474999999</v>
      </c>
      <c r="C419" s="16">
        <v>3</v>
      </c>
      <c r="D419" s="16">
        <v>1649.7597825</v>
      </c>
      <c r="E419" s="21">
        <v>2.3031856555924142</v>
      </c>
      <c r="F419" s="16">
        <v>9.3435020395131171E-2</v>
      </c>
      <c r="G419" s="21">
        <v>2.8662655509401795</v>
      </c>
    </row>
    <row r="420" spans="1:12" x14ac:dyDescent="0.25">
      <c r="A420" s="16" t="s">
        <v>467</v>
      </c>
      <c r="B420" s="16">
        <v>25786.610830000001</v>
      </c>
      <c r="C420" s="16">
        <v>36</v>
      </c>
      <c r="D420" s="16">
        <v>716.29474527777779</v>
      </c>
      <c r="E420" s="16"/>
      <c r="F420" s="16"/>
      <c r="G420" s="16"/>
    </row>
    <row r="421" spans="1:12" x14ac:dyDescent="0.25">
      <c r="A421" s="16"/>
      <c r="B421" s="16"/>
      <c r="C421" s="16"/>
      <c r="D421" s="16"/>
      <c r="E421" s="16"/>
      <c r="F421" s="16"/>
      <c r="G421" s="16"/>
    </row>
    <row r="422" spans="1:12" ht="13" thickBot="1" x14ac:dyDescent="0.3">
      <c r="A422" s="17" t="s">
        <v>468</v>
      </c>
      <c r="B422" s="17">
        <v>30735.890177500001</v>
      </c>
      <c r="C422" s="17">
        <v>39</v>
      </c>
      <c r="D422" s="17"/>
      <c r="E422" s="17"/>
      <c r="F422" s="17"/>
      <c r="G422" s="17"/>
      <c r="I422" s="19" t="s">
        <v>481</v>
      </c>
    </row>
    <row r="425" spans="1:12" x14ac:dyDescent="0.25">
      <c r="A425" s="23" t="s">
        <v>402</v>
      </c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7" spans="1:12" x14ac:dyDescent="0.25">
      <c r="A427" t="s">
        <v>449</v>
      </c>
    </row>
    <row r="429" spans="1:12" ht="13" thickBot="1" x14ac:dyDescent="0.3">
      <c r="A429" t="s">
        <v>450</v>
      </c>
    </row>
    <row r="430" spans="1:12" ht="13" x14ac:dyDescent="0.3">
      <c r="A430" s="18" t="s">
        <v>451</v>
      </c>
      <c r="B430" s="18" t="s">
        <v>452</v>
      </c>
      <c r="C430" s="18" t="s">
        <v>453</v>
      </c>
      <c r="D430" s="18" t="s">
        <v>454</v>
      </c>
      <c r="E430" s="18" t="s">
        <v>414</v>
      </c>
    </row>
    <row r="431" spans="1:12" x14ac:dyDescent="0.25">
      <c r="A431" s="16" t="s">
        <v>455</v>
      </c>
      <c r="B431" s="16">
        <v>10</v>
      </c>
      <c r="C431" s="16">
        <v>837.89999999999986</v>
      </c>
      <c r="D431" s="16">
        <v>83.789999999999992</v>
      </c>
      <c r="E431" s="16">
        <v>75.408555555555523</v>
      </c>
    </row>
    <row r="432" spans="1:12" x14ac:dyDescent="0.25">
      <c r="A432" s="16" t="s">
        <v>456</v>
      </c>
      <c r="B432" s="16">
        <v>10</v>
      </c>
      <c r="C432" s="16">
        <v>1224.7900000000002</v>
      </c>
      <c r="D432" s="16">
        <v>122.47900000000001</v>
      </c>
      <c r="E432" s="16">
        <v>178.25014333332527</v>
      </c>
    </row>
    <row r="433" spans="1:10" x14ac:dyDescent="0.25">
      <c r="A433" s="16" t="s">
        <v>457</v>
      </c>
      <c r="B433" s="16">
        <v>10</v>
      </c>
      <c r="C433" s="16">
        <v>797.38</v>
      </c>
      <c r="D433" s="16">
        <v>79.738</v>
      </c>
      <c r="E433" s="16">
        <v>174.85924000000037</v>
      </c>
    </row>
    <row r="434" spans="1:10" x14ac:dyDescent="0.25">
      <c r="A434" s="16" t="s">
        <v>458</v>
      </c>
      <c r="B434" s="16">
        <v>10</v>
      </c>
      <c r="C434" s="16">
        <v>1184.0000000000002</v>
      </c>
      <c r="D434" s="16">
        <v>118.40000000000002</v>
      </c>
      <c r="E434" s="16">
        <v>220.50137777777206</v>
      </c>
    </row>
    <row r="435" spans="1:10" ht="13" thickBot="1" x14ac:dyDescent="0.3">
      <c r="A435" s="17" t="s">
        <v>459</v>
      </c>
      <c r="B435" s="17">
        <v>10</v>
      </c>
      <c r="C435" s="17">
        <v>929.39499999999998</v>
      </c>
      <c r="D435" s="17">
        <v>92.939499999999995</v>
      </c>
      <c r="E435" s="17">
        <v>123.25175805555611</v>
      </c>
    </row>
    <row r="438" spans="1:10" ht="13" thickBot="1" x14ac:dyDescent="0.3">
      <c r="A438" t="s">
        <v>460</v>
      </c>
    </row>
    <row r="439" spans="1:10" ht="13" x14ac:dyDescent="0.3">
      <c r="A439" s="18" t="s">
        <v>461</v>
      </c>
      <c r="B439" s="18" t="s">
        <v>462</v>
      </c>
      <c r="C439" s="18" t="s">
        <v>416</v>
      </c>
      <c r="D439" s="18" t="s">
        <v>463</v>
      </c>
      <c r="E439" s="18" t="s">
        <v>417</v>
      </c>
      <c r="F439" s="18" t="s">
        <v>464</v>
      </c>
      <c r="G439" s="18" t="s">
        <v>465</v>
      </c>
      <c r="J439" s="24" t="s">
        <v>484</v>
      </c>
    </row>
    <row r="440" spans="1:10" x14ac:dyDescent="0.25">
      <c r="A440" s="16" t="s">
        <v>466</v>
      </c>
      <c r="B440" s="16">
        <v>15656.206327999997</v>
      </c>
      <c r="C440" s="16">
        <v>4</v>
      </c>
      <c r="D440" s="16">
        <v>3914.0515819999991</v>
      </c>
      <c r="E440" s="21">
        <v>25.341176887971898</v>
      </c>
      <c r="F440" s="16">
        <v>4.9500466895772802E-11</v>
      </c>
      <c r="G440" s="21">
        <v>2.5787391843115586</v>
      </c>
    </row>
    <row r="441" spans="1:10" x14ac:dyDescent="0.25">
      <c r="A441" s="16" t="s">
        <v>467</v>
      </c>
      <c r="B441" s="16">
        <v>6950.4396724999997</v>
      </c>
      <c r="C441" s="16">
        <v>45</v>
      </c>
      <c r="D441" s="16">
        <v>154.45421494444443</v>
      </c>
      <c r="E441" s="16"/>
      <c r="F441" s="16"/>
      <c r="G441" s="16"/>
    </row>
    <row r="442" spans="1:10" x14ac:dyDescent="0.25">
      <c r="A442" s="16"/>
      <c r="B442" s="16"/>
      <c r="C442" s="16"/>
      <c r="D442" s="16"/>
      <c r="E442" s="16"/>
      <c r="F442" s="16"/>
      <c r="G442" s="16"/>
    </row>
    <row r="443" spans="1:10" ht="13" thickBot="1" x14ac:dyDescent="0.3">
      <c r="A443" s="17" t="s">
        <v>468</v>
      </c>
      <c r="B443" s="17">
        <v>22606.646000499997</v>
      </c>
      <c r="C443" s="17">
        <v>49</v>
      </c>
      <c r="D443" s="17"/>
      <c r="E443" s="17"/>
      <c r="F443" s="17"/>
      <c r="G443" s="17"/>
    </row>
    <row r="446" spans="1:10" x14ac:dyDescent="0.25">
      <c r="A446" t="s">
        <v>410</v>
      </c>
    </row>
    <row r="447" spans="1:10" ht="13" thickBot="1" x14ac:dyDescent="0.3"/>
    <row r="448" spans="1:10" ht="13" x14ac:dyDescent="0.3">
      <c r="A448" s="18"/>
      <c r="B448" s="18" t="s">
        <v>434</v>
      </c>
      <c r="C448" s="18" t="s">
        <v>420</v>
      </c>
    </row>
    <row r="449" spans="1:5" x14ac:dyDescent="0.25">
      <c r="A449" s="16" t="s">
        <v>413</v>
      </c>
      <c r="B449" s="16">
        <v>79.738</v>
      </c>
      <c r="C449" s="16">
        <v>83.789999999999992</v>
      </c>
    </row>
    <row r="450" spans="1:5" x14ac:dyDescent="0.25">
      <c r="A450" s="16" t="s">
        <v>414</v>
      </c>
      <c r="B450" s="16">
        <v>174.85924000000037</v>
      </c>
      <c r="C450" s="16">
        <v>75.408555555555523</v>
      </c>
    </row>
    <row r="451" spans="1:5" x14ac:dyDescent="0.25">
      <c r="A451" s="16" t="s">
        <v>415</v>
      </c>
      <c r="B451" s="16">
        <v>10</v>
      </c>
      <c r="C451" s="16">
        <v>10</v>
      </c>
    </row>
    <row r="452" spans="1:5" x14ac:dyDescent="0.25">
      <c r="A452" s="16" t="s">
        <v>416</v>
      </c>
      <c r="B452" s="16">
        <v>9</v>
      </c>
      <c r="C452" s="16">
        <v>9</v>
      </c>
    </row>
    <row r="453" spans="1:5" x14ac:dyDescent="0.25">
      <c r="A453" s="16" t="s">
        <v>417</v>
      </c>
      <c r="B453" s="21">
        <v>2.318824949128973</v>
      </c>
      <c r="C453" s="16"/>
    </row>
    <row r="454" spans="1:5" x14ac:dyDescent="0.25">
      <c r="A454" s="16" t="s">
        <v>418</v>
      </c>
      <c r="B454" s="16">
        <v>0.11310007799843907</v>
      </c>
      <c r="C454" s="16"/>
    </row>
    <row r="455" spans="1:5" ht="13" thickBot="1" x14ac:dyDescent="0.3">
      <c r="A455" s="17" t="s">
        <v>419</v>
      </c>
      <c r="B455" s="22">
        <v>3.17889310445827</v>
      </c>
      <c r="C455" s="17"/>
      <c r="E455" s="19" t="s">
        <v>482</v>
      </c>
    </row>
    <row r="458" spans="1:5" x14ac:dyDescent="0.25">
      <c r="A458" t="s">
        <v>423</v>
      </c>
    </row>
    <row r="459" spans="1:5" ht="13" thickBot="1" x14ac:dyDescent="0.3"/>
    <row r="460" spans="1:5" ht="13" x14ac:dyDescent="0.3">
      <c r="A460" s="18"/>
      <c r="B460" s="18" t="s">
        <v>434</v>
      </c>
      <c r="C460" s="18" t="s">
        <v>420</v>
      </c>
    </row>
    <row r="461" spans="1:5" x14ac:dyDescent="0.25">
      <c r="A461" s="16" t="s">
        <v>413</v>
      </c>
      <c r="B461" s="16">
        <v>79.738</v>
      </c>
      <c r="C461" s="16">
        <v>83.789999999999992</v>
      </c>
    </row>
    <row r="462" spans="1:5" x14ac:dyDescent="0.25">
      <c r="A462" s="16" t="s">
        <v>414</v>
      </c>
      <c r="B462" s="16">
        <v>174.85924000000037</v>
      </c>
      <c r="C462" s="16">
        <v>75.408555555555523</v>
      </c>
    </row>
    <row r="463" spans="1:5" x14ac:dyDescent="0.25">
      <c r="A463" s="16" t="s">
        <v>415</v>
      </c>
      <c r="B463" s="16">
        <v>10</v>
      </c>
      <c r="C463" s="16">
        <v>10</v>
      </c>
    </row>
    <row r="464" spans="1:5" x14ac:dyDescent="0.25">
      <c r="A464" s="16" t="s">
        <v>424</v>
      </c>
      <c r="B464" s="16">
        <v>125.13389777777795</v>
      </c>
      <c r="C464" s="16"/>
    </row>
    <row r="465" spans="1:5" x14ac:dyDescent="0.25">
      <c r="A465" s="16" t="s">
        <v>425</v>
      </c>
      <c r="B465" s="16">
        <v>0</v>
      </c>
      <c r="C465" s="16"/>
    </row>
    <row r="466" spans="1:5" x14ac:dyDescent="0.25">
      <c r="A466" s="16" t="s">
        <v>416</v>
      </c>
      <c r="B466" s="16">
        <v>18</v>
      </c>
      <c r="C466" s="16"/>
    </row>
    <row r="467" spans="1:5" x14ac:dyDescent="0.25">
      <c r="A467" s="16" t="s">
        <v>426</v>
      </c>
      <c r="B467" s="21">
        <v>-0.80996630535696157</v>
      </c>
      <c r="C467" s="16"/>
    </row>
    <row r="468" spans="1:5" x14ac:dyDescent="0.25">
      <c r="A468" s="16" t="s">
        <v>427</v>
      </c>
      <c r="B468" s="16">
        <v>0.21426906756593256</v>
      </c>
      <c r="C468" s="16"/>
    </row>
    <row r="469" spans="1:5" x14ac:dyDescent="0.25">
      <c r="A469" s="16" t="s">
        <v>428</v>
      </c>
      <c r="B469" s="16">
        <v>1.7340636066175394</v>
      </c>
      <c r="C469" s="16"/>
    </row>
    <row r="470" spans="1:5" x14ac:dyDescent="0.25">
      <c r="A470" s="16" t="s">
        <v>429</v>
      </c>
      <c r="B470" s="16">
        <v>0.42853813513186512</v>
      </c>
      <c r="C470" s="16"/>
    </row>
    <row r="471" spans="1:5" ht="13" thickBot="1" x14ac:dyDescent="0.3">
      <c r="A471" s="17" t="s">
        <v>430</v>
      </c>
      <c r="B471" s="22">
        <v>2.1009220402410378</v>
      </c>
      <c r="C471" s="17"/>
      <c r="E471" s="19" t="s">
        <v>483</v>
      </c>
    </row>
    <row r="474" spans="1:5" x14ac:dyDescent="0.25">
      <c r="A474" t="s">
        <v>410</v>
      </c>
    </row>
    <row r="475" spans="1:5" ht="13" thickBot="1" x14ac:dyDescent="0.3"/>
    <row r="476" spans="1:5" ht="13" x14ac:dyDescent="0.3">
      <c r="A476" s="18"/>
      <c r="B476" s="18" t="s">
        <v>441</v>
      </c>
      <c r="C476" s="18" t="s">
        <v>420</v>
      </c>
    </row>
    <row r="477" spans="1:5" x14ac:dyDescent="0.25">
      <c r="A477" s="16" t="s">
        <v>413</v>
      </c>
      <c r="B477" s="16">
        <v>92.939499999999995</v>
      </c>
      <c r="C477" s="16">
        <v>83.789999999999992</v>
      </c>
    </row>
    <row r="478" spans="1:5" x14ac:dyDescent="0.25">
      <c r="A478" s="16" t="s">
        <v>414</v>
      </c>
      <c r="B478" s="16">
        <v>123.25175805555611</v>
      </c>
      <c r="C478" s="16">
        <v>75.408555555555523</v>
      </c>
    </row>
    <row r="479" spans="1:5" x14ac:dyDescent="0.25">
      <c r="A479" s="16" t="s">
        <v>415</v>
      </c>
      <c r="B479" s="16">
        <v>10</v>
      </c>
      <c r="C479" s="16">
        <v>10</v>
      </c>
    </row>
    <row r="480" spans="1:5" x14ac:dyDescent="0.25">
      <c r="A480" s="16" t="s">
        <v>416</v>
      </c>
      <c r="B480" s="16">
        <v>9</v>
      </c>
      <c r="C480" s="16">
        <v>9</v>
      </c>
    </row>
    <row r="481" spans="1:3" x14ac:dyDescent="0.25">
      <c r="A481" s="16" t="s">
        <v>417</v>
      </c>
      <c r="B481" s="16">
        <v>1.6344532413799282</v>
      </c>
      <c r="C481" s="16"/>
    </row>
    <row r="482" spans="1:3" x14ac:dyDescent="0.25">
      <c r="A482" s="16" t="s">
        <v>418</v>
      </c>
      <c r="B482" s="16">
        <v>0.23781137384883658</v>
      </c>
      <c r="C482" s="16"/>
    </row>
    <row r="483" spans="1:3" ht="13" thickBot="1" x14ac:dyDescent="0.3">
      <c r="A483" s="17" t="s">
        <v>419</v>
      </c>
      <c r="B483" s="17">
        <v>3.17889310445827</v>
      </c>
      <c r="C48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ProcessedData_c1</vt:lpstr>
      <vt:lpstr>ProcessedData_c2</vt:lpstr>
      <vt:lpstr>ProcessedData_c3</vt:lpstr>
      <vt:lpstr>ProcessedData_c4</vt:lpstr>
      <vt:lpstr>ProcessedData_c5</vt:lpstr>
      <vt:lpstr>Summary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dcterms:created xsi:type="dcterms:W3CDTF">2020-11-17T17:03:55Z</dcterms:created>
  <dcterms:modified xsi:type="dcterms:W3CDTF">2020-11-18T04:56:18Z</dcterms:modified>
</cp:coreProperties>
</file>