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CEEA7FF7-6AC0-4242-A0B4-11A49DFD71C3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C14" i="1" l="1"/>
  <c r="D14" i="1"/>
  <c r="E14" i="1"/>
  <c r="B14" i="1"/>
  <c r="A26" i="1" l="1"/>
  <c r="A25" i="1"/>
  <c r="B25" i="1"/>
  <c r="C25" i="1" s="1"/>
  <c r="F13" i="1"/>
  <c r="F14" i="1" s="1"/>
  <c r="C24" i="1" l="1"/>
  <c r="B24" i="1"/>
  <c r="B26" i="1"/>
  <c r="C26" i="1" s="1"/>
  <c r="B27" i="1"/>
  <c r="C27" i="1" l="1"/>
  <c r="C28" i="1" s="1"/>
  <c r="A24" i="1"/>
  <c r="A18" i="1"/>
  <c r="A19" i="1"/>
  <c r="A20" i="1"/>
  <c r="A17" i="1"/>
  <c r="B18" i="1"/>
  <c r="B19" i="1"/>
  <c r="B20" i="1"/>
  <c r="B17" i="1"/>
  <c r="C18" i="1"/>
  <c r="D18" i="1" s="1"/>
  <c r="C19" i="1"/>
  <c r="D19" i="1" s="1"/>
  <c r="C20" i="1"/>
  <c r="D20" i="1" s="1"/>
  <c r="C17" i="1"/>
  <c r="G10" i="1"/>
  <c r="G9" i="1"/>
  <c r="G8" i="1"/>
  <c r="B21" i="1" l="1"/>
  <c r="C21" i="1"/>
  <c r="D21" i="1" s="1"/>
  <c r="D17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<sst xmlns="http://schemas.openxmlformats.org/spreadsheetml/2006/main" count="44" uniqueCount="41">
  <si>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</si>
  <si>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</si>
  <si>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</si>
  <si>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</si>
  <si>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</si>
  <si>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</si>
  <si>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</si>
  <si>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</si>
  <si>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</si>
  <si>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</si>
  <si>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</si>
  <si>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</si>
  <si>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</si>
  <si>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</si>
  <si>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</si>
  <si>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</si>
  <si>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</si>
  <si>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</si>
  <si>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</si>
  <si>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</si>
  <si>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</si>
  <si>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</si>
  <si>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</si>
  <si>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</si>
  <si>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</si>
  <si>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</si>
  <si>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</si>
  <si>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</si>
  <si>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</si>
  <si>
    <t>UC Copy Trip</t>
  </si>
  <si>
    <t>UC Export</t>
  </si>
  <si>
    <t>Buffer:</t>
  </si>
  <si>
    <t>Spalte1</t>
  </si>
  <si>
    <t>some time of locations (e.g. image upload) affected activity and therefor was split</t>
  </si>
  <si>
    <t>TIME SPENT (ACTUAL)</t>
  </si>
  <si>
    <t>(includes AuthZ and Follow Actions)</t>
  </si>
  <si>
    <t>https://drive.google.com/open?id=1ZQ_V2uwXbj0vQeNRhskU6kZrGtW4QiVQ</t>
  </si>
  <si>
    <t>to JSON not ical</t>
  </si>
  <si>
    <t>Original file (without time spent updates for 1st semester UCs):</t>
  </si>
  <si>
    <t>Time spent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</si>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</sst>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22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14</c:v>
                </c:pt>
                <c:pt idx="1">
                  <c:v>37</c:v>
                </c:pt>
                <c:pt idx="2">
                  <c:v>54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14</xdr:row>
      <xdr:rowOff>57679</xdr:rowOff>
    </xdr:from>
    <xdr:to>
      <xdr:col>8</xdr:col>
      <xdr:colOff>1308100</xdr:colOff>
      <xdr:row>29</xdr:row>
      <xdr:rowOff>186796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J14" totalsRowCount="1" headerRowDxfId="21">
  <autoFilter ref="A6:J13" xr:uid="{5C67A54D-222E-4FF5-9573-520223123106}"/>
  <tableColumns count="10">
    <tableColumn id="1" xr3:uid="{601B8A81-A423-4342-9310-3B039E150F63}" name="UC " totalsRowDxfId="20"/>
    <tableColumn id="2" xr3:uid="{75540AED-3EB3-4F31-941D-D3E841D54080}" name="Documentation " totalsRowFunction="custom" dataDxfId="19" totalsRowDxfId="18">
      <totalsRowFormula>SUM(Tabelle1[Documentation ])</totalsRowFormula>
    </tableColumn>
    <tableColumn id="3" xr3:uid="{44742907-8F2C-4FCF-8DEE-61BA7ECA4543}" name="Coding " totalsRowFunction="custom" totalsRowDxfId="17">
      <totalsRowFormula>SUM(Tabelle1[Coding ])</totalsRowFormula>
    </tableColumn>
    <tableColumn id="4" xr3:uid="{9B438196-2177-438C-A44A-8636E52EF290}" name="Testing " totalsRowFunction="custom" totalsRowDxfId="16">
      <totalsRowFormula>SUM(Tabelle1[Testing ])</totalsRowFormula>
    </tableColumn>
    <tableColumn id="5" xr3:uid="{B716A9E4-62D3-49AF-9B37-5CC43E74EB72}" name="Warm-Up time" totalsRowFunction="custom" totalsRowDxfId="15">
      <totalsRowFormula>SUM(Tabelle1[Warm-Up time])</totalsRowFormula>
    </tableColumn>
    <tableColumn id="6" xr3:uid="{83B3F74C-E728-456F-AD1D-D2D9CCB1CA9E}" name="Total" totalsRowFunction="custom" dataDxfId="14" totalsRowDxfId="13">
      <calculatedColumnFormula>SUM(B7:E7)</calculatedColumnFormula>
      <totalsRowFormula>SUM(Tabelle1[Total])</totalsRowFormula>
    </tableColumn>
    <tableColumn id="7" xr3:uid="{DD6F7461-5964-4423-A8FF-374449E351FE}" name="FP" totalsRowDxfId="12"/>
    <tableColumn id="8" xr3:uid="{DBB74D18-542D-4647-9968-E267EA472222}" name="Completed?" totalsRowDxfId="11">
      <calculatedColumnFormula>FALSE</calculatedColumnFormula>
    </tableColumn>
    <tableColumn id="9" xr3:uid="{947A6D29-0BC8-443D-A656-5CF90ED82879}" name="Remarks" totalsRowDxfId="10"/>
    <tableColumn id="10" xr3:uid="{37822F84-BE51-440E-9E33-7057374B8388}" name="Spalte1" totalsRow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8" headerRowBorderDxfId="7" tableBorderDxfId="6" totalsRowBorderDxfId="5">
  <autoFilter ref="A16:D21" xr:uid="{5C48C029-3835-4A93-A46E-44532C92FAA3}"/>
  <tableColumns count="4">
    <tableColumn id="1" xr3:uid="{0447BFA7-3026-4AF7-A1B7-18AE0CFBF124}" name="UC" dataDxfId="4"/>
    <tableColumn id="2" xr3:uid="{A2FB336A-5D1A-465E-8C03-AD6268938476}" name="FP" dataDxfId="3"/>
    <tableColumn id="3" xr3:uid="{AB75E940-54C0-4B8B-9EA7-F80E0F712E4D}" name="Time Total (/wo warm-up)" dataDxfId="2"/>
    <tableColumn id="4" xr3:uid="{E3D2115D-CD04-4BCA-BD7D-98B341DA5312}" name="Time/FP" dataDxfId="1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D28" totalsRowShown="0">
  <autoFilter ref="A23:D28" xr:uid="{9A2F3DE4-4BA2-4301-84EB-47561E8B86BA}"/>
  <tableColumns count="4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  <tableColumn id="4" xr3:uid="{358D21C6-AD94-4623-A21C-E1FAE50C991D}" name="Time spent" dataDxfId="0">
      <calculatedColumnFormula>F11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drive.google.com/open?id=1ZQ_V2uwXbj0vQeNRhskU6kZrGtW4QiVQ" TargetMode="External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J28"/>
  <sheetViews>
    <sheetView tabSelected="1" topLeftCell="A11" zoomScale="90" zoomScaleNormal="90" workbookViewId="0">
      <selection activeCell="D29" sqref="D29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  <col min="10" max="10" width="37.5703125" customWidth="1"/>
  </cols>
  <sheetData>
    <row r="2" spans="1:10" ht="18.75" x14ac:dyDescent="0.3">
      <c r="A2" s="2" t="s">
        <v>0</v>
      </c>
    </row>
    <row r="3" spans="1:10" x14ac:dyDescent="0.25">
      <c r="A3" t="s">
        <v>1</v>
      </c>
      <c r="C3" t="s">
        <v>18</v>
      </c>
      <c r="G3" t="s">
        <v>38</v>
      </c>
    </row>
    <row r="4" spans="1:10" ht="15.75" thickBot="1" x14ac:dyDescent="0.3">
      <c r="A4" t="s">
        <v>2</v>
      </c>
      <c r="C4" s="4" t="s">
        <v>19</v>
      </c>
      <c r="G4" s="4" t="s">
        <v>36</v>
      </c>
    </row>
    <row r="5" spans="1:10" ht="15.75" thickBot="1" x14ac:dyDescent="0.3">
      <c r="B5" s="24" t="s">
        <v>34</v>
      </c>
      <c r="C5" s="25"/>
      <c r="D5" s="25"/>
      <c r="E5" s="25"/>
      <c r="F5" s="26"/>
    </row>
    <row r="6" spans="1:10" x14ac:dyDescent="0.25">
      <c r="A6" s="1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7" t="s">
        <v>8</v>
      </c>
      <c r="G6" s="1" t="s">
        <v>9</v>
      </c>
      <c r="H6" s="1" t="s">
        <v>15</v>
      </c>
      <c r="I6" s="1" t="s">
        <v>16</v>
      </c>
      <c r="J6" s="1" t="s">
        <v>32</v>
      </c>
    </row>
    <row r="7" spans="1:10" x14ac:dyDescent="0.25">
      <c r="A7" t="s">
        <v>10</v>
      </c>
      <c r="B7" s="18">
        <v>6</v>
      </c>
      <c r="C7" s="19">
        <v>5</v>
      </c>
      <c r="D7" s="19">
        <v>3</v>
      </c>
      <c r="E7" s="19">
        <v>5</v>
      </c>
      <c r="F7" s="20">
        <f>SUM(B7:E7)</f>
        <v>19</v>
      </c>
      <c r="G7">
        <v>29.44</v>
      </c>
      <c r="H7" t="b">
        <f>TRUE</f>
        <v>1</v>
      </c>
      <c r="I7" s="3"/>
    </row>
    <row r="8" spans="1:10" ht="23.25" customHeight="1" x14ac:dyDescent="0.25">
      <c r="A8" t="s">
        <v>11</v>
      </c>
      <c r="B8" s="18">
        <v>11</v>
      </c>
      <c r="C8" s="19">
        <v>24</v>
      </c>
      <c r="D8" s="19">
        <v>2</v>
      </c>
      <c r="E8" s="19">
        <v>7</v>
      </c>
      <c r="F8" s="20">
        <f t="shared" ref="F8:F12" si="0">SUM(B8:E8)</f>
        <v>44</v>
      </c>
      <c r="G8">
        <f>88.23+10.68</f>
        <v>98.91</v>
      </c>
      <c r="H8" t="b">
        <v>1</v>
      </c>
      <c r="I8" s="3" t="s">
        <v>20</v>
      </c>
    </row>
    <row r="9" spans="1:10" ht="22.5" customHeight="1" x14ac:dyDescent="0.25">
      <c r="A9" t="s">
        <v>12</v>
      </c>
      <c r="B9" s="18">
        <v>8</v>
      </c>
      <c r="C9" s="19">
        <v>40</v>
      </c>
      <c r="D9" s="19">
        <v>6</v>
      </c>
      <c r="E9" s="19">
        <v>38</v>
      </c>
      <c r="F9" s="20">
        <f t="shared" si="0"/>
        <v>92</v>
      </c>
      <c r="G9">
        <f>37.72*2</f>
        <v>75.44</v>
      </c>
      <c r="H9" t="b">
        <v>1</v>
      </c>
      <c r="I9" s="3" t="s">
        <v>17</v>
      </c>
      <c r="J9" s="3" t="s">
        <v>33</v>
      </c>
    </row>
    <row r="10" spans="1:10" ht="22.5" customHeight="1" x14ac:dyDescent="0.25">
      <c r="A10" t="s">
        <v>13</v>
      </c>
      <c r="B10" s="18">
        <v>3</v>
      </c>
      <c r="C10" s="19">
        <v>28</v>
      </c>
      <c r="D10" s="19">
        <v>3</v>
      </c>
      <c r="E10" s="19">
        <v>15</v>
      </c>
      <c r="F10" s="20">
        <f t="shared" si="0"/>
        <v>49</v>
      </c>
      <c r="G10">
        <f>37.72*2</f>
        <v>75.44</v>
      </c>
      <c r="H10" t="b">
        <v>1</v>
      </c>
      <c r="I10" s="3" t="s">
        <v>17</v>
      </c>
    </row>
    <row r="11" spans="1:10" x14ac:dyDescent="0.25">
      <c r="A11" t="s">
        <v>14</v>
      </c>
      <c r="B11" s="18">
        <v>4</v>
      </c>
      <c r="C11" s="19">
        <v>50</v>
      </c>
      <c r="D11" s="19">
        <v>5</v>
      </c>
      <c r="E11" s="19">
        <v>15</v>
      </c>
      <c r="F11" s="20">
        <f t="shared" si="0"/>
        <v>74</v>
      </c>
      <c r="G11">
        <v>42.32</v>
      </c>
      <c r="H11" t="b">
        <v>1</v>
      </c>
      <c r="I11" s="14" t="s">
        <v>35</v>
      </c>
    </row>
    <row r="12" spans="1:10" x14ac:dyDescent="0.25">
      <c r="A12" t="s">
        <v>30</v>
      </c>
      <c r="B12" s="18">
        <v>2</v>
      </c>
      <c r="C12" s="19">
        <v>5</v>
      </c>
      <c r="D12" s="19">
        <v>2</v>
      </c>
      <c r="E12" s="19">
        <v>0</v>
      </c>
      <c r="F12" s="20">
        <f t="shared" si="0"/>
        <v>9</v>
      </c>
      <c r="G12">
        <v>34.200000000000003</v>
      </c>
      <c r="H12" t="b">
        <v>1</v>
      </c>
      <c r="I12" s="3" t="s">
        <v>37</v>
      </c>
    </row>
    <row r="13" spans="1:10" x14ac:dyDescent="0.25">
      <c r="A13" t="s">
        <v>29</v>
      </c>
      <c r="B13" s="18">
        <v>4</v>
      </c>
      <c r="C13" s="19">
        <v>6</v>
      </c>
      <c r="D13" s="19">
        <v>2</v>
      </c>
      <c r="E13" s="19">
        <v>1</v>
      </c>
      <c r="F13" s="20">
        <f>SUM(B13:E13)</f>
        <v>13</v>
      </c>
      <c r="G13">
        <v>34.200000000000003</v>
      </c>
      <c r="H13" t="b">
        <v>1</v>
      </c>
    </row>
    <row r="14" spans="1:10" ht="15.75" thickBot="1" x14ac:dyDescent="0.3">
      <c r="A14" s="19"/>
      <c r="B14" s="21">
        <f>SUM(Tabelle1[Documentation ])</f>
        <v>38</v>
      </c>
      <c r="C14" s="22">
        <f>SUM(Tabelle1[Coding ])</f>
        <v>158</v>
      </c>
      <c r="D14" s="22">
        <f>SUM(Tabelle1[Testing ])</f>
        <v>23</v>
      </c>
      <c r="E14" s="22">
        <f>SUM(Tabelle1[Warm-Up time])</f>
        <v>81</v>
      </c>
      <c r="F14" s="23">
        <f>SUM(Tabelle1[Total])</f>
        <v>300</v>
      </c>
      <c r="G14" s="19"/>
      <c r="H14" s="19"/>
      <c r="I14" s="19"/>
      <c r="J14" s="19"/>
    </row>
    <row r="15" spans="1:10" ht="18.75" x14ac:dyDescent="0.3">
      <c r="A15" s="2" t="s">
        <v>27</v>
      </c>
    </row>
    <row r="16" spans="1:10" x14ac:dyDescent="0.25">
      <c r="A16" s="8" t="s">
        <v>24</v>
      </c>
      <c r="B16" s="9" t="s">
        <v>9</v>
      </c>
      <c r="C16" s="9" t="s">
        <v>22</v>
      </c>
      <c r="D16" s="10" t="s">
        <v>21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14</v>
      </c>
      <c r="D17" s="7">
        <f>C17/B17</f>
        <v>0.47554347826086957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37</v>
      </c>
      <c r="D18" s="7">
        <f t="shared" ref="D18:D21" si="2">C18/B18</f>
        <v>0.37407744414113842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54</v>
      </c>
      <c r="D19" s="7">
        <f t="shared" si="2"/>
        <v>0.71580063626723223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34</v>
      </c>
      <c r="D20" s="7">
        <f t="shared" si="2"/>
        <v>0.45068928950159071</v>
      </c>
    </row>
    <row r="21" spans="1:4" x14ac:dyDescent="0.25">
      <c r="A21" s="11" t="s">
        <v>23</v>
      </c>
      <c r="B21" s="12">
        <f>SUM(B17:B20)</f>
        <v>279.23</v>
      </c>
      <c r="C21" s="12">
        <f>SUM(C17:C20)</f>
        <v>139</v>
      </c>
      <c r="D21" s="13">
        <f t="shared" si="2"/>
        <v>0.49779751459370408</v>
      </c>
    </row>
    <row r="23" spans="1:4" x14ac:dyDescent="0.25">
      <c r="A23" t="s">
        <v>25</v>
      </c>
      <c r="B23" t="s">
        <v>9</v>
      </c>
      <c r="C23" t="s">
        <v>26</v>
      </c>
      <c r="D23" t="s">
        <v>39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  <c r="D24">
        <f t="shared" ref="D24:D28" si="3">F11</f>
        <v>74</v>
      </c>
    </row>
    <row r="25" spans="1:4" x14ac:dyDescent="0.25">
      <c r="A25" t="str">
        <f>A12</f>
        <v>UC Export</v>
      </c>
      <c r="B25">
        <f>G12</f>
        <v>34.200000000000003</v>
      </c>
      <c r="C25">
        <f>0.2558*B25+9.3956</f>
        <v>18.14396</v>
      </c>
      <c r="D25">
        <f t="shared" si="3"/>
        <v>9</v>
      </c>
    </row>
    <row r="26" spans="1:4" x14ac:dyDescent="0.25">
      <c r="A26" t="str">
        <f>A13</f>
        <v>UC Copy Trip</v>
      </c>
      <c r="B26">
        <f>G12</f>
        <v>34.200000000000003</v>
      </c>
      <c r="C26">
        <f>0.2558*B26+9.3956</f>
        <v>18.14396</v>
      </c>
      <c r="D26">
        <f t="shared" si="3"/>
        <v>13</v>
      </c>
    </row>
    <row r="27" spans="1:4" x14ac:dyDescent="0.25">
      <c r="A27" t="s">
        <v>28</v>
      </c>
      <c r="B27">
        <f>SUM(B24:B26)</f>
        <v>110.72000000000001</v>
      </c>
      <c r="C27">
        <f>SUM(C24:C26)</f>
        <v>56.508975999999997</v>
      </c>
      <c r="D27">
        <f>SUM(D24:D26)</f>
        <v>96</v>
      </c>
    </row>
    <row r="28" spans="1:4" x14ac:dyDescent="0.25">
      <c r="A28" t="s">
        <v>31</v>
      </c>
      <c r="B28">
        <v>2.5</v>
      </c>
      <c r="C28" s="1">
        <f>C27*Tabelle3[[#This Row],[FP]]</f>
        <v>141.27243999999999</v>
      </c>
      <c r="D28" s="27" t="s">
        <v>40</v>
      </c>
    </row>
  </sheetData>
  <mergeCells count="1">
    <mergeCell ref="B5:F5"/>
  </mergeCells>
  <hyperlinks>
    <hyperlink ref="C4" r:id="rId1" xr:uid="{D1D95D30-F1B5-45CB-BC2A-53B505397567}"/>
    <hyperlink ref="G4" r:id="rId2" xr:uid="{EE69F8D3-8F1D-4DDB-BFA5-977FE2660573}"/>
  </hyperlinks>
  <pageMargins left="0.7" right="0.7" top="0.78740157499999996" bottom="0.78740157499999996" header="0.3" footer="0.3"/>
  <pageSetup paperSize="9"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2019-06-16T10:11:32Z</dcterms:modified>
</cp:coreProperties>
</file>