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tambo\OneDrive\Documentos\UTN\3er Año\Economía\Práctica de Parcial\1er Parcial Garay\"/>
    </mc:Choice>
  </mc:AlternateContent>
  <xr:revisionPtr revIDLastSave="0" documentId="13_ncr:1_{52F7DF93-524F-4150-B84E-4C62CECDDD5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signa" sheetId="6" r:id="rId1"/>
    <sheet name="Proyectos de inversión" sheetId="4" r:id="rId2"/>
    <sheet name="Amortizacione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6" l="1"/>
  <c r="G21" i="6"/>
  <c r="G20" i="6"/>
  <c r="J12" i="4"/>
  <c r="J7" i="4"/>
  <c r="J10" i="4"/>
  <c r="J5" i="4"/>
  <c r="E10" i="4"/>
  <c r="E11" i="4"/>
  <c r="E12" i="4"/>
  <c r="E13" i="4"/>
  <c r="E14" i="4"/>
  <c r="E6" i="4"/>
  <c r="I5" i="4" s="1"/>
  <c r="E7" i="4"/>
  <c r="E8" i="4"/>
  <c r="E9" i="4"/>
  <c r="E5" i="4"/>
  <c r="J14" i="4" l="1"/>
  <c r="I10" i="4"/>
  <c r="H10" i="4"/>
  <c r="H5" i="4"/>
  <c r="J9" i="4"/>
  <c r="G10" i="4"/>
  <c r="F5" i="4"/>
  <c r="F6" i="4" s="1"/>
  <c r="F7" i="4" s="1"/>
  <c r="F8" i="4" s="1"/>
  <c r="K5" i="4" s="1"/>
  <c r="F10" i="4"/>
  <c r="F11" i="4" s="1"/>
  <c r="F12" i="4" s="1"/>
  <c r="G5" i="4"/>
  <c r="F9" i="4" l="1"/>
  <c r="F13" i="4"/>
  <c r="K10" i="4" s="1"/>
  <c r="F14" i="4" l="1"/>
  <c r="D6" i="5"/>
  <c r="C6" i="5"/>
  <c r="I5" i="5"/>
  <c r="I4" i="5"/>
  <c r="I3" i="5"/>
  <c r="H3" i="5"/>
  <c r="H5" i="5"/>
  <c r="C5" i="5"/>
  <c r="D5" i="5"/>
  <c r="C7" i="5"/>
  <c r="D7" i="5"/>
  <c r="H4" i="5"/>
</calcChain>
</file>

<file path=xl/sharedStrings.xml><?xml version="1.0" encoding="utf-8"?>
<sst xmlns="http://schemas.openxmlformats.org/spreadsheetml/2006/main" count="116" uniqueCount="92">
  <si>
    <t>Cálculo</t>
  </si>
  <si>
    <t>Valor directo</t>
  </si>
  <si>
    <t>Resultado</t>
  </si>
  <si>
    <t>Tasa de oportunidad</t>
  </si>
  <si>
    <t>Instante</t>
  </si>
  <si>
    <t>Flujo proyectado</t>
  </si>
  <si>
    <t>Flujo acumulado</t>
  </si>
  <si>
    <t>TIR</t>
  </si>
  <si>
    <t>Sistema de amortización</t>
  </si>
  <si>
    <t>Tipo de valor</t>
  </si>
  <si>
    <t>Inicial</t>
  </si>
  <si>
    <t>Final</t>
  </si>
  <si>
    <t>Amortizable</t>
  </si>
  <si>
    <t>Vida útil</t>
  </si>
  <si>
    <t>Puntuación</t>
  </si>
  <si>
    <t>Cuota</t>
  </si>
  <si>
    <t>Monto</t>
  </si>
  <si>
    <t>Valor residual</t>
  </si>
  <si>
    <t>Egresos</t>
  </si>
  <si>
    <t>Ingresos</t>
  </si>
  <si>
    <t>Proyecto</t>
  </si>
  <si>
    <t>A</t>
  </si>
  <si>
    <t>B</t>
  </si>
  <si>
    <t>VAN(0%)</t>
  </si>
  <si>
    <t>Período de recuperación</t>
  </si>
  <si>
    <t>LINEAL</t>
  </si>
  <si>
    <t>Inversión/Ingreso/Relación</t>
  </si>
  <si>
    <t>VAN(TO)</t>
  </si>
  <si>
    <t>Considerando una tasa de oportunidad para el inversor del 15% anual, se tiene la posibilidad de llevar a cabo los proyectos A o B, que son mutuamente excluyentes, cuya inversión y flujo neto de caja son los que se muestran a continuación.</t>
  </si>
  <si>
    <t>Instantes</t>
  </si>
  <si>
    <t>Inversión (A)</t>
  </si>
  <si>
    <t>Ingresos (A)</t>
  </si>
  <si>
    <t>flujo A</t>
  </si>
  <si>
    <t>facum A</t>
  </si>
  <si>
    <t>Inversión(B)</t>
  </si>
  <si>
    <t>Ingresos (B)</t>
  </si>
  <si>
    <t>flujo B</t>
  </si>
  <si>
    <t>fAcum B</t>
  </si>
  <si>
    <t>$ 15,000,000.00</t>
  </si>
  <si>
    <t>-$ 15,000,000.00</t>
  </si>
  <si>
    <t>$ 18,000,000.00</t>
  </si>
  <si>
    <t>-$ 18,000,000.00</t>
  </si>
  <si>
    <t>$ 4,000,000.00</t>
  </si>
  <si>
    <t>-$ 11,000,000.00</t>
  </si>
  <si>
    <t>$ 7,000,000.00</t>
  </si>
  <si>
    <t>$ 5,000,000.00</t>
  </si>
  <si>
    <t>-$ 6,000,000.00</t>
  </si>
  <si>
    <t>$ 7,200,000.00</t>
  </si>
  <si>
    <t>-$ 3,800,000.00</t>
  </si>
  <si>
    <t>$ 5,500,000.00</t>
  </si>
  <si>
    <t>-$ 500,000.00</t>
  </si>
  <si>
    <t>$ 3,500,000.00</t>
  </si>
  <si>
    <t>-$ 300,000.00</t>
  </si>
  <si>
    <t>$ 8,900,000.00</t>
  </si>
  <si>
    <t>$ 8,400,000.00</t>
  </si>
  <si>
    <t>$ 9,100,000.00</t>
  </si>
  <si>
    <t>$ 8,800,000.00</t>
  </si>
  <si>
    <t>Inversión</t>
  </si>
  <si>
    <t>VAN (15%)</t>
  </si>
  <si>
    <t>P. R. Simple</t>
  </si>
  <si>
    <t>Condición</t>
  </si>
  <si>
    <t>Aceptación/Rechazo</t>
  </si>
  <si>
    <t>Orden de prioridad</t>
  </si>
  <si>
    <t>M. Excluyente</t>
  </si>
  <si>
    <t>I</t>
  </si>
  <si>
    <t>$ 10,000,000.00</t>
  </si>
  <si>
    <t>15.00%</t>
  </si>
  <si>
    <t>$ -</t>
  </si>
  <si>
    <t>3 años</t>
  </si>
  <si>
    <t>II</t>
  </si>
  <si>
    <t>$ 28,000,000.00</t>
  </si>
  <si>
    <t>30.00%</t>
  </si>
  <si>
    <t>Independiente</t>
  </si>
  <si>
    <t>III</t>
  </si>
  <si>
    <t>$ 12,000,000.00</t>
  </si>
  <si>
    <t>25.00%</t>
  </si>
  <si>
    <t>$ 2,000,000.00</t>
  </si>
  <si>
    <t>Complementario</t>
  </si>
  <si>
    <t>IV</t>
  </si>
  <si>
    <t>16.00%</t>
  </si>
  <si>
    <t>$ 800,000.00</t>
  </si>
  <si>
    <r>
      <t>1.</t>
    </r>
    <r>
      <rPr>
        <sz val="11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  <scheme val="minor"/>
      </rPr>
      <t>Haga una primera evaluación de los proyectos (filtro) y aconseje sobre la continuidad del estudio de los proyectos (acepte o rechace), los inversores pretenden que la relación Ingresos / Egresos sea mayor a 1,2 y que la inversión se recupere antes de los cuatro años (PRS).</t>
    </r>
  </si>
  <si>
    <r>
      <t>2.</t>
    </r>
    <r>
      <rPr>
        <sz val="11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  <scheme val="minor"/>
      </rPr>
      <t>Elija el proyecto más conveniente utilizando el método del flujo de fondos descontados (VAN y TIR) si los inversores pretenden una tasa de oportunidad del 15% anual.</t>
    </r>
  </si>
  <si>
    <r>
      <t>3.</t>
    </r>
    <r>
      <rPr>
        <sz val="11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  <scheme val="minor"/>
      </rPr>
      <t xml:space="preserve">Incluya al proyecto elegido en el punto 2.- en la tabla siguiente, indicando el orden de prioridad que le asignaría y los proyectos que estaría dispuesto a realizar si existe una restricción presupuestaria de 40 millones de pesos </t>
    </r>
    <r>
      <rPr>
        <b/>
        <u/>
        <sz val="11"/>
        <color rgb="FF000000"/>
        <rFont val="Calibri"/>
        <family val="2"/>
        <scheme val="minor"/>
      </rPr>
      <t>10 puntos</t>
    </r>
  </si>
  <si>
    <t>ELIJO B</t>
  </si>
  <si>
    <t>3,06 años</t>
  </si>
  <si>
    <t>RECHAZO</t>
  </si>
  <si>
    <t>ACEPTO</t>
  </si>
  <si>
    <t>Presupuesto</t>
  </si>
  <si>
    <t>Proyecto ll</t>
  </si>
  <si>
    <t>Proyecto lll</t>
  </si>
  <si>
    <t>Proyecto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</si>
</sst>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u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/>
    <xf numFmtId="10" fontId="0" fillId="0" borderId="1" xfId="0" applyNumberFormat="1" applyBorder="1"/>
    <xf numFmtId="164" fontId="0" fillId="0" borderId="1" xfId="0" applyNumberFormat="1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/>
    <xf numFmtId="9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right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0" fontId="1" fillId="5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right" vertical="center" wrapText="1"/>
    </xf>
    <xf numFmtId="10" fontId="0" fillId="3" borderId="1" xfId="0" applyNumberFormat="1" applyFont="1" applyFill="1" applyBorder="1" applyAlignment="1">
      <alignment horizontal="right" vertical="center" wrapText="1"/>
    </xf>
    <xf numFmtId="164" fontId="0" fillId="0" borderId="0" xfId="0" applyNumberFormat="1"/>
    <xf numFmtId="0" fontId="1" fillId="4" borderId="0" xfId="0" applyFont="1" applyFill="1"/>
    <xf numFmtId="164" fontId="1" fillId="4" borderId="0" xfId="0" applyNumberFormat="1" applyFont="1" applyFill="1"/>
    <xf numFmtId="0" fontId="1" fillId="6" borderId="0" xfId="0" applyFont="1" applyFill="1"/>
    <xf numFmtId="164" fontId="1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7F0C-8437-4452-8F67-5FE5C5E243A3}">
  <dimension ref="A1:K22"/>
  <sheetViews>
    <sheetView tabSelected="1" topLeftCell="A12" workbookViewId="0">
      <selection activeCell="D30" sqref="D30"/>
    </sheetView>
  </sheetViews>
  <sheetFormatPr baseColWidth="10" defaultRowHeight="15" x14ac:dyDescent="0.25"/>
  <cols>
    <col min="2" max="2" width="14.42578125" customWidth="1"/>
    <col min="3" max="3" width="14.28515625" customWidth="1"/>
    <col min="4" max="4" width="14.5703125" customWidth="1"/>
    <col min="5" max="5" width="15.28515625" customWidth="1"/>
    <col min="6" max="6" width="15.7109375" customWidth="1"/>
    <col min="7" max="7" width="19.140625" customWidth="1"/>
    <col min="8" max="8" width="14.5703125" customWidth="1"/>
    <col min="9" max="9" width="14.7109375" customWidth="1"/>
  </cols>
  <sheetData>
    <row r="1" spans="1:11" ht="33.75" customHeight="1" x14ac:dyDescent="0.25">
      <c r="A1" s="18" t="s">
        <v>28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x14ac:dyDescent="0.25">
      <c r="A2" s="24" t="s">
        <v>29</v>
      </c>
      <c r="B2" s="24" t="s">
        <v>30</v>
      </c>
      <c r="C2" s="24" t="s">
        <v>31</v>
      </c>
      <c r="D2" s="24" t="s">
        <v>32</v>
      </c>
      <c r="E2" s="24" t="s">
        <v>33</v>
      </c>
      <c r="F2" s="24" t="s">
        <v>34</v>
      </c>
      <c r="G2" s="24" t="s">
        <v>35</v>
      </c>
      <c r="H2" s="24" t="s">
        <v>36</v>
      </c>
      <c r="I2" s="24" t="s">
        <v>37</v>
      </c>
      <c r="J2" s="17"/>
      <c r="K2" s="17"/>
    </row>
    <row r="3" spans="1:11" ht="30" x14ac:dyDescent="0.25">
      <c r="A3" s="19">
        <v>0</v>
      </c>
      <c r="B3" s="19" t="s">
        <v>38</v>
      </c>
      <c r="C3" s="19"/>
      <c r="D3" s="19" t="s">
        <v>39</v>
      </c>
      <c r="E3" s="19" t="s">
        <v>39</v>
      </c>
      <c r="F3" s="19" t="s">
        <v>40</v>
      </c>
      <c r="G3" s="19"/>
      <c r="H3" s="19" t="s">
        <v>41</v>
      </c>
      <c r="I3" s="19" t="s">
        <v>41</v>
      </c>
      <c r="J3" s="17"/>
      <c r="K3" s="17"/>
    </row>
    <row r="4" spans="1:11" ht="30" x14ac:dyDescent="0.25">
      <c r="A4" s="19">
        <v>1</v>
      </c>
      <c r="B4" s="19"/>
      <c r="C4" s="19" t="s">
        <v>42</v>
      </c>
      <c r="D4" s="19" t="s">
        <v>42</v>
      </c>
      <c r="E4" s="19" t="s">
        <v>43</v>
      </c>
      <c r="F4" s="19"/>
      <c r="G4" s="19" t="s">
        <v>44</v>
      </c>
      <c r="H4" s="19" t="s">
        <v>44</v>
      </c>
      <c r="I4" s="19" t="s">
        <v>43</v>
      </c>
      <c r="J4" s="17"/>
      <c r="K4" s="17"/>
    </row>
    <row r="5" spans="1:11" x14ac:dyDescent="0.25">
      <c r="A5" s="19">
        <v>2</v>
      </c>
      <c r="B5" s="19"/>
      <c r="C5" s="19" t="s">
        <v>45</v>
      </c>
      <c r="D5" s="19" t="s">
        <v>45</v>
      </c>
      <c r="E5" s="19" t="s">
        <v>46</v>
      </c>
      <c r="F5" s="19"/>
      <c r="G5" s="19" t="s">
        <v>47</v>
      </c>
      <c r="H5" s="19" t="s">
        <v>47</v>
      </c>
      <c r="I5" s="19" t="s">
        <v>48</v>
      </c>
      <c r="J5" s="17"/>
      <c r="K5" s="17"/>
    </row>
    <row r="6" spans="1:11" x14ac:dyDescent="0.25">
      <c r="A6" s="19">
        <v>3</v>
      </c>
      <c r="B6" s="19"/>
      <c r="C6" s="19" t="s">
        <v>49</v>
      </c>
      <c r="D6" s="19" t="s">
        <v>49</v>
      </c>
      <c r="E6" s="19" t="s">
        <v>50</v>
      </c>
      <c r="F6" s="19"/>
      <c r="G6" s="19" t="s">
        <v>51</v>
      </c>
      <c r="H6" s="19" t="s">
        <v>51</v>
      </c>
      <c r="I6" s="19" t="s">
        <v>52</v>
      </c>
      <c r="J6" s="17"/>
      <c r="K6" s="17"/>
    </row>
    <row r="7" spans="1:11" x14ac:dyDescent="0.25">
      <c r="A7" s="19">
        <v>4</v>
      </c>
      <c r="B7" s="19"/>
      <c r="C7" s="19" t="s">
        <v>53</v>
      </c>
      <c r="D7" s="19" t="s">
        <v>53</v>
      </c>
      <c r="E7" s="19" t="s">
        <v>54</v>
      </c>
      <c r="F7" s="19"/>
      <c r="G7" s="19" t="s">
        <v>55</v>
      </c>
      <c r="H7" s="19" t="s">
        <v>55</v>
      </c>
      <c r="I7" s="19" t="s">
        <v>56</v>
      </c>
      <c r="J7" s="17"/>
      <c r="K7" s="17"/>
    </row>
    <row r="9" spans="1:11" ht="30" customHeight="1" x14ac:dyDescent="0.25">
      <c r="A9" s="22" t="s">
        <v>81</v>
      </c>
      <c r="B9" s="22"/>
      <c r="C9" s="22"/>
      <c r="D9" s="22"/>
      <c r="E9" s="22"/>
      <c r="F9" s="22"/>
      <c r="G9" s="22"/>
      <c r="H9" s="22"/>
      <c r="I9" s="22"/>
      <c r="J9" s="22"/>
      <c r="K9" s="22"/>
    </row>
    <row r="10" spans="1:11" x14ac:dyDescent="0.25">
      <c r="A10" s="23" t="s">
        <v>82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36" customHeight="1" x14ac:dyDescent="0.25">
      <c r="A11" s="18" t="s">
        <v>83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</row>
    <row r="12" spans="1:11" ht="30" x14ac:dyDescent="0.25">
      <c r="A12" s="25" t="s">
        <v>20</v>
      </c>
      <c r="B12" s="25" t="s">
        <v>57</v>
      </c>
      <c r="C12" s="25" t="s">
        <v>7</v>
      </c>
      <c r="D12" s="25" t="s">
        <v>58</v>
      </c>
      <c r="E12" s="25" t="s">
        <v>59</v>
      </c>
      <c r="F12" s="25" t="s">
        <v>60</v>
      </c>
      <c r="G12" s="25" t="s">
        <v>61</v>
      </c>
      <c r="H12" s="25" t="s">
        <v>62</v>
      </c>
      <c r="I12" s="17"/>
      <c r="J12" s="17"/>
      <c r="K12" s="17"/>
    </row>
    <row r="13" spans="1:11" x14ac:dyDescent="0.25">
      <c r="A13" s="26" t="s">
        <v>22</v>
      </c>
      <c r="B13" s="37">
        <v>18000000</v>
      </c>
      <c r="C13" s="38">
        <v>0.1779</v>
      </c>
      <c r="D13" s="37">
        <v>1035452.37</v>
      </c>
      <c r="E13" s="26" t="s">
        <v>85</v>
      </c>
      <c r="F13" s="26" t="s">
        <v>63</v>
      </c>
      <c r="G13" s="26" t="s">
        <v>87</v>
      </c>
      <c r="H13" s="26">
        <v>3</v>
      </c>
      <c r="I13" s="17"/>
      <c r="J13" s="17"/>
      <c r="K13" s="17"/>
    </row>
    <row r="14" spans="1:11" x14ac:dyDescent="0.25">
      <c r="A14" s="26" t="s">
        <v>64</v>
      </c>
      <c r="B14" s="20" t="s">
        <v>65</v>
      </c>
      <c r="C14" s="20" t="s">
        <v>66</v>
      </c>
      <c r="D14" s="20" t="s">
        <v>67</v>
      </c>
      <c r="E14" s="26" t="s">
        <v>68</v>
      </c>
      <c r="F14" s="26" t="s">
        <v>63</v>
      </c>
      <c r="G14" s="26" t="s">
        <v>86</v>
      </c>
      <c r="H14" s="26"/>
      <c r="I14" s="17"/>
      <c r="J14" s="17"/>
      <c r="K14" s="17"/>
    </row>
    <row r="15" spans="1:11" x14ac:dyDescent="0.25">
      <c r="A15" s="27" t="s">
        <v>69</v>
      </c>
      <c r="B15" s="21" t="s">
        <v>70</v>
      </c>
      <c r="C15" s="21" t="s">
        <v>71</v>
      </c>
      <c r="D15" s="21" t="s">
        <v>45</v>
      </c>
      <c r="E15" s="27" t="s">
        <v>68</v>
      </c>
      <c r="F15" s="27" t="s">
        <v>72</v>
      </c>
      <c r="G15" s="27" t="s">
        <v>87</v>
      </c>
      <c r="H15" s="27">
        <v>1</v>
      </c>
      <c r="I15" s="17"/>
      <c r="J15" s="17"/>
      <c r="K15" s="17"/>
    </row>
    <row r="16" spans="1:11" ht="30" x14ac:dyDescent="0.25">
      <c r="A16" s="27" t="s">
        <v>73</v>
      </c>
      <c r="B16" s="21" t="s">
        <v>74</v>
      </c>
      <c r="C16" s="21" t="s">
        <v>75</v>
      </c>
      <c r="D16" s="21" t="s">
        <v>76</v>
      </c>
      <c r="E16" s="27" t="s">
        <v>68</v>
      </c>
      <c r="F16" s="27" t="s">
        <v>77</v>
      </c>
      <c r="G16" s="27" t="s">
        <v>87</v>
      </c>
      <c r="H16" s="27">
        <v>2</v>
      </c>
      <c r="I16" s="17"/>
      <c r="J16" s="17"/>
      <c r="K16" s="17"/>
    </row>
    <row r="17" spans="1:11" x14ac:dyDescent="0.25">
      <c r="A17" s="26" t="s">
        <v>78</v>
      </c>
      <c r="B17" s="20" t="s">
        <v>38</v>
      </c>
      <c r="C17" s="20" t="s">
        <v>79</v>
      </c>
      <c r="D17" s="20" t="s">
        <v>80</v>
      </c>
      <c r="E17" s="26" t="s">
        <v>68</v>
      </c>
      <c r="F17" s="26" t="s">
        <v>63</v>
      </c>
      <c r="G17" s="26" t="s">
        <v>86</v>
      </c>
      <c r="H17" s="26"/>
      <c r="I17" s="17"/>
      <c r="J17" s="17"/>
      <c r="K17" s="17"/>
    </row>
    <row r="19" spans="1:11" x14ac:dyDescent="0.25">
      <c r="F19" t="s">
        <v>88</v>
      </c>
      <c r="G19" s="39">
        <v>40000000</v>
      </c>
    </row>
    <row r="20" spans="1:11" x14ac:dyDescent="0.25">
      <c r="F20" s="40" t="s">
        <v>89</v>
      </c>
      <c r="G20" s="41">
        <f>G19-28000000</f>
        <v>12000000</v>
      </c>
    </row>
    <row r="21" spans="1:11" x14ac:dyDescent="0.25">
      <c r="F21" s="40" t="s">
        <v>90</v>
      </c>
      <c r="G21" s="41">
        <f>G20-12000000</f>
        <v>0</v>
      </c>
    </row>
    <row r="22" spans="1:11" x14ac:dyDescent="0.25">
      <c r="F22" s="42" t="s">
        <v>91</v>
      </c>
      <c r="G22" s="43">
        <f>G21-18000000</f>
        <v>-18000000</v>
      </c>
    </row>
  </sheetData>
  <mergeCells count="4">
    <mergeCell ref="A1:K1"/>
    <mergeCell ref="A9:K9"/>
    <mergeCell ref="A10:K10"/>
    <mergeCell ref="A11:K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37"/>
  <sheetViews>
    <sheetView workbookViewId="0">
      <selection activeCell="H17" sqref="H17"/>
    </sheetView>
  </sheetViews>
  <sheetFormatPr baseColWidth="10" defaultRowHeight="15" x14ac:dyDescent="0.25"/>
  <cols>
    <col min="1" max="1" width="21.7109375" customWidth="1"/>
    <col min="2" max="2" width="9.7109375" customWidth="1"/>
    <col min="3" max="3" width="15.28515625" customWidth="1"/>
    <col min="4" max="4" width="13.140625" bestFit="1" customWidth="1"/>
    <col min="5" max="5" width="15.5703125" customWidth="1"/>
    <col min="6" max="6" width="15.42578125" customWidth="1"/>
    <col min="7" max="7" width="14.85546875" customWidth="1"/>
    <col min="8" max="8" width="14.7109375" customWidth="1"/>
    <col min="9" max="9" width="15.28515625" customWidth="1"/>
    <col min="10" max="10" width="24.5703125" customWidth="1"/>
    <col min="11" max="11" width="23.42578125" customWidth="1"/>
  </cols>
  <sheetData>
    <row r="2" spans="1:17" x14ac:dyDescent="0.25">
      <c r="A2" s="3" t="s">
        <v>3</v>
      </c>
      <c r="B2" s="6">
        <v>0.15</v>
      </c>
      <c r="F2" s="10"/>
      <c r="G2" s="9"/>
      <c r="H2" s="9"/>
      <c r="I2" s="9"/>
      <c r="J2" s="9"/>
      <c r="K2" s="9"/>
    </row>
    <row r="3" spans="1:17" x14ac:dyDescent="0.25">
      <c r="A3" s="9"/>
      <c r="B3" s="9"/>
      <c r="C3" s="9"/>
      <c r="D3" s="9"/>
      <c r="E3" s="9"/>
      <c r="F3" s="10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x14ac:dyDescent="0.25">
      <c r="A4" s="3" t="s">
        <v>20</v>
      </c>
      <c r="B4" s="3" t="s">
        <v>4</v>
      </c>
      <c r="C4" s="3" t="s">
        <v>18</v>
      </c>
      <c r="D4" s="3" t="s">
        <v>19</v>
      </c>
      <c r="E4" s="3" t="s">
        <v>5</v>
      </c>
      <c r="F4" s="3" t="s">
        <v>6</v>
      </c>
      <c r="G4" s="3" t="s">
        <v>23</v>
      </c>
      <c r="H4" s="3" t="s">
        <v>27</v>
      </c>
      <c r="I4" s="3" t="s">
        <v>7</v>
      </c>
      <c r="J4" s="3" t="s">
        <v>26</v>
      </c>
      <c r="K4" s="3" t="s">
        <v>24</v>
      </c>
      <c r="L4" s="9"/>
      <c r="M4" s="9"/>
      <c r="N4" s="9"/>
      <c r="O4" s="9"/>
      <c r="P4" s="9"/>
      <c r="Q4" s="9"/>
    </row>
    <row r="5" spans="1:17" x14ac:dyDescent="0.25">
      <c r="A5" s="16" t="s">
        <v>21</v>
      </c>
      <c r="B5" s="4">
        <v>0</v>
      </c>
      <c r="C5" s="7">
        <v>15000000</v>
      </c>
      <c r="D5" s="7"/>
      <c r="E5" s="7">
        <f>(-1*C5)+D5</f>
        <v>-15000000</v>
      </c>
      <c r="F5" s="7">
        <f>E5</f>
        <v>-15000000</v>
      </c>
      <c r="G5" s="32">
        <f>(E5/((1+(1*0%))^B5))+(E6/((1+(1*0%))^B6))+(E7/((1+(1*0%))^B7))+(E8/((1+(1*0%))^B8))+(E9/((1+(1*0%))^B9))</f>
        <v>8400000</v>
      </c>
      <c r="H5" s="32">
        <f>(E5/((1+(1*B2))^B5))+(E6/((1+(1*B2))^B6))+(E7/((1+(1*B2))^B7))+(E8/((1+(1*B2))^B8))+(E9/((1+(1*B2))^B9))</f>
        <v>963922.37020308478</v>
      </c>
      <c r="I5" s="31">
        <f>IFERROR(IRR(E5:E9),"No hay valores")</f>
        <v>0.17755046092895821</v>
      </c>
      <c r="J5" s="15">
        <f>C5</f>
        <v>15000000</v>
      </c>
      <c r="K5" s="29">
        <f>IFERROR(3+(ABS(F8)/E9),"No hay valores")</f>
        <v>3.0561797752808988</v>
      </c>
      <c r="L5" s="9"/>
      <c r="M5" s="9"/>
      <c r="N5" s="9"/>
      <c r="O5" s="9"/>
      <c r="P5" s="9"/>
      <c r="Q5" s="9"/>
    </row>
    <row r="6" spans="1:17" x14ac:dyDescent="0.25">
      <c r="A6" s="16"/>
      <c r="B6" s="4">
        <v>1</v>
      </c>
      <c r="C6" s="7"/>
      <c r="D6" s="7">
        <v>4000000</v>
      </c>
      <c r="E6" s="7">
        <f t="shared" ref="E6:E14" si="0">(-1*C6)+D6</f>
        <v>4000000</v>
      </c>
      <c r="F6" s="7">
        <f>F5+E6</f>
        <v>-11000000</v>
      </c>
      <c r="G6" s="33"/>
      <c r="H6" s="33"/>
      <c r="I6" s="31"/>
      <c r="J6" s="15"/>
      <c r="K6" s="29"/>
      <c r="L6" s="9"/>
      <c r="M6" s="9"/>
      <c r="N6" s="9"/>
      <c r="O6" s="9"/>
      <c r="P6" s="9"/>
      <c r="Q6" s="9"/>
    </row>
    <row r="7" spans="1:17" x14ac:dyDescent="0.25">
      <c r="A7" s="16"/>
      <c r="B7" s="4">
        <v>2</v>
      </c>
      <c r="C7" s="7"/>
      <c r="D7" s="7">
        <v>5000000</v>
      </c>
      <c r="E7" s="7">
        <f t="shared" si="0"/>
        <v>5000000</v>
      </c>
      <c r="F7" s="7">
        <f>F6+E7</f>
        <v>-6000000</v>
      </c>
      <c r="G7" s="33"/>
      <c r="H7" s="33"/>
      <c r="I7" s="31"/>
      <c r="J7" s="15">
        <f>D6+D7+D8+D9</f>
        <v>23400000</v>
      </c>
      <c r="K7" s="29"/>
      <c r="L7" s="9"/>
      <c r="M7" s="9"/>
      <c r="N7" s="9"/>
      <c r="O7" s="9"/>
      <c r="P7" s="9"/>
      <c r="Q7" s="9"/>
    </row>
    <row r="8" spans="1:17" x14ac:dyDescent="0.25">
      <c r="A8" s="16"/>
      <c r="B8" s="4">
        <v>3</v>
      </c>
      <c r="C8" s="7"/>
      <c r="D8" s="7">
        <v>5500000</v>
      </c>
      <c r="E8" s="7">
        <f t="shared" si="0"/>
        <v>5500000</v>
      </c>
      <c r="F8" s="7">
        <f>F7+E8</f>
        <v>-500000</v>
      </c>
      <c r="G8" s="33"/>
      <c r="H8" s="33"/>
      <c r="I8" s="31"/>
      <c r="J8" s="16"/>
      <c r="K8" s="29"/>
      <c r="L8" s="9"/>
      <c r="M8" s="9"/>
      <c r="N8" s="9"/>
      <c r="O8" s="9"/>
      <c r="P8" s="9"/>
      <c r="Q8" s="9"/>
    </row>
    <row r="9" spans="1:17" x14ac:dyDescent="0.25">
      <c r="A9" s="16"/>
      <c r="B9" s="4">
        <v>4</v>
      </c>
      <c r="C9" s="7"/>
      <c r="D9" s="7">
        <v>8900000</v>
      </c>
      <c r="E9" s="7">
        <f t="shared" si="0"/>
        <v>8900000</v>
      </c>
      <c r="F9" s="7">
        <f>F8+E9</f>
        <v>8400000</v>
      </c>
      <c r="G9" s="33"/>
      <c r="H9" s="33"/>
      <c r="I9" s="31"/>
      <c r="J9" s="28">
        <f>IFERROR(J7/J5,"No hay valores")</f>
        <v>1.56</v>
      </c>
      <c r="K9" s="29"/>
      <c r="L9" s="9"/>
      <c r="M9" s="9"/>
      <c r="N9" s="9"/>
      <c r="O9" s="9"/>
      <c r="P9" s="9"/>
      <c r="Q9" s="9"/>
    </row>
    <row r="10" spans="1:17" x14ac:dyDescent="0.25">
      <c r="A10" s="16" t="s">
        <v>22</v>
      </c>
      <c r="B10" s="4">
        <v>0</v>
      </c>
      <c r="C10" s="7">
        <v>18000000</v>
      </c>
      <c r="D10" s="7"/>
      <c r="E10" s="7">
        <f t="shared" si="0"/>
        <v>-18000000</v>
      </c>
      <c r="F10" s="7">
        <f>E10</f>
        <v>-18000000</v>
      </c>
      <c r="G10" s="34">
        <f>(E10/((1+(1*0%))^B10))+(E11/((1+(1*0%))^B11))+(E12/((1+(1*0%))^B12))+(E13/((1+(1*0%))^B13))+(E14/((1+(1*0%))^B14))</f>
        <v>8800000</v>
      </c>
      <c r="H10" s="34">
        <f>(E10/((1+(1*B2))^B10))+(E11/((1+(1*B2))^B11))+(E12/((1+(1*B2))^B12))+(E13/((1+(1*B2))^B13))+(E14/((1+(1*B2))^B14))</f>
        <v>1035452.2746845568</v>
      </c>
      <c r="I10" s="30">
        <f>IFERROR(IRR(E10:E14),"No hay valores")</f>
        <v>0.17792895858067226</v>
      </c>
      <c r="J10" s="15">
        <f>C10</f>
        <v>18000000</v>
      </c>
      <c r="K10" s="29">
        <f>IFERROR(3+(ABS(F13)/E14),"No hay valores")</f>
        <v>3.0329670329670328</v>
      </c>
      <c r="L10" s="9"/>
      <c r="M10" s="9"/>
      <c r="N10" s="9"/>
      <c r="O10" s="9"/>
      <c r="P10" s="9"/>
      <c r="Q10" s="9"/>
    </row>
    <row r="11" spans="1:17" x14ac:dyDescent="0.25">
      <c r="A11" s="16"/>
      <c r="B11" s="4">
        <v>1</v>
      </c>
      <c r="C11" s="7"/>
      <c r="D11" s="7">
        <v>7000000</v>
      </c>
      <c r="E11" s="7">
        <f t="shared" si="0"/>
        <v>7000000</v>
      </c>
      <c r="F11" s="7">
        <f>F10+E11</f>
        <v>-11000000</v>
      </c>
      <c r="G11" s="35"/>
      <c r="H11" s="35"/>
      <c r="I11" s="30"/>
      <c r="J11" s="15"/>
      <c r="K11" s="29"/>
      <c r="L11" s="9"/>
      <c r="M11" s="9"/>
      <c r="N11" s="9"/>
      <c r="O11" s="9"/>
      <c r="P11" s="9"/>
      <c r="Q11" s="9"/>
    </row>
    <row r="12" spans="1:17" x14ac:dyDescent="0.25">
      <c r="A12" s="16"/>
      <c r="B12" s="4">
        <v>2</v>
      </c>
      <c r="C12" s="7"/>
      <c r="D12" s="7">
        <v>7200000</v>
      </c>
      <c r="E12" s="7">
        <f t="shared" si="0"/>
        <v>7200000</v>
      </c>
      <c r="F12" s="7">
        <f>F11+E12</f>
        <v>-3800000</v>
      </c>
      <c r="G12" s="35"/>
      <c r="H12" s="35"/>
      <c r="I12" s="30"/>
      <c r="J12" s="15">
        <f>D11+D12+D13+D14</f>
        <v>26800000</v>
      </c>
      <c r="K12" s="29"/>
      <c r="L12" s="9"/>
      <c r="M12" s="9"/>
      <c r="N12" s="9"/>
      <c r="O12" s="9"/>
      <c r="P12" s="9"/>
      <c r="Q12" s="9"/>
    </row>
    <row r="13" spans="1:17" x14ac:dyDescent="0.25">
      <c r="A13" s="16"/>
      <c r="B13" s="4">
        <v>3</v>
      </c>
      <c r="C13" s="7"/>
      <c r="D13" s="7">
        <v>3500000</v>
      </c>
      <c r="E13" s="7">
        <f t="shared" si="0"/>
        <v>3500000</v>
      </c>
      <c r="F13" s="7">
        <f>F12+E13</f>
        <v>-300000</v>
      </c>
      <c r="G13" s="35"/>
      <c r="H13" s="35"/>
      <c r="I13" s="30"/>
      <c r="J13" s="16"/>
      <c r="K13" s="29"/>
      <c r="L13" s="9"/>
      <c r="M13" s="9"/>
      <c r="N13" s="9"/>
      <c r="O13" s="9"/>
      <c r="P13" s="9"/>
      <c r="Q13" s="9"/>
    </row>
    <row r="14" spans="1:17" x14ac:dyDescent="0.25">
      <c r="A14" s="16"/>
      <c r="B14" s="4">
        <v>4</v>
      </c>
      <c r="C14" s="7"/>
      <c r="D14" s="7">
        <v>9100000</v>
      </c>
      <c r="E14" s="7">
        <f t="shared" si="0"/>
        <v>9100000</v>
      </c>
      <c r="F14" s="7">
        <f>F13+E14</f>
        <v>8800000</v>
      </c>
      <c r="G14" s="35"/>
      <c r="H14" s="35"/>
      <c r="I14" s="30"/>
      <c r="J14" s="28">
        <f>IFERROR(J12/J10,"No hay valores")</f>
        <v>1.4888888888888889</v>
      </c>
      <c r="K14" s="29"/>
      <c r="L14" s="9"/>
      <c r="M14" s="9"/>
      <c r="N14" s="9"/>
      <c r="O14" s="9"/>
      <c r="P14" s="9"/>
      <c r="Q14" s="9"/>
    </row>
    <row r="15" spans="1:17" x14ac:dyDescent="0.25">
      <c r="A15" s="9"/>
      <c r="B15" s="10"/>
      <c r="C15" s="11"/>
      <c r="D15" s="9"/>
      <c r="E15" s="9"/>
      <c r="F15" s="10"/>
      <c r="G15" s="36" t="s">
        <v>84</v>
      </c>
      <c r="H15" s="36"/>
      <c r="I15" s="36"/>
      <c r="J15" s="36"/>
      <c r="K15" s="36"/>
      <c r="L15" s="9"/>
      <c r="M15" s="9"/>
      <c r="N15" s="9"/>
      <c r="O15" s="9"/>
      <c r="P15" s="9"/>
      <c r="Q15" s="9"/>
    </row>
    <row r="16" spans="1:17" ht="15" customHeight="1" x14ac:dyDescent="0.25">
      <c r="A16" s="9"/>
      <c r="B16" s="10"/>
      <c r="C16" s="11"/>
      <c r="D16" s="9"/>
      <c r="E16" s="9"/>
      <c r="F16" s="12"/>
      <c r="G16" s="11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1:17" x14ac:dyDescent="0.25">
      <c r="A17" s="9"/>
      <c r="B17" s="10"/>
      <c r="C17" s="11"/>
      <c r="D17" s="9"/>
      <c r="E17" s="9"/>
      <c r="F17" s="12"/>
      <c r="G17" s="11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1:17" x14ac:dyDescent="0.25">
      <c r="A18" s="9"/>
      <c r="B18" s="10"/>
      <c r="C18" s="11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1:17" x14ac:dyDescent="0.25">
      <c r="A19" s="9"/>
      <c r="B19" s="10"/>
      <c r="C19" s="11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1:17" x14ac:dyDescent="0.25">
      <c r="A20" s="9"/>
      <c r="B20" s="10"/>
      <c r="C20" s="11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1:17" x14ac:dyDescent="0.25">
      <c r="A21" s="9"/>
      <c r="B21" s="13"/>
      <c r="C21" s="11"/>
      <c r="D21" s="14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1:17" x14ac:dyDescent="0.25">
      <c r="A22" s="9"/>
      <c r="B22" s="13"/>
      <c r="C22" s="11"/>
      <c r="D22" s="14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spans="1:17" x14ac:dyDescent="0.25">
      <c r="A23" s="9"/>
      <c r="B23" s="13"/>
      <c r="C23" s="11"/>
      <c r="D23" s="14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spans="1:17" x14ac:dyDescent="0.25">
      <c r="A24" s="9"/>
      <c r="B24" s="1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</row>
    <row r="25" spans="1:17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</row>
    <row r="37" spans="8:9" x14ac:dyDescent="0.25">
      <c r="H37" s="8"/>
      <c r="I37" s="8"/>
    </row>
  </sheetData>
  <mergeCells count="15">
    <mergeCell ref="G15:K15"/>
    <mergeCell ref="K5:K9"/>
    <mergeCell ref="K10:K14"/>
    <mergeCell ref="A5:A9"/>
    <mergeCell ref="A10:A14"/>
    <mergeCell ref="G5:G9"/>
    <mergeCell ref="G10:G14"/>
    <mergeCell ref="H5:H9"/>
    <mergeCell ref="H10:H14"/>
    <mergeCell ref="J5:J6"/>
    <mergeCell ref="J7:J8"/>
    <mergeCell ref="J10:J11"/>
    <mergeCell ref="J12:J13"/>
    <mergeCell ref="I5:I9"/>
    <mergeCell ref="I10:I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10"/>
  <sheetViews>
    <sheetView workbookViewId="0">
      <selection activeCell="C12" sqref="C12"/>
    </sheetView>
  </sheetViews>
  <sheetFormatPr baseColWidth="10" defaultRowHeight="15" x14ac:dyDescent="0.25"/>
  <cols>
    <col min="1" max="1" width="22.85546875" customWidth="1"/>
    <col min="2" max="4" width="14.140625" customWidth="1"/>
    <col min="8" max="8" width="13.85546875" customWidth="1"/>
    <col min="9" max="9" width="14.140625" customWidth="1"/>
  </cols>
  <sheetData>
    <row r="2" spans="1:9" x14ac:dyDescent="0.25">
      <c r="A2" s="3" t="s">
        <v>8</v>
      </c>
      <c r="B2" s="1" t="s">
        <v>25</v>
      </c>
      <c r="G2" s="3" t="s">
        <v>15</v>
      </c>
      <c r="H2" s="3" t="s">
        <v>16</v>
      </c>
      <c r="I2" s="3" t="s">
        <v>17</v>
      </c>
    </row>
    <row r="3" spans="1:9" x14ac:dyDescent="0.25">
      <c r="G3" s="1">
        <v>1</v>
      </c>
      <c r="H3" s="5">
        <f ca="1">IF(B2="LINEAL",D7/A10,IF(B2="CRECIENTE",D7*(G3/B10),D7*(G5/B10)))</f>
        <v>0</v>
      </c>
      <c r="I3" s="7">
        <f ca="1">D5-H3</f>
        <v>0</v>
      </c>
    </row>
    <row r="4" spans="1:9" x14ac:dyDescent="0.25">
      <c r="A4" s="3" t="s">
        <v>9</v>
      </c>
      <c r="B4" s="3" t="s">
        <v>1</v>
      </c>
      <c r="C4" s="3" t="s">
        <v>0</v>
      </c>
      <c r="D4" s="3" t="s">
        <v>2</v>
      </c>
      <c r="G4" s="1">
        <v>2</v>
      </c>
      <c r="H4" s="5">
        <f ca="1">IF(B2="LINEAL",D7/A10,IF(B2="CRECIENTE",D7*(G4/B10),D7*(G4/B10)))</f>
        <v>0</v>
      </c>
      <c r="I4" s="7">
        <f ca="1">I3-H4</f>
        <v>0</v>
      </c>
    </row>
    <row r="5" spans="1:9" x14ac:dyDescent="0.25">
      <c r="A5" s="2" t="s">
        <v>10</v>
      </c>
      <c r="B5" s="5"/>
      <c r="C5" s="5">
        <f ca="1">D7+D6</f>
        <v>0</v>
      </c>
      <c r="D5" s="5">
        <f ca="1">IF(B5&gt;0,B5,C5)</f>
        <v>0</v>
      </c>
      <c r="G5" s="1">
        <v>3</v>
      </c>
      <c r="H5" s="5">
        <f ca="1">IF(B2="LINEAL",D7/A10,IF(B2="CRECIENTE",D7*(G5/B10),D7*(G3/B10)))</f>
        <v>0</v>
      </c>
      <c r="I5" s="7">
        <f ca="1">I4-H5</f>
        <v>0</v>
      </c>
    </row>
    <row r="6" spans="1:9" x14ac:dyDescent="0.25">
      <c r="A6" s="2" t="s">
        <v>11</v>
      </c>
      <c r="B6" s="5"/>
      <c r="C6" s="5">
        <f ca="1">D5-D7</f>
        <v>0</v>
      </c>
      <c r="D6" s="5">
        <f ca="1">IF(B6&gt;0,B6,C6)</f>
        <v>0</v>
      </c>
    </row>
    <row r="7" spans="1:9" x14ac:dyDescent="0.25">
      <c r="A7" s="2" t="s">
        <v>12</v>
      </c>
      <c r="B7" s="5"/>
      <c r="C7" s="5">
        <f ca="1">D5-D6</f>
        <v>0</v>
      </c>
      <c r="D7" s="5">
        <f ca="1">IF(B7&gt;0,B7,C7)</f>
        <v>0</v>
      </c>
    </row>
    <row r="9" spans="1:9" x14ac:dyDescent="0.25">
      <c r="A9" s="3" t="s">
        <v>13</v>
      </c>
      <c r="B9" s="3" t="s">
        <v>14</v>
      </c>
    </row>
    <row r="10" spans="1:9" x14ac:dyDescent="0.25">
      <c r="A10" s="1"/>
      <c r="B10" s="1"/>
    </row>
  </sheetData>
  <dataValidations count="1">
    <dataValidation type="list" allowBlank="1" showInputMessage="1" showErrorMessage="1" sqref="B2" xr:uid="{00000000-0002-0000-0500-000000000000}">
      <formula1>"LINEAL,CRECIENTE,DECRECIENTE"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Consigna</vt:lpstr>
      <vt:lpstr>Proyectos de inversión</vt:lpstr>
      <vt:lpstr>Amortizaciones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Ariel Tamborini Criscueli</dc:creator>
  <cp:lastModifiedBy>Agustin Ariel Tamborini Criscueli</cp:lastModifiedBy>
  <dcterms:created xsi:type="dcterms:W3CDTF">2015-06-05T18:19:34Z</dcterms:created>
  <dcterms:modified xsi:type="dcterms:W3CDTF">2021-08-04T01:43:25Z</dcterms:modified>
</cp:coreProperties>
</file>