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gus\Desktop\"/>
    </mc:Choice>
  </mc:AlternateContent>
  <xr:revisionPtr revIDLastSave="0" documentId="13_ncr:1_{DE39D559-3069-4C92-AD30-4639E3A82E22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1" l="1"/>
  <c r="V26" i="10"/>
  <c r="V27" i="10"/>
  <c r="V25" i="10"/>
  <c r="Z13" i="10"/>
  <c r="Z12" i="10"/>
  <c r="Z11" i="10"/>
  <c r="Z18" i="9"/>
  <c r="Z17" i="9"/>
  <c r="Z9" i="9"/>
  <c r="Z8" i="9"/>
  <c r="L13" i="9"/>
  <c r="L14" i="9"/>
  <c r="L15" i="9"/>
  <c r="L16" i="9"/>
  <c r="L17" i="9"/>
  <c r="L18" i="9"/>
  <c r="L19" i="9"/>
  <c r="L12" i="9"/>
  <c r="L3" i="9"/>
  <c r="L5" i="9"/>
  <c r="L4" i="9"/>
  <c r="I33" i="8"/>
  <c r="G33" i="8"/>
  <c r="G34" i="8"/>
  <c r="Z31" i="8"/>
  <c r="Z23" i="8"/>
  <c r="Z15" i="8"/>
  <c r="Z7" i="8"/>
  <c r="N11" i="7"/>
  <c r="N10" i="7"/>
  <c r="N7" i="7"/>
  <c r="N9" i="7"/>
  <c r="T3" i="7"/>
  <c r="T7" i="7"/>
  <c r="Q24" i="6"/>
  <c r="Q23" i="6"/>
  <c r="N24" i="6"/>
  <c r="N23" i="6"/>
  <c r="K23" i="6"/>
  <c r="K24" i="6"/>
  <c r="E20" i="6"/>
  <c r="B19" i="6"/>
  <c r="B18" i="6"/>
  <c r="D17" i="6"/>
  <c r="M10" i="6"/>
  <c r="L7" i="6"/>
  <c r="L4" i="6"/>
  <c r="L3" i="6"/>
  <c r="L2" i="6"/>
  <c r="E6" i="5"/>
  <c r="C8" i="5"/>
  <c r="C7" i="5"/>
  <c r="C6" i="5"/>
  <c r="C5" i="5"/>
  <c r="J4" i="3"/>
  <c r="J3" i="3"/>
  <c r="B13" i="2"/>
  <c r="D9" i="2"/>
  <c r="B9" i="2"/>
  <c r="B10" i="2"/>
  <c r="B8" i="2"/>
  <c r="C13" i="1"/>
</calcChain>
</file>

<file path=xl/sharedStrings.xml><?xml version="1.0" encoding="utf-8"?>
<sst xmlns="http://schemas.openxmlformats.org/spreadsheetml/2006/main" count="519" uniqueCount="202">
  <si>
    <t>Pagina</t>
  </si>
  <si>
    <t>bytes</t>
  </si>
  <si>
    <t>Memoria física</t>
  </si>
  <si>
    <t>frames</t>
  </si>
  <si>
    <t>32 frames = 5 bits de direccionamiento de marco</t>
  </si>
  <si>
    <t>32 bits de direccionamiento de página</t>
  </si>
  <si>
    <t>Tamaño</t>
  </si>
  <si>
    <t>Unidad</t>
  </si>
  <si>
    <t>Página</t>
  </si>
  <si>
    <t>Marco</t>
  </si>
  <si>
    <t>Memoria</t>
  </si>
  <si>
    <t>Cantidad</t>
  </si>
  <si>
    <t>-</t>
  </si>
  <si>
    <t>Dirección lógica = Nro de página + Offset</t>
  </si>
  <si>
    <t>Direccionamiento de página = 3 bits (2^8)</t>
  </si>
  <si>
    <t>Direccionamiento de contenido = 10 bits (2^10)</t>
  </si>
  <si>
    <t>Bits de dirección lógica = 13</t>
  </si>
  <si>
    <t>Dirección física = Nro de marco + Offset</t>
  </si>
  <si>
    <t>Direccionamiento de marco = 5 bits (2^32)</t>
  </si>
  <si>
    <t>Bits de dirección física = 15</t>
  </si>
  <si>
    <t>La dirección lógica va a ser menor que la dirección física</t>
  </si>
  <si>
    <t>20 bits de direccionamiento lógico</t>
  </si>
  <si>
    <t>páginas</t>
  </si>
  <si>
    <t>Tamaño máximo posible es con 64 páginas</t>
  </si>
  <si>
    <t>12 bits de offset</t>
  </si>
  <si>
    <t>8 bits de identificación de página</t>
  </si>
  <si>
    <t>Tamaño máximo = Tamaño máximo de memoria o tamaño máximo de direccionamiento de páginas</t>
  </si>
  <si>
    <t>Fragmentación interna máxima = Tamaño de página - 1</t>
  </si>
  <si>
    <t>Segmento</t>
  </si>
  <si>
    <t>Dirección Lógica</t>
  </si>
  <si>
    <t>Dirección Física</t>
  </si>
  <si>
    <t>No existe</t>
  </si>
  <si>
    <t>2 bits de segmento</t>
  </si>
  <si>
    <t>16 bits de offset</t>
  </si>
  <si>
    <t>20000h</t>
  </si>
  <si>
    <t>10000h</t>
  </si>
  <si>
    <t>0BEEFh</t>
  </si>
  <si>
    <t>00ACEh</t>
  </si>
  <si>
    <t>Base</t>
  </si>
  <si>
    <t>Largo</t>
  </si>
  <si>
    <t>Protección</t>
  </si>
  <si>
    <t>R</t>
  </si>
  <si>
    <t>E</t>
  </si>
  <si>
    <t>RW</t>
  </si>
  <si>
    <t>Offset</t>
  </si>
  <si>
    <t>Acción</t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</si>
  <si>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0000000000000000</t>
    </r>
  </si>
  <si>
    <t>Escribe</t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</si>
  <si>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0000000000000000</t>
    </r>
  </si>
  <si>
    <t>No hay permisos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</si>
  <si>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1011111011101111</t>
    </r>
  </si>
  <si>
    <t>Segmentation Fault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</si>
  <si>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</t>
    </r>
    <r>
      <rPr>
        <sz val="11"/>
        <rFont val="Calibri"/>
        <family val="2"/>
        <scheme val="minor"/>
      </rPr>
      <t>101011001110</t>
    </r>
  </si>
  <si>
    <t>MP</t>
  </si>
  <si>
    <t>Direccionamiento</t>
  </si>
  <si>
    <t>13 bits de offset</t>
  </si>
  <si>
    <t>7 bits de ID de página</t>
  </si>
  <si>
    <t>Se necesitan 20 bits</t>
  </si>
  <si>
    <t>Programa</t>
  </si>
  <si>
    <t>Longitud</t>
  </si>
  <si>
    <t>A</t>
  </si>
  <si>
    <t>B</t>
  </si>
  <si>
    <t>C</t>
  </si>
  <si>
    <t>a)</t>
  </si>
  <si>
    <t>Direccionamiento de 16 bits</t>
  </si>
  <si>
    <t>Memoria física de 32 KiB</t>
  </si>
  <si>
    <t>Por el tamaño de página deducimos que se necesitan 9 bits de offset</t>
  </si>
  <si>
    <t>Entonces tenemos 7 bits de ID de página</t>
  </si>
  <si>
    <t>b)</t>
  </si>
  <si>
    <t>Podemos tener un máximo de 128 páginas</t>
  </si>
  <si>
    <t>c)</t>
  </si>
  <si>
    <t>TP: nro página, nro marco, bit de presencia</t>
  </si>
  <si>
    <t>Tabla de administración de espacio: nro marco, bit de ocupado</t>
  </si>
  <si>
    <t>Memoria Física de 64Kb</t>
  </si>
  <si>
    <t>La tabla ocupa 2 bits por frame =&gt;</t>
  </si>
  <si>
    <t>bits</t>
  </si>
  <si>
    <t>Frame</t>
  </si>
  <si>
    <t>Presencia</t>
  </si>
  <si>
    <t>Dirección</t>
  </si>
  <si>
    <t>Dirección física</t>
  </si>
  <si>
    <t>10 bits de offset de página</t>
  </si>
  <si>
    <t>Página Virtual</t>
  </si>
  <si>
    <t>2 bits de ID de marco (4 marcos en MP)</t>
  </si>
  <si>
    <t>Dirección lógica</t>
  </si>
  <si>
    <t>3 bits de ID de página (8 páginas)</t>
  </si>
  <si>
    <t>Page Fault</t>
  </si>
  <si>
    <t>Óptimo</t>
  </si>
  <si>
    <t>Marco/Página</t>
  </si>
  <si>
    <t>Page Faults</t>
  </si>
  <si>
    <t>FIFO</t>
  </si>
  <si>
    <t>LRU</t>
  </si>
  <si>
    <t>Clock</t>
  </si>
  <si>
    <t>0*</t>
  </si>
  <si>
    <t>1*</t>
  </si>
  <si>
    <t>7*</t>
  </si>
  <si>
    <t>2*</t>
  </si>
  <si>
    <t>&gt;-</t>
  </si>
  <si>
    <t>&gt;1</t>
  </si>
  <si>
    <t>3*</t>
  </si>
  <si>
    <t>&gt;7</t>
  </si>
  <si>
    <t>&gt;2*</t>
  </si>
  <si>
    <t>Memoria Física</t>
  </si>
  <si>
    <t>TP = nro marco, nro pagina, ultimo referenciado, bit de uso, permisos</t>
  </si>
  <si>
    <t>nro marco = 5 bits</t>
  </si>
  <si>
    <t>nro pagina = 3 bits</t>
  </si>
  <si>
    <t>ultimo referenciado = 1 bit</t>
  </si>
  <si>
    <t>bit de uso = 1 bit</t>
  </si>
  <si>
    <t>permisos = 3 bits</t>
  </si>
  <si>
    <t>bit de presencia = 1 bit</t>
  </si>
  <si>
    <t>Direccionamiento de 32 bits</t>
  </si>
  <si>
    <t>Proceso</t>
  </si>
  <si>
    <t>19 bits de página</t>
  </si>
  <si>
    <t>Accesos a disco</t>
  </si>
  <si>
    <t>Clock modificado</t>
  </si>
  <si>
    <t>Escrituras en disco</t>
  </si>
  <si>
    <t>14*'</t>
  </si>
  <si>
    <t>17*'</t>
  </si>
  <si>
    <t>17*</t>
  </si>
  <si>
    <t>19*'</t>
  </si>
  <si>
    <t>14'</t>
  </si>
  <si>
    <t>19'</t>
  </si>
  <si>
    <t>&gt;14*'</t>
  </si>
  <si>
    <t>15*'</t>
  </si>
  <si>
    <t>&gt;19*'</t>
  </si>
  <si>
    <t>12*</t>
  </si>
  <si>
    <t>&gt;14'</t>
  </si>
  <si>
    <t>&gt;15'</t>
  </si>
  <si>
    <t>21*</t>
  </si>
  <si>
    <t>&gt;19'</t>
  </si>
  <si>
    <t>&gt;12</t>
  </si>
  <si>
    <t>El rendimiento es mejor en clock modificado ya que tiene menos page faults y menos escrituras en disco</t>
  </si>
  <si>
    <t>TLB 1</t>
  </si>
  <si>
    <t>TLB 2</t>
  </si>
  <si>
    <t>TLB 3</t>
  </si>
  <si>
    <t>TLB 4</t>
  </si>
  <si>
    <t>Accesos a memoria</t>
  </si>
  <si>
    <t>Accesos a TLB</t>
  </si>
  <si>
    <t>* Sería útil el uso de una memoria caché ya que más de la mitad de los accesos se consiguen directamente por TLB</t>
  </si>
  <si>
    <t>* En este caso la caché no sería útil ya que no se da el concepto de localidad y se producen demasiados TLB y Page Faults</t>
  </si>
  <si>
    <t>Dirección (Hexa)</t>
  </si>
  <si>
    <t>Dirección (Binario)</t>
  </si>
  <si>
    <t>200A</t>
  </si>
  <si>
    <t>000E</t>
  </si>
  <si>
    <t>201E</t>
  </si>
  <si>
    <t>201F</t>
  </si>
  <si>
    <t>200C</t>
  </si>
  <si>
    <t>Dirección física (Hexa)</t>
  </si>
  <si>
    <t>Dirección física (Binario)</t>
  </si>
  <si>
    <t>0FAF</t>
  </si>
  <si>
    <t>111110101111</t>
  </si>
  <si>
    <t>FFF7</t>
  </si>
  <si>
    <t>1111111111110111</t>
  </si>
  <si>
    <t>0FFF</t>
  </si>
  <si>
    <t>111111111111</t>
  </si>
  <si>
    <t>Permisos</t>
  </si>
  <si>
    <t>Sin acceso</t>
  </si>
  <si>
    <t>Segmento 1</t>
  </si>
  <si>
    <t>Segmento 2</t>
  </si>
  <si>
    <t>…</t>
  </si>
  <si>
    <t>Segmento 0</t>
  </si>
  <si>
    <t>Se pueden direccionar hasta 64KB de memoria =&gt; 16 bits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</si>
  <si>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0000000001010</t>
    </r>
  </si>
  <si>
    <t>Gracias a que sabemos que la dirección 200A es el segmento 1 identificamos 3 bits de segmento</t>
  </si>
  <si>
    <t>3 bits de segmento</t>
  </si>
  <si>
    <t>Dirección física = Base + Offset</t>
  </si>
  <si>
    <t>Dirección lógica = Segmento + Offset</t>
  </si>
  <si>
    <t>Límite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</si>
  <si>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0000000001110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</si>
  <si>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0000001110111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</si>
  <si>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0000000011110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</si>
  <si>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0000000011111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</si>
  <si>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0000000001100</t>
    </r>
  </si>
  <si>
    <t>Base = Dirección física - Offset</t>
  </si>
  <si>
    <t>Base 0 = 0FAF - E(1110) = FA1</t>
  </si>
  <si>
    <t>FA1</t>
  </si>
  <si>
    <t>Base 2 = FFF7 - 77(1110111) = FF80</t>
  </si>
  <si>
    <t>FF80</t>
  </si>
  <si>
    <t>FE1</t>
  </si>
  <si>
    <t>Base 1 = 0FFF - 1E(11110) = FE1</t>
  </si>
  <si>
    <t>A)</t>
  </si>
  <si>
    <t>201F tira Segmentation Fault</t>
  </si>
  <si>
    <t>Offset 1F</t>
  </si>
  <si>
    <t>Segmentos 0 y 1 son adyacentes</t>
  </si>
  <si>
    <t>Base 0 + Limite 0 = Base 1</t>
  </si>
  <si>
    <t>Limite 0 = Base 1 - Base 0</t>
  </si>
  <si>
    <t>Limite 0 = 40</t>
  </si>
  <si>
    <t>Segmento 2 está al final de la memoria</t>
  </si>
  <si>
    <t>FFFF es la última dirección de memoria y 10000 es la primer dirección inválida (va de 0 a 65535)</t>
  </si>
  <si>
    <t>Base 2 + Limite 2 = 10000 (FFFF está incluida)</t>
  </si>
  <si>
    <t>Limite 2 = 80</t>
  </si>
  <si>
    <t>La primer dirección inválida sería 1F</t>
  </si>
  <si>
    <t>Limite 1 = 1F - 1</t>
  </si>
  <si>
    <t>Limite 1 = 1E</t>
  </si>
  <si>
    <t>1E</t>
  </si>
  <si>
    <t>B)</t>
  </si>
  <si>
    <t>200C no puede accederse por falta de permisos</t>
  </si>
  <si>
    <t>Offset C</t>
  </si>
  <si>
    <t>Probablemente sea el segmento 1 ya que no se puede realizar escritura sobre el segmento de código</t>
  </si>
  <si>
    <t>C)</t>
  </si>
  <si>
    <t>Genera fragmentación externa. Al contar con espacio dinámico ajustado a necesidad del proceso</t>
  </si>
  <si>
    <t xml:space="preserve">solo corre riesgo de que los huecos en memoria sean mayores al espacio necesario para un </t>
  </si>
  <si>
    <t>determinado proceso pero, al no estar contiguos, no pueda aprovechar ese espacio.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</si>
</sst>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1" xfId="0" applyFill="1" applyBorder="1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7" borderId="1" xfId="0" applyFont="1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1" xfId="0" quotePrefix="1" applyBorder="1" applyAlignment="1">
      <alignment horizontal="center"/>
    </xf>
    <xf numFmtId="0" fontId="0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447675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8E2D2A-0408-AA11-5CD2-4936169F1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4650" cy="1514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742950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F694C2-B604-9E71-C806-4E85421E1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38950" cy="1304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752475</xdr:colOff>
      <xdr:row>16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9E4BFA-A764-F011-E1A7-8842B908A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3175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054684-6987-8B4A-986F-BA577A18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1</xdr:colOff>
      <xdr:row>10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6DE8E-FF14-EE49-3C16-742110170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34000" cy="1924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752475</xdr:colOff>
      <xdr:row>12</xdr:row>
      <xdr:rowOff>179823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29E80B-AED8-0CA9-E57C-6ABAFA59F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48475" cy="24658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352426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6310D3-C121-355C-7A27-1D2F6B4B3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38950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752476</xdr:colOff>
      <xdr:row>13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EFC054-CA0C-BD22-2125-06B5D526E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267450" cy="2657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733425</xdr:colOff>
      <xdr:row>13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1B771-941A-D434-2D22-009207F0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2628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304800</xdr:colOff>
      <xdr:row>7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A5FA1-ADB0-D6B0-04D8-41B490F5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1485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742951</xdr:colOff>
      <xdr:row>4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2C8704-F18B-4FFE-5672-263C48FA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3895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9</xdr:col>
      <xdr:colOff>1</xdr:colOff>
      <xdr:row>24</xdr:row>
      <xdr:rowOff>162457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A42A47-AAF5-C37B-B291-85D9BA60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52500"/>
          <a:ext cx="6858000" cy="3810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"/>
  <sheetViews>
    <sheetView workbookViewId="0">
      <selection activeCell="E13" sqref="B10:E13"/>
    </sheetView>
  </sheetViews>
  <sheetFormatPr baseColWidth="10" defaultColWidth="9.140625" defaultRowHeight="15" x14ac:dyDescent="0.25"/>
  <cols>
    <col min="7" max="7" width="11.85546875" bestFit="1" customWidth="1"/>
    <col min="13" max="13" width="13.85546875" customWidth="1"/>
  </cols>
  <sheetData>
    <row r="1" spans="2:15" x14ac:dyDescent="0.25">
      <c r="M1" t="s">
        <v>0</v>
      </c>
      <c r="N1">
        <v>1024</v>
      </c>
      <c r="O1" t="s">
        <v>1</v>
      </c>
    </row>
    <row r="2" spans="2:15" x14ac:dyDescent="0.25">
      <c r="M2" t="s">
        <v>2</v>
      </c>
      <c r="N2">
        <v>32</v>
      </c>
      <c r="O2" t="s">
        <v>3</v>
      </c>
    </row>
    <row r="4" spans="2:15" x14ac:dyDescent="0.25">
      <c r="M4" t="s">
        <v>4</v>
      </c>
    </row>
    <row r="5" spans="2:15" x14ac:dyDescent="0.25">
      <c r="M5" t="s">
        <v>5</v>
      </c>
    </row>
    <row r="10" spans="2:15" x14ac:dyDescent="0.25">
      <c r="B10" s="3"/>
      <c r="C10" s="2" t="s">
        <v>6</v>
      </c>
      <c r="D10" s="2" t="s">
        <v>7</v>
      </c>
      <c r="E10" s="2" t="s">
        <v>11</v>
      </c>
      <c r="G10" s="4" t="s">
        <v>13</v>
      </c>
      <c r="L10" s="4" t="s">
        <v>17</v>
      </c>
    </row>
    <row r="11" spans="2:15" x14ac:dyDescent="0.25">
      <c r="B11" s="2" t="s">
        <v>8</v>
      </c>
      <c r="C11" s="2">
        <v>1024</v>
      </c>
      <c r="D11" s="2" t="s">
        <v>1</v>
      </c>
      <c r="E11" s="2">
        <v>8</v>
      </c>
      <c r="G11" t="s">
        <v>14</v>
      </c>
      <c r="L11" t="s">
        <v>18</v>
      </c>
    </row>
    <row r="12" spans="2:15" x14ac:dyDescent="0.25">
      <c r="B12" s="2" t="s">
        <v>9</v>
      </c>
      <c r="C12" s="2">
        <v>1024</v>
      </c>
      <c r="D12" s="2" t="s">
        <v>1</v>
      </c>
      <c r="E12" s="2">
        <v>32</v>
      </c>
      <c r="G12" t="s">
        <v>15</v>
      </c>
      <c r="L12" t="s">
        <v>15</v>
      </c>
    </row>
    <row r="13" spans="2:15" x14ac:dyDescent="0.25">
      <c r="B13" s="2" t="s">
        <v>10</v>
      </c>
      <c r="C13" s="2">
        <f>C12*E12</f>
        <v>32768</v>
      </c>
      <c r="D13" s="2" t="s">
        <v>1</v>
      </c>
      <c r="E13" s="2" t="s">
        <v>12</v>
      </c>
      <c r="G13" s="5" t="s">
        <v>16</v>
      </c>
      <c r="L13" s="5" t="s">
        <v>19</v>
      </c>
    </row>
    <row r="15" spans="2:15" x14ac:dyDescent="0.25">
      <c r="I15" s="5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1929-C0F9-4EAC-9CFD-BABACF8E6275}">
  <dimension ref="K1:Z28"/>
  <sheetViews>
    <sheetView workbookViewId="0">
      <selection activeCell="K5" sqref="K5"/>
    </sheetView>
  </sheetViews>
  <sheetFormatPr baseColWidth="10" defaultRowHeight="15" x14ac:dyDescent="0.25"/>
  <cols>
    <col min="11" max="11" width="11.42578125" customWidth="1"/>
    <col min="12" max="12" width="17.7109375" customWidth="1"/>
    <col min="13" max="14" width="4.85546875" customWidth="1"/>
    <col min="15" max="15" width="4.5703125" customWidth="1"/>
    <col min="16" max="17" width="4.42578125" customWidth="1"/>
    <col min="18" max="19" width="4.28515625" customWidth="1"/>
    <col min="20" max="22" width="4" customWidth="1"/>
    <col min="23" max="24" width="4.140625" customWidth="1"/>
    <col min="25" max="25" width="4.28515625" customWidth="1"/>
    <col min="26" max="26" width="4.42578125" customWidth="1"/>
  </cols>
  <sheetData>
    <row r="1" spans="11:26" x14ac:dyDescent="0.25">
      <c r="K1" t="s">
        <v>89</v>
      </c>
    </row>
    <row r="2" spans="11:26" ht="15.75" thickBot="1" x14ac:dyDescent="0.3">
      <c r="L2" s="22" t="s">
        <v>87</v>
      </c>
      <c r="M2" s="22">
        <v>10</v>
      </c>
      <c r="N2" s="22">
        <v>11</v>
      </c>
      <c r="O2" s="22">
        <v>0</v>
      </c>
      <c r="P2" s="22">
        <v>3</v>
      </c>
      <c r="Q2" s="22">
        <v>4</v>
      </c>
      <c r="R2" s="22">
        <v>11</v>
      </c>
      <c r="S2" s="22">
        <v>0</v>
      </c>
      <c r="T2" s="22">
        <v>3</v>
      </c>
      <c r="U2" s="22">
        <v>4</v>
      </c>
      <c r="V2" s="22">
        <v>11</v>
      </c>
      <c r="W2" s="22">
        <v>0</v>
      </c>
      <c r="X2" s="22">
        <v>3</v>
      </c>
      <c r="Y2" s="22">
        <v>4</v>
      </c>
    </row>
    <row r="3" spans="11:26" x14ac:dyDescent="0.25">
      <c r="L3" s="21">
        <v>1</v>
      </c>
      <c r="M3" s="23">
        <v>10</v>
      </c>
      <c r="N3" s="21">
        <v>10</v>
      </c>
      <c r="O3" s="21">
        <v>10</v>
      </c>
      <c r="P3" s="21">
        <v>10</v>
      </c>
      <c r="Q3" s="23">
        <v>4</v>
      </c>
      <c r="R3" s="23">
        <v>4</v>
      </c>
      <c r="S3" s="23">
        <v>4</v>
      </c>
      <c r="T3" s="23">
        <v>4</v>
      </c>
      <c r="U3" s="23">
        <v>4</v>
      </c>
      <c r="V3" s="23">
        <v>4</v>
      </c>
      <c r="W3" s="23">
        <v>4</v>
      </c>
      <c r="X3" s="23">
        <v>4</v>
      </c>
      <c r="Y3" s="23">
        <v>4</v>
      </c>
    </row>
    <row r="4" spans="11:26" x14ac:dyDescent="0.25">
      <c r="L4" s="14">
        <v>2</v>
      </c>
      <c r="M4" s="14" t="s">
        <v>12</v>
      </c>
      <c r="N4" s="18">
        <v>11</v>
      </c>
      <c r="O4" s="18">
        <v>11</v>
      </c>
      <c r="P4" s="14">
        <v>11</v>
      </c>
      <c r="Q4" s="14">
        <v>11</v>
      </c>
      <c r="R4" s="14">
        <v>11</v>
      </c>
      <c r="S4" s="14">
        <v>11</v>
      </c>
      <c r="T4" s="14">
        <v>11</v>
      </c>
      <c r="U4" s="14">
        <v>11</v>
      </c>
      <c r="V4" s="14">
        <v>11</v>
      </c>
      <c r="W4" s="14">
        <v>11</v>
      </c>
      <c r="X4" s="14">
        <v>11</v>
      </c>
      <c r="Y4" s="14">
        <v>11</v>
      </c>
    </row>
    <row r="5" spans="11:26" x14ac:dyDescent="0.25">
      <c r="L5" s="14">
        <v>3</v>
      </c>
      <c r="M5" s="14" t="s">
        <v>12</v>
      </c>
      <c r="N5" s="14" t="s">
        <v>12</v>
      </c>
      <c r="O5" s="18">
        <v>0</v>
      </c>
      <c r="P5" s="2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</row>
    <row r="6" spans="11:26" x14ac:dyDescent="0.25">
      <c r="L6" s="29">
        <v>4</v>
      </c>
      <c r="M6" s="29" t="s">
        <v>12</v>
      </c>
      <c r="N6" s="30" t="s">
        <v>12</v>
      </c>
      <c r="O6" s="29" t="s">
        <v>12</v>
      </c>
      <c r="P6" s="30">
        <v>3</v>
      </c>
      <c r="Q6" s="29">
        <v>3</v>
      </c>
      <c r="R6" s="29">
        <v>3</v>
      </c>
      <c r="S6" s="29">
        <v>3</v>
      </c>
      <c r="T6" s="29">
        <v>3</v>
      </c>
      <c r="U6" s="29">
        <v>3</v>
      </c>
      <c r="V6" s="29">
        <v>3</v>
      </c>
      <c r="W6" s="29">
        <v>3</v>
      </c>
      <c r="X6" s="29">
        <v>3</v>
      </c>
      <c r="Y6" s="29">
        <v>3</v>
      </c>
    </row>
    <row r="7" spans="11:26" x14ac:dyDescent="0.25">
      <c r="L7" s="14" t="s">
        <v>131</v>
      </c>
      <c r="M7" s="18">
        <v>10</v>
      </c>
      <c r="N7" s="14">
        <v>10</v>
      </c>
      <c r="O7" s="14">
        <v>10</v>
      </c>
      <c r="P7" s="14">
        <v>10</v>
      </c>
      <c r="Q7" s="18">
        <v>4</v>
      </c>
      <c r="R7" s="18">
        <v>4</v>
      </c>
      <c r="S7" s="18">
        <v>4</v>
      </c>
      <c r="T7" s="18">
        <v>4</v>
      </c>
      <c r="U7" s="18">
        <v>4</v>
      </c>
      <c r="V7" s="18">
        <v>4</v>
      </c>
      <c r="W7" s="18">
        <v>4</v>
      </c>
      <c r="X7" s="18">
        <v>4</v>
      </c>
      <c r="Y7" s="18">
        <v>4</v>
      </c>
    </row>
    <row r="8" spans="11:26" x14ac:dyDescent="0.25">
      <c r="L8" s="14" t="s">
        <v>132</v>
      </c>
      <c r="M8" s="14" t="s">
        <v>12</v>
      </c>
      <c r="N8" s="18">
        <v>11</v>
      </c>
      <c r="O8" s="14">
        <v>11</v>
      </c>
      <c r="P8" s="14">
        <v>11</v>
      </c>
      <c r="Q8" s="14">
        <v>11</v>
      </c>
      <c r="R8" s="14">
        <v>11</v>
      </c>
      <c r="S8" s="14">
        <v>11</v>
      </c>
      <c r="T8" s="14">
        <v>11</v>
      </c>
      <c r="U8" s="14">
        <v>11</v>
      </c>
      <c r="V8" s="14">
        <v>11</v>
      </c>
      <c r="W8" s="14">
        <v>11</v>
      </c>
      <c r="X8" s="14">
        <v>11</v>
      </c>
      <c r="Y8" s="14">
        <v>11</v>
      </c>
    </row>
    <row r="9" spans="11:26" x14ac:dyDescent="0.25">
      <c r="L9" s="14" t="s">
        <v>133</v>
      </c>
      <c r="M9" s="14" t="s">
        <v>12</v>
      </c>
      <c r="N9" s="14" t="s">
        <v>12</v>
      </c>
      <c r="O9" s="18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</row>
    <row r="10" spans="11:26" ht="15.75" thickBot="1" x14ac:dyDescent="0.3">
      <c r="L10" s="22" t="s">
        <v>134</v>
      </c>
      <c r="M10" s="22" t="s">
        <v>12</v>
      </c>
      <c r="N10" s="26" t="s">
        <v>12</v>
      </c>
      <c r="O10" s="22" t="s">
        <v>12</v>
      </c>
      <c r="P10" s="26">
        <v>3</v>
      </c>
      <c r="Q10" s="22">
        <v>3</v>
      </c>
      <c r="R10" s="22">
        <v>3</v>
      </c>
      <c r="S10" s="22">
        <v>3</v>
      </c>
      <c r="T10" s="22">
        <v>3</v>
      </c>
      <c r="U10" s="22">
        <v>3</v>
      </c>
      <c r="V10" s="22">
        <v>3</v>
      </c>
      <c r="W10" s="22">
        <v>3</v>
      </c>
      <c r="X10" s="22">
        <v>3</v>
      </c>
      <c r="Y10" s="22">
        <v>3</v>
      </c>
    </row>
    <row r="11" spans="11:26" x14ac:dyDescent="0.25">
      <c r="L11" s="21" t="s">
        <v>112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0">
        <f>SUM(M11:Y11)</f>
        <v>5</v>
      </c>
    </row>
    <row r="12" spans="11:26" x14ac:dyDescent="0.25">
      <c r="L12" s="21" t="s">
        <v>135</v>
      </c>
      <c r="M12" s="21">
        <v>2</v>
      </c>
      <c r="N12" s="21">
        <v>2</v>
      </c>
      <c r="O12" s="21">
        <v>2</v>
      </c>
      <c r="P12" s="21">
        <v>2</v>
      </c>
      <c r="Q12" s="21">
        <v>2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0">
        <f>SUM(M12:Y12)</f>
        <v>10</v>
      </c>
    </row>
    <row r="13" spans="11:26" x14ac:dyDescent="0.25">
      <c r="L13" s="14" t="s">
        <v>136</v>
      </c>
      <c r="M13" s="21">
        <v>2</v>
      </c>
      <c r="N13" s="21">
        <v>2</v>
      </c>
      <c r="O13" s="21">
        <v>2</v>
      </c>
      <c r="P13" s="21">
        <v>2</v>
      </c>
      <c r="Q13" s="21">
        <v>2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0">
        <f>SUM(M13:Y13)</f>
        <v>18</v>
      </c>
    </row>
    <row r="14" spans="11:26" x14ac:dyDescent="0.25">
      <c r="L14" s="33" t="s">
        <v>137</v>
      </c>
    </row>
    <row r="16" spans="11:26" ht="15.75" thickBot="1" x14ac:dyDescent="0.3">
      <c r="L16" s="22" t="s">
        <v>87</v>
      </c>
      <c r="M16" s="22">
        <v>10</v>
      </c>
      <c r="N16" s="22">
        <v>11</v>
      </c>
      <c r="O16" s="22">
        <v>12</v>
      </c>
      <c r="P16" s="22">
        <v>13</v>
      </c>
      <c r="Q16" s="22">
        <v>14</v>
      </c>
      <c r="R16" s="22">
        <v>15</v>
      </c>
      <c r="S16" s="22">
        <v>16</v>
      </c>
      <c r="T16" s="22">
        <v>17</v>
      </c>
      <c r="U16" s="22">
        <v>18</v>
      </c>
    </row>
    <row r="17" spans="12:22" x14ac:dyDescent="0.25">
      <c r="L17" s="21">
        <v>1</v>
      </c>
      <c r="M17" s="23">
        <v>10</v>
      </c>
      <c r="N17" s="25">
        <v>10</v>
      </c>
      <c r="O17" s="25">
        <v>10</v>
      </c>
      <c r="P17" s="25">
        <v>10</v>
      </c>
      <c r="Q17" s="23">
        <v>14</v>
      </c>
      <c r="R17" s="25">
        <v>14</v>
      </c>
      <c r="S17" s="25">
        <v>14</v>
      </c>
      <c r="T17" s="25">
        <v>14</v>
      </c>
      <c r="U17" s="23">
        <v>18</v>
      </c>
    </row>
    <row r="18" spans="12:22" x14ac:dyDescent="0.25">
      <c r="L18" s="14">
        <v>2</v>
      </c>
      <c r="M18" s="24" t="s">
        <v>12</v>
      </c>
      <c r="N18" s="18">
        <v>11</v>
      </c>
      <c r="O18" s="24">
        <v>11</v>
      </c>
      <c r="P18" s="24">
        <v>11</v>
      </c>
      <c r="Q18" s="24">
        <v>11</v>
      </c>
      <c r="R18" s="18">
        <v>15</v>
      </c>
      <c r="S18" s="24">
        <v>15</v>
      </c>
      <c r="T18" s="24">
        <v>15</v>
      </c>
      <c r="U18" s="24">
        <v>15</v>
      </c>
    </row>
    <row r="19" spans="12:22" x14ac:dyDescent="0.25">
      <c r="L19" s="14">
        <v>3</v>
      </c>
      <c r="M19" s="24" t="s">
        <v>12</v>
      </c>
      <c r="N19" s="24" t="s">
        <v>12</v>
      </c>
      <c r="O19" s="18">
        <v>12</v>
      </c>
      <c r="P19" s="24">
        <v>12</v>
      </c>
      <c r="Q19" s="24">
        <v>12</v>
      </c>
      <c r="R19" s="24">
        <v>12</v>
      </c>
      <c r="S19" s="18">
        <v>16</v>
      </c>
      <c r="T19" s="24">
        <v>16</v>
      </c>
      <c r="U19" s="24">
        <v>16</v>
      </c>
    </row>
    <row r="20" spans="12:22" x14ac:dyDescent="0.25">
      <c r="L20" s="29">
        <v>4</v>
      </c>
      <c r="M20" s="31" t="s">
        <v>12</v>
      </c>
      <c r="N20" s="31" t="s">
        <v>12</v>
      </c>
      <c r="O20" s="31" t="s">
        <v>12</v>
      </c>
      <c r="P20" s="30">
        <v>13</v>
      </c>
      <c r="Q20" s="31">
        <v>13</v>
      </c>
      <c r="R20" s="31">
        <v>13</v>
      </c>
      <c r="S20" s="31">
        <v>13</v>
      </c>
      <c r="T20" s="30">
        <v>17</v>
      </c>
      <c r="U20" s="31">
        <v>17</v>
      </c>
    </row>
    <row r="21" spans="12:22" x14ac:dyDescent="0.25">
      <c r="L21" s="14" t="s">
        <v>131</v>
      </c>
      <c r="M21" s="18">
        <v>10</v>
      </c>
      <c r="N21" s="24">
        <v>10</v>
      </c>
      <c r="O21" s="24">
        <v>10</v>
      </c>
      <c r="P21" s="24">
        <v>10</v>
      </c>
      <c r="Q21" s="18">
        <v>14</v>
      </c>
      <c r="R21" s="24">
        <v>14</v>
      </c>
      <c r="S21" s="24">
        <v>14</v>
      </c>
      <c r="T21" s="24">
        <v>14</v>
      </c>
      <c r="U21" s="18">
        <v>18</v>
      </c>
    </row>
    <row r="22" spans="12:22" x14ac:dyDescent="0.25">
      <c r="L22" s="14" t="s">
        <v>132</v>
      </c>
      <c r="M22" s="24" t="s">
        <v>12</v>
      </c>
      <c r="N22" s="18">
        <v>11</v>
      </c>
      <c r="O22" s="24">
        <v>11</v>
      </c>
      <c r="P22" s="24">
        <v>11</v>
      </c>
      <c r="Q22" s="24">
        <v>11</v>
      </c>
      <c r="R22" s="18">
        <v>15</v>
      </c>
      <c r="S22" s="24">
        <v>15</v>
      </c>
      <c r="T22" s="24">
        <v>15</v>
      </c>
      <c r="U22" s="24">
        <v>15</v>
      </c>
    </row>
    <row r="23" spans="12:22" x14ac:dyDescent="0.25">
      <c r="L23" s="14" t="s">
        <v>133</v>
      </c>
      <c r="M23" s="24" t="s">
        <v>12</v>
      </c>
      <c r="N23" s="24" t="s">
        <v>12</v>
      </c>
      <c r="O23" s="18">
        <v>12</v>
      </c>
      <c r="P23" s="24">
        <v>12</v>
      </c>
      <c r="Q23" s="24">
        <v>12</v>
      </c>
      <c r="R23" s="24">
        <v>12</v>
      </c>
      <c r="S23" s="18">
        <v>16</v>
      </c>
      <c r="T23" s="24">
        <v>16</v>
      </c>
      <c r="U23" s="24">
        <v>16</v>
      </c>
    </row>
    <row r="24" spans="12:22" ht="15.75" thickBot="1" x14ac:dyDescent="0.3">
      <c r="L24" s="22" t="s">
        <v>134</v>
      </c>
      <c r="M24" s="27" t="s">
        <v>12</v>
      </c>
      <c r="N24" s="27" t="s">
        <v>12</v>
      </c>
      <c r="O24" s="27" t="s">
        <v>12</v>
      </c>
      <c r="P24" s="26">
        <v>13</v>
      </c>
      <c r="Q24" s="27">
        <v>13</v>
      </c>
      <c r="R24" s="27">
        <v>13</v>
      </c>
      <c r="S24" s="27">
        <v>13</v>
      </c>
      <c r="T24" s="26">
        <v>17</v>
      </c>
      <c r="U24" s="27">
        <v>17</v>
      </c>
    </row>
    <row r="25" spans="12:22" x14ac:dyDescent="0.25">
      <c r="L25" s="21" t="s">
        <v>112</v>
      </c>
      <c r="M25" s="25">
        <v>1</v>
      </c>
      <c r="N25" s="25">
        <v>1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  <c r="T25" s="25">
        <v>1</v>
      </c>
      <c r="U25" s="25">
        <v>1</v>
      </c>
      <c r="V25" s="20">
        <f>SUM(M25:U25)</f>
        <v>9</v>
      </c>
    </row>
    <row r="26" spans="12:22" x14ac:dyDescent="0.25">
      <c r="L26" s="21" t="s">
        <v>135</v>
      </c>
      <c r="M26" s="25">
        <v>2</v>
      </c>
      <c r="N26" s="25">
        <v>2</v>
      </c>
      <c r="O26" s="25">
        <v>2</v>
      </c>
      <c r="P26" s="25">
        <v>2</v>
      </c>
      <c r="Q26" s="25">
        <v>2</v>
      </c>
      <c r="R26" s="25">
        <v>2</v>
      </c>
      <c r="S26" s="25">
        <v>2</v>
      </c>
      <c r="T26" s="25">
        <v>2</v>
      </c>
      <c r="U26" s="25">
        <v>2</v>
      </c>
      <c r="V26" s="20">
        <f t="shared" ref="V26:V27" si="0">SUM(M26:U26)</f>
        <v>18</v>
      </c>
    </row>
    <row r="27" spans="12:22" x14ac:dyDescent="0.25">
      <c r="L27" s="14" t="s">
        <v>136</v>
      </c>
      <c r="M27" s="25">
        <v>2</v>
      </c>
      <c r="N27" s="25">
        <v>2</v>
      </c>
      <c r="O27" s="25">
        <v>2</v>
      </c>
      <c r="P27" s="25">
        <v>2</v>
      </c>
      <c r="Q27" s="25">
        <v>2</v>
      </c>
      <c r="R27" s="25">
        <v>2</v>
      </c>
      <c r="S27" s="25">
        <v>2</v>
      </c>
      <c r="T27" s="25">
        <v>2</v>
      </c>
      <c r="U27" s="25">
        <v>2</v>
      </c>
      <c r="V27" s="20">
        <f t="shared" si="0"/>
        <v>18</v>
      </c>
    </row>
    <row r="28" spans="12:22" x14ac:dyDescent="0.25">
      <c r="L28" s="33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A725-3DD8-4EAF-B69D-9B6EDE162EEE}">
  <dimension ref="A1:R27"/>
  <sheetViews>
    <sheetView tabSelected="1" workbookViewId="0">
      <selection activeCell="C28" sqref="C28"/>
    </sheetView>
  </sheetViews>
  <sheetFormatPr baseColWidth="10" defaultRowHeight="15" x14ac:dyDescent="0.25"/>
  <cols>
    <col min="1" max="1" width="4" customWidth="1"/>
    <col min="10" max="10" width="3.42578125" customWidth="1"/>
    <col min="11" max="11" width="15.28515625" customWidth="1"/>
    <col min="12" max="12" width="17.28515625" customWidth="1"/>
    <col min="13" max="13" width="20.28515625" customWidth="1"/>
    <col min="14" max="14" width="22.140625" customWidth="1"/>
  </cols>
  <sheetData>
    <row r="1" spans="10:18" x14ac:dyDescent="0.25">
      <c r="J1" s="1" t="s">
        <v>179</v>
      </c>
      <c r="K1" s="19" t="s">
        <v>101</v>
      </c>
      <c r="L1" s="34">
        <f>64*1024</f>
        <v>65536</v>
      </c>
      <c r="M1" s="35" t="s">
        <v>1</v>
      </c>
    </row>
    <row r="3" spans="10:18" x14ac:dyDescent="0.25">
      <c r="K3" s="14" t="s">
        <v>139</v>
      </c>
      <c r="L3" s="14" t="s">
        <v>140</v>
      </c>
      <c r="M3" s="14" t="s">
        <v>146</v>
      </c>
      <c r="N3" s="14" t="s">
        <v>147</v>
      </c>
      <c r="O3" s="14" t="s">
        <v>28</v>
      </c>
      <c r="P3" s="14" t="s">
        <v>154</v>
      </c>
      <c r="R3" s="29" t="s">
        <v>159</v>
      </c>
    </row>
    <row r="4" spans="10:18" x14ac:dyDescent="0.25">
      <c r="K4" s="14" t="s">
        <v>141</v>
      </c>
      <c r="L4" s="36" t="s">
        <v>161</v>
      </c>
      <c r="M4" s="14" t="s">
        <v>12</v>
      </c>
      <c r="N4" s="14" t="s">
        <v>12</v>
      </c>
      <c r="O4" s="14">
        <v>1</v>
      </c>
      <c r="P4" s="14" t="s">
        <v>12</v>
      </c>
      <c r="R4" s="32" t="s">
        <v>156</v>
      </c>
    </row>
    <row r="5" spans="10:18" x14ac:dyDescent="0.25">
      <c r="K5" s="14" t="s">
        <v>142</v>
      </c>
      <c r="L5" s="36" t="s">
        <v>167</v>
      </c>
      <c r="M5" s="14" t="s">
        <v>148</v>
      </c>
      <c r="N5" s="36" t="s">
        <v>149</v>
      </c>
      <c r="O5" s="14">
        <v>0</v>
      </c>
      <c r="P5" s="14" t="s">
        <v>12</v>
      </c>
      <c r="R5" s="32" t="s">
        <v>158</v>
      </c>
    </row>
    <row r="6" spans="10:18" x14ac:dyDescent="0.25">
      <c r="K6" s="14">
        <v>4077</v>
      </c>
      <c r="L6" s="36" t="s">
        <v>168</v>
      </c>
      <c r="M6" s="14" t="s">
        <v>150</v>
      </c>
      <c r="N6" s="36" t="s">
        <v>151</v>
      </c>
      <c r="O6" s="14">
        <v>2</v>
      </c>
      <c r="P6" s="14" t="s">
        <v>12</v>
      </c>
      <c r="R6" s="32" t="s">
        <v>158</v>
      </c>
    </row>
    <row r="7" spans="10:18" x14ac:dyDescent="0.25">
      <c r="K7" s="14" t="s">
        <v>143</v>
      </c>
      <c r="L7" s="36" t="s">
        <v>169</v>
      </c>
      <c r="M7" s="14" t="s">
        <v>152</v>
      </c>
      <c r="N7" s="36" t="s">
        <v>153</v>
      </c>
      <c r="O7" s="14">
        <v>1</v>
      </c>
      <c r="P7" s="14" t="s">
        <v>12</v>
      </c>
      <c r="R7" s="32" t="s">
        <v>158</v>
      </c>
    </row>
    <row r="8" spans="10:18" x14ac:dyDescent="0.25">
      <c r="K8" s="14" t="s">
        <v>144</v>
      </c>
      <c r="L8" s="36" t="s">
        <v>170</v>
      </c>
      <c r="M8" s="14" t="s">
        <v>51</v>
      </c>
      <c r="N8" s="14" t="s">
        <v>51</v>
      </c>
      <c r="O8" s="14">
        <v>1</v>
      </c>
      <c r="P8" s="14" t="s">
        <v>12</v>
      </c>
      <c r="R8" s="32" t="s">
        <v>158</v>
      </c>
    </row>
    <row r="9" spans="10:18" x14ac:dyDescent="0.25">
      <c r="K9" s="14" t="s">
        <v>145</v>
      </c>
      <c r="L9" s="36" t="s">
        <v>171</v>
      </c>
      <c r="M9" s="14" t="s">
        <v>12</v>
      </c>
      <c r="N9" s="14" t="s">
        <v>12</v>
      </c>
      <c r="O9" s="14">
        <v>1</v>
      </c>
      <c r="P9" s="14" t="s">
        <v>155</v>
      </c>
      <c r="R9" s="21" t="s">
        <v>157</v>
      </c>
    </row>
    <row r="11" spans="10:18" x14ac:dyDescent="0.25">
      <c r="K11" s="6" t="s">
        <v>165</v>
      </c>
      <c r="L11" s="4"/>
    </row>
    <row r="12" spans="10:18" x14ac:dyDescent="0.25">
      <c r="K12" s="6" t="s">
        <v>160</v>
      </c>
    </row>
    <row r="13" spans="10:18" x14ac:dyDescent="0.25">
      <c r="K13" s="6" t="s">
        <v>162</v>
      </c>
    </row>
    <row r="14" spans="10:18" x14ac:dyDescent="0.25">
      <c r="K14" s="6" t="s">
        <v>163</v>
      </c>
    </row>
    <row r="15" spans="10:18" x14ac:dyDescent="0.25">
      <c r="K15" s="6" t="s">
        <v>55</v>
      </c>
    </row>
    <row r="17" spans="1:17" x14ac:dyDescent="0.25">
      <c r="K17" t="s">
        <v>164</v>
      </c>
      <c r="M17" t="s">
        <v>172</v>
      </c>
      <c r="O17" s="14" t="s">
        <v>28</v>
      </c>
      <c r="P17" s="14" t="s">
        <v>38</v>
      </c>
      <c r="Q17" s="14" t="s">
        <v>166</v>
      </c>
    </row>
    <row r="18" spans="1:17" x14ac:dyDescent="0.25">
      <c r="A18" s="1" t="s">
        <v>194</v>
      </c>
      <c r="B18" t="s">
        <v>195</v>
      </c>
      <c r="K18" t="s">
        <v>55</v>
      </c>
      <c r="M18" s="7" t="s">
        <v>173</v>
      </c>
      <c r="O18" s="14">
        <v>0</v>
      </c>
      <c r="P18" s="14" t="s">
        <v>174</v>
      </c>
      <c r="Q18" s="14">
        <v>40</v>
      </c>
    </row>
    <row r="19" spans="1:17" x14ac:dyDescent="0.25">
      <c r="B19" t="s">
        <v>156</v>
      </c>
      <c r="C19" t="s">
        <v>196</v>
      </c>
      <c r="M19" s="7" t="s">
        <v>178</v>
      </c>
      <c r="O19" s="14">
        <v>1</v>
      </c>
      <c r="P19" s="14" t="s">
        <v>177</v>
      </c>
      <c r="Q19" s="14" t="s">
        <v>193</v>
      </c>
    </row>
    <row r="20" spans="1:17" x14ac:dyDescent="0.25">
      <c r="B20" s="7" t="s">
        <v>197</v>
      </c>
      <c r="M20" s="7" t="s">
        <v>175</v>
      </c>
      <c r="O20" s="14">
        <v>2</v>
      </c>
      <c r="P20" s="14" t="s">
        <v>176</v>
      </c>
      <c r="Q20" s="14">
        <v>80</v>
      </c>
    </row>
    <row r="22" spans="1:17" x14ac:dyDescent="0.25">
      <c r="A22" s="1" t="s">
        <v>198</v>
      </c>
      <c r="B22" s="7" t="s">
        <v>199</v>
      </c>
      <c r="K22" t="s">
        <v>182</v>
      </c>
      <c r="M22" s="37" t="s">
        <v>180</v>
      </c>
      <c r="O22" t="s">
        <v>186</v>
      </c>
    </row>
    <row r="23" spans="1:17" x14ac:dyDescent="0.25">
      <c r="B23" s="7" t="s">
        <v>200</v>
      </c>
      <c r="K23" t="s">
        <v>183</v>
      </c>
      <c r="M23" s="37" t="s">
        <v>156</v>
      </c>
      <c r="O23" t="s">
        <v>187</v>
      </c>
    </row>
    <row r="24" spans="1:17" x14ac:dyDescent="0.25">
      <c r="B24" s="7" t="s">
        <v>201</v>
      </c>
      <c r="K24" t="s">
        <v>184</v>
      </c>
      <c r="M24" s="37" t="s">
        <v>181</v>
      </c>
      <c r="O24" s="37" t="s">
        <v>188</v>
      </c>
    </row>
    <row r="25" spans="1:17" x14ac:dyDescent="0.25">
      <c r="K25" s="7" t="s">
        <v>185</v>
      </c>
      <c r="M25" s="37" t="s">
        <v>190</v>
      </c>
      <c r="O25" s="38" t="s">
        <v>189</v>
      </c>
    </row>
    <row r="26" spans="1:17" x14ac:dyDescent="0.25">
      <c r="M26" s="37" t="s">
        <v>191</v>
      </c>
    </row>
    <row r="27" spans="1:17" x14ac:dyDescent="0.25">
      <c r="M27" s="7" t="s">
        <v>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4F6B-06E3-422D-AF00-85C2DEB6D257}">
  <dimension ref="A7:F16"/>
  <sheetViews>
    <sheetView workbookViewId="0">
      <selection activeCell="C1" sqref="C1"/>
    </sheetView>
  </sheetViews>
  <sheetFormatPr baseColWidth="10" defaultRowHeight="15" x14ac:dyDescent="0.25"/>
  <sheetData>
    <row r="7" spans="1:6" x14ac:dyDescent="0.25">
      <c r="A7" s="3"/>
      <c r="B7" s="2" t="s">
        <v>6</v>
      </c>
      <c r="C7" s="2" t="s">
        <v>7</v>
      </c>
      <c r="D7" s="2" t="s">
        <v>11</v>
      </c>
      <c r="F7" s="4" t="s">
        <v>21</v>
      </c>
    </row>
    <row r="8" spans="1:6" x14ac:dyDescent="0.25">
      <c r="A8" s="2" t="s">
        <v>8</v>
      </c>
      <c r="B8" s="2">
        <f>1024*4</f>
        <v>4096</v>
      </c>
      <c r="C8" s="2" t="s">
        <v>1</v>
      </c>
      <c r="D8" s="2">
        <v>256</v>
      </c>
      <c r="F8" s="6" t="s">
        <v>23</v>
      </c>
    </row>
    <row r="9" spans="1:6" x14ac:dyDescent="0.25">
      <c r="A9" s="2" t="s">
        <v>9</v>
      </c>
      <c r="B9" s="2">
        <f>1024*4</f>
        <v>4096</v>
      </c>
      <c r="C9" s="2" t="s">
        <v>1</v>
      </c>
      <c r="D9" s="2">
        <f>B10/B9</f>
        <v>64</v>
      </c>
      <c r="F9" s="6" t="s">
        <v>24</v>
      </c>
    </row>
    <row r="10" spans="1:6" x14ac:dyDescent="0.25">
      <c r="A10" s="2" t="s">
        <v>10</v>
      </c>
      <c r="B10" s="2">
        <f>1024*256</f>
        <v>262144</v>
      </c>
      <c r="C10" s="2" t="s">
        <v>1</v>
      </c>
      <c r="D10" s="2" t="s">
        <v>12</v>
      </c>
      <c r="F10" t="s">
        <v>25</v>
      </c>
    </row>
    <row r="12" spans="1:6" x14ac:dyDescent="0.25">
      <c r="B12" t="s">
        <v>26</v>
      </c>
    </row>
    <row r="13" spans="1:6" x14ac:dyDescent="0.25">
      <c r="B13" s="7">
        <f>IF(D8*B8 &lt;= B10, D8*B8, B10)</f>
        <v>262144</v>
      </c>
      <c r="C13" s="5" t="s">
        <v>1</v>
      </c>
      <c r="D13" s="7"/>
    </row>
    <row r="15" spans="1:6" x14ac:dyDescent="0.25">
      <c r="B15" t="s">
        <v>27</v>
      </c>
    </row>
    <row r="16" spans="1:6" x14ac:dyDescent="0.25">
      <c r="B16" s="7">
        <v>4095</v>
      </c>
      <c r="C16" s="7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FAAA-CC54-46DB-AAC2-741838EBD229}">
  <dimension ref="I2:J5"/>
  <sheetViews>
    <sheetView workbookViewId="0">
      <selection activeCell="J6" sqref="J6"/>
    </sheetView>
  </sheetViews>
  <sheetFormatPr baseColWidth="10" defaultRowHeight="15" x14ac:dyDescent="0.25"/>
  <cols>
    <col min="9" max="9" width="15.5703125" customWidth="1"/>
    <col min="10" max="10" width="14.42578125" customWidth="1"/>
  </cols>
  <sheetData>
    <row r="2" spans="9:10" x14ac:dyDescent="0.25">
      <c r="I2" s="8" t="s">
        <v>29</v>
      </c>
      <c r="J2" s="8" t="s">
        <v>30</v>
      </c>
    </row>
    <row r="3" spans="9:10" x14ac:dyDescent="0.25">
      <c r="I3" s="2">
        <v>0</v>
      </c>
      <c r="J3" s="2">
        <f>219+430</f>
        <v>649</v>
      </c>
    </row>
    <row r="4" spans="9:10" x14ac:dyDescent="0.25">
      <c r="I4" s="2">
        <v>1</v>
      </c>
      <c r="J4" s="2">
        <f>2300+10</f>
        <v>2310</v>
      </c>
    </row>
    <row r="5" spans="9:10" x14ac:dyDescent="0.25">
      <c r="I5" s="2">
        <v>2</v>
      </c>
      <c r="J5" s="2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3904-0514-4750-B311-2AC3B37B6CBE}">
  <dimension ref="J1:N13"/>
  <sheetViews>
    <sheetView zoomScaleNormal="100" workbookViewId="0">
      <selection activeCell="K8" sqref="K8"/>
    </sheetView>
  </sheetViews>
  <sheetFormatPr baseColWidth="10" defaultRowHeight="15" x14ac:dyDescent="0.25"/>
  <cols>
    <col min="13" max="13" width="19.28515625" customWidth="1"/>
    <col min="14" max="14" width="22.140625" customWidth="1"/>
  </cols>
  <sheetData>
    <row r="1" spans="10:14" x14ac:dyDescent="0.25">
      <c r="K1" t="s">
        <v>32</v>
      </c>
    </row>
    <row r="2" spans="10:14" x14ac:dyDescent="0.25">
      <c r="K2" s="10" t="s">
        <v>33</v>
      </c>
      <c r="L2" s="10"/>
    </row>
    <row r="3" spans="10:14" x14ac:dyDescent="0.25">
      <c r="J3" s="11"/>
      <c r="K3" s="2" t="s">
        <v>28</v>
      </c>
      <c r="L3" s="2" t="s">
        <v>44</v>
      </c>
      <c r="M3" s="2" t="s">
        <v>45</v>
      </c>
    </row>
    <row r="4" spans="10:14" x14ac:dyDescent="0.25">
      <c r="J4" s="2" t="s">
        <v>34</v>
      </c>
      <c r="K4" s="2">
        <v>2</v>
      </c>
      <c r="L4" s="2">
        <v>0</v>
      </c>
      <c r="M4" s="2" t="s">
        <v>47</v>
      </c>
      <c r="N4" s="12" t="s">
        <v>46</v>
      </c>
    </row>
    <row r="5" spans="10:14" x14ac:dyDescent="0.25">
      <c r="J5" s="2" t="s">
        <v>35</v>
      </c>
      <c r="K5" s="2">
        <v>1</v>
      </c>
      <c r="L5" s="2">
        <v>0</v>
      </c>
      <c r="M5" s="2" t="s">
        <v>49</v>
      </c>
      <c r="N5" s="12" t="s">
        <v>48</v>
      </c>
    </row>
    <row r="6" spans="10:14" x14ac:dyDescent="0.25">
      <c r="J6" s="2" t="s">
        <v>36</v>
      </c>
      <c r="K6" s="2">
        <v>0</v>
      </c>
      <c r="L6" s="2">
        <v>48879</v>
      </c>
      <c r="M6" s="2" t="s">
        <v>51</v>
      </c>
      <c r="N6" s="12" t="s">
        <v>50</v>
      </c>
    </row>
    <row r="7" spans="10:14" x14ac:dyDescent="0.25">
      <c r="J7" s="2" t="s">
        <v>37</v>
      </c>
      <c r="K7" s="2">
        <v>0</v>
      </c>
      <c r="L7" s="2">
        <v>2766</v>
      </c>
      <c r="M7" s="2" t="s">
        <v>49</v>
      </c>
      <c r="N7" s="12" t="s">
        <v>52</v>
      </c>
    </row>
    <row r="9" spans="10:14" x14ac:dyDescent="0.25">
      <c r="J9" s="8" t="s">
        <v>28</v>
      </c>
      <c r="K9" s="8" t="s">
        <v>38</v>
      </c>
      <c r="L9" s="8" t="s">
        <v>39</v>
      </c>
      <c r="M9" s="8" t="s">
        <v>40</v>
      </c>
    </row>
    <row r="10" spans="10:14" x14ac:dyDescent="0.25">
      <c r="J10" s="2">
        <v>0</v>
      </c>
      <c r="K10" s="2">
        <v>0</v>
      </c>
      <c r="L10" s="2">
        <v>43981</v>
      </c>
      <c r="M10" s="2" t="s">
        <v>41</v>
      </c>
    </row>
    <row r="11" spans="10:14" x14ac:dyDescent="0.25">
      <c r="J11" s="2">
        <v>1</v>
      </c>
      <c r="K11" s="2">
        <v>110592</v>
      </c>
      <c r="L11" s="2">
        <v>2047</v>
      </c>
      <c r="M11" s="2" t="s">
        <v>42</v>
      </c>
    </row>
    <row r="12" spans="10:14" x14ac:dyDescent="0.25">
      <c r="J12" s="2">
        <v>2</v>
      </c>
      <c r="K12" s="2">
        <v>112640</v>
      </c>
      <c r="L12" s="2">
        <v>4095</v>
      </c>
      <c r="M12" s="2" t="s">
        <v>43</v>
      </c>
    </row>
    <row r="13" spans="10:14" x14ac:dyDescent="0.25">
      <c r="J13" s="2">
        <v>3</v>
      </c>
      <c r="K13" s="2">
        <v>196608</v>
      </c>
      <c r="L13" s="2">
        <v>4660</v>
      </c>
      <c r="M13" s="2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BC78-575E-4ACC-8AD6-7D559149047A}">
  <dimension ref="B4:H8"/>
  <sheetViews>
    <sheetView zoomScaleNormal="100" workbookViewId="0">
      <selection activeCell="C11" sqref="C11"/>
    </sheetView>
  </sheetViews>
  <sheetFormatPr baseColWidth="10" defaultRowHeight="15" x14ac:dyDescent="0.25"/>
  <cols>
    <col min="2" max="2" width="17.28515625" customWidth="1"/>
  </cols>
  <sheetData>
    <row r="4" spans="2:8" x14ac:dyDescent="0.25">
      <c r="B4" s="3"/>
      <c r="C4" s="2" t="s">
        <v>6</v>
      </c>
      <c r="D4" s="2" t="s">
        <v>7</v>
      </c>
      <c r="E4" s="2" t="s">
        <v>11</v>
      </c>
    </row>
    <row r="5" spans="2:8" x14ac:dyDescent="0.25">
      <c r="B5" s="2" t="s">
        <v>53</v>
      </c>
      <c r="C5" s="2">
        <f>128*1024</f>
        <v>131072</v>
      </c>
      <c r="D5" s="2" t="s">
        <v>1</v>
      </c>
      <c r="E5" s="2" t="s">
        <v>12</v>
      </c>
      <c r="G5" s="6" t="s">
        <v>55</v>
      </c>
    </row>
    <row r="6" spans="2:8" ht="15.75" thickBot="1" x14ac:dyDescent="0.3">
      <c r="B6" s="2" t="s">
        <v>8</v>
      </c>
      <c r="C6" s="2">
        <f>8*1024</f>
        <v>8192</v>
      </c>
      <c r="D6" s="2" t="s">
        <v>1</v>
      </c>
      <c r="E6" s="2">
        <f>C8/C6</f>
        <v>128</v>
      </c>
      <c r="G6" s="9" t="s">
        <v>56</v>
      </c>
      <c r="H6" s="9"/>
    </row>
    <row r="7" spans="2:8" x14ac:dyDescent="0.25">
      <c r="B7" s="2" t="s">
        <v>9</v>
      </c>
      <c r="C7" s="2">
        <f>C6</f>
        <v>8192</v>
      </c>
      <c r="D7" s="2" t="s">
        <v>1</v>
      </c>
      <c r="E7" s="2" t="s">
        <v>12</v>
      </c>
      <c r="G7" s="5" t="s">
        <v>57</v>
      </c>
    </row>
    <row r="8" spans="2:8" x14ac:dyDescent="0.25">
      <c r="B8" s="2" t="s">
        <v>54</v>
      </c>
      <c r="C8" s="2">
        <f>POWER(2,20)</f>
        <v>1048576</v>
      </c>
      <c r="D8" s="2" t="s">
        <v>1</v>
      </c>
      <c r="E8" s="2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B7D-F205-4D7B-81CD-CC64A9CF7AEE}">
  <dimension ref="A1:S24"/>
  <sheetViews>
    <sheetView zoomScaleNormal="100" workbookViewId="0">
      <selection activeCell="O10" sqref="O10"/>
    </sheetView>
  </sheetViews>
  <sheetFormatPr baseColWidth="10" defaultRowHeight="15" x14ac:dyDescent="0.25"/>
  <cols>
    <col min="1" max="1" width="2.7109375" customWidth="1"/>
    <col min="10" max="10" width="3.140625" customWidth="1"/>
  </cols>
  <sheetData>
    <row r="1" spans="1:19" x14ac:dyDescent="0.25">
      <c r="K1" s="2" t="s">
        <v>58</v>
      </c>
      <c r="L1" s="2" t="s">
        <v>59</v>
      </c>
      <c r="M1" s="2" t="s">
        <v>7</v>
      </c>
    </row>
    <row r="2" spans="1:19" x14ac:dyDescent="0.25">
      <c r="K2" s="2" t="s">
        <v>60</v>
      </c>
      <c r="L2" s="2">
        <f>1024*2</f>
        <v>2048</v>
      </c>
      <c r="M2" s="2" t="s">
        <v>1</v>
      </c>
    </row>
    <row r="3" spans="1:19" x14ac:dyDescent="0.25">
      <c r="K3" s="2" t="s">
        <v>61</v>
      </c>
      <c r="L3" s="2">
        <f>1024*1.5</f>
        <v>1536</v>
      </c>
      <c r="M3" s="2" t="s">
        <v>1</v>
      </c>
    </row>
    <row r="4" spans="1:19" x14ac:dyDescent="0.25">
      <c r="K4" s="2" t="s">
        <v>62</v>
      </c>
      <c r="L4" s="2">
        <f>3*1024</f>
        <v>3072</v>
      </c>
      <c r="M4" s="2" t="s">
        <v>1</v>
      </c>
    </row>
    <row r="6" spans="1:19" x14ac:dyDescent="0.25">
      <c r="K6" s="3"/>
      <c r="L6" s="2" t="s">
        <v>6</v>
      </c>
      <c r="M6" s="13" t="s">
        <v>7</v>
      </c>
      <c r="N6" s="2" t="s">
        <v>11</v>
      </c>
    </row>
    <row r="7" spans="1:19" x14ac:dyDescent="0.25">
      <c r="K7" s="13" t="s">
        <v>8</v>
      </c>
      <c r="L7" s="2">
        <f>0.5*1024</f>
        <v>512</v>
      </c>
      <c r="M7" s="13" t="s">
        <v>1</v>
      </c>
      <c r="N7" s="2" t="s">
        <v>12</v>
      </c>
    </row>
    <row r="9" spans="1:19" x14ac:dyDescent="0.25">
      <c r="J9" s="1" t="s">
        <v>63</v>
      </c>
      <c r="K9" t="s">
        <v>64</v>
      </c>
    </row>
    <row r="10" spans="1:19" x14ac:dyDescent="0.25">
      <c r="K10" t="s">
        <v>65</v>
      </c>
      <c r="M10">
        <f>32*1024</f>
        <v>32768</v>
      </c>
      <c r="N10" t="s">
        <v>1</v>
      </c>
    </row>
    <row r="11" spans="1:19" x14ac:dyDescent="0.25">
      <c r="K11" t="s">
        <v>66</v>
      </c>
    </row>
    <row r="12" spans="1:19" x14ac:dyDescent="0.25">
      <c r="K12" t="s">
        <v>67</v>
      </c>
    </row>
    <row r="13" spans="1:19" x14ac:dyDescent="0.25">
      <c r="K13" s="7" t="s">
        <v>69</v>
      </c>
    </row>
    <row r="15" spans="1:19" x14ac:dyDescent="0.25">
      <c r="A15" s="1" t="s">
        <v>68</v>
      </c>
      <c r="B15" t="s">
        <v>71</v>
      </c>
      <c r="J15" s="1" t="s">
        <v>70</v>
      </c>
      <c r="K15" s="16" t="s">
        <v>60</v>
      </c>
      <c r="L15" s="16"/>
      <c r="M15" s="16"/>
      <c r="N15" s="16" t="s">
        <v>61</v>
      </c>
      <c r="O15" s="16"/>
      <c r="P15" s="16"/>
      <c r="Q15" s="16" t="s">
        <v>62</v>
      </c>
      <c r="R15" s="16"/>
      <c r="S15" s="16"/>
    </row>
    <row r="16" spans="1:19" x14ac:dyDescent="0.25">
      <c r="B16" t="s">
        <v>72</v>
      </c>
      <c r="K16" s="15" t="s">
        <v>8</v>
      </c>
      <c r="L16" s="15" t="s">
        <v>76</v>
      </c>
      <c r="M16" s="15" t="s">
        <v>77</v>
      </c>
      <c r="N16" s="15" t="s">
        <v>8</v>
      </c>
      <c r="O16" s="15" t="s">
        <v>76</v>
      </c>
      <c r="P16" s="15" t="s">
        <v>77</v>
      </c>
      <c r="Q16" s="15" t="s">
        <v>8</v>
      </c>
      <c r="R16" s="15" t="s">
        <v>76</v>
      </c>
      <c r="S16" s="15" t="s">
        <v>77</v>
      </c>
    </row>
    <row r="17" spans="2:19" x14ac:dyDescent="0.25">
      <c r="B17" t="s">
        <v>73</v>
      </c>
      <c r="D17">
        <f>64*1000</f>
        <v>64000</v>
      </c>
      <c r="E17" t="s">
        <v>1</v>
      </c>
      <c r="K17" s="2">
        <v>0</v>
      </c>
      <c r="L17" s="2">
        <v>0</v>
      </c>
      <c r="M17" s="2">
        <v>1</v>
      </c>
      <c r="N17" s="2">
        <v>0</v>
      </c>
      <c r="O17" s="2">
        <v>1</v>
      </c>
      <c r="P17" s="2">
        <v>1</v>
      </c>
      <c r="Q17" s="2">
        <v>5</v>
      </c>
      <c r="R17" s="2">
        <v>2</v>
      </c>
      <c r="S17" s="2">
        <v>1</v>
      </c>
    </row>
    <row r="18" spans="2:19" x14ac:dyDescent="0.25">
      <c r="B18">
        <f>D17/L7</f>
        <v>125</v>
      </c>
      <c r="C18" t="s">
        <v>22</v>
      </c>
      <c r="K18" s="2">
        <v>1</v>
      </c>
      <c r="L18" s="2">
        <v>3</v>
      </c>
      <c r="M18" s="2">
        <v>1</v>
      </c>
      <c r="N18" s="2">
        <v>2</v>
      </c>
      <c r="O18" s="2">
        <v>7</v>
      </c>
      <c r="P18" s="2">
        <v>1</v>
      </c>
      <c r="Q18" s="2">
        <v>3</v>
      </c>
      <c r="R18" s="2">
        <v>5</v>
      </c>
      <c r="S18" s="2">
        <v>1</v>
      </c>
    </row>
    <row r="19" spans="2:19" x14ac:dyDescent="0.25">
      <c r="B19">
        <f>B18</f>
        <v>125</v>
      </c>
      <c r="C19" t="s">
        <v>3</v>
      </c>
      <c r="K19" s="2">
        <v>2</v>
      </c>
      <c r="L19" s="2">
        <v>4</v>
      </c>
      <c r="M19" s="2">
        <v>1</v>
      </c>
      <c r="N19" s="2">
        <v>1</v>
      </c>
      <c r="O19" s="2" t="s">
        <v>12</v>
      </c>
      <c r="P19" s="2">
        <v>0</v>
      </c>
      <c r="Q19" s="2">
        <v>1</v>
      </c>
      <c r="R19" s="2">
        <v>6</v>
      </c>
      <c r="S19" s="2">
        <v>1</v>
      </c>
    </row>
    <row r="20" spans="2:19" x14ac:dyDescent="0.25">
      <c r="B20" s="7" t="s">
        <v>74</v>
      </c>
      <c r="C20" s="7"/>
      <c r="D20" s="7"/>
      <c r="E20" s="7">
        <f>B19*2</f>
        <v>250</v>
      </c>
      <c r="F20" s="7" t="s">
        <v>75</v>
      </c>
      <c r="K20" s="2">
        <v>3</v>
      </c>
      <c r="L20" s="2" t="s">
        <v>12</v>
      </c>
      <c r="M20" s="2">
        <v>0</v>
      </c>
      <c r="N20" s="2" t="s">
        <v>12</v>
      </c>
      <c r="O20" s="2" t="s">
        <v>12</v>
      </c>
      <c r="P20" s="2" t="s">
        <v>12</v>
      </c>
      <c r="Q20" s="2">
        <v>4</v>
      </c>
      <c r="R20" s="2">
        <v>8</v>
      </c>
      <c r="S20" s="2">
        <v>1</v>
      </c>
    </row>
    <row r="21" spans="2:19" x14ac:dyDescent="0.25">
      <c r="K21" s="14" t="s">
        <v>12</v>
      </c>
      <c r="L21" s="14" t="s">
        <v>12</v>
      </c>
      <c r="M21" s="14" t="s">
        <v>12</v>
      </c>
      <c r="N21" s="14" t="s">
        <v>12</v>
      </c>
      <c r="O21" s="14" t="s">
        <v>12</v>
      </c>
      <c r="P21" s="14" t="s">
        <v>12</v>
      </c>
      <c r="Q21" s="14">
        <v>0</v>
      </c>
      <c r="R21" s="14" t="s">
        <v>12</v>
      </c>
      <c r="S21" s="14">
        <v>0</v>
      </c>
    </row>
    <row r="22" spans="2:19" x14ac:dyDescent="0.25">
      <c r="K22" s="14" t="s">
        <v>12</v>
      </c>
      <c r="L22" s="14" t="s">
        <v>12</v>
      </c>
      <c r="M22" s="14" t="s">
        <v>12</v>
      </c>
      <c r="N22" s="14" t="s">
        <v>12</v>
      </c>
      <c r="O22" s="14" t="s">
        <v>12</v>
      </c>
      <c r="P22" s="14" t="s">
        <v>12</v>
      </c>
      <c r="Q22" s="14">
        <v>2</v>
      </c>
      <c r="R22" s="14" t="s">
        <v>12</v>
      </c>
      <c r="S22" s="14">
        <v>0</v>
      </c>
    </row>
    <row r="23" spans="2:19" x14ac:dyDescent="0.25">
      <c r="K23">
        <f>L2</f>
        <v>2048</v>
      </c>
      <c r="L23" t="s">
        <v>1</v>
      </c>
      <c r="N23">
        <f>L3</f>
        <v>1536</v>
      </c>
      <c r="O23" t="s">
        <v>1</v>
      </c>
      <c r="Q23">
        <f>L4</f>
        <v>3072</v>
      </c>
      <c r="R23" t="s">
        <v>1</v>
      </c>
    </row>
    <row r="24" spans="2:19" x14ac:dyDescent="0.25">
      <c r="K24">
        <f>K23/L7</f>
        <v>4</v>
      </c>
      <c r="L24" t="s">
        <v>22</v>
      </c>
      <c r="N24">
        <f>N23/L7</f>
        <v>3</v>
      </c>
      <c r="O24" t="s">
        <v>22</v>
      </c>
      <c r="Q24">
        <f>Q23/L7</f>
        <v>6</v>
      </c>
      <c r="R24" t="s">
        <v>22</v>
      </c>
    </row>
  </sheetData>
  <mergeCells count="3">
    <mergeCell ref="Q15:S15"/>
    <mergeCell ref="N15:P15"/>
    <mergeCell ref="K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5761-C229-4E9F-8219-A3D3E507AC66}">
  <dimension ref="K2:T18"/>
  <sheetViews>
    <sheetView workbookViewId="0">
      <selection activeCell="M13" sqref="M13"/>
    </sheetView>
  </sheetViews>
  <sheetFormatPr baseColWidth="10" defaultRowHeight="15" x14ac:dyDescent="0.25"/>
  <cols>
    <col min="2" max="2" width="11.42578125" customWidth="1"/>
    <col min="12" max="12" width="11.140625" customWidth="1"/>
    <col min="14" max="14" width="14.28515625" customWidth="1"/>
    <col min="18" max="18" width="13.28515625" customWidth="1"/>
  </cols>
  <sheetData>
    <row r="2" spans="11:20" x14ac:dyDescent="0.25">
      <c r="K2" s="3"/>
      <c r="L2" s="14" t="s">
        <v>6</v>
      </c>
      <c r="M2" s="14" t="s">
        <v>7</v>
      </c>
      <c r="N2" s="14" t="s">
        <v>11</v>
      </c>
      <c r="R2" s="17" t="s">
        <v>81</v>
      </c>
      <c r="S2" s="17" t="s">
        <v>9</v>
      </c>
      <c r="T2" s="17" t="s">
        <v>44</v>
      </c>
    </row>
    <row r="3" spans="11:20" x14ac:dyDescent="0.25">
      <c r="K3" s="14" t="s">
        <v>8</v>
      </c>
      <c r="L3" s="14">
        <v>1024</v>
      </c>
      <c r="M3" s="14" t="s">
        <v>1</v>
      </c>
      <c r="N3" s="14">
        <v>4</v>
      </c>
      <c r="R3" s="14">
        <v>0</v>
      </c>
      <c r="S3" s="14">
        <v>3</v>
      </c>
      <c r="T3" s="14">
        <f>1024*4</f>
        <v>4096</v>
      </c>
    </row>
    <row r="4" spans="11:20" x14ac:dyDescent="0.25">
      <c r="K4" s="14" t="s">
        <v>9</v>
      </c>
      <c r="L4" s="14">
        <v>1024</v>
      </c>
      <c r="M4" s="14" t="s">
        <v>1</v>
      </c>
      <c r="N4" s="14">
        <v>4</v>
      </c>
      <c r="R4" s="14">
        <v>1</v>
      </c>
      <c r="S4" s="14">
        <v>1</v>
      </c>
      <c r="T4" s="14">
        <v>2048</v>
      </c>
    </row>
    <row r="5" spans="11:20" x14ac:dyDescent="0.25">
      <c r="R5" s="14">
        <v>2</v>
      </c>
      <c r="S5" s="14" t="s">
        <v>12</v>
      </c>
      <c r="T5" s="14" t="s">
        <v>12</v>
      </c>
    </row>
    <row r="6" spans="11:20" x14ac:dyDescent="0.25">
      <c r="K6" s="14" t="s">
        <v>78</v>
      </c>
      <c r="L6" s="14" t="s">
        <v>8</v>
      </c>
      <c r="M6" s="14" t="s">
        <v>44</v>
      </c>
      <c r="N6" s="14" t="s">
        <v>79</v>
      </c>
      <c r="R6" s="14">
        <v>3</v>
      </c>
      <c r="S6" s="14" t="s">
        <v>12</v>
      </c>
      <c r="T6" s="14" t="s">
        <v>12</v>
      </c>
    </row>
    <row r="7" spans="11:20" x14ac:dyDescent="0.25">
      <c r="K7" s="14">
        <v>0</v>
      </c>
      <c r="L7" s="14">
        <v>0</v>
      </c>
      <c r="M7" s="14">
        <v>0</v>
      </c>
      <c r="N7" s="18">
        <f>T3-L4+M7</f>
        <v>3072</v>
      </c>
      <c r="R7" s="14">
        <v>4</v>
      </c>
      <c r="S7" s="14">
        <v>2</v>
      </c>
      <c r="T7" s="14">
        <f>1024*3</f>
        <v>3072</v>
      </c>
    </row>
    <row r="8" spans="11:20" x14ac:dyDescent="0.25">
      <c r="K8" s="14">
        <v>3728</v>
      </c>
      <c r="L8" s="14">
        <v>3</v>
      </c>
      <c r="M8" s="14" t="s">
        <v>12</v>
      </c>
      <c r="N8" s="18" t="s">
        <v>85</v>
      </c>
      <c r="R8" s="14">
        <v>5</v>
      </c>
      <c r="S8" s="14" t="s">
        <v>12</v>
      </c>
      <c r="T8" s="14" t="s">
        <v>12</v>
      </c>
    </row>
    <row r="9" spans="11:20" x14ac:dyDescent="0.25">
      <c r="K9" s="14">
        <v>1024</v>
      </c>
      <c r="L9" s="14">
        <v>1</v>
      </c>
      <c r="M9" s="14">
        <v>0</v>
      </c>
      <c r="N9" s="18">
        <f>T4-L4+M9</f>
        <v>1024</v>
      </c>
      <c r="R9" s="14">
        <v>6</v>
      </c>
      <c r="S9" s="14">
        <v>0</v>
      </c>
      <c r="T9" s="14">
        <v>1024</v>
      </c>
    </row>
    <row r="10" spans="11:20" x14ac:dyDescent="0.25">
      <c r="K10" s="14">
        <v>1025</v>
      </c>
      <c r="L10" s="14">
        <v>1</v>
      </c>
      <c r="M10" s="14">
        <v>1</v>
      </c>
      <c r="N10" s="18">
        <f>T4-L4+M10</f>
        <v>1025</v>
      </c>
      <c r="R10" s="14">
        <v>7</v>
      </c>
      <c r="S10" s="14" t="s">
        <v>12</v>
      </c>
      <c r="T10" s="14" t="s">
        <v>12</v>
      </c>
    </row>
    <row r="11" spans="11:20" x14ac:dyDescent="0.25">
      <c r="K11" s="14">
        <v>4099</v>
      </c>
      <c r="L11" s="14">
        <v>4</v>
      </c>
      <c r="M11" s="14">
        <v>3</v>
      </c>
      <c r="N11" s="18">
        <f>T7-L4+M11</f>
        <v>2051</v>
      </c>
    </row>
    <row r="12" spans="11:20" x14ac:dyDescent="0.25">
      <c r="K12" s="14">
        <v>7800</v>
      </c>
      <c r="L12" s="14">
        <v>7</v>
      </c>
      <c r="M12" s="14" t="s">
        <v>12</v>
      </c>
      <c r="N12" s="18" t="s">
        <v>85</v>
      </c>
      <c r="R12" t="s">
        <v>79</v>
      </c>
    </row>
    <row r="13" spans="11:20" x14ac:dyDescent="0.25">
      <c r="R13" t="s">
        <v>80</v>
      </c>
    </row>
    <row r="14" spans="11:20" x14ac:dyDescent="0.25">
      <c r="R14" t="s">
        <v>82</v>
      </c>
    </row>
    <row r="16" spans="11:20" x14ac:dyDescent="0.25">
      <c r="R16" t="s">
        <v>83</v>
      </c>
    </row>
    <row r="17" spans="18:18" x14ac:dyDescent="0.25">
      <c r="R17" t="s">
        <v>80</v>
      </c>
    </row>
    <row r="18" spans="18:18" x14ac:dyDescent="0.25">
      <c r="R18" t="s">
        <v>84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024D-2A19-4595-8B34-60C5072DCC2F}">
  <dimension ref="F1:Z35"/>
  <sheetViews>
    <sheetView workbookViewId="0">
      <selection activeCell="K17" sqref="K17:Z23"/>
    </sheetView>
  </sheetViews>
  <sheetFormatPr baseColWidth="10" defaultRowHeight="15" x14ac:dyDescent="0.25"/>
  <cols>
    <col min="2" max="2" width="15.42578125" customWidth="1"/>
    <col min="6" max="6" width="13.85546875" customWidth="1"/>
    <col min="11" max="11" width="14.28515625" customWidth="1"/>
    <col min="12" max="12" width="3.85546875" customWidth="1"/>
    <col min="13" max="13" width="3.42578125" customWidth="1"/>
    <col min="14" max="14" width="3.28515625" customWidth="1"/>
    <col min="15" max="15" width="2.85546875" customWidth="1"/>
    <col min="16" max="19" width="3.140625" customWidth="1"/>
    <col min="20" max="21" width="3" customWidth="1"/>
    <col min="22" max="22" width="2.85546875" customWidth="1"/>
    <col min="23" max="24" width="3.140625" customWidth="1"/>
    <col min="25" max="25" width="3.28515625" customWidth="1"/>
    <col min="26" max="26" width="3.42578125" customWidth="1"/>
  </cols>
  <sheetData>
    <row r="1" spans="11:26" x14ac:dyDescent="0.25">
      <c r="K1" t="s">
        <v>86</v>
      </c>
    </row>
    <row r="2" spans="11:26" ht="15.75" thickBot="1" x14ac:dyDescent="0.3">
      <c r="K2" s="22" t="s">
        <v>87</v>
      </c>
      <c r="L2" s="22">
        <v>0</v>
      </c>
      <c r="M2" s="22">
        <v>1</v>
      </c>
      <c r="N2" s="22">
        <v>7</v>
      </c>
      <c r="O2" s="22">
        <v>2</v>
      </c>
      <c r="P2" s="22">
        <v>3</v>
      </c>
      <c r="Q2" s="22">
        <v>2</v>
      </c>
      <c r="R2" s="22">
        <v>7</v>
      </c>
      <c r="S2" s="22">
        <v>1</v>
      </c>
      <c r="T2" s="22">
        <v>0</v>
      </c>
      <c r="U2" s="22">
        <v>3</v>
      </c>
      <c r="V2" s="22">
        <v>0</v>
      </c>
      <c r="W2" s="22">
        <v>2</v>
      </c>
      <c r="X2" s="22">
        <v>3</v>
      </c>
      <c r="Y2" s="22">
        <v>1</v>
      </c>
    </row>
    <row r="3" spans="11:26" x14ac:dyDescent="0.25">
      <c r="K3" s="21">
        <v>1</v>
      </c>
      <c r="L3" s="21">
        <v>0</v>
      </c>
      <c r="M3" s="21">
        <v>0</v>
      </c>
      <c r="N3" s="21">
        <v>0</v>
      </c>
      <c r="O3" s="21">
        <v>0</v>
      </c>
      <c r="P3" s="23">
        <v>3</v>
      </c>
      <c r="Q3" s="21">
        <v>3</v>
      </c>
      <c r="R3" s="21">
        <v>3</v>
      </c>
      <c r="S3" s="21">
        <v>3</v>
      </c>
      <c r="T3" s="21">
        <v>3</v>
      </c>
      <c r="U3" s="21">
        <v>3</v>
      </c>
      <c r="V3" s="21">
        <v>3</v>
      </c>
      <c r="W3" s="21">
        <v>3</v>
      </c>
      <c r="X3" s="21">
        <v>3</v>
      </c>
      <c r="Y3" s="21">
        <v>3</v>
      </c>
    </row>
    <row r="4" spans="11:26" x14ac:dyDescent="0.25">
      <c r="K4" s="14">
        <v>2</v>
      </c>
      <c r="L4" s="14" t="s">
        <v>12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2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</row>
    <row r="5" spans="11:26" x14ac:dyDescent="0.25">
      <c r="K5" s="14">
        <v>3</v>
      </c>
      <c r="L5" s="14" t="s">
        <v>12</v>
      </c>
      <c r="M5" s="14" t="s">
        <v>12</v>
      </c>
      <c r="N5" s="14">
        <v>7</v>
      </c>
      <c r="O5" s="14">
        <v>7</v>
      </c>
      <c r="P5" s="14">
        <v>7</v>
      </c>
      <c r="Q5" s="14">
        <v>7</v>
      </c>
      <c r="R5" s="14">
        <v>7</v>
      </c>
      <c r="S5" s="14">
        <v>7</v>
      </c>
      <c r="T5" s="18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</row>
    <row r="6" spans="11:26" ht="15.75" thickBot="1" x14ac:dyDescent="0.3">
      <c r="K6" s="22">
        <v>4</v>
      </c>
      <c r="L6" s="22" t="s">
        <v>12</v>
      </c>
      <c r="M6" s="22" t="s">
        <v>12</v>
      </c>
      <c r="N6" s="22" t="s">
        <v>12</v>
      </c>
      <c r="O6" s="22">
        <v>2</v>
      </c>
      <c r="P6" s="22">
        <v>2</v>
      </c>
      <c r="Q6" s="22">
        <v>2</v>
      </c>
      <c r="R6" s="22">
        <v>2</v>
      </c>
      <c r="S6" s="22">
        <v>2</v>
      </c>
      <c r="T6" s="22">
        <v>2</v>
      </c>
      <c r="U6" s="22">
        <v>2</v>
      </c>
      <c r="V6" s="22">
        <v>2</v>
      </c>
      <c r="W6" s="22">
        <v>2</v>
      </c>
      <c r="X6" s="22">
        <v>2</v>
      </c>
      <c r="Y6" s="22">
        <v>2</v>
      </c>
    </row>
    <row r="7" spans="11:26" x14ac:dyDescent="0.25">
      <c r="K7" s="21" t="s">
        <v>88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 t="s">
        <v>12</v>
      </c>
      <c r="R7" s="21" t="s">
        <v>12</v>
      </c>
      <c r="S7" s="21" t="s">
        <v>12</v>
      </c>
      <c r="T7" s="21">
        <v>1</v>
      </c>
      <c r="U7" s="21" t="s">
        <v>12</v>
      </c>
      <c r="V7" s="21" t="s">
        <v>12</v>
      </c>
      <c r="W7" s="21" t="s">
        <v>12</v>
      </c>
      <c r="X7" s="21" t="s">
        <v>12</v>
      </c>
      <c r="Y7" s="21" t="s">
        <v>12</v>
      </c>
      <c r="Z7" s="20">
        <f>SUM(L7:Y7)</f>
        <v>6</v>
      </c>
    </row>
    <row r="9" spans="11:26" x14ac:dyDescent="0.25">
      <c r="K9" t="s">
        <v>89</v>
      </c>
    </row>
    <row r="10" spans="11:26" ht="15.75" thickBot="1" x14ac:dyDescent="0.3">
      <c r="K10" s="22" t="s">
        <v>87</v>
      </c>
      <c r="L10" s="22">
        <v>0</v>
      </c>
      <c r="M10" s="22">
        <v>1</v>
      </c>
      <c r="N10" s="22">
        <v>7</v>
      </c>
      <c r="O10" s="22">
        <v>2</v>
      </c>
      <c r="P10" s="22">
        <v>3</v>
      </c>
      <c r="Q10" s="22">
        <v>2</v>
      </c>
      <c r="R10" s="22">
        <v>7</v>
      </c>
      <c r="S10" s="22">
        <v>1</v>
      </c>
      <c r="T10" s="22">
        <v>0</v>
      </c>
      <c r="U10" s="22">
        <v>3</v>
      </c>
      <c r="V10" s="22">
        <v>0</v>
      </c>
      <c r="W10" s="22">
        <v>2</v>
      </c>
      <c r="X10" s="22">
        <v>3</v>
      </c>
      <c r="Y10" s="22">
        <v>1</v>
      </c>
    </row>
    <row r="11" spans="11:26" x14ac:dyDescent="0.25">
      <c r="K11" s="21">
        <v>1</v>
      </c>
      <c r="L11" s="21">
        <v>0</v>
      </c>
      <c r="M11" s="21">
        <v>0</v>
      </c>
      <c r="N11" s="21">
        <v>0</v>
      </c>
      <c r="O11" s="21">
        <v>0</v>
      </c>
      <c r="P11" s="23">
        <v>3</v>
      </c>
      <c r="Q11" s="21">
        <v>3</v>
      </c>
      <c r="R11" s="21">
        <v>3</v>
      </c>
      <c r="S11" s="21">
        <v>3</v>
      </c>
      <c r="T11" s="21">
        <v>3</v>
      </c>
      <c r="U11" s="21">
        <v>3</v>
      </c>
      <c r="V11" s="21">
        <v>3</v>
      </c>
      <c r="W11" s="21">
        <v>3</v>
      </c>
      <c r="X11" s="21">
        <v>3</v>
      </c>
      <c r="Y11" s="21">
        <v>3</v>
      </c>
    </row>
    <row r="12" spans="11:26" x14ac:dyDescent="0.25">
      <c r="K12" s="14">
        <v>2</v>
      </c>
      <c r="L12" s="14" t="s">
        <v>12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8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</row>
    <row r="13" spans="11:26" x14ac:dyDescent="0.25">
      <c r="K13" s="14">
        <v>3</v>
      </c>
      <c r="L13" s="14" t="s">
        <v>12</v>
      </c>
      <c r="M13" s="14" t="s">
        <v>12</v>
      </c>
      <c r="N13" s="14">
        <v>7</v>
      </c>
      <c r="O13" s="14">
        <v>7</v>
      </c>
      <c r="P13" s="14">
        <v>7</v>
      </c>
      <c r="Q13" s="14">
        <v>7</v>
      </c>
      <c r="R13" s="14">
        <v>7</v>
      </c>
      <c r="S13" s="14">
        <v>7</v>
      </c>
      <c r="T13" s="24">
        <v>7</v>
      </c>
      <c r="U13" s="14">
        <v>7</v>
      </c>
      <c r="V13" s="14">
        <v>7</v>
      </c>
      <c r="W13" s="14">
        <v>7</v>
      </c>
      <c r="X13" s="14">
        <v>7</v>
      </c>
      <c r="Y13" s="18">
        <v>1</v>
      </c>
    </row>
    <row r="14" spans="11:26" ht="15.75" thickBot="1" x14ac:dyDescent="0.3">
      <c r="K14" s="22">
        <v>4</v>
      </c>
      <c r="L14" s="22" t="s">
        <v>12</v>
      </c>
      <c r="M14" s="22" t="s">
        <v>12</v>
      </c>
      <c r="N14" s="22" t="s">
        <v>12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2">
        <v>2</v>
      </c>
    </row>
    <row r="15" spans="11:26" x14ac:dyDescent="0.25">
      <c r="K15" s="21" t="s">
        <v>88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 t="s">
        <v>12</v>
      </c>
      <c r="R15" s="21" t="s">
        <v>12</v>
      </c>
      <c r="S15" s="21" t="s">
        <v>12</v>
      </c>
      <c r="T15" s="21">
        <v>1</v>
      </c>
      <c r="U15" s="21" t="s">
        <v>12</v>
      </c>
      <c r="V15" s="21" t="s">
        <v>12</v>
      </c>
      <c r="W15" s="21" t="s">
        <v>12</v>
      </c>
      <c r="X15" s="21" t="s">
        <v>12</v>
      </c>
      <c r="Y15" s="21">
        <v>1</v>
      </c>
      <c r="Z15" s="20">
        <f>SUM(L15:Y15)</f>
        <v>7</v>
      </c>
    </row>
    <row r="17" spans="6:26" x14ac:dyDescent="0.25">
      <c r="K17" t="s">
        <v>90</v>
      </c>
    </row>
    <row r="18" spans="6:26" ht="15.75" thickBot="1" x14ac:dyDescent="0.3">
      <c r="K18" s="22" t="s">
        <v>87</v>
      </c>
      <c r="L18" s="22">
        <v>0</v>
      </c>
      <c r="M18" s="22">
        <v>1</v>
      </c>
      <c r="N18" s="22">
        <v>7</v>
      </c>
      <c r="O18" s="22">
        <v>2</v>
      </c>
      <c r="P18" s="22">
        <v>3</v>
      </c>
      <c r="Q18" s="22">
        <v>2</v>
      </c>
      <c r="R18" s="22">
        <v>7</v>
      </c>
      <c r="S18" s="22">
        <v>1</v>
      </c>
      <c r="T18" s="22">
        <v>0</v>
      </c>
      <c r="U18" s="22">
        <v>3</v>
      </c>
      <c r="V18" s="22">
        <v>0</v>
      </c>
      <c r="W18" s="22">
        <v>2</v>
      </c>
      <c r="X18" s="22">
        <v>3</v>
      </c>
      <c r="Y18" s="22">
        <v>1</v>
      </c>
    </row>
    <row r="19" spans="6:26" x14ac:dyDescent="0.25"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3">
        <v>3</v>
      </c>
      <c r="Q19" s="21">
        <v>3</v>
      </c>
      <c r="R19" s="21">
        <v>3</v>
      </c>
      <c r="S19" s="21">
        <v>3</v>
      </c>
      <c r="T19" s="23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</row>
    <row r="20" spans="6:26" x14ac:dyDescent="0.25">
      <c r="K20" s="14">
        <v>2</v>
      </c>
      <c r="L20" s="14" t="s">
        <v>12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24">
        <v>1</v>
      </c>
      <c r="U20" s="14">
        <v>1</v>
      </c>
      <c r="V20" s="14">
        <v>1</v>
      </c>
      <c r="W20" s="14">
        <v>1</v>
      </c>
      <c r="X20" s="14">
        <v>1</v>
      </c>
      <c r="Y20" s="14">
        <v>1</v>
      </c>
    </row>
    <row r="21" spans="6:26" x14ac:dyDescent="0.25">
      <c r="K21" s="14">
        <v>3</v>
      </c>
      <c r="L21" s="14" t="s">
        <v>12</v>
      </c>
      <c r="M21" s="14" t="s">
        <v>12</v>
      </c>
      <c r="N21" s="14">
        <v>7</v>
      </c>
      <c r="O21" s="14">
        <v>7</v>
      </c>
      <c r="P21" s="14">
        <v>7</v>
      </c>
      <c r="Q21" s="14">
        <v>7</v>
      </c>
      <c r="R21" s="14">
        <v>7</v>
      </c>
      <c r="S21" s="14">
        <v>7</v>
      </c>
      <c r="T21" s="24">
        <v>7</v>
      </c>
      <c r="U21" s="14">
        <v>7</v>
      </c>
      <c r="V21" s="14">
        <v>7</v>
      </c>
      <c r="W21" s="18">
        <v>2</v>
      </c>
      <c r="X21" s="14">
        <v>2</v>
      </c>
      <c r="Y21" s="14">
        <v>2</v>
      </c>
    </row>
    <row r="22" spans="6:26" ht="15.75" thickBot="1" x14ac:dyDescent="0.3">
      <c r="K22" s="22">
        <v>4</v>
      </c>
      <c r="L22" s="22" t="s">
        <v>12</v>
      </c>
      <c r="M22" s="22" t="s">
        <v>12</v>
      </c>
      <c r="N22" s="22" t="s">
        <v>12</v>
      </c>
      <c r="O22" s="22">
        <v>2</v>
      </c>
      <c r="P22" s="22">
        <v>2</v>
      </c>
      <c r="Q22" s="22">
        <v>2</v>
      </c>
      <c r="R22" s="22">
        <v>2</v>
      </c>
      <c r="S22" s="22">
        <v>2</v>
      </c>
      <c r="T22" s="22">
        <v>2</v>
      </c>
      <c r="U22" s="26">
        <v>3</v>
      </c>
      <c r="V22" s="22">
        <v>3</v>
      </c>
      <c r="W22" s="22">
        <v>3</v>
      </c>
      <c r="X22" s="22">
        <v>3</v>
      </c>
      <c r="Y22" s="22">
        <v>3</v>
      </c>
    </row>
    <row r="23" spans="6:26" x14ac:dyDescent="0.25">
      <c r="K23" s="21" t="s">
        <v>88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 t="s">
        <v>12</v>
      </c>
      <c r="R23" s="21" t="s">
        <v>12</v>
      </c>
      <c r="S23" s="21" t="s">
        <v>12</v>
      </c>
      <c r="T23" s="21">
        <v>1</v>
      </c>
      <c r="U23" s="21">
        <v>1</v>
      </c>
      <c r="V23" s="21" t="s">
        <v>12</v>
      </c>
      <c r="W23" s="21">
        <v>1</v>
      </c>
      <c r="X23" s="21" t="s">
        <v>12</v>
      </c>
      <c r="Y23" s="21" t="s">
        <v>12</v>
      </c>
      <c r="Z23" s="20">
        <f>SUM(L23:Y23)</f>
        <v>8</v>
      </c>
    </row>
    <row r="25" spans="6:26" x14ac:dyDescent="0.25">
      <c r="K25" t="s">
        <v>91</v>
      </c>
    </row>
    <row r="26" spans="6:26" ht="15.75" thickBot="1" x14ac:dyDescent="0.3">
      <c r="K26" s="22" t="s">
        <v>87</v>
      </c>
      <c r="L26" s="22">
        <v>0</v>
      </c>
      <c r="M26" s="22">
        <v>1</v>
      </c>
      <c r="N26" s="22">
        <v>7</v>
      </c>
      <c r="O26" s="22">
        <v>2</v>
      </c>
      <c r="P26" s="22">
        <v>3</v>
      </c>
      <c r="Q26" s="22">
        <v>2</v>
      </c>
      <c r="R26" s="22">
        <v>7</v>
      </c>
      <c r="S26" s="22">
        <v>1</v>
      </c>
      <c r="T26" s="22">
        <v>0</v>
      </c>
      <c r="U26" s="22">
        <v>3</v>
      </c>
      <c r="V26" s="22">
        <v>0</v>
      </c>
      <c r="W26" s="22">
        <v>2</v>
      </c>
      <c r="X26" s="22">
        <v>3</v>
      </c>
      <c r="Y26" s="22">
        <v>1</v>
      </c>
    </row>
    <row r="27" spans="6:26" x14ac:dyDescent="0.25">
      <c r="K27" s="21">
        <v>1</v>
      </c>
      <c r="L27" s="21" t="s">
        <v>92</v>
      </c>
      <c r="M27" s="21" t="s">
        <v>92</v>
      </c>
      <c r="N27" s="21" t="s">
        <v>92</v>
      </c>
      <c r="O27" s="21" t="s">
        <v>92</v>
      </c>
      <c r="P27" s="23" t="s">
        <v>98</v>
      </c>
      <c r="Q27" s="21" t="s">
        <v>98</v>
      </c>
      <c r="R27" s="21" t="s">
        <v>98</v>
      </c>
      <c r="S27" s="21" t="s">
        <v>98</v>
      </c>
      <c r="T27" s="21" t="s">
        <v>98</v>
      </c>
      <c r="U27" s="21" t="s">
        <v>98</v>
      </c>
      <c r="V27" s="21" t="s">
        <v>98</v>
      </c>
      <c r="W27" s="21" t="s">
        <v>98</v>
      </c>
      <c r="X27" s="21" t="s">
        <v>98</v>
      </c>
      <c r="Y27" s="21" t="s">
        <v>98</v>
      </c>
    </row>
    <row r="28" spans="6:26" x14ac:dyDescent="0.25">
      <c r="K28" s="14">
        <v>2</v>
      </c>
      <c r="L28" s="14" t="s">
        <v>12</v>
      </c>
      <c r="M28" s="14" t="s">
        <v>93</v>
      </c>
      <c r="N28" s="14" t="s">
        <v>93</v>
      </c>
      <c r="O28" s="14" t="s">
        <v>93</v>
      </c>
      <c r="P28" s="14" t="s">
        <v>97</v>
      </c>
      <c r="Q28" s="14" t="s">
        <v>97</v>
      </c>
      <c r="R28" s="14" t="s">
        <v>97</v>
      </c>
      <c r="S28" s="14" t="s">
        <v>97</v>
      </c>
      <c r="T28" s="18" t="s">
        <v>92</v>
      </c>
      <c r="U28" s="14" t="s">
        <v>92</v>
      </c>
      <c r="V28" s="14" t="s">
        <v>92</v>
      </c>
      <c r="W28" s="14" t="s">
        <v>92</v>
      </c>
      <c r="X28" s="14" t="s">
        <v>92</v>
      </c>
      <c r="Y28" s="14" t="s">
        <v>92</v>
      </c>
    </row>
    <row r="29" spans="6:26" x14ac:dyDescent="0.25">
      <c r="K29" s="14">
        <v>3</v>
      </c>
      <c r="L29" s="14" t="s">
        <v>12</v>
      </c>
      <c r="M29" s="14" t="s">
        <v>12</v>
      </c>
      <c r="N29" s="14" t="s">
        <v>94</v>
      </c>
      <c r="O29" s="14" t="s">
        <v>94</v>
      </c>
      <c r="P29" s="14">
        <v>7</v>
      </c>
      <c r="Q29" s="14">
        <v>7</v>
      </c>
      <c r="R29" s="14">
        <v>7</v>
      </c>
      <c r="S29" s="14">
        <v>7</v>
      </c>
      <c r="T29" s="24" t="s">
        <v>99</v>
      </c>
      <c r="U29" s="14" t="s">
        <v>99</v>
      </c>
      <c r="V29" s="14" t="s">
        <v>99</v>
      </c>
      <c r="W29" s="14" t="s">
        <v>99</v>
      </c>
      <c r="X29" s="14" t="s">
        <v>99</v>
      </c>
      <c r="Y29" s="18" t="s">
        <v>93</v>
      </c>
    </row>
    <row r="30" spans="6:26" ht="15.75" thickBot="1" x14ac:dyDescent="0.3">
      <c r="K30" s="22">
        <v>4</v>
      </c>
      <c r="L30" s="22" t="s">
        <v>12</v>
      </c>
      <c r="M30" s="22" t="s">
        <v>12</v>
      </c>
      <c r="N30" s="22" t="s">
        <v>12</v>
      </c>
      <c r="O30" s="22" t="s">
        <v>95</v>
      </c>
      <c r="P30" s="22">
        <v>2</v>
      </c>
      <c r="Q30" s="22">
        <v>2</v>
      </c>
      <c r="R30" s="22">
        <v>2</v>
      </c>
      <c r="S30" s="22">
        <v>2</v>
      </c>
      <c r="T30" s="22">
        <v>2</v>
      </c>
      <c r="U30" s="22">
        <v>2</v>
      </c>
      <c r="V30" s="22">
        <v>2</v>
      </c>
      <c r="W30" s="22" t="s">
        <v>95</v>
      </c>
      <c r="X30" s="22" t="s">
        <v>95</v>
      </c>
      <c r="Y30" s="22" t="s">
        <v>100</v>
      </c>
    </row>
    <row r="31" spans="6:26" x14ac:dyDescent="0.25">
      <c r="F31" s="14"/>
      <c r="G31" s="14" t="s">
        <v>6</v>
      </c>
      <c r="H31" s="14" t="s">
        <v>7</v>
      </c>
      <c r="I31" s="14" t="s">
        <v>11</v>
      </c>
      <c r="K31" s="21" t="s">
        <v>88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 t="s">
        <v>12</v>
      </c>
      <c r="R31" s="21" t="s">
        <v>12</v>
      </c>
      <c r="S31" s="21" t="s">
        <v>12</v>
      </c>
      <c r="T31" s="21">
        <v>1</v>
      </c>
      <c r="U31" s="21" t="s">
        <v>12</v>
      </c>
      <c r="V31" s="21" t="s">
        <v>12</v>
      </c>
      <c r="W31" s="21" t="s">
        <v>12</v>
      </c>
      <c r="X31" s="21" t="s">
        <v>12</v>
      </c>
      <c r="Y31" s="21">
        <v>1</v>
      </c>
      <c r="Z31" s="20">
        <f>SUM(L31:Y31)</f>
        <v>7</v>
      </c>
    </row>
    <row r="32" spans="6:26" x14ac:dyDescent="0.25">
      <c r="F32" s="14" t="s">
        <v>8</v>
      </c>
      <c r="G32" s="14">
        <v>2048</v>
      </c>
      <c r="H32" s="14" t="s">
        <v>1</v>
      </c>
      <c r="I32" s="14">
        <v>8</v>
      </c>
    </row>
    <row r="33" spans="6:19" x14ac:dyDescent="0.25">
      <c r="F33" s="14" t="s">
        <v>9</v>
      </c>
      <c r="G33" s="14">
        <f>1024*2</f>
        <v>2048</v>
      </c>
      <c r="H33" s="14" t="s">
        <v>1</v>
      </c>
      <c r="I33" s="14">
        <f>G34/G33</f>
        <v>32</v>
      </c>
      <c r="K33" s="7" t="s">
        <v>102</v>
      </c>
    </row>
    <row r="34" spans="6:19" x14ac:dyDescent="0.25">
      <c r="F34" s="14" t="s">
        <v>101</v>
      </c>
      <c r="G34" s="14">
        <f>1024*64</f>
        <v>65536</v>
      </c>
      <c r="H34" s="14" t="s">
        <v>1</v>
      </c>
      <c r="I34" s="14" t="s">
        <v>12</v>
      </c>
      <c r="K34" t="s">
        <v>103</v>
      </c>
      <c r="M34" t="s">
        <v>104</v>
      </c>
      <c r="S34" t="s">
        <v>105</v>
      </c>
    </row>
    <row r="35" spans="6:19" x14ac:dyDescent="0.25">
      <c r="K35" t="s">
        <v>106</v>
      </c>
      <c r="M35" t="s">
        <v>107</v>
      </c>
      <c r="S35" t="s">
        <v>108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89D-DCDC-4083-B452-2DF89FDD2997}">
  <dimension ref="K1:Z20"/>
  <sheetViews>
    <sheetView workbookViewId="0">
      <selection activeCell="P3" sqref="P3:Z9"/>
    </sheetView>
  </sheetViews>
  <sheetFormatPr baseColWidth="10" defaultRowHeight="15" x14ac:dyDescent="0.25"/>
  <cols>
    <col min="11" max="11" width="11.42578125" customWidth="1"/>
    <col min="16" max="16" width="16.85546875" customWidth="1"/>
    <col min="17" max="17" width="4" customWidth="1"/>
    <col min="18" max="18" width="5" customWidth="1"/>
    <col min="19" max="19" width="4.85546875" customWidth="1"/>
    <col min="20" max="20" width="4.5703125" customWidth="1"/>
    <col min="21" max="21" width="4.28515625" customWidth="1"/>
    <col min="22" max="22" width="4.140625" customWidth="1"/>
    <col min="23" max="25" width="3.7109375" customWidth="1"/>
    <col min="26" max="26" width="3.140625" customWidth="1"/>
    <col min="27" max="27" width="2.85546875" customWidth="1"/>
    <col min="28" max="29" width="3.28515625" customWidth="1"/>
    <col min="30" max="30" width="3" customWidth="1"/>
    <col min="31" max="31" width="3.5703125" customWidth="1"/>
  </cols>
  <sheetData>
    <row r="1" spans="11:26" x14ac:dyDescent="0.25">
      <c r="K1" t="s">
        <v>109</v>
      </c>
    </row>
    <row r="2" spans="11:26" x14ac:dyDescent="0.25">
      <c r="K2" s="3"/>
      <c r="L2" s="14" t="s">
        <v>6</v>
      </c>
      <c r="M2" s="14" t="s">
        <v>7</v>
      </c>
      <c r="N2" s="14" t="s">
        <v>11</v>
      </c>
      <c r="P2" t="s">
        <v>90</v>
      </c>
    </row>
    <row r="3" spans="11:26" ht="15.75" thickBot="1" x14ac:dyDescent="0.3">
      <c r="K3" s="14" t="s">
        <v>8</v>
      </c>
      <c r="L3" s="14">
        <f>8*1000</f>
        <v>8000</v>
      </c>
      <c r="M3" s="14" t="s">
        <v>1</v>
      </c>
      <c r="N3" s="14" t="s">
        <v>12</v>
      </c>
      <c r="P3" s="22" t="s">
        <v>87</v>
      </c>
      <c r="Q3" s="22" t="s">
        <v>12</v>
      </c>
      <c r="R3" s="22">
        <v>0</v>
      </c>
      <c r="S3" s="22">
        <v>15</v>
      </c>
      <c r="T3" s="22">
        <v>12</v>
      </c>
      <c r="U3" s="22">
        <v>17</v>
      </c>
      <c r="V3" s="22">
        <v>15</v>
      </c>
      <c r="W3" s="22">
        <v>19</v>
      </c>
      <c r="X3" s="22">
        <v>21</v>
      </c>
      <c r="Y3" s="22">
        <v>0</v>
      </c>
    </row>
    <row r="4" spans="11:26" x14ac:dyDescent="0.25">
      <c r="K4" s="14" t="s">
        <v>9</v>
      </c>
      <c r="L4" s="14">
        <f>L3</f>
        <v>8000</v>
      </c>
      <c r="M4" s="14" t="s">
        <v>1</v>
      </c>
      <c r="N4" s="14">
        <v>4</v>
      </c>
      <c r="P4" s="21">
        <v>1</v>
      </c>
      <c r="Q4" s="21">
        <v>14</v>
      </c>
      <c r="R4" s="21">
        <v>14</v>
      </c>
      <c r="S4" s="21">
        <v>14</v>
      </c>
      <c r="T4" s="21">
        <v>14</v>
      </c>
      <c r="U4" s="23">
        <v>17</v>
      </c>
      <c r="V4" s="25">
        <v>17</v>
      </c>
      <c r="W4" s="21">
        <v>17</v>
      </c>
      <c r="X4" s="21">
        <v>17</v>
      </c>
      <c r="Y4" s="21">
        <v>17</v>
      </c>
    </row>
    <row r="5" spans="11:26" x14ac:dyDescent="0.25">
      <c r="K5" s="14" t="s">
        <v>110</v>
      </c>
      <c r="L5" s="14">
        <f>159*1024</f>
        <v>162816</v>
      </c>
      <c r="M5" s="14" t="s">
        <v>1</v>
      </c>
      <c r="N5" s="14" t="s">
        <v>12</v>
      </c>
      <c r="P5" s="14">
        <v>2</v>
      </c>
      <c r="Q5" s="14">
        <v>17</v>
      </c>
      <c r="R5" s="14">
        <v>17</v>
      </c>
      <c r="S5" s="18">
        <v>15</v>
      </c>
      <c r="T5" s="14">
        <v>15</v>
      </c>
      <c r="U5" s="14">
        <v>15</v>
      </c>
      <c r="V5" s="14">
        <v>15</v>
      </c>
      <c r="W5" s="14">
        <v>15</v>
      </c>
      <c r="X5" s="18">
        <v>21</v>
      </c>
      <c r="Y5" s="14">
        <v>21</v>
      </c>
    </row>
    <row r="6" spans="11:26" x14ac:dyDescent="0.25">
      <c r="P6" s="14">
        <v>3</v>
      </c>
      <c r="Q6" s="14">
        <v>19</v>
      </c>
      <c r="R6" s="14">
        <v>19</v>
      </c>
      <c r="S6" s="14">
        <v>19</v>
      </c>
      <c r="T6" s="18">
        <v>12</v>
      </c>
      <c r="U6" s="14">
        <v>12</v>
      </c>
      <c r="V6" s="14">
        <v>12</v>
      </c>
      <c r="W6" s="14">
        <v>12</v>
      </c>
      <c r="X6" s="14">
        <v>12</v>
      </c>
      <c r="Y6" s="18">
        <v>0</v>
      </c>
    </row>
    <row r="7" spans="11:26" ht="15.75" thickBot="1" x14ac:dyDescent="0.3">
      <c r="K7" s="6" t="s">
        <v>83</v>
      </c>
      <c r="P7" s="22">
        <v>4</v>
      </c>
      <c r="Q7" s="22" t="s">
        <v>12</v>
      </c>
      <c r="R7" s="26">
        <v>0</v>
      </c>
      <c r="S7" s="22">
        <v>0</v>
      </c>
      <c r="T7" s="22">
        <v>0</v>
      </c>
      <c r="U7" s="22">
        <v>0</v>
      </c>
      <c r="V7" s="22">
        <v>0</v>
      </c>
      <c r="W7" s="26">
        <v>19</v>
      </c>
      <c r="X7" s="22">
        <v>19</v>
      </c>
      <c r="Y7" s="22">
        <v>19</v>
      </c>
    </row>
    <row r="8" spans="11:26" x14ac:dyDescent="0.25">
      <c r="K8" s="6" t="s">
        <v>111</v>
      </c>
      <c r="P8" s="21" t="s">
        <v>88</v>
      </c>
      <c r="Q8" s="21" t="s">
        <v>12</v>
      </c>
      <c r="R8" s="21">
        <v>1</v>
      </c>
      <c r="S8" s="21">
        <v>1</v>
      </c>
      <c r="T8" s="21">
        <v>1</v>
      </c>
      <c r="U8" s="21">
        <v>1</v>
      </c>
      <c r="V8" s="21" t="s">
        <v>12</v>
      </c>
      <c r="W8" s="21">
        <v>1</v>
      </c>
      <c r="X8" s="21">
        <v>1</v>
      </c>
      <c r="Y8" s="21">
        <v>1</v>
      </c>
      <c r="Z8" s="20">
        <f>SUM(R8:Y8)</f>
        <v>7</v>
      </c>
    </row>
    <row r="9" spans="11:26" x14ac:dyDescent="0.25">
      <c r="K9" s="6" t="s">
        <v>55</v>
      </c>
      <c r="P9" s="21" t="s">
        <v>114</v>
      </c>
      <c r="Q9" s="21" t="s">
        <v>12</v>
      </c>
      <c r="R9" s="21" t="s">
        <v>12</v>
      </c>
      <c r="S9" s="21" t="s">
        <v>12</v>
      </c>
      <c r="T9" s="21">
        <v>1</v>
      </c>
      <c r="U9" s="21">
        <v>1</v>
      </c>
      <c r="V9" s="21" t="s">
        <v>12</v>
      </c>
      <c r="W9" s="21" t="s">
        <v>12</v>
      </c>
      <c r="X9" s="21">
        <v>1</v>
      </c>
      <c r="Y9" s="21" t="s">
        <v>12</v>
      </c>
      <c r="Z9" s="20">
        <f>SUM(R9:Y9)</f>
        <v>3</v>
      </c>
    </row>
    <row r="11" spans="11:26" x14ac:dyDescent="0.25">
      <c r="K11" s="14" t="s">
        <v>78</v>
      </c>
      <c r="L11" s="14" t="s">
        <v>8</v>
      </c>
      <c r="P11" t="s">
        <v>113</v>
      </c>
    </row>
    <row r="12" spans="11:26" ht="15.75" thickBot="1" x14ac:dyDescent="0.3">
      <c r="K12" s="14">
        <v>100</v>
      </c>
      <c r="L12" s="14">
        <f>ROUNDDOWN(K12/L$3,0)</f>
        <v>0</v>
      </c>
      <c r="P12" s="22" t="s">
        <v>87</v>
      </c>
      <c r="Q12" s="22" t="s">
        <v>12</v>
      </c>
      <c r="R12" s="22">
        <v>0</v>
      </c>
      <c r="S12" s="22">
        <v>15</v>
      </c>
      <c r="T12" s="22">
        <v>12</v>
      </c>
      <c r="U12" s="22">
        <v>17</v>
      </c>
      <c r="V12" s="22">
        <v>15</v>
      </c>
      <c r="W12" s="22">
        <v>19</v>
      </c>
      <c r="X12" s="22">
        <v>21</v>
      </c>
      <c r="Y12" s="22">
        <v>0</v>
      </c>
    </row>
    <row r="13" spans="11:26" x14ac:dyDescent="0.25">
      <c r="K13" s="14">
        <v>122950</v>
      </c>
      <c r="L13" s="14">
        <f t="shared" ref="L13:L19" si="0">ROUNDDOWN(K13/L$3,0)</f>
        <v>15</v>
      </c>
      <c r="P13" s="21">
        <v>1</v>
      </c>
      <c r="Q13" s="21" t="s">
        <v>115</v>
      </c>
      <c r="R13" s="21" t="s">
        <v>121</v>
      </c>
      <c r="S13" s="21" t="s">
        <v>119</v>
      </c>
      <c r="T13" s="21" t="s">
        <v>125</v>
      </c>
      <c r="U13" s="23" t="s">
        <v>116</v>
      </c>
      <c r="V13" s="25" t="s">
        <v>116</v>
      </c>
      <c r="W13" s="21" t="s">
        <v>116</v>
      </c>
      <c r="X13" s="21" t="s">
        <v>116</v>
      </c>
      <c r="Y13" s="21" t="s">
        <v>116</v>
      </c>
    </row>
    <row r="14" spans="11:26" x14ac:dyDescent="0.25">
      <c r="K14" s="14">
        <v>98306</v>
      </c>
      <c r="L14" s="14">
        <f t="shared" si="0"/>
        <v>12</v>
      </c>
      <c r="P14" s="14">
        <v>2</v>
      </c>
      <c r="Q14" s="14" t="s">
        <v>117</v>
      </c>
      <c r="R14" s="14" t="s">
        <v>117</v>
      </c>
      <c r="S14" s="18" t="s">
        <v>122</v>
      </c>
      <c r="T14" s="14" t="s">
        <v>122</v>
      </c>
      <c r="U14" s="14" t="s">
        <v>126</v>
      </c>
      <c r="V14" s="14" t="s">
        <v>126</v>
      </c>
      <c r="W14" s="14" t="s">
        <v>126</v>
      </c>
      <c r="X14" s="18" t="s">
        <v>127</v>
      </c>
      <c r="Y14" s="14" t="s">
        <v>127</v>
      </c>
    </row>
    <row r="15" spans="11:26" x14ac:dyDescent="0.25">
      <c r="K15" s="14">
        <v>139264</v>
      </c>
      <c r="L15" s="14">
        <f t="shared" si="0"/>
        <v>17</v>
      </c>
      <c r="P15" s="14">
        <v>3</v>
      </c>
      <c r="Q15" s="14" t="s">
        <v>118</v>
      </c>
      <c r="R15" s="14" t="s">
        <v>118</v>
      </c>
      <c r="S15" s="14" t="s">
        <v>123</v>
      </c>
      <c r="T15" s="24" t="s">
        <v>120</v>
      </c>
      <c r="U15" s="14" t="s">
        <v>120</v>
      </c>
      <c r="V15" s="14" t="s">
        <v>120</v>
      </c>
      <c r="W15" s="14" t="s">
        <v>120</v>
      </c>
      <c r="X15" s="14" t="s">
        <v>128</v>
      </c>
      <c r="Y15" s="18" t="s">
        <v>92</v>
      </c>
    </row>
    <row r="16" spans="11:26" ht="15.75" thickBot="1" x14ac:dyDescent="0.3">
      <c r="K16" s="14">
        <v>122880</v>
      </c>
      <c r="L16" s="14">
        <f t="shared" si="0"/>
        <v>15</v>
      </c>
      <c r="P16" s="22">
        <v>4</v>
      </c>
      <c r="Q16" s="22" t="s">
        <v>96</v>
      </c>
      <c r="R16" s="26" t="s">
        <v>92</v>
      </c>
      <c r="S16" s="27">
        <v>0</v>
      </c>
      <c r="T16" s="26" t="s">
        <v>124</v>
      </c>
      <c r="U16" s="22" t="s">
        <v>124</v>
      </c>
      <c r="V16" s="22" t="s">
        <v>124</v>
      </c>
      <c r="W16" s="22" t="s">
        <v>124</v>
      </c>
      <c r="X16" s="22" t="s">
        <v>124</v>
      </c>
      <c r="Y16" s="22" t="s">
        <v>129</v>
      </c>
    </row>
    <row r="17" spans="11:26" x14ac:dyDescent="0.25">
      <c r="K17" s="14">
        <v>155650</v>
      </c>
      <c r="L17" s="14">
        <f t="shared" si="0"/>
        <v>19</v>
      </c>
      <c r="P17" s="21" t="s">
        <v>88</v>
      </c>
      <c r="Q17" s="21" t="s">
        <v>12</v>
      </c>
      <c r="R17" s="21">
        <v>1</v>
      </c>
      <c r="S17" s="21">
        <v>1</v>
      </c>
      <c r="T17" s="21">
        <v>1</v>
      </c>
      <c r="U17" s="21">
        <v>1</v>
      </c>
      <c r="V17" s="21" t="s">
        <v>12</v>
      </c>
      <c r="W17" s="21" t="s">
        <v>12</v>
      </c>
      <c r="X17" s="21">
        <v>1</v>
      </c>
      <c r="Y17" s="21">
        <v>1</v>
      </c>
      <c r="Z17" s="20">
        <f>SUM(R17:Y17)</f>
        <v>6</v>
      </c>
    </row>
    <row r="18" spans="11:26" x14ac:dyDescent="0.25">
      <c r="K18" s="14">
        <v>172100</v>
      </c>
      <c r="L18" s="14">
        <f t="shared" si="0"/>
        <v>21</v>
      </c>
      <c r="P18" s="21" t="s">
        <v>114</v>
      </c>
      <c r="Q18" s="21" t="s">
        <v>12</v>
      </c>
      <c r="R18" s="21" t="s">
        <v>12</v>
      </c>
      <c r="S18" s="21" t="s">
        <v>12</v>
      </c>
      <c r="T18" s="21" t="s">
        <v>12</v>
      </c>
      <c r="U18" s="21">
        <v>1</v>
      </c>
      <c r="V18" s="21" t="s">
        <v>12</v>
      </c>
      <c r="W18" s="21" t="s">
        <v>12</v>
      </c>
      <c r="X18" s="21">
        <v>1</v>
      </c>
      <c r="Y18" s="21">
        <v>1</v>
      </c>
      <c r="Z18" s="20">
        <f>SUM(R18:Y18)</f>
        <v>3</v>
      </c>
    </row>
    <row r="19" spans="11:26" x14ac:dyDescent="0.25">
      <c r="K19" s="14">
        <v>100</v>
      </c>
      <c r="L19" s="14">
        <f t="shared" si="0"/>
        <v>0</v>
      </c>
    </row>
    <row r="20" spans="11:26" x14ac:dyDescent="0.25">
      <c r="P20" s="28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ayelen escobar</dc:creator>
  <cp:lastModifiedBy>Agus</cp:lastModifiedBy>
  <dcterms:created xsi:type="dcterms:W3CDTF">2015-06-05T18:19:34Z</dcterms:created>
  <dcterms:modified xsi:type="dcterms:W3CDTF">2022-06-30T04:43:24Z</dcterms:modified>
</cp:coreProperties>
</file>