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tambo\OneDrive\Documentos\UTN\3er Año\Economía\Práctica de Parcial\"/>
    </mc:Choice>
  </mc:AlternateContent>
  <xr:revisionPtr revIDLastSave="0" documentId="13_ncr:1_{6CBFF3C7-0E82-4D54-8148-9BA9D65861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steo Directo" sheetId="3" r:id="rId1"/>
    <sheet name="Costeo por Absorción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5" l="1"/>
  <c r="I24" i="5"/>
  <c r="D25" i="5"/>
  <c r="I23" i="5"/>
  <c r="I22" i="5"/>
  <c r="I21" i="5"/>
  <c r="I19" i="5"/>
  <c r="I18" i="5"/>
  <c r="D18" i="5"/>
  <c r="D17" i="5"/>
  <c r="D16" i="5"/>
  <c r="D15" i="5"/>
  <c r="D14" i="5"/>
  <c r="I12" i="5"/>
  <c r="I10" i="5"/>
  <c r="D11" i="5"/>
  <c r="D10" i="5"/>
  <c r="D8" i="5"/>
  <c r="D7" i="5"/>
  <c r="D6" i="5"/>
  <c r="I13" i="3"/>
  <c r="I31" i="3"/>
  <c r="D18" i="3"/>
  <c r="I19" i="3"/>
  <c r="H5" i="3" s="1"/>
  <c r="I20" i="3"/>
  <c r="I23" i="3"/>
  <c r="I24" i="3"/>
  <c r="I25" i="3"/>
  <c r="C24" i="5" l="1"/>
  <c r="D24" i="5" s="1"/>
  <c r="H17" i="5" s="1"/>
  <c r="I17" i="5" s="1"/>
  <c r="H26" i="5"/>
  <c r="I26" i="5" s="1"/>
  <c r="H25" i="5"/>
  <c r="I25" i="5" s="1"/>
  <c r="H8" i="5" s="1"/>
  <c r="I8" i="5" s="1"/>
  <c r="C9" i="5"/>
  <c r="D9" i="5" s="1"/>
  <c r="H29" i="5" s="1"/>
  <c r="I29" i="5" s="1"/>
  <c r="C20" i="5" s="1"/>
  <c r="D20" i="5" s="1"/>
  <c r="C21" i="5" s="1"/>
  <c r="D21" i="5" s="1"/>
  <c r="C19" i="5"/>
  <c r="D19" i="5" s="1"/>
  <c r="H27" i="3"/>
  <c r="B38" i="3" s="1"/>
  <c r="D10" i="3"/>
  <c r="D11" i="3"/>
  <c r="D16" i="3"/>
  <c r="D15" i="3"/>
  <c r="D14" i="3"/>
  <c r="D8" i="3"/>
  <c r="D7" i="3"/>
  <c r="D6" i="3"/>
  <c r="I27" i="3" l="1"/>
  <c r="H8" i="3" s="1"/>
  <c r="C26" i="5"/>
  <c r="D26" i="5" s="1"/>
  <c r="H14" i="5"/>
  <c r="I14" i="5" s="1"/>
  <c r="H31" i="5"/>
  <c r="I31" i="5" s="1"/>
  <c r="H4" i="5" s="1"/>
  <c r="I4" i="5" s="1"/>
  <c r="H7" i="5"/>
  <c r="I7" i="5" s="1"/>
  <c r="H20" i="5"/>
  <c r="I20" i="5" s="1"/>
  <c r="H6" i="5" s="1"/>
  <c r="I6" i="5" s="1"/>
  <c r="C24" i="3"/>
  <c r="D24" i="3" s="1"/>
  <c r="C9" i="3"/>
  <c r="D9" i="3" s="1"/>
  <c r="H30" i="3" s="1"/>
  <c r="C19" i="3"/>
  <c r="D19" i="3" s="1"/>
  <c r="C29" i="5" l="1"/>
  <c r="D29" i="5" s="1"/>
  <c r="C31" i="5"/>
  <c r="D31" i="5" s="1"/>
  <c r="I30" i="3"/>
  <c r="H18" i="3"/>
  <c r="I18" i="3" s="1"/>
  <c r="I11" i="3"/>
  <c r="C32" i="5" l="1"/>
  <c r="D32" i="5" s="1"/>
  <c r="C30" i="5"/>
  <c r="D30" i="5" s="1"/>
  <c r="I5" i="3"/>
  <c r="I8" i="3" l="1"/>
  <c r="I22" i="3" l="1"/>
  <c r="H26" i="3" l="1"/>
  <c r="I26" i="3" s="1"/>
  <c r="H9" i="3" l="1"/>
  <c r="I9" i="3" s="1"/>
  <c r="D17" i="3"/>
  <c r="C20" i="3" s="1"/>
  <c r="D20" i="3" l="1"/>
  <c r="H32" i="3" s="1"/>
  <c r="H21" i="3" l="1"/>
  <c r="I21" i="3" s="1"/>
  <c r="H15" i="3"/>
  <c r="I15" i="3" s="1"/>
  <c r="C21" i="3"/>
  <c r="D21" i="3" s="1"/>
  <c r="I32" i="3" l="1"/>
  <c r="B40" i="3" s="1"/>
  <c r="H4" i="3" l="1"/>
  <c r="I4" i="3" s="1"/>
  <c r="H3" i="5"/>
  <c r="I3" i="5" s="1"/>
  <c r="H5" i="5" s="1"/>
  <c r="I5" i="5" s="1"/>
  <c r="H9" i="5" s="1"/>
  <c r="I9" i="5" s="1"/>
  <c r="H11" i="5" s="1"/>
  <c r="I11" i="5" s="1"/>
  <c r="H13" i="5" s="1"/>
  <c r="I13" i="5" s="1"/>
  <c r="D25" i="3"/>
  <c r="B42" i="3" s="1"/>
  <c r="C31" i="3" s="1"/>
  <c r="D31" i="3" s="1"/>
  <c r="H7" i="3" l="1"/>
  <c r="I7" i="3" s="1"/>
  <c r="C29" i="3" s="1"/>
  <c r="D29" i="3" s="1"/>
  <c r="C26" i="3"/>
  <c r="D26" i="3" s="1"/>
  <c r="H3" i="3" s="1"/>
  <c r="I3" i="3" s="1"/>
  <c r="H6" i="3" s="1"/>
  <c r="I6" i="3" s="1"/>
  <c r="H10" i="3" s="1"/>
  <c r="I10" i="3" s="1"/>
  <c r="H12" i="3" s="1"/>
  <c r="I12" i="3" s="1"/>
  <c r="H14" i="3" s="1"/>
  <c r="I14" i="3" s="1"/>
  <c r="C30" i="3" l="1"/>
  <c r="D30" i="3" s="1"/>
  <c r="C32" i="3"/>
  <c r="D32" i="3" s="1"/>
</calcChain>
</file>

<file path=xl/sharedStrings.xml><?xml version="1.0" encoding="utf-8"?>
<sst xmlns="http://schemas.openxmlformats.org/spreadsheetml/2006/main" count="170" uniqueCount="71">
  <si>
    <t>Tasa de impuesto a las ganancias</t>
  </si>
  <si>
    <t>Cálculo</t>
  </si>
  <si>
    <t>Valor directo</t>
  </si>
  <si>
    <t>Tipo de costo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</si>
  <si>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</si>
  <si>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</si>
  <si>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</si>
  <si>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</si>
  <si>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</si>
  <si>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</si>
  <si>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Cantidad producida</t>
  </si>
  <si>
    <t>Cantidad vendida</t>
  </si>
  <si>
    <t>Fórmula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</si>
  <si>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</si>
  <si>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</si>
  <si>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</si>
  <si>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</si>
  <si>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</si>
  <si>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</si>
  <si>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</si>
  <si>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</si>
  <si>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</si>
  <si>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</si>
  <si>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Intereses</t>
  </si>
  <si>
    <t>UN antes de impuestos</t>
  </si>
  <si>
    <t>Impuesto a las ganancias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</si>
  <si>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</si>
  <si>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</si>
  <si>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</si>
  <si>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</si>
  <si>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Precio unitario de venta</t>
  </si>
  <si>
    <t>UN (Utilidad Neta) o Resultado Neto</t>
  </si>
  <si>
    <t>Valor Directo</t>
  </si>
  <si>
    <t>Materia prima inicial</t>
  </si>
  <si>
    <t>Materia prima adquirida</t>
  </si>
  <si>
    <t>Materia prima final</t>
  </si>
  <si>
    <t>Materia prima consumida</t>
  </si>
  <si>
    <t>Producto inicial</t>
  </si>
  <si>
    <t>Producto adquirido</t>
  </si>
  <si>
    <t>Producto final</t>
  </si>
  <si>
    <t>Costo de Materia Prima</t>
  </si>
  <si>
    <t>Costo de Mano de Obra Directa</t>
  </si>
  <si>
    <t>Contribución marginal unitaria</t>
  </si>
  <si>
    <t>Gastos de fabricación variables unitarios</t>
  </si>
  <si>
    <t>Gastos de comercialización variables unitarios</t>
  </si>
  <si>
    <t>Puntos</t>
  </si>
  <si>
    <t>Equilibrio económico (unidades)</t>
  </si>
  <si>
    <t>Equilibrio financiero (unidades)</t>
  </si>
  <si>
    <t>Equilibrio económico ($)</t>
  </si>
  <si>
    <t>Equilibrio financiero ($)</t>
  </si>
  <si>
    <t>Resultado o Utilidad Bruta</t>
  </si>
  <si>
    <t>Costo materia prima inicial</t>
  </si>
  <si>
    <t>Costo materia prima final</t>
  </si>
  <si>
    <t>Información de materia prima</t>
  </si>
  <si>
    <t>Información de producto</t>
  </si>
  <si>
    <t>Información de venta</t>
  </si>
  <si>
    <t>Ingresos por Ventas</t>
  </si>
  <si>
    <t>Información de gastos</t>
  </si>
  <si>
    <t>LIFO</t>
  </si>
  <si>
    <t>No aplica</t>
  </si>
  <si>
    <t>Costo unitario de fabricación</t>
  </si>
  <si>
    <t>Costo total de fabricación</t>
  </si>
  <si>
    <t>FIFO</t>
  </si>
  <si>
    <t>Gastos Fijos Erogables</t>
  </si>
  <si>
    <t>Contribucion marginal unitaria financiera</t>
  </si>
  <si>
    <t>Costo de ventas / costo de fabricacion total</t>
  </si>
  <si>
    <t>Costo variable erogable</t>
  </si>
  <si>
    <t>Gastos Fijos No Erogables</t>
  </si>
  <si>
    <t>Costo variable No erogable</t>
  </si>
  <si>
    <t>Orden del sistema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</si>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</sst>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\ #,##0.00"/>
    <numFmt numFmtId="166" formatCode="&quot;$&quot;\ #,##0"/>
    <numFmt numFmtId="167" formatCode="&quot;$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/>
    <xf numFmtId="165" fontId="0" fillId="0" borderId="1" xfId="0" applyNumberFormat="1" applyFill="1" applyBorder="1" applyAlignment="1">
      <alignment horizontal="right"/>
    </xf>
    <xf numFmtId="0" fontId="0" fillId="0" borderId="1" xfId="0" applyBorder="1" applyAlignment="1">
      <alignment horizontal="right"/>
    </xf>
    <xf numFmtId="9" fontId="0" fillId="0" borderId="1" xfId="0" applyNumberFormat="1" applyFill="1" applyBorder="1" applyAlignment="1">
      <alignment horizontal="right"/>
    </xf>
    <xf numFmtId="0" fontId="0" fillId="0" borderId="0" xfId="0" applyFill="1" applyBorder="1"/>
    <xf numFmtId="165" fontId="0" fillId="0" borderId="0" xfId="0" applyNumberFormat="1" applyFill="1" applyBorder="1"/>
    <xf numFmtId="165" fontId="0" fillId="0" borderId="0" xfId="0" applyNumberFormat="1" applyFill="1" applyBorder="1" applyAlignment="1"/>
    <xf numFmtId="165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0" fillId="0" borderId="1" xfId="0" applyNumberFormat="1" applyFill="1" applyBorder="1" applyAlignment="1">
      <alignment horizontal="right"/>
    </xf>
    <xf numFmtId="165" fontId="0" fillId="4" borderId="1" xfId="0" applyNumberFormat="1" applyFill="1" applyBorder="1" applyAlignment="1">
      <alignment horizontal="right"/>
    </xf>
    <xf numFmtId="1" fontId="0" fillId="0" borderId="1" xfId="0" applyNumberFormat="1" applyFill="1" applyBorder="1" applyAlignment="1">
      <alignment horizontal="right"/>
    </xf>
    <xf numFmtId="166" fontId="0" fillId="0" borderId="1" xfId="0" applyNumberFormat="1" applyFill="1" applyBorder="1" applyAlignment="1">
      <alignment horizontal="right"/>
    </xf>
    <xf numFmtId="9" fontId="0" fillId="0" borderId="1" xfId="0" applyNumberFormat="1" applyBorder="1" applyAlignment="1">
      <alignment horizontal="center"/>
    </xf>
    <xf numFmtId="167" fontId="0" fillId="0" borderId="0" xfId="0" applyNumberFormat="1"/>
    <xf numFmtId="165" fontId="0" fillId="0" borderId="0" xfId="0" applyNumberFormat="1"/>
    <xf numFmtId="164" fontId="0" fillId="0" borderId="1" xfId="1" applyFont="1" applyFill="1" applyBorder="1" applyAlignment="1">
      <alignment horizontal="right"/>
    </xf>
    <xf numFmtId="0" fontId="0" fillId="2" borderId="1" xfId="0" applyFill="1" applyBorder="1"/>
    <xf numFmtId="167" fontId="0" fillId="0" borderId="1" xfId="0" applyNumberFormat="1" applyBorder="1"/>
    <xf numFmtId="164" fontId="0" fillId="0" borderId="1" xfId="1" applyFont="1" applyBorder="1"/>
    <xf numFmtId="0" fontId="0" fillId="5" borderId="1" xfId="0" applyFill="1" applyBorder="1"/>
    <xf numFmtId="167" fontId="0" fillId="5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5" fontId="0" fillId="0" borderId="1" xfId="0" applyNumberFormat="1" applyFont="1" applyBorder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2"/>
  <sheetViews>
    <sheetView tabSelected="1" topLeftCell="A7" workbookViewId="0">
      <selection activeCell="C26" sqref="C26"/>
    </sheetView>
  </sheetViews>
  <sheetFormatPr baseColWidth="10" defaultRowHeight="15" x14ac:dyDescent="0.25"/>
  <cols>
    <col min="1" max="1" width="45.140625" customWidth="1"/>
    <col min="2" max="2" width="14.140625" customWidth="1"/>
    <col min="3" max="4" width="15.140625" customWidth="1"/>
    <col min="5" max="5" width="14" customWidth="1"/>
    <col min="6" max="6" width="41.42578125" customWidth="1"/>
    <col min="7" max="7" width="15.140625" bestFit="1" customWidth="1"/>
    <col min="8" max="8" width="20.28515625" bestFit="1" customWidth="1"/>
    <col min="9" max="9" width="14.5703125" customWidth="1"/>
    <col min="10" max="10" width="13.7109375" bestFit="1" customWidth="1"/>
    <col min="11" max="11" width="11.85546875" bestFit="1" customWidth="1"/>
  </cols>
  <sheetData>
    <row r="1" spans="1:12" x14ac:dyDescent="0.25">
      <c r="A1" s="4" t="s">
        <v>29</v>
      </c>
      <c r="B1" s="1" t="s">
        <v>62</v>
      </c>
      <c r="F1" s="29" t="s">
        <v>14</v>
      </c>
      <c r="G1" s="29"/>
      <c r="H1" s="29"/>
      <c r="I1" s="29"/>
    </row>
    <row r="2" spans="1:12" x14ac:dyDescent="0.25">
      <c r="A2" s="4" t="s">
        <v>0</v>
      </c>
      <c r="B2" s="20"/>
      <c r="F2" s="4" t="s">
        <v>12</v>
      </c>
      <c r="G2" s="4" t="s">
        <v>2</v>
      </c>
      <c r="H2" s="4" t="s">
        <v>1</v>
      </c>
      <c r="I2" s="4" t="s">
        <v>22</v>
      </c>
    </row>
    <row r="3" spans="1:12" x14ac:dyDescent="0.25">
      <c r="A3" s="4" t="s">
        <v>69</v>
      </c>
      <c r="B3" s="30" t="s">
        <v>70</v>
      </c>
      <c r="F3" s="6" t="s">
        <v>16</v>
      </c>
      <c r="G3" s="8"/>
      <c r="H3" s="8">
        <f>IF(NOT(EXACT(B3,"INVERSO")),D26,I6+I4+I5)</f>
        <v>0</v>
      </c>
      <c r="I3" s="8">
        <f>IF(G3&gt;0,G3,H3)</f>
        <v>0</v>
      </c>
    </row>
    <row r="4" spans="1:12" x14ac:dyDescent="0.25">
      <c r="F4" s="6" t="s">
        <v>13</v>
      </c>
      <c r="G4" s="8"/>
      <c r="H4" s="8">
        <f>I32</f>
        <v>0</v>
      </c>
      <c r="I4" s="8">
        <f>IF(G4&gt;0,G4,H4)</f>
        <v>0</v>
      </c>
      <c r="J4" s="21"/>
    </row>
    <row r="5" spans="1:12" x14ac:dyDescent="0.25">
      <c r="A5" s="4" t="s">
        <v>53</v>
      </c>
      <c r="B5" s="4" t="s">
        <v>32</v>
      </c>
      <c r="C5" s="4" t="s">
        <v>1</v>
      </c>
      <c r="D5" s="4" t="s">
        <v>22</v>
      </c>
      <c r="F5" s="6" t="s">
        <v>17</v>
      </c>
      <c r="G5" s="8"/>
      <c r="H5" s="8">
        <f>I19</f>
        <v>0</v>
      </c>
      <c r="I5" s="8">
        <f t="shared" ref="I3:I5" si="0">IF(G5&gt;0,G5,H5)</f>
        <v>0</v>
      </c>
    </row>
    <row r="6" spans="1:12" x14ac:dyDescent="0.25">
      <c r="A6" s="3" t="s">
        <v>33</v>
      </c>
      <c r="B6" s="9"/>
      <c r="C6" s="9">
        <v>0</v>
      </c>
      <c r="D6" s="9">
        <f t="shared" ref="D6:D8" si="1">IF(B6&gt;0,B6,C6)</f>
        <v>0</v>
      </c>
      <c r="F6" s="6" t="s">
        <v>18</v>
      </c>
      <c r="G6" s="8"/>
      <c r="H6" s="8">
        <f>IFERROR(IF(NOT(EXACT(B3,"INVERSO")),I3-I4-I5,I10+I9+I8),"No aplica")</f>
        <v>0</v>
      </c>
      <c r="I6" s="8">
        <f>IF(G6&gt;0,G6,H6)</f>
        <v>0</v>
      </c>
    </row>
    <row r="7" spans="1:12" x14ac:dyDescent="0.25">
      <c r="A7" s="3" t="s">
        <v>34</v>
      </c>
      <c r="B7" s="9"/>
      <c r="C7" s="9">
        <v>0</v>
      </c>
      <c r="D7" s="9">
        <f t="shared" si="1"/>
        <v>0</v>
      </c>
      <c r="F7" s="6" t="s">
        <v>42</v>
      </c>
      <c r="G7" s="8"/>
      <c r="H7" s="8" t="str">
        <f>IFERROR(D25-I18-I21,"No aplica")</f>
        <v>No aplica</v>
      </c>
      <c r="I7" s="8" t="str">
        <f t="shared" ref="I6:I12" si="2">IF(G7&gt;0,G7,H7)</f>
        <v>No aplica</v>
      </c>
    </row>
    <row r="8" spans="1:12" x14ac:dyDescent="0.25">
      <c r="A8" s="3" t="s">
        <v>35</v>
      </c>
      <c r="B8" s="9"/>
      <c r="C8" s="9">
        <v>0</v>
      </c>
      <c r="D8" s="9">
        <f t="shared" si="1"/>
        <v>0</v>
      </c>
      <c r="F8" s="6" t="s">
        <v>19</v>
      </c>
      <c r="G8" s="8"/>
      <c r="H8" s="8">
        <f>I27</f>
        <v>0</v>
      </c>
      <c r="I8" s="8">
        <f t="shared" si="2"/>
        <v>0</v>
      </c>
    </row>
    <row r="9" spans="1:12" x14ac:dyDescent="0.25">
      <c r="A9" s="6" t="s">
        <v>36</v>
      </c>
      <c r="B9" s="9"/>
      <c r="C9" s="9">
        <f>IFERROR(D6+D7-D8,"No aplica")</f>
        <v>0</v>
      </c>
      <c r="D9" s="9">
        <f>IF(B9&gt;0,B9,C9)</f>
        <v>0</v>
      </c>
      <c r="F9" s="6" t="s">
        <v>20</v>
      </c>
      <c r="G9" s="8"/>
      <c r="H9" s="8">
        <f>IFERROR(I26-I5-I22,"No aplica")</f>
        <v>0</v>
      </c>
      <c r="I9" s="8">
        <f t="shared" si="2"/>
        <v>0</v>
      </c>
    </row>
    <row r="10" spans="1:12" x14ac:dyDescent="0.25">
      <c r="A10" s="3" t="s">
        <v>51</v>
      </c>
      <c r="B10" s="14"/>
      <c r="C10" s="14">
        <v>0</v>
      </c>
      <c r="D10" s="14">
        <f>IF(B10&gt;0,B10,C10)</f>
        <v>0</v>
      </c>
      <c r="F10" s="6" t="s">
        <v>21</v>
      </c>
      <c r="G10" s="8"/>
      <c r="H10" s="8">
        <f>IFERROR(IF(NOT(EXACT(B3, "INVERSO")),I6-I8-I9,I12+I11),"No aplica")</f>
        <v>0</v>
      </c>
      <c r="I10" s="8">
        <f>IF(G10&gt;0,G10,H10)</f>
        <v>0</v>
      </c>
    </row>
    <row r="11" spans="1:12" x14ac:dyDescent="0.25">
      <c r="A11" s="3" t="s">
        <v>52</v>
      </c>
      <c r="B11" s="14"/>
      <c r="C11" s="14">
        <v>0</v>
      </c>
      <c r="D11" s="14">
        <f>IF(B11&gt;0,B11,C11)</f>
        <v>0</v>
      </c>
      <c r="F11" s="6" t="s">
        <v>23</v>
      </c>
      <c r="G11" s="8"/>
      <c r="H11" s="8">
        <v>0</v>
      </c>
      <c r="I11" s="8">
        <f t="shared" si="2"/>
        <v>0</v>
      </c>
    </row>
    <row r="12" spans="1:12" x14ac:dyDescent="0.25">
      <c r="F12" s="6" t="s">
        <v>24</v>
      </c>
      <c r="G12" s="8"/>
      <c r="H12" s="8">
        <f>IFERROR(IF(NOT(EXACT(B3, "INVERSO")),I10-I11,I14/(1-I13)),"No aplica")</f>
        <v>0</v>
      </c>
      <c r="I12" s="8">
        <f>IF(G12&gt;0,G12,H12)</f>
        <v>0</v>
      </c>
      <c r="K12" s="21"/>
      <c r="L12" s="22"/>
    </row>
    <row r="13" spans="1:12" x14ac:dyDescent="0.25">
      <c r="A13" s="4" t="s">
        <v>54</v>
      </c>
      <c r="B13" s="4" t="s">
        <v>32</v>
      </c>
      <c r="C13" s="4" t="s">
        <v>1</v>
      </c>
      <c r="D13" s="4" t="s">
        <v>22</v>
      </c>
      <c r="F13" s="6" t="s">
        <v>25</v>
      </c>
      <c r="G13" s="10" t="s">
        <v>59</v>
      </c>
      <c r="H13" s="10" t="s">
        <v>59</v>
      </c>
      <c r="I13" s="10">
        <f>B2</f>
        <v>0</v>
      </c>
    </row>
    <row r="14" spans="1:12" x14ac:dyDescent="0.25">
      <c r="A14" s="3" t="s">
        <v>37</v>
      </c>
      <c r="B14" s="9"/>
      <c r="C14" s="9">
        <v>0</v>
      </c>
      <c r="D14" s="9">
        <f t="shared" ref="D14:D21" si="3">IF(B14&gt;0,B14,C14)</f>
        <v>0</v>
      </c>
      <c r="F14" s="6" t="s">
        <v>31</v>
      </c>
      <c r="G14" s="8"/>
      <c r="H14" s="8">
        <f>IFERROR(I12-(I12*I13),"No aplica")</f>
        <v>0</v>
      </c>
      <c r="I14" s="8">
        <f>IF(G14&gt;0,G14,H14)</f>
        <v>0</v>
      </c>
    </row>
    <row r="15" spans="1:12" x14ac:dyDescent="0.25">
      <c r="A15" s="3" t="s">
        <v>38</v>
      </c>
      <c r="B15" s="9"/>
      <c r="C15" s="9">
        <v>0</v>
      </c>
      <c r="D15" s="9">
        <f t="shared" si="3"/>
        <v>0</v>
      </c>
      <c r="F15" s="6" t="s">
        <v>28</v>
      </c>
      <c r="G15" s="8"/>
      <c r="H15" s="8">
        <f>IFERROR(IF(B1="FIFO",IF(D14&gt;D24,(D14-D24)*D18,(D17-(D24-D14))*D20),IF(B1="LIFO",IF(D17&gt;D24,(D17-D24)*D20,(D14-(D24-D17))*D18))),"No aplica")</f>
        <v>0</v>
      </c>
      <c r="I15" s="8">
        <f>IF(G15&gt;0,G15,H15)</f>
        <v>0</v>
      </c>
    </row>
    <row r="16" spans="1:12" x14ac:dyDescent="0.25">
      <c r="A16" s="3" t="s">
        <v>39</v>
      </c>
      <c r="B16" s="9"/>
      <c r="C16" s="9">
        <v>0</v>
      </c>
      <c r="D16" s="9">
        <f t="shared" si="3"/>
        <v>0</v>
      </c>
    </row>
    <row r="17" spans="1:9" x14ac:dyDescent="0.25">
      <c r="A17" s="3" t="s">
        <v>10</v>
      </c>
      <c r="B17" s="9"/>
      <c r="C17" s="9">
        <v>0</v>
      </c>
      <c r="D17" s="9">
        <f t="shared" si="3"/>
        <v>0</v>
      </c>
      <c r="F17" s="4" t="s">
        <v>57</v>
      </c>
      <c r="G17" s="4" t="s">
        <v>2</v>
      </c>
      <c r="H17" s="4" t="s">
        <v>1</v>
      </c>
      <c r="I17" s="4" t="s">
        <v>22</v>
      </c>
    </row>
    <row r="18" spans="1:9" x14ac:dyDescent="0.25">
      <c r="A18" s="7" t="s">
        <v>26</v>
      </c>
      <c r="B18" s="8"/>
      <c r="C18" s="8">
        <v>0</v>
      </c>
      <c r="D18" s="8">
        <f t="shared" si="3"/>
        <v>0</v>
      </c>
      <c r="F18" s="5" t="s">
        <v>44</v>
      </c>
      <c r="G18" s="14"/>
      <c r="H18" s="14" t="str">
        <f>IFERROR(I19/D24,"No aplica")</f>
        <v>No aplica</v>
      </c>
      <c r="I18" s="14" t="str">
        <f t="shared" ref="I18:I27" si="4">IF(G18&gt;0,G18,H18)</f>
        <v>No aplica</v>
      </c>
    </row>
    <row r="19" spans="1:9" x14ac:dyDescent="0.25">
      <c r="A19" s="7" t="s">
        <v>27</v>
      </c>
      <c r="B19" s="8"/>
      <c r="C19" s="16">
        <f>IFERROR(D18*D14,"No aplica")</f>
        <v>0</v>
      </c>
      <c r="D19" s="8">
        <f t="shared" si="3"/>
        <v>0</v>
      </c>
      <c r="F19" s="5" t="s">
        <v>4</v>
      </c>
      <c r="G19" s="14"/>
      <c r="H19" s="14">
        <v>0</v>
      </c>
      <c r="I19" s="14">
        <f t="shared" si="4"/>
        <v>0</v>
      </c>
    </row>
    <row r="20" spans="1:9" x14ac:dyDescent="0.25">
      <c r="A20" s="6" t="s">
        <v>60</v>
      </c>
      <c r="B20" s="8"/>
      <c r="C20" s="8">
        <f>IFERROR((I30+I31+I22)/D17,0)</f>
        <v>0</v>
      </c>
      <c r="D20" s="8">
        <f t="shared" si="3"/>
        <v>0</v>
      </c>
      <c r="F20" s="2" t="s">
        <v>5</v>
      </c>
      <c r="G20" s="14"/>
      <c r="H20" s="14">
        <v>0</v>
      </c>
      <c r="I20" s="14">
        <f t="shared" si="4"/>
        <v>0</v>
      </c>
    </row>
    <row r="21" spans="1:9" x14ac:dyDescent="0.25">
      <c r="A21" s="7" t="s">
        <v>61</v>
      </c>
      <c r="B21" s="8"/>
      <c r="C21" s="23">
        <f>IFERROR(D20*D17,"No aplica")</f>
        <v>0</v>
      </c>
      <c r="D21" s="8">
        <f t="shared" si="3"/>
        <v>0</v>
      </c>
      <c r="F21" s="3" t="s">
        <v>43</v>
      </c>
      <c r="G21" s="14"/>
      <c r="H21" s="14">
        <f>D20</f>
        <v>0</v>
      </c>
      <c r="I21" s="14">
        <f t="shared" si="4"/>
        <v>0</v>
      </c>
    </row>
    <row r="22" spans="1:9" x14ac:dyDescent="0.25">
      <c r="F22" s="3" t="s">
        <v>7</v>
      </c>
      <c r="G22" s="14"/>
      <c r="H22" s="14">
        <v>0</v>
      </c>
      <c r="I22" s="14">
        <f t="shared" si="4"/>
        <v>0</v>
      </c>
    </row>
    <row r="23" spans="1:9" x14ac:dyDescent="0.25">
      <c r="A23" s="4" t="s">
        <v>55</v>
      </c>
      <c r="B23" s="4" t="s">
        <v>2</v>
      </c>
      <c r="C23" s="4" t="s">
        <v>1</v>
      </c>
      <c r="D23" s="4" t="s">
        <v>22</v>
      </c>
      <c r="F23" s="2" t="s">
        <v>6</v>
      </c>
      <c r="G23" s="14"/>
      <c r="H23" s="14">
        <v>0</v>
      </c>
      <c r="I23" s="14">
        <f t="shared" si="4"/>
        <v>0</v>
      </c>
    </row>
    <row r="24" spans="1:9" x14ac:dyDescent="0.25">
      <c r="A24" s="3" t="s">
        <v>11</v>
      </c>
      <c r="B24" s="9"/>
      <c r="C24" s="9">
        <f>IFERROR(D14+D15-D16,"No aplica")</f>
        <v>0</v>
      </c>
      <c r="D24" s="9">
        <f>IF(B24&gt;0,B24,C24)</f>
        <v>0</v>
      </c>
      <c r="F24" s="2" t="s">
        <v>8</v>
      </c>
      <c r="G24" s="14"/>
      <c r="H24" s="14">
        <v>0</v>
      </c>
      <c r="I24" s="14">
        <f t="shared" si="4"/>
        <v>0</v>
      </c>
    </row>
    <row r="25" spans="1:9" x14ac:dyDescent="0.25">
      <c r="A25" s="3" t="s">
        <v>30</v>
      </c>
      <c r="B25" s="14"/>
      <c r="C25" s="14">
        <v>0</v>
      </c>
      <c r="D25" s="14">
        <f>IF(B25&gt;0,B25,C25)</f>
        <v>0</v>
      </c>
      <c r="F25" s="2" t="s">
        <v>9</v>
      </c>
      <c r="G25" s="14"/>
      <c r="H25" s="14">
        <v>0</v>
      </c>
      <c r="I25" s="14">
        <f t="shared" si="4"/>
        <v>0</v>
      </c>
    </row>
    <row r="26" spans="1:9" x14ac:dyDescent="0.25">
      <c r="A26" s="2" t="s">
        <v>56</v>
      </c>
      <c r="B26" s="14"/>
      <c r="C26" s="31">
        <f>IFERROR(D25*D24,"No aplica")</f>
        <v>0</v>
      </c>
      <c r="D26" s="14">
        <f>IF(B26&gt;0,B26,C26)</f>
        <v>0</v>
      </c>
      <c r="F26" s="15" t="s">
        <v>20</v>
      </c>
      <c r="G26" s="17"/>
      <c r="H26" s="17">
        <f>IFERROR(I19+I22+I24,"No aplica")</f>
        <v>0</v>
      </c>
      <c r="I26" s="17">
        <f t="shared" si="4"/>
        <v>0</v>
      </c>
    </row>
    <row r="27" spans="1:9" x14ac:dyDescent="0.25">
      <c r="F27" s="15" t="s">
        <v>19</v>
      </c>
      <c r="G27" s="17"/>
      <c r="H27" s="17">
        <f>IFERROR(I20+I23+I25,"No aplica")</f>
        <v>0</v>
      </c>
      <c r="I27" s="17">
        <f t="shared" si="4"/>
        <v>0</v>
      </c>
    </row>
    <row r="28" spans="1:9" x14ac:dyDescent="0.25">
      <c r="A28" s="4" t="s">
        <v>45</v>
      </c>
      <c r="B28" s="4" t="s">
        <v>32</v>
      </c>
      <c r="C28" s="4" t="s">
        <v>1</v>
      </c>
      <c r="D28" s="4" t="s">
        <v>22</v>
      </c>
      <c r="F28" s="11"/>
      <c r="G28" s="12"/>
      <c r="H28" s="12"/>
      <c r="I28" s="13"/>
    </row>
    <row r="29" spans="1:9" x14ac:dyDescent="0.25">
      <c r="A29" s="6" t="s">
        <v>46</v>
      </c>
      <c r="B29" s="18"/>
      <c r="C29" s="18" t="str">
        <f>IFERROR(I27/I7,"No aplica")</f>
        <v>No aplica</v>
      </c>
      <c r="D29" s="18" t="str">
        <f>IF(B29&gt;0,B29,C29)</f>
        <v>No aplica</v>
      </c>
      <c r="F29" s="4" t="s">
        <v>3</v>
      </c>
      <c r="G29" s="4" t="s">
        <v>2</v>
      </c>
      <c r="H29" s="4" t="s">
        <v>1</v>
      </c>
      <c r="I29" s="4" t="s">
        <v>22</v>
      </c>
    </row>
    <row r="30" spans="1:9" x14ac:dyDescent="0.25">
      <c r="A30" s="6" t="s">
        <v>48</v>
      </c>
      <c r="B30" s="19"/>
      <c r="C30" s="19" t="str">
        <f>IFERROR(D29*D25,"No aplica")</f>
        <v>No aplica</v>
      </c>
      <c r="D30" s="19" t="str">
        <f>IF(B30&gt;0,B30,C30)</f>
        <v>No aplica</v>
      </c>
      <c r="F30" s="7" t="s">
        <v>40</v>
      </c>
      <c r="G30" s="8"/>
      <c r="H30" s="8">
        <f>IFERROR(IF(B1="FIFO",IF(D6&gt;D9,D9*D10,(D10*D6)+((D9-D6)*D11)),IF(B1="LIFO",IF(D7&gt;D9,D9*D11,(D11*D7)+((D9-D7)*D10)))),"No aplica")</f>
        <v>0</v>
      </c>
      <c r="I30" s="8">
        <f>IF(G30&gt;0,G30,H30)</f>
        <v>0</v>
      </c>
    </row>
    <row r="31" spans="1:9" x14ac:dyDescent="0.25">
      <c r="A31" s="6" t="s">
        <v>47</v>
      </c>
      <c r="B31" s="18"/>
      <c r="C31" s="18" t="str">
        <f>IFERROR(B38/B42,"No aplica")</f>
        <v>No aplica</v>
      </c>
      <c r="D31" s="18" t="str">
        <f>IF(B31&gt;0,B31,C31)</f>
        <v>No aplica</v>
      </c>
      <c r="F31" s="7" t="s">
        <v>41</v>
      </c>
      <c r="G31" s="8"/>
      <c r="H31" s="8">
        <v>0</v>
      </c>
      <c r="I31" s="8">
        <f>IF(G31&gt;0,G31,H31)</f>
        <v>0</v>
      </c>
    </row>
    <row r="32" spans="1:9" x14ac:dyDescent="0.25">
      <c r="A32" s="6" t="s">
        <v>49</v>
      </c>
      <c r="B32" s="19"/>
      <c r="C32" s="19" t="str">
        <f>IFERROR(D29*D25,"No aplica")</f>
        <v>No aplica</v>
      </c>
      <c r="D32" s="19" t="str">
        <f>IF(B32&gt;0,B32,C32)</f>
        <v>No aplica</v>
      </c>
      <c r="F32" s="7" t="s">
        <v>65</v>
      </c>
      <c r="G32" s="8"/>
      <c r="H32" s="8">
        <f>IFERROR(IF(B1="FIFO",IF(D14&gt;D24,D24*D18,D19+((D24-D14)*D20)),IF(B1="LIFO",IF(D17&gt;D24,D24*D20,D21+((D24-B17)*D18)))),"No aplica")</f>
        <v>0</v>
      </c>
      <c r="I32" s="8">
        <f>IF(G32&gt;0,G32,H32)</f>
        <v>0</v>
      </c>
    </row>
    <row r="37" spans="1:2" x14ac:dyDescent="0.25">
      <c r="A37" s="24"/>
      <c r="B37" s="24"/>
    </row>
    <row r="38" spans="1:2" x14ac:dyDescent="0.25">
      <c r="A38" s="3" t="s">
        <v>63</v>
      </c>
      <c r="B38" s="25">
        <f>H27-B39</f>
        <v>0</v>
      </c>
    </row>
    <row r="39" spans="1:2" x14ac:dyDescent="0.25">
      <c r="A39" s="3" t="s">
        <v>67</v>
      </c>
      <c r="B39" s="26"/>
    </row>
    <row r="40" spans="1:2" x14ac:dyDescent="0.25">
      <c r="A40" s="3" t="s">
        <v>66</v>
      </c>
      <c r="B40" s="25">
        <f>I32+I19-B41</f>
        <v>0</v>
      </c>
    </row>
    <row r="41" spans="1:2" x14ac:dyDescent="0.25">
      <c r="A41" s="3" t="s">
        <v>68</v>
      </c>
      <c r="B41" s="26"/>
    </row>
    <row r="42" spans="1:2" x14ac:dyDescent="0.25">
      <c r="A42" s="27" t="s">
        <v>64</v>
      </c>
      <c r="B42" s="28" t="str">
        <f>IFERROR(D25-B40/B24,"No aplica")</f>
        <v>No aplica</v>
      </c>
    </row>
  </sheetData>
  <mergeCells count="1">
    <mergeCell ref="F1:I1"/>
  </mergeCells>
  <dataValidations count="2">
    <dataValidation type="list" allowBlank="1" showInputMessage="1" showErrorMessage="1" sqref="B1" xr:uid="{BE28B539-E171-4649-8C7C-F290EA6F59DB}">
      <formula1>"FIFO,LIFO,PPP"</formula1>
    </dataValidation>
    <dataValidation type="list" allowBlank="1" showInputMessage="1" showErrorMessage="1" sqref="B3" xr:uid="{6019DC41-E96A-457F-9C82-5EAB89346853}">
      <formula1>"NORMAL,INVERSO"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2A09-1F76-41DB-9884-4DC9330B76AE}">
  <dimension ref="A1:I32"/>
  <sheetViews>
    <sheetView workbookViewId="0">
      <selection activeCell="J9" sqref="J9"/>
    </sheetView>
  </sheetViews>
  <sheetFormatPr baseColWidth="10" defaultRowHeight="15" x14ac:dyDescent="0.25"/>
  <cols>
    <col min="1" max="1" width="45.140625" customWidth="1"/>
    <col min="2" max="2" width="14.140625" customWidth="1"/>
    <col min="3" max="4" width="15.140625" customWidth="1"/>
    <col min="5" max="5" width="14" customWidth="1"/>
    <col min="6" max="6" width="41.42578125" customWidth="1"/>
    <col min="7" max="7" width="14.7109375" customWidth="1"/>
    <col min="8" max="8" width="15" customWidth="1"/>
    <col min="9" max="9" width="14.5703125" customWidth="1"/>
  </cols>
  <sheetData>
    <row r="1" spans="1:9" x14ac:dyDescent="0.25">
      <c r="A1" s="4" t="s">
        <v>29</v>
      </c>
      <c r="B1" s="1" t="s">
        <v>58</v>
      </c>
      <c r="F1" s="29" t="s">
        <v>15</v>
      </c>
      <c r="G1" s="29"/>
      <c r="H1" s="29"/>
      <c r="I1" s="29"/>
    </row>
    <row r="2" spans="1:9" x14ac:dyDescent="0.25">
      <c r="A2" s="4" t="s">
        <v>0</v>
      </c>
      <c r="B2" s="20"/>
      <c r="F2" s="4" t="s">
        <v>12</v>
      </c>
      <c r="G2" s="4" t="s">
        <v>2</v>
      </c>
      <c r="H2" s="4" t="s">
        <v>1</v>
      </c>
      <c r="I2" s="4" t="s">
        <v>22</v>
      </c>
    </row>
    <row r="3" spans="1:9" x14ac:dyDescent="0.25">
      <c r="A3" s="4" t="s">
        <v>69</v>
      </c>
      <c r="B3" s="30" t="s">
        <v>70</v>
      </c>
      <c r="F3" s="6" t="s">
        <v>16</v>
      </c>
      <c r="G3" s="8"/>
      <c r="H3" s="8">
        <f>IF(B3="INVERSO",I5+I4,D26)</f>
        <v>0</v>
      </c>
      <c r="I3" s="8">
        <f t="shared" ref="I3:I6" si="0">IF(G3&gt;0,G3,H3)</f>
        <v>0</v>
      </c>
    </row>
    <row r="4" spans="1:9" x14ac:dyDescent="0.25">
      <c r="F4" s="6" t="s">
        <v>13</v>
      </c>
      <c r="G4" s="8"/>
      <c r="H4" s="8" t="str">
        <f>I31</f>
        <v>No aplica</v>
      </c>
      <c r="I4" s="8" t="str">
        <f>IF(G4&gt;0,G4,H4)</f>
        <v>No aplica</v>
      </c>
    </row>
    <row r="5" spans="1:9" x14ac:dyDescent="0.25">
      <c r="A5" s="4" t="s">
        <v>53</v>
      </c>
      <c r="B5" s="4" t="s">
        <v>32</v>
      </c>
      <c r="C5" s="4" t="s">
        <v>1</v>
      </c>
      <c r="D5" s="4" t="s">
        <v>22</v>
      </c>
      <c r="F5" s="6" t="s">
        <v>50</v>
      </c>
      <c r="G5" s="8"/>
      <c r="H5" s="8" t="str">
        <f>IFERROR(IF(B3="INVERSO",I9+I8+I7,I3-I4),"No aplica")</f>
        <v>No aplica</v>
      </c>
      <c r="I5" s="8" t="str">
        <f t="shared" si="0"/>
        <v>No aplica</v>
      </c>
    </row>
    <row r="6" spans="1:9" x14ac:dyDescent="0.25">
      <c r="A6" s="3" t="s">
        <v>33</v>
      </c>
      <c r="B6" s="9"/>
      <c r="C6" s="9">
        <v>0</v>
      </c>
      <c r="D6" s="9">
        <f t="shared" ref="D6:D8" si="1">IF(B6&gt;0,B6,C6)</f>
        <v>0</v>
      </c>
      <c r="F6" s="6" t="s">
        <v>42</v>
      </c>
      <c r="G6" s="8"/>
      <c r="H6" s="8" t="str">
        <f>IFERROR(D25-I17-I20,"No aplica")</f>
        <v>No aplica</v>
      </c>
      <c r="I6" s="8" t="str">
        <f t="shared" si="0"/>
        <v>No aplica</v>
      </c>
    </row>
    <row r="7" spans="1:9" x14ac:dyDescent="0.25">
      <c r="A7" s="3" t="s">
        <v>34</v>
      </c>
      <c r="B7" s="9"/>
      <c r="C7" s="9">
        <v>0</v>
      </c>
      <c r="D7" s="9">
        <f t="shared" si="1"/>
        <v>0</v>
      </c>
      <c r="F7" s="6" t="s">
        <v>19</v>
      </c>
      <c r="G7" s="8"/>
      <c r="H7" s="8">
        <f>IFERROR(I26-I22,"No aplica")</f>
        <v>0</v>
      </c>
      <c r="I7" s="8">
        <f>IF(G7&gt;0,G7,H7)</f>
        <v>0</v>
      </c>
    </row>
    <row r="8" spans="1:9" x14ac:dyDescent="0.25">
      <c r="A8" s="3" t="s">
        <v>35</v>
      </c>
      <c r="B8" s="9"/>
      <c r="C8" s="9">
        <v>0</v>
      </c>
      <c r="D8" s="9">
        <f t="shared" si="1"/>
        <v>0</v>
      </c>
      <c r="F8" s="6" t="s">
        <v>20</v>
      </c>
      <c r="G8" s="8"/>
      <c r="H8" s="8">
        <f>IFERROR(I25-I21,"No aplica")</f>
        <v>0</v>
      </c>
      <c r="I8" s="8">
        <f>IF(G8&gt;0,G8,H8)</f>
        <v>0</v>
      </c>
    </row>
    <row r="9" spans="1:9" x14ac:dyDescent="0.25">
      <c r="A9" s="6" t="s">
        <v>36</v>
      </c>
      <c r="B9" s="9"/>
      <c r="C9" s="9">
        <f>IFERROR(D6+D7-D8,"No aplica")</f>
        <v>0</v>
      </c>
      <c r="D9" s="9">
        <f>IF(B9&gt;0,B9,C9)</f>
        <v>0</v>
      </c>
      <c r="F9" s="6" t="s">
        <v>21</v>
      </c>
      <c r="G9" s="8"/>
      <c r="H9" s="8" t="str">
        <f>IFERROR(IF(B3="INVERSO",I11+I10,I5-I7-I8),"No aplica")</f>
        <v>No aplica</v>
      </c>
      <c r="I9" s="8" t="str">
        <f>IF(G9&gt;0,G9,H9)</f>
        <v>No aplica</v>
      </c>
    </row>
    <row r="10" spans="1:9" x14ac:dyDescent="0.25">
      <c r="A10" s="3" t="s">
        <v>51</v>
      </c>
      <c r="B10" s="14"/>
      <c r="C10" s="14">
        <v>0</v>
      </c>
      <c r="D10" s="14">
        <f>IF(B10&gt;0,B10,C10)</f>
        <v>0</v>
      </c>
      <c r="F10" s="6" t="s">
        <v>23</v>
      </c>
      <c r="G10" s="8"/>
      <c r="H10" s="8">
        <v>0</v>
      </c>
      <c r="I10" s="8">
        <f>IF(G10&gt;0,G10,H10)</f>
        <v>0</v>
      </c>
    </row>
    <row r="11" spans="1:9" x14ac:dyDescent="0.25">
      <c r="A11" s="3" t="s">
        <v>52</v>
      </c>
      <c r="B11" s="14"/>
      <c r="C11" s="14">
        <v>0</v>
      </c>
      <c r="D11" s="14">
        <f>IF(B11&gt;0,B11,C11)</f>
        <v>0</v>
      </c>
      <c r="F11" s="6" t="s">
        <v>24</v>
      </c>
      <c r="G11" s="8"/>
      <c r="H11" s="8" t="str">
        <f>IFERROR(IF(B3="INVERSO",I13/(1-I12),I9-I10),"No aplica")</f>
        <v>No aplica</v>
      </c>
      <c r="I11" s="8" t="str">
        <f>IF(G11&gt;0,G11,H11)</f>
        <v>No aplica</v>
      </c>
    </row>
    <row r="12" spans="1:9" x14ac:dyDescent="0.25">
      <c r="F12" s="6" t="s">
        <v>25</v>
      </c>
      <c r="G12" s="10" t="s">
        <v>59</v>
      </c>
      <c r="H12" s="10" t="s">
        <v>59</v>
      </c>
      <c r="I12" s="10">
        <f>B2</f>
        <v>0</v>
      </c>
    </row>
    <row r="13" spans="1:9" x14ac:dyDescent="0.25">
      <c r="A13" s="4" t="s">
        <v>54</v>
      </c>
      <c r="B13" s="4" t="s">
        <v>32</v>
      </c>
      <c r="C13" s="4" t="s">
        <v>1</v>
      </c>
      <c r="D13" s="4" t="s">
        <v>22</v>
      </c>
      <c r="F13" s="6" t="s">
        <v>31</v>
      </c>
      <c r="G13" s="8"/>
      <c r="H13" s="8" t="str">
        <f>IFERROR(I11-(I11*G12),"No aplica")</f>
        <v>No aplica</v>
      </c>
      <c r="I13" s="8" t="str">
        <f>IF(G13&gt;0,G13,H13)</f>
        <v>No aplica</v>
      </c>
    </row>
    <row r="14" spans="1:9" x14ac:dyDescent="0.25">
      <c r="A14" s="3" t="s">
        <v>37</v>
      </c>
      <c r="B14" s="9"/>
      <c r="C14" s="9">
        <v>0</v>
      </c>
      <c r="D14" s="9">
        <f t="shared" ref="D14:D21" si="2">IF(B14&gt;0,B14,C14)</f>
        <v>0</v>
      </c>
      <c r="F14" s="6" t="s">
        <v>28</v>
      </c>
      <c r="G14" s="8"/>
      <c r="H14" s="8">
        <f>IFERROR(IF(B1="FIFO",IF(D14&gt;D24,(D14-D24)*D18,(D17-(D24-D14))*D20),IF(B1="LIFO",IF(D17&gt;D24,(D17-D24)*D20,(D14-(D24-D17))*D18))),"No aplica")</f>
        <v>0</v>
      </c>
      <c r="I14" s="8">
        <f>IF(G14&gt;0,G14,H14)</f>
        <v>0</v>
      </c>
    </row>
    <row r="15" spans="1:9" x14ac:dyDescent="0.25">
      <c r="A15" s="3" t="s">
        <v>38</v>
      </c>
      <c r="B15" s="9"/>
      <c r="C15" s="9">
        <v>0</v>
      </c>
      <c r="D15" s="9">
        <f t="shared" si="2"/>
        <v>0</v>
      </c>
    </row>
    <row r="16" spans="1:9" x14ac:dyDescent="0.25">
      <c r="A16" s="3" t="s">
        <v>39</v>
      </c>
      <c r="B16" s="9"/>
      <c r="C16" s="9">
        <v>0</v>
      </c>
      <c r="D16" s="9">
        <f t="shared" si="2"/>
        <v>0</v>
      </c>
      <c r="F16" s="4" t="s">
        <v>57</v>
      </c>
      <c r="G16" s="4" t="s">
        <v>2</v>
      </c>
      <c r="H16" s="4" t="s">
        <v>1</v>
      </c>
      <c r="I16" s="4" t="s">
        <v>22</v>
      </c>
    </row>
    <row r="17" spans="1:9" x14ac:dyDescent="0.25">
      <c r="A17" s="3" t="s">
        <v>10</v>
      </c>
      <c r="B17" s="9"/>
      <c r="C17" s="9">
        <v>0</v>
      </c>
      <c r="D17" s="9">
        <f t="shared" si="2"/>
        <v>0</v>
      </c>
      <c r="F17" s="5" t="s">
        <v>44</v>
      </c>
      <c r="G17" s="14"/>
      <c r="H17" s="14" t="str">
        <f>IFERROR(I18/D24,"No aplica")</f>
        <v>No aplica</v>
      </c>
      <c r="I17" s="14" t="str">
        <f t="shared" ref="I17:I26" si="3">IF(G17&gt;0,G17,H17)</f>
        <v>No aplica</v>
      </c>
    </row>
    <row r="18" spans="1:9" x14ac:dyDescent="0.25">
      <c r="A18" s="7" t="s">
        <v>26</v>
      </c>
      <c r="B18" s="8"/>
      <c r="C18" s="8">
        <v>0</v>
      </c>
      <c r="D18" s="8">
        <f t="shared" si="2"/>
        <v>0</v>
      </c>
      <c r="F18" s="5" t="s">
        <v>4</v>
      </c>
      <c r="G18" s="14"/>
      <c r="H18" s="14">
        <v>0</v>
      </c>
      <c r="I18" s="14">
        <f t="shared" si="3"/>
        <v>0</v>
      </c>
    </row>
    <row r="19" spans="1:9" x14ac:dyDescent="0.25">
      <c r="A19" s="7" t="s">
        <v>27</v>
      </c>
      <c r="B19" s="8"/>
      <c r="C19" s="16">
        <f>IFERROR(D18*D14,"No aplica")</f>
        <v>0</v>
      </c>
      <c r="D19" s="8">
        <f t="shared" si="2"/>
        <v>0</v>
      </c>
      <c r="F19" s="2" t="s">
        <v>5</v>
      </c>
      <c r="G19" s="14"/>
      <c r="H19" s="14">
        <v>0</v>
      </c>
      <c r="I19" s="14">
        <f t="shared" si="3"/>
        <v>0</v>
      </c>
    </row>
    <row r="20" spans="1:9" x14ac:dyDescent="0.25">
      <c r="A20" s="6" t="s">
        <v>60</v>
      </c>
      <c r="B20" s="8"/>
      <c r="C20" s="8" t="str">
        <f>IFERROR((I29+I30+I21+I22)/D17,"No aplica")</f>
        <v>No aplica</v>
      </c>
      <c r="D20" s="8" t="str">
        <f t="shared" si="2"/>
        <v>No aplica</v>
      </c>
      <c r="F20" s="3" t="s">
        <v>43</v>
      </c>
      <c r="G20" s="14"/>
      <c r="H20" s="14" t="str">
        <f>D20</f>
        <v>No aplica</v>
      </c>
      <c r="I20" s="14" t="str">
        <f t="shared" si="3"/>
        <v>No aplica</v>
      </c>
    </row>
    <row r="21" spans="1:9" x14ac:dyDescent="0.25">
      <c r="A21" s="7" t="s">
        <v>61</v>
      </c>
      <c r="B21" s="8"/>
      <c r="C21" s="16" t="str">
        <f>IFERROR(D20*D17,"No aplica")</f>
        <v>No aplica</v>
      </c>
      <c r="D21" s="8" t="str">
        <f t="shared" si="2"/>
        <v>No aplica</v>
      </c>
      <c r="F21" s="3" t="s">
        <v>7</v>
      </c>
      <c r="G21" s="14"/>
      <c r="H21" s="14">
        <v>0</v>
      </c>
      <c r="I21" s="14">
        <f t="shared" si="3"/>
        <v>0</v>
      </c>
    </row>
    <row r="22" spans="1:9" x14ac:dyDescent="0.25">
      <c r="F22" s="2" t="s">
        <v>6</v>
      </c>
      <c r="G22" s="14"/>
      <c r="H22" s="14">
        <v>0</v>
      </c>
      <c r="I22" s="14">
        <f t="shared" si="3"/>
        <v>0</v>
      </c>
    </row>
    <row r="23" spans="1:9" x14ac:dyDescent="0.25">
      <c r="A23" s="4" t="s">
        <v>55</v>
      </c>
      <c r="B23" s="4" t="s">
        <v>2</v>
      </c>
      <c r="C23" s="4" t="s">
        <v>1</v>
      </c>
      <c r="D23" s="4" t="s">
        <v>22</v>
      </c>
      <c r="F23" s="2" t="s">
        <v>8</v>
      </c>
      <c r="G23" s="14"/>
      <c r="H23" s="14">
        <v>0</v>
      </c>
      <c r="I23" s="14">
        <f t="shared" si="3"/>
        <v>0</v>
      </c>
    </row>
    <row r="24" spans="1:9" x14ac:dyDescent="0.25">
      <c r="A24" s="3" t="s">
        <v>11</v>
      </c>
      <c r="B24" s="9"/>
      <c r="C24" s="9">
        <f>IFERROR(D14+D15-D16,"No aplica")</f>
        <v>0</v>
      </c>
      <c r="D24" s="9">
        <f>IF(B24&gt;0,B24,C24)</f>
        <v>0</v>
      </c>
      <c r="F24" s="2" t="s">
        <v>9</v>
      </c>
      <c r="G24" s="14"/>
      <c r="H24" s="14">
        <v>0</v>
      </c>
      <c r="I24" s="14">
        <f t="shared" si="3"/>
        <v>0</v>
      </c>
    </row>
    <row r="25" spans="1:9" x14ac:dyDescent="0.25">
      <c r="A25" s="3" t="s">
        <v>30</v>
      </c>
      <c r="B25" s="14"/>
      <c r="C25" s="14">
        <v>0</v>
      </c>
      <c r="D25" s="14">
        <f>IF(B25&gt;0,B25,C25)</f>
        <v>0</v>
      </c>
      <c r="F25" s="15" t="s">
        <v>20</v>
      </c>
      <c r="G25" s="17"/>
      <c r="H25" s="17">
        <f>IFERROR(I18+I21+I23,"No aplica")</f>
        <v>0</v>
      </c>
      <c r="I25" s="17">
        <f t="shared" si="3"/>
        <v>0</v>
      </c>
    </row>
    <row r="26" spans="1:9" x14ac:dyDescent="0.25">
      <c r="A26" s="2" t="s">
        <v>56</v>
      </c>
      <c r="B26" s="14"/>
      <c r="C26" s="14">
        <f>IFERROR(D25*D24,"No aplica")</f>
        <v>0</v>
      </c>
      <c r="D26" s="14">
        <f>IF(B26&gt;0,B26,C26)</f>
        <v>0</v>
      </c>
      <c r="F26" s="15" t="s">
        <v>19</v>
      </c>
      <c r="G26" s="17"/>
      <c r="H26" s="17">
        <f>IFERROR(I19+I22+I24,"No aplica")</f>
        <v>0</v>
      </c>
      <c r="I26" s="17">
        <f t="shared" si="3"/>
        <v>0</v>
      </c>
    </row>
    <row r="27" spans="1:9" x14ac:dyDescent="0.25">
      <c r="F27" s="11"/>
      <c r="G27" s="12"/>
      <c r="H27" s="12"/>
      <c r="I27" s="13"/>
    </row>
    <row r="28" spans="1:9" x14ac:dyDescent="0.25">
      <c r="A28" s="4" t="s">
        <v>45</v>
      </c>
      <c r="B28" s="4" t="s">
        <v>32</v>
      </c>
      <c r="C28" s="4" t="s">
        <v>1</v>
      </c>
      <c r="D28" s="4" t="s">
        <v>22</v>
      </c>
      <c r="F28" s="4" t="s">
        <v>3</v>
      </c>
      <c r="G28" s="4" t="s">
        <v>2</v>
      </c>
      <c r="H28" s="4" t="s">
        <v>1</v>
      </c>
      <c r="I28" s="4" t="s">
        <v>22</v>
      </c>
    </row>
    <row r="29" spans="1:9" x14ac:dyDescent="0.25">
      <c r="A29" s="6" t="s">
        <v>46</v>
      </c>
      <c r="B29" s="18"/>
      <c r="C29" s="18" t="str">
        <f>IFERROR(I26/I6,"No aplica")</f>
        <v>No aplica</v>
      </c>
      <c r="D29" s="18" t="str">
        <f>IF(B29&gt;0,B29,C29)</f>
        <v>No aplica</v>
      </c>
      <c r="F29" s="7" t="s">
        <v>40</v>
      </c>
      <c r="G29" s="8"/>
      <c r="H29" s="8">
        <f>IFERROR(IF(B1="FIFO",IF(D6&gt;D9,D9*D10,(D10*D6)+((D9-D6)*D11)),IF(B1="LIFO",IF(D7&gt;D9,D9*D11,(D11*D7)+((D9-D7)*D10)))),"No aplica")</f>
        <v>0</v>
      </c>
      <c r="I29" s="8">
        <f>IF(G29&gt;0,G29,H29)</f>
        <v>0</v>
      </c>
    </row>
    <row r="30" spans="1:9" x14ac:dyDescent="0.25">
      <c r="A30" s="6" t="s">
        <v>48</v>
      </c>
      <c r="B30" s="19"/>
      <c r="C30" s="19" t="str">
        <f>IFERROR(D29*D25,"No aplica")</f>
        <v>No aplica</v>
      </c>
      <c r="D30" s="19" t="str">
        <f>IF(B30&gt;0,B30,C30)</f>
        <v>No aplica</v>
      </c>
      <c r="F30" s="7" t="s">
        <v>41</v>
      </c>
      <c r="G30" s="8"/>
      <c r="H30" s="8">
        <v>0</v>
      </c>
      <c r="I30" s="8">
        <f>IF(G30&gt;0,G30,H30)</f>
        <v>0</v>
      </c>
    </row>
    <row r="31" spans="1:9" x14ac:dyDescent="0.25">
      <c r="A31" s="6" t="s">
        <v>47</v>
      </c>
      <c r="B31" s="18"/>
      <c r="C31" s="18" t="str">
        <f>IFERROR(I26/I6,"No aplica")</f>
        <v>No aplica</v>
      </c>
      <c r="D31" s="18" t="str">
        <f>IF(B31&gt;0,B31,C31)</f>
        <v>No aplica</v>
      </c>
      <c r="F31" s="7" t="s">
        <v>13</v>
      </c>
      <c r="G31" s="8"/>
      <c r="H31" s="8" t="str">
        <f>IFERROR(IF(B1="FIFO",IF(D14&gt;D24,D24*D18,D19+((D24-D14)*D20)),IF(B1="LIFO",IF(D17&gt;D24,D24*D20,D21+((D24-B17)*D18)))),"No aplica")</f>
        <v>No aplica</v>
      </c>
      <c r="I31" s="8" t="str">
        <f>IF(G31&gt;0,G31,H31)</f>
        <v>No aplica</v>
      </c>
    </row>
    <row r="32" spans="1:9" x14ac:dyDescent="0.25">
      <c r="A32" s="6" t="s">
        <v>49</v>
      </c>
      <c r="B32" s="19"/>
      <c r="C32" s="19" t="str">
        <f>IFERROR(D29*D25,"No aplica")</f>
        <v>No aplica</v>
      </c>
      <c r="D32" s="19" t="str">
        <f>IF(B32&gt;0,B32,C32)</f>
        <v>No aplica</v>
      </c>
    </row>
  </sheetData>
  <mergeCells count="1">
    <mergeCell ref="F1:I1"/>
  </mergeCells>
  <dataValidations count="2">
    <dataValidation type="list" allowBlank="1" showInputMessage="1" showErrorMessage="1" sqref="B1" xr:uid="{73824127-DAFF-458C-BDBF-C0E91C0DF1FF}">
      <formula1>"FIFO,LIFO,PPP"</formula1>
    </dataValidation>
    <dataValidation type="list" allowBlank="1" showInputMessage="1" showErrorMessage="1" sqref="B3" xr:uid="{61D4CABA-B9F0-4E97-9E11-CE1FC88EAA72}">
      <formula1>"NORMAL,INVERSO"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Costeo Directo</vt:lpstr>
      <vt:lpstr>Costeo por Absorción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2021-08-06T01:02:49Z</dcterms:modified>
</cp:coreProperties>
</file>