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Economía\Práctica de Parcial\1er Parcial Garay\1er Recuperatorio\"/>
    </mc:Choice>
  </mc:AlternateContent>
  <xr:revisionPtr revIDLastSave="0" documentId="13_ncr:1_{922A634E-82CD-4BD4-B61F-8DA9899AD3B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signa" sheetId="6" r:id="rId1"/>
    <sheet name="Proyectos de inversió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4" l="1"/>
  <c r="H17" i="4"/>
  <c r="K22" i="4"/>
  <c r="K10" i="4"/>
  <c r="E26" i="4"/>
  <c r="E25" i="4"/>
  <c r="I22" i="4" s="1"/>
  <c r="J24" i="4"/>
  <c r="J26" i="4" s="1"/>
  <c r="E24" i="4"/>
  <c r="E23" i="4"/>
  <c r="J22" i="4"/>
  <c r="E22" i="4"/>
  <c r="E21" i="4"/>
  <c r="E20" i="4"/>
  <c r="J19" i="4"/>
  <c r="E19" i="4"/>
  <c r="E18" i="4"/>
  <c r="J17" i="4"/>
  <c r="I17" i="4"/>
  <c r="E17" i="4"/>
  <c r="K5" i="4"/>
  <c r="J12" i="4"/>
  <c r="J14" i="4" s="1"/>
  <c r="J7" i="4"/>
  <c r="J10" i="4"/>
  <c r="J5" i="4"/>
  <c r="E10" i="4"/>
  <c r="E11" i="4"/>
  <c r="E12" i="4"/>
  <c r="E13" i="4"/>
  <c r="I10" i="4" s="1"/>
  <c r="E14" i="4"/>
  <c r="E6" i="4"/>
  <c r="I5" i="4" s="1"/>
  <c r="E7" i="4"/>
  <c r="E8" i="4"/>
  <c r="E9" i="4"/>
  <c r="E5" i="4"/>
  <c r="G22" i="4" l="1"/>
  <c r="J21" i="4"/>
  <c r="F17" i="4"/>
  <c r="F18" i="4" s="1"/>
  <c r="F19" i="4" s="1"/>
  <c r="G17" i="4"/>
  <c r="F22" i="4"/>
  <c r="F23" i="4" s="1"/>
  <c r="F24" i="4" s="1"/>
  <c r="F25" i="4" s="1"/>
  <c r="H10" i="4"/>
  <c r="H5" i="4"/>
  <c r="J9" i="4"/>
  <c r="G10" i="4"/>
  <c r="F5" i="4"/>
  <c r="F6" i="4" s="1"/>
  <c r="F7" i="4" s="1"/>
  <c r="F8" i="4" s="1"/>
  <c r="F10" i="4"/>
  <c r="F11" i="4" s="1"/>
  <c r="F12" i="4" s="1"/>
  <c r="G5" i="4"/>
  <c r="F26" i="4" l="1"/>
  <c r="K17" i="4"/>
  <c r="F20" i="4"/>
  <c r="F21" i="4" s="1"/>
  <c r="F9" i="4"/>
  <c r="F13" i="4"/>
  <c r="F14" i="4" l="1"/>
</calcChain>
</file>

<file path=xl/sharedStrings.xml><?xml version="1.0" encoding="utf-8"?>
<sst xmlns="http://schemas.openxmlformats.org/spreadsheetml/2006/main" count="63" uniqueCount="35">
  <si>
    <t>Tasa de oportunidad</t>
  </si>
  <si>
    <t>Instante</t>
  </si>
  <si>
    <t>Flujo proyectado</t>
  </si>
  <si>
    <t>Flujo acumulado</t>
  </si>
  <si>
    <t>TIR</t>
  </si>
  <si>
    <t>Egresos</t>
  </si>
  <si>
    <t>Ingresos</t>
  </si>
  <si>
    <t>Proyecto</t>
  </si>
  <si>
    <t>A</t>
  </si>
  <si>
    <t>B</t>
  </si>
  <si>
    <t>VAN(0%)</t>
  </si>
  <si>
    <t>Período de recuperación</t>
  </si>
  <si>
    <t>Inversión/Ingreso/Relación</t>
  </si>
  <si>
    <t>VAN(TO)</t>
  </si>
  <si>
    <t>Los flujos de fondos de las inversiones mutuamente excluyentes utilizadas para mejorar la calidad de los productos que fabrica y comercializa la empresa son los siguientes:</t>
  </si>
  <si>
    <t>Proyecto A</t>
  </si>
  <si>
    <t>Período</t>
  </si>
  <si>
    <t>Instantes</t>
  </si>
  <si>
    <t>Flujo de fondos A</t>
  </si>
  <si>
    <t>-$ 8,500,000.00</t>
  </si>
  <si>
    <t>$ 3,500,000.00</t>
  </si>
  <si>
    <t>$ 3,900,000.00</t>
  </si>
  <si>
    <t>$ 4,490,000.00</t>
  </si>
  <si>
    <t>Flujo de fondos B</t>
  </si>
  <si>
    <t>-$ 7,500,000.00</t>
  </si>
  <si>
    <t>$ 4,100,000.00</t>
  </si>
  <si>
    <t>$ 3,400,000.00</t>
  </si>
  <si>
    <t>$ 2,786,000.00</t>
  </si>
  <si>
    <r>
      <t xml:space="preserve">Tomando como tasa de oportunidad del inversor 15%, evalúe ambos proyectos utilizando: Eo (Inversión inicial), BP (beneficio del proyecto), TIR (Tasa Interna de Retorno), PRS (Período de Recuperación Simple) y VAN (Valor Actual Neto) e ISR (Intereses sobre el capital residual) elija el proyecto mas conveniente argumentando adecuadamente. </t>
    </r>
    <r>
      <rPr>
        <u/>
        <sz val="11"/>
        <color rgb="FF000000"/>
        <rFont val="Calibri"/>
        <family val="2"/>
        <scheme val="minor"/>
      </rPr>
      <t>15 puntos</t>
    </r>
  </si>
  <si>
    <t>Un segundo escenario muestra que con las mismas inversiones el flujo de fondo mostraria lo siguiente:</t>
  </si>
  <si>
    <t>$ 3,850,000.00</t>
  </si>
  <si>
    <t>$ 4,290,000.00</t>
  </si>
  <si>
    <t>$ 3,592,000.00</t>
  </si>
  <si>
    <t>$ 2,228,800.00</t>
  </si>
  <si>
    <r>
      <t xml:space="preserve">¿Cambiaría la elección que realizó con el escenario original? Explique las razones que sostienen su elección </t>
    </r>
    <r>
      <rPr>
        <u/>
        <sz val="11"/>
        <color rgb="FF000000"/>
        <rFont val="Calibri"/>
        <family val="2"/>
        <scheme val="minor"/>
      </rPr>
      <t>10 puntos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</si>
</sst>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Fill="1" applyBorder="1"/>
    <xf numFmtId="0" fontId="0" fillId="0" borderId="0" xfId="0" applyFill="1" applyBorder="1" applyAlignment="1"/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/>
    <xf numFmtId="164" fontId="1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/>
    <xf numFmtId="2" fontId="1" fillId="4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10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/>
    <xf numFmtId="2" fontId="0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A7AD-D2CE-4A9D-8C3F-D9DF7B9B1DF0}">
  <dimension ref="A1:L13"/>
  <sheetViews>
    <sheetView topLeftCell="A4" workbookViewId="0">
      <selection activeCell="N5" sqref="N5"/>
    </sheetView>
  </sheetViews>
  <sheetFormatPr baseColWidth="10" defaultRowHeight="15" x14ac:dyDescent="0.25"/>
  <sheetData>
    <row r="1" spans="1:12" ht="30" customHeight="1" x14ac:dyDescent="0.25">
      <c r="A1" s="16">
        <v>1</v>
      </c>
      <c r="B1" s="24" t="s">
        <v>14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16"/>
      <c r="B2" s="18" t="s">
        <v>15</v>
      </c>
      <c r="C2" s="18"/>
      <c r="D2" s="18"/>
      <c r="E2" s="18"/>
      <c r="F2" s="18"/>
      <c r="G2" s="19"/>
      <c r="H2" s="18" t="s">
        <v>15</v>
      </c>
      <c r="I2" s="18"/>
      <c r="J2" s="18"/>
      <c r="K2" s="18"/>
      <c r="L2" s="18"/>
    </row>
    <row r="3" spans="1:12" x14ac:dyDescent="0.25">
      <c r="A3" s="16"/>
      <c r="B3" s="20" t="s">
        <v>16</v>
      </c>
      <c r="C3" s="21">
        <v>-1</v>
      </c>
      <c r="D3" s="21">
        <v>1</v>
      </c>
      <c r="E3" s="21">
        <v>2</v>
      </c>
      <c r="F3" s="21">
        <v>3</v>
      </c>
      <c r="G3" s="19"/>
      <c r="H3" s="20" t="s">
        <v>16</v>
      </c>
      <c r="I3" s="21">
        <v>-1</v>
      </c>
      <c r="J3" s="21">
        <v>1</v>
      </c>
      <c r="K3" s="21">
        <v>2</v>
      </c>
      <c r="L3" s="21">
        <v>3</v>
      </c>
    </row>
    <row r="4" spans="1:12" x14ac:dyDescent="0.25">
      <c r="A4" s="16"/>
      <c r="B4" s="20" t="s">
        <v>17</v>
      </c>
      <c r="C4" s="21">
        <v>0</v>
      </c>
      <c r="D4" s="21">
        <v>1</v>
      </c>
      <c r="E4" s="21">
        <v>2</v>
      </c>
      <c r="F4" s="21">
        <v>3</v>
      </c>
      <c r="G4" s="19"/>
      <c r="H4" s="20" t="s">
        <v>17</v>
      </c>
      <c r="I4" s="22">
        <v>0</v>
      </c>
      <c r="J4" s="22">
        <v>1</v>
      </c>
      <c r="K4" s="22">
        <v>2</v>
      </c>
      <c r="L4" s="21">
        <v>3</v>
      </c>
    </row>
    <row r="5" spans="1:12" ht="45" x14ac:dyDescent="0.25">
      <c r="A5" s="16"/>
      <c r="B5" s="20" t="s">
        <v>18</v>
      </c>
      <c r="C5" s="20" t="s">
        <v>19</v>
      </c>
      <c r="D5" s="20" t="s">
        <v>20</v>
      </c>
      <c r="E5" s="20" t="s">
        <v>21</v>
      </c>
      <c r="F5" s="20" t="s">
        <v>22</v>
      </c>
      <c r="G5" s="19"/>
      <c r="H5" s="20" t="s">
        <v>23</v>
      </c>
      <c r="I5" s="20" t="s">
        <v>24</v>
      </c>
      <c r="J5" s="20" t="s">
        <v>25</v>
      </c>
      <c r="K5" s="20" t="s">
        <v>26</v>
      </c>
      <c r="L5" s="20" t="s">
        <v>27</v>
      </c>
    </row>
    <row r="6" spans="1:12" ht="45" customHeight="1" x14ac:dyDescent="0.25">
      <c r="A6" s="16"/>
      <c r="B6" s="25" t="s">
        <v>28</v>
      </c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ht="16.5" customHeight="1" x14ac:dyDescent="0.25"/>
    <row r="8" spans="1:12" x14ac:dyDescent="0.25">
      <c r="A8" s="16">
        <v>2</v>
      </c>
      <c r="B8" s="17" t="s">
        <v>29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16"/>
      <c r="B9" s="18" t="s">
        <v>15</v>
      </c>
      <c r="C9" s="18"/>
      <c r="D9" s="18"/>
      <c r="E9" s="18"/>
      <c r="F9" s="18"/>
      <c r="G9" s="19"/>
      <c r="H9" s="18" t="s">
        <v>15</v>
      </c>
      <c r="I9" s="18"/>
      <c r="J9" s="18"/>
      <c r="K9" s="18"/>
      <c r="L9" s="18"/>
    </row>
    <row r="10" spans="1:12" x14ac:dyDescent="0.25">
      <c r="A10" s="16"/>
      <c r="B10" s="20" t="s">
        <v>16</v>
      </c>
      <c r="C10" s="21">
        <v>-1</v>
      </c>
      <c r="D10" s="21">
        <v>1</v>
      </c>
      <c r="E10" s="21">
        <v>2</v>
      </c>
      <c r="F10" s="21">
        <v>3</v>
      </c>
      <c r="G10" s="19"/>
      <c r="H10" s="20" t="s">
        <v>16</v>
      </c>
      <c r="I10" s="21">
        <v>-1</v>
      </c>
      <c r="J10" s="21">
        <v>1</v>
      </c>
      <c r="K10" s="21">
        <v>2</v>
      </c>
      <c r="L10" s="21">
        <v>3</v>
      </c>
    </row>
    <row r="11" spans="1:12" x14ac:dyDescent="0.25">
      <c r="A11" s="16"/>
      <c r="B11" s="20" t="s">
        <v>17</v>
      </c>
      <c r="C11" s="21">
        <v>0</v>
      </c>
      <c r="D11" s="21">
        <v>1</v>
      </c>
      <c r="E11" s="21">
        <v>2</v>
      </c>
      <c r="F11" s="21">
        <v>3</v>
      </c>
      <c r="G11" s="19"/>
      <c r="H11" s="20" t="s">
        <v>17</v>
      </c>
      <c r="I11" s="22">
        <v>0</v>
      </c>
      <c r="J11" s="22">
        <v>1</v>
      </c>
      <c r="K11" s="22">
        <v>2</v>
      </c>
      <c r="L11" s="21">
        <v>3</v>
      </c>
    </row>
    <row r="12" spans="1:12" ht="45" x14ac:dyDescent="0.25">
      <c r="A12" s="16"/>
      <c r="B12" s="20" t="s">
        <v>18</v>
      </c>
      <c r="C12" s="20" t="s">
        <v>19</v>
      </c>
      <c r="D12" s="20" t="s">
        <v>30</v>
      </c>
      <c r="E12" s="20" t="s">
        <v>31</v>
      </c>
      <c r="F12" s="20" t="s">
        <v>32</v>
      </c>
      <c r="G12" s="19"/>
      <c r="H12" s="20" t="s">
        <v>23</v>
      </c>
      <c r="I12" s="20" t="s">
        <v>24</v>
      </c>
      <c r="J12" s="20" t="s">
        <v>25</v>
      </c>
      <c r="K12" s="20" t="s">
        <v>26</v>
      </c>
      <c r="L12" s="20" t="s">
        <v>33</v>
      </c>
    </row>
    <row r="13" spans="1:12" x14ac:dyDescent="0.25">
      <c r="A13" s="16"/>
      <c r="B13" s="23" t="s">
        <v>34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</row>
  </sheetData>
  <mergeCells count="10">
    <mergeCell ref="A1:A6"/>
    <mergeCell ref="B1:L1"/>
    <mergeCell ref="B2:F2"/>
    <mergeCell ref="H2:L2"/>
    <mergeCell ref="B6:L6"/>
    <mergeCell ref="A8:A13"/>
    <mergeCell ref="B8:L8"/>
    <mergeCell ref="B9:F9"/>
    <mergeCell ref="H9:L9"/>
    <mergeCell ref="B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7"/>
  <sheetViews>
    <sheetView tabSelected="1" topLeftCell="A6" workbookViewId="0">
      <selection activeCell="H10" sqref="H10:H14"/>
    </sheetView>
  </sheetViews>
  <sheetFormatPr baseColWidth="10" defaultRowHeight="15" x14ac:dyDescent="0.25"/>
  <cols>
    <col min="1" max="1" width="21.7109375" customWidth="1"/>
    <col min="2" max="2" width="9.7109375" customWidth="1"/>
    <col min="3" max="3" width="15.28515625" customWidth="1"/>
    <col min="4" max="4" width="13.140625" bestFit="1" customWidth="1"/>
    <col min="5" max="5" width="15.5703125" customWidth="1"/>
    <col min="6" max="6" width="15.42578125" customWidth="1"/>
    <col min="7" max="7" width="14.85546875" customWidth="1"/>
    <col min="8" max="8" width="14.7109375" customWidth="1"/>
    <col min="9" max="9" width="15.28515625" customWidth="1"/>
    <col min="10" max="10" width="24.5703125" customWidth="1"/>
    <col min="11" max="11" width="23.42578125" customWidth="1"/>
  </cols>
  <sheetData>
    <row r="2" spans="1:17" x14ac:dyDescent="0.25">
      <c r="A2" s="1" t="s">
        <v>0</v>
      </c>
      <c r="B2" s="3">
        <v>0.15</v>
      </c>
      <c r="F2" s="8"/>
      <c r="G2" s="7"/>
      <c r="H2" s="7"/>
      <c r="I2" s="7"/>
      <c r="J2" s="7"/>
      <c r="K2" s="7"/>
    </row>
    <row r="3" spans="1:17" x14ac:dyDescent="0.25">
      <c r="A3" s="7"/>
      <c r="B3" s="7"/>
      <c r="C3" s="7"/>
      <c r="D3" s="7"/>
      <c r="E3" s="7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1" t="s">
        <v>7</v>
      </c>
      <c r="B4" s="1" t="s">
        <v>1</v>
      </c>
      <c r="C4" s="1" t="s">
        <v>5</v>
      </c>
      <c r="D4" s="1" t="s">
        <v>6</v>
      </c>
      <c r="E4" s="1" t="s">
        <v>2</v>
      </c>
      <c r="F4" s="1" t="s">
        <v>3</v>
      </c>
      <c r="G4" s="1" t="s">
        <v>10</v>
      </c>
      <c r="H4" s="1" t="s">
        <v>13</v>
      </c>
      <c r="I4" s="1" t="s">
        <v>4</v>
      </c>
      <c r="J4" s="1" t="s">
        <v>12</v>
      </c>
      <c r="K4" s="1" t="s">
        <v>11</v>
      </c>
      <c r="L4" s="7"/>
      <c r="M4" s="7"/>
      <c r="N4" s="7"/>
      <c r="O4" s="7"/>
      <c r="P4" s="7"/>
      <c r="Q4" s="7"/>
    </row>
    <row r="5" spans="1:17" x14ac:dyDescent="0.25">
      <c r="A5" s="11" t="s">
        <v>8</v>
      </c>
      <c r="B5" s="2">
        <v>0</v>
      </c>
      <c r="C5" s="4">
        <v>8500000</v>
      </c>
      <c r="D5" s="4"/>
      <c r="E5" s="4">
        <f>(-1*C5)+D5</f>
        <v>-8500000</v>
      </c>
      <c r="F5" s="4">
        <f>E5</f>
        <v>-8500000</v>
      </c>
      <c r="G5" s="10">
        <f>(E5/((1+(1*0%))^B5))+(E6/((1+(1*0%))^B6))+(E7/((1+(1*0%))^B7))+(E8/((1+(1*0%))^B8))+(E9/((1+(1*0%))^B9))</f>
        <v>3390000</v>
      </c>
      <c r="H5" s="10">
        <f>(E5/((1+(1*B2))^B5))+(E6/((1+(1*B2))^B6))+(E7/((1+(1*B2))^B7))+(E8/((1+(1*B2))^B8))+(E9/((1+(1*B2))^B9))</f>
        <v>444686.44694666052</v>
      </c>
      <c r="I5" s="12">
        <f>IFERROR(IRR(E5:E9),"No hay valores")</f>
        <v>0.17998406564017833</v>
      </c>
      <c r="J5" s="10">
        <f>C5</f>
        <v>8500000</v>
      </c>
      <c r="K5" s="13">
        <f>IFERROR(2+(ABS(F7)/E8),"No hay valores")</f>
        <v>2.2449888641425391</v>
      </c>
      <c r="L5" s="7"/>
      <c r="M5" s="7"/>
      <c r="N5" s="7"/>
      <c r="O5" s="7"/>
      <c r="P5" s="7"/>
      <c r="Q5" s="7"/>
    </row>
    <row r="6" spans="1:17" x14ac:dyDescent="0.25">
      <c r="A6" s="11"/>
      <c r="B6" s="2">
        <v>1</v>
      </c>
      <c r="C6" s="4"/>
      <c r="D6" s="4">
        <v>3500000</v>
      </c>
      <c r="E6" s="4">
        <f t="shared" ref="E6:E14" si="0">(-1*C6)+D6</f>
        <v>3500000</v>
      </c>
      <c r="F6" s="4">
        <f>F5+E6</f>
        <v>-5000000</v>
      </c>
      <c r="G6" s="11"/>
      <c r="H6" s="11"/>
      <c r="I6" s="12"/>
      <c r="J6" s="10"/>
      <c r="K6" s="13"/>
      <c r="L6" s="7"/>
      <c r="M6" s="7"/>
      <c r="N6" s="7"/>
      <c r="O6" s="7"/>
      <c r="P6" s="7"/>
      <c r="Q6" s="7"/>
    </row>
    <row r="7" spans="1:17" x14ac:dyDescent="0.25">
      <c r="A7" s="11"/>
      <c r="B7" s="2">
        <v>2</v>
      </c>
      <c r="C7" s="4"/>
      <c r="D7" s="4">
        <v>3900000</v>
      </c>
      <c r="E7" s="4">
        <f t="shared" si="0"/>
        <v>3900000</v>
      </c>
      <c r="F7" s="4">
        <f>F6+E7</f>
        <v>-1100000</v>
      </c>
      <c r="G7" s="11"/>
      <c r="H7" s="11"/>
      <c r="I7" s="12"/>
      <c r="J7" s="10">
        <f>D6+D7+D8+D9</f>
        <v>11890000</v>
      </c>
      <c r="K7" s="13"/>
      <c r="L7" s="7"/>
      <c r="M7" s="7"/>
      <c r="N7" s="7"/>
      <c r="O7" s="7"/>
      <c r="P7" s="7"/>
      <c r="Q7" s="7"/>
    </row>
    <row r="8" spans="1:17" x14ac:dyDescent="0.25">
      <c r="A8" s="11"/>
      <c r="B8" s="2">
        <v>3</v>
      </c>
      <c r="C8" s="4"/>
      <c r="D8" s="4">
        <v>4490000</v>
      </c>
      <c r="E8" s="4">
        <f t="shared" si="0"/>
        <v>4490000</v>
      </c>
      <c r="F8" s="4">
        <f>F7+E8</f>
        <v>3390000</v>
      </c>
      <c r="G8" s="11"/>
      <c r="H8" s="11"/>
      <c r="I8" s="12"/>
      <c r="J8" s="11"/>
      <c r="K8" s="13"/>
      <c r="L8" s="7"/>
      <c r="M8" s="7"/>
      <c r="N8" s="7"/>
      <c r="O8" s="7"/>
      <c r="P8" s="7"/>
      <c r="Q8" s="7"/>
    </row>
    <row r="9" spans="1:17" x14ac:dyDescent="0.25">
      <c r="A9" s="11"/>
      <c r="B9" s="26">
        <v>4</v>
      </c>
      <c r="C9" s="27"/>
      <c r="D9" s="27"/>
      <c r="E9" s="27">
        <f t="shared" si="0"/>
        <v>0</v>
      </c>
      <c r="F9" s="27">
        <f>F8+E9</f>
        <v>3390000</v>
      </c>
      <c r="G9" s="11"/>
      <c r="H9" s="11"/>
      <c r="I9" s="12"/>
      <c r="J9" s="6">
        <f>IFERROR(J7/J5,"No hay valores")</f>
        <v>1.3988235294117648</v>
      </c>
      <c r="K9" s="13"/>
      <c r="L9" s="7"/>
      <c r="M9" s="7"/>
      <c r="N9" s="7"/>
      <c r="O9" s="7"/>
      <c r="P9" s="7"/>
      <c r="Q9" s="7"/>
    </row>
    <row r="10" spans="1:17" x14ac:dyDescent="0.25">
      <c r="A10" s="28" t="s">
        <v>9</v>
      </c>
      <c r="B10" s="29">
        <v>0</v>
      </c>
      <c r="C10" s="30">
        <v>7500000</v>
      </c>
      <c r="D10" s="30"/>
      <c r="E10" s="30">
        <f t="shared" si="0"/>
        <v>-7500000</v>
      </c>
      <c r="F10" s="30">
        <f>E10</f>
        <v>-7500000</v>
      </c>
      <c r="G10" s="31">
        <f>(E10/((1+(1*0%))^B10))+(E11/((1+(1*0%))^B11))+(E12/((1+(1*0%))^B12))+(E13/((1+(1*0%))^B13))+(E14/((1+(1*0%))^B14))</f>
        <v>2786000</v>
      </c>
      <c r="H10" s="31">
        <f>(E10/((1+(1*B2))^B10))+(E11/((1+(1*B2))^B11))+(E12/((1+(1*B2))^B12))+(E13/((1+(1*B2))^B13))+(E14/((1+(1*B2))^B14))</f>
        <v>467946.08366894186</v>
      </c>
      <c r="I10" s="32">
        <f>IFERROR(IRR(E10:E14),"No hay valores")</f>
        <v>0.18996350935253092</v>
      </c>
      <c r="J10" s="31">
        <f>C10</f>
        <v>7500000</v>
      </c>
      <c r="K10" s="33">
        <f>IFERROR(2+(ABS(F12)/E13),"No hay valores")</f>
        <v>2</v>
      </c>
      <c r="L10" s="7"/>
      <c r="M10" s="7"/>
      <c r="N10" s="7"/>
      <c r="O10" s="7"/>
      <c r="P10" s="7"/>
      <c r="Q10" s="7"/>
    </row>
    <row r="11" spans="1:17" x14ac:dyDescent="0.25">
      <c r="A11" s="28"/>
      <c r="B11" s="29">
        <v>1</v>
      </c>
      <c r="C11" s="30"/>
      <c r="D11" s="30">
        <v>4100000</v>
      </c>
      <c r="E11" s="30">
        <f t="shared" si="0"/>
        <v>4100000</v>
      </c>
      <c r="F11" s="30">
        <f>F10+E11</f>
        <v>-3400000</v>
      </c>
      <c r="G11" s="28"/>
      <c r="H11" s="28"/>
      <c r="I11" s="32"/>
      <c r="J11" s="31"/>
      <c r="K11" s="33"/>
      <c r="L11" s="7"/>
      <c r="M11" s="7"/>
      <c r="N11" s="7"/>
      <c r="O11" s="7"/>
      <c r="P11" s="7"/>
      <c r="Q11" s="7"/>
    </row>
    <row r="12" spans="1:17" x14ac:dyDescent="0.25">
      <c r="A12" s="28"/>
      <c r="B12" s="29">
        <v>2</v>
      </c>
      <c r="C12" s="30"/>
      <c r="D12" s="30">
        <v>3400000</v>
      </c>
      <c r="E12" s="30">
        <f t="shared" si="0"/>
        <v>3400000</v>
      </c>
      <c r="F12" s="30">
        <f>F11+E12</f>
        <v>0</v>
      </c>
      <c r="G12" s="28"/>
      <c r="H12" s="28"/>
      <c r="I12" s="32"/>
      <c r="J12" s="31">
        <f>D11+D12+D13+D14</f>
        <v>10286000</v>
      </c>
      <c r="K12" s="33"/>
      <c r="L12" s="7"/>
      <c r="M12" s="7"/>
      <c r="N12" s="7"/>
      <c r="O12" s="7"/>
      <c r="P12" s="7"/>
      <c r="Q12" s="7"/>
    </row>
    <row r="13" spans="1:17" x14ac:dyDescent="0.25">
      <c r="A13" s="28"/>
      <c r="B13" s="29">
        <v>3</v>
      </c>
      <c r="C13" s="30"/>
      <c r="D13" s="30">
        <v>2786000</v>
      </c>
      <c r="E13" s="30">
        <f t="shared" si="0"/>
        <v>2786000</v>
      </c>
      <c r="F13" s="30">
        <f>F12+E13</f>
        <v>2786000</v>
      </c>
      <c r="G13" s="28"/>
      <c r="H13" s="28"/>
      <c r="I13" s="32"/>
      <c r="J13" s="28"/>
      <c r="K13" s="33"/>
      <c r="L13" s="7"/>
      <c r="M13" s="7"/>
      <c r="N13" s="7"/>
      <c r="O13" s="7"/>
      <c r="P13" s="7"/>
      <c r="Q13" s="7"/>
    </row>
    <row r="14" spans="1:17" x14ac:dyDescent="0.25">
      <c r="A14" s="28"/>
      <c r="B14" s="34">
        <v>4</v>
      </c>
      <c r="C14" s="35"/>
      <c r="D14" s="35"/>
      <c r="E14" s="35">
        <f t="shared" si="0"/>
        <v>0</v>
      </c>
      <c r="F14" s="35">
        <f>F13+E14</f>
        <v>2786000</v>
      </c>
      <c r="G14" s="28"/>
      <c r="H14" s="28"/>
      <c r="I14" s="32"/>
      <c r="J14" s="36">
        <f>IFERROR(J12/J10,"No hay valores")</f>
        <v>1.3714666666666666</v>
      </c>
      <c r="K14" s="33"/>
      <c r="L14" s="7"/>
      <c r="M14" s="7"/>
      <c r="N14" s="7"/>
      <c r="O14" s="7"/>
      <c r="P14" s="7"/>
      <c r="Q14" s="7"/>
    </row>
    <row r="15" spans="1:17" x14ac:dyDescent="0.25">
      <c r="A15" s="7"/>
      <c r="B15" s="8"/>
      <c r="C15" s="9"/>
      <c r="D15" s="7"/>
      <c r="E15" s="7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" customHeight="1" x14ac:dyDescent="0.25">
      <c r="A16" s="1" t="s">
        <v>7</v>
      </c>
      <c r="B16" s="1" t="s">
        <v>1</v>
      </c>
      <c r="C16" s="1" t="s">
        <v>5</v>
      </c>
      <c r="D16" s="1" t="s">
        <v>6</v>
      </c>
      <c r="E16" s="1" t="s">
        <v>2</v>
      </c>
      <c r="F16" s="1" t="s">
        <v>3</v>
      </c>
      <c r="G16" s="1" t="s">
        <v>10</v>
      </c>
      <c r="H16" s="1" t="s">
        <v>13</v>
      </c>
      <c r="I16" s="1" t="s">
        <v>4</v>
      </c>
      <c r="J16" s="1" t="s">
        <v>12</v>
      </c>
      <c r="K16" s="1" t="s">
        <v>11</v>
      </c>
      <c r="L16" s="7"/>
      <c r="M16" s="7"/>
      <c r="N16" s="7"/>
      <c r="O16" s="7"/>
      <c r="P16" s="7"/>
      <c r="Q16" s="7"/>
    </row>
    <row r="17" spans="1:17" x14ac:dyDescent="0.25">
      <c r="A17" s="28" t="s">
        <v>8</v>
      </c>
      <c r="B17" s="29">
        <v>0</v>
      </c>
      <c r="C17" s="30">
        <v>8500000</v>
      </c>
      <c r="D17" s="30"/>
      <c r="E17" s="30">
        <f>(-1*C17)+D17</f>
        <v>-8500000</v>
      </c>
      <c r="F17" s="30">
        <f>E17</f>
        <v>-8500000</v>
      </c>
      <c r="G17" s="31">
        <f>(E17/((1+(1*0%))^B17))+(E18/((1+(1*0%))^B18))+(E19/((1+(1*0%))^B19))+(E20/((1+(1*0%))^B20))+(E21/((1+(1*0%))^B21))</f>
        <v>3232000</v>
      </c>
      <c r="H17" s="31">
        <f>(E17/((1+(1*B2))^B17))+(E18/((1+(1*B2))^B18))+(E19/((1+(1*B2))^B19))+(E20/((1+(1*B2))^B20))+(E21/((1+(1*B2))^B21))</f>
        <v>453480.72655543778</v>
      </c>
      <c r="I17" s="32">
        <f>IFERROR(IRR(E17:E21),"No hay valores")</f>
        <v>0.18221593386363333</v>
      </c>
      <c r="J17" s="31">
        <f>C17</f>
        <v>8500000</v>
      </c>
      <c r="K17" s="33">
        <f>IFERROR(2+(ABS(F19)/E20),"No hay valores")</f>
        <v>2.1002227171492205</v>
      </c>
      <c r="L17" s="7"/>
      <c r="M17" s="7"/>
      <c r="N17" s="7"/>
      <c r="O17" s="7"/>
      <c r="P17" s="7"/>
      <c r="Q17" s="7"/>
    </row>
    <row r="18" spans="1:17" x14ac:dyDescent="0.25">
      <c r="A18" s="28"/>
      <c r="B18" s="29">
        <v>1</v>
      </c>
      <c r="C18" s="30"/>
      <c r="D18" s="30">
        <v>3850000</v>
      </c>
      <c r="E18" s="30">
        <f t="shared" ref="E18:E26" si="1">(-1*C18)+D18</f>
        <v>3850000</v>
      </c>
      <c r="F18" s="30">
        <f>F17+E18</f>
        <v>-4650000</v>
      </c>
      <c r="G18" s="28"/>
      <c r="H18" s="28"/>
      <c r="I18" s="32"/>
      <c r="J18" s="31"/>
      <c r="K18" s="33"/>
      <c r="L18" s="7"/>
      <c r="M18" s="7"/>
      <c r="N18" s="7"/>
      <c r="O18" s="7"/>
      <c r="P18" s="7"/>
      <c r="Q18" s="7"/>
    </row>
    <row r="19" spans="1:17" x14ac:dyDescent="0.25">
      <c r="A19" s="28"/>
      <c r="B19" s="29">
        <v>2</v>
      </c>
      <c r="C19" s="30"/>
      <c r="D19" s="30">
        <v>4290000</v>
      </c>
      <c r="E19" s="30">
        <f t="shared" si="1"/>
        <v>4290000</v>
      </c>
      <c r="F19" s="30">
        <f>F18+E19</f>
        <v>-360000</v>
      </c>
      <c r="G19" s="28"/>
      <c r="H19" s="28"/>
      <c r="I19" s="32"/>
      <c r="J19" s="31">
        <f>D18+D19+D20+D21</f>
        <v>11732000</v>
      </c>
      <c r="K19" s="33"/>
      <c r="L19" s="7"/>
      <c r="M19" s="7"/>
      <c r="N19" s="7"/>
      <c r="O19" s="7"/>
      <c r="P19" s="7"/>
      <c r="Q19" s="7"/>
    </row>
    <row r="20" spans="1:17" x14ac:dyDescent="0.25">
      <c r="A20" s="28"/>
      <c r="B20" s="29">
        <v>3</v>
      </c>
      <c r="C20" s="30"/>
      <c r="D20" s="30">
        <v>3592000</v>
      </c>
      <c r="E20" s="30">
        <f t="shared" si="1"/>
        <v>3592000</v>
      </c>
      <c r="F20" s="30">
        <f>F19+E20</f>
        <v>3232000</v>
      </c>
      <c r="G20" s="28"/>
      <c r="H20" s="28"/>
      <c r="I20" s="32"/>
      <c r="J20" s="28"/>
      <c r="K20" s="33"/>
      <c r="L20" s="7"/>
      <c r="M20" s="7"/>
      <c r="N20" s="7"/>
      <c r="O20" s="7"/>
      <c r="P20" s="7"/>
      <c r="Q20" s="7"/>
    </row>
    <row r="21" spans="1:17" x14ac:dyDescent="0.25">
      <c r="A21" s="28"/>
      <c r="B21" s="34">
        <v>4</v>
      </c>
      <c r="C21" s="35"/>
      <c r="D21" s="35"/>
      <c r="E21" s="35">
        <f t="shared" si="1"/>
        <v>0</v>
      </c>
      <c r="F21" s="35">
        <f>F20+E21</f>
        <v>3232000</v>
      </c>
      <c r="G21" s="28"/>
      <c r="H21" s="28"/>
      <c r="I21" s="32"/>
      <c r="J21" s="36">
        <f>IFERROR(J19/J17,"No hay valores")</f>
        <v>1.380235294117647</v>
      </c>
      <c r="K21" s="33"/>
      <c r="L21" s="7"/>
      <c r="M21" s="7"/>
      <c r="N21" s="7"/>
      <c r="O21" s="7"/>
      <c r="P21" s="7"/>
      <c r="Q21" s="7"/>
    </row>
    <row r="22" spans="1:17" x14ac:dyDescent="0.25">
      <c r="A22" s="15" t="s">
        <v>9</v>
      </c>
      <c r="B22" s="37">
        <v>0</v>
      </c>
      <c r="C22" s="38">
        <v>7500000</v>
      </c>
      <c r="D22" s="38"/>
      <c r="E22" s="38">
        <f t="shared" si="1"/>
        <v>-7500000</v>
      </c>
      <c r="F22" s="38">
        <f>E22</f>
        <v>-7500000</v>
      </c>
      <c r="G22" s="14">
        <f>(E22/((1+(1*0%))^B22))+(E23/((1+(1*0%))^B23))+(E24/((1+(1*0%))^B24))+(E25/((1+(1*0%))^B25))+(E26/((1+(1*0%))^B26))</f>
        <v>2228800</v>
      </c>
      <c r="H22" s="14">
        <f>(E22/((1+(1*B2))^B22))+(E23/((1+(1*B2))^B23))+(E24/((1+(1*B2))^B24))+(E25/((1+(1*B2))^B25))+(E26/((1+(1*B2))^B26))</f>
        <v>101578.03895783797</v>
      </c>
      <c r="I22" s="39">
        <f>IFERROR(IRR(E22:E26),"No hay valores")</f>
        <v>0.15902205521438262</v>
      </c>
      <c r="J22" s="14">
        <f>C22</f>
        <v>7500000</v>
      </c>
      <c r="K22" s="40">
        <f>IFERROR(2+(ABS(F24)/E25),"No hay valores")</f>
        <v>2</v>
      </c>
      <c r="L22" s="7"/>
      <c r="M22" s="7"/>
      <c r="N22" s="7"/>
      <c r="O22" s="7"/>
      <c r="P22" s="7"/>
      <c r="Q22" s="7"/>
    </row>
    <row r="23" spans="1:17" x14ac:dyDescent="0.25">
      <c r="A23" s="15"/>
      <c r="B23" s="37">
        <v>1</v>
      </c>
      <c r="C23" s="38"/>
      <c r="D23" s="38">
        <v>4100000</v>
      </c>
      <c r="E23" s="38">
        <f t="shared" si="1"/>
        <v>4100000</v>
      </c>
      <c r="F23" s="38">
        <f>F22+E23</f>
        <v>-3400000</v>
      </c>
      <c r="G23" s="15"/>
      <c r="H23" s="15"/>
      <c r="I23" s="39"/>
      <c r="J23" s="14"/>
      <c r="K23" s="40"/>
      <c r="L23" s="7"/>
      <c r="M23" s="7"/>
      <c r="N23" s="7"/>
      <c r="O23" s="7"/>
      <c r="P23" s="7"/>
      <c r="Q23" s="7"/>
    </row>
    <row r="24" spans="1:17" x14ac:dyDescent="0.25">
      <c r="A24" s="15"/>
      <c r="B24" s="37">
        <v>2</v>
      </c>
      <c r="C24" s="38"/>
      <c r="D24" s="38">
        <v>3400000</v>
      </c>
      <c r="E24" s="38">
        <f t="shared" si="1"/>
        <v>3400000</v>
      </c>
      <c r="F24" s="38">
        <f>F23+E24</f>
        <v>0</v>
      </c>
      <c r="G24" s="15"/>
      <c r="H24" s="15"/>
      <c r="I24" s="39"/>
      <c r="J24" s="14">
        <f>D23+D24+D25+D26</f>
        <v>9728800</v>
      </c>
      <c r="K24" s="40"/>
      <c r="L24" s="7"/>
      <c r="M24" s="7"/>
      <c r="N24" s="7"/>
      <c r="O24" s="7"/>
      <c r="P24" s="7"/>
      <c r="Q24" s="7"/>
    </row>
    <row r="25" spans="1:17" x14ac:dyDescent="0.25">
      <c r="A25" s="15"/>
      <c r="B25" s="37">
        <v>3</v>
      </c>
      <c r="C25" s="38"/>
      <c r="D25" s="38">
        <v>2228800</v>
      </c>
      <c r="E25" s="38">
        <f t="shared" si="1"/>
        <v>2228800</v>
      </c>
      <c r="F25" s="38">
        <f>F24+E25</f>
        <v>2228800</v>
      </c>
      <c r="G25" s="15"/>
      <c r="H25" s="15"/>
      <c r="I25" s="39"/>
      <c r="J25" s="15"/>
      <c r="K25" s="40"/>
      <c r="L25" s="7"/>
      <c r="M25" s="7"/>
      <c r="N25" s="7"/>
      <c r="O25" s="7"/>
      <c r="P25" s="7"/>
      <c r="Q25" s="7"/>
    </row>
    <row r="26" spans="1:17" x14ac:dyDescent="0.25">
      <c r="A26" s="15"/>
      <c r="B26" s="41">
        <v>4</v>
      </c>
      <c r="C26" s="42"/>
      <c r="D26" s="42"/>
      <c r="E26" s="42">
        <f t="shared" si="1"/>
        <v>0</v>
      </c>
      <c r="F26" s="42">
        <f>F25+E26</f>
        <v>2228800</v>
      </c>
      <c r="G26" s="15"/>
      <c r="H26" s="15"/>
      <c r="I26" s="39"/>
      <c r="J26" s="43">
        <f>IFERROR(J24/J22,"No hay valores")</f>
        <v>1.2971733333333333</v>
      </c>
      <c r="K26" s="40"/>
    </row>
    <row r="37" spans="8:9" x14ac:dyDescent="0.25">
      <c r="H37" s="5"/>
      <c r="I37" s="5"/>
    </row>
  </sheetData>
  <mergeCells count="28">
    <mergeCell ref="K17:K21"/>
    <mergeCell ref="J19:J20"/>
    <mergeCell ref="A22:A26"/>
    <mergeCell ref="G22:G26"/>
    <mergeCell ref="H22:H26"/>
    <mergeCell ref="I22:I26"/>
    <mergeCell ref="J22:J23"/>
    <mergeCell ref="K22:K26"/>
    <mergeCell ref="J24:J25"/>
    <mergeCell ref="A17:A21"/>
    <mergeCell ref="G17:G21"/>
    <mergeCell ref="H17:H21"/>
    <mergeCell ref="I17:I21"/>
    <mergeCell ref="J17:J18"/>
    <mergeCell ref="K5:K9"/>
    <mergeCell ref="K10:K14"/>
    <mergeCell ref="A5:A9"/>
    <mergeCell ref="A10:A14"/>
    <mergeCell ref="G5:G9"/>
    <mergeCell ref="G10:G14"/>
    <mergeCell ref="H5:H9"/>
    <mergeCell ref="H10:H14"/>
    <mergeCell ref="J5:J6"/>
    <mergeCell ref="J7:J8"/>
    <mergeCell ref="J10:J11"/>
    <mergeCell ref="J12:J13"/>
    <mergeCell ref="I5:I9"/>
    <mergeCell ref="I10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Consigna</vt:lpstr>
      <vt:lpstr>Proyectos de inversión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2021-08-06T05:37:26Z</dcterms:modified>
</cp:coreProperties>
</file>