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epper\Desktop\"/>
    </mc:Choice>
  </mc:AlternateContent>
  <xr:revisionPtr revIDLastSave="0" documentId="13_ncr:1_{4A8F517F-3F7A-4C59-8183-2C7F1B67B1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definedNames>
    <definedName name="A">Foglio1!$A$1</definedName>
    <definedName name="BB">Foglio1!$A$1</definedName>
    <definedName name="F">Foglio1!$B$2</definedName>
    <definedName name="H">Foglio1!$A$1</definedName>
    <definedName name="T">Foglio1!$B$3</definedName>
    <definedName name="X">Foglio1!$B$4</definedName>
    <definedName name="Y">Foglio1!$B$5</definedName>
    <definedName name="Z">Foglio1!$B$6</definedName>
  </definedNames>
  <calcPr calcId="191029" iterate="1" iterateCount="32766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E2" i="1" s="1"/>
  <c r="B8" i="1" s="1"/>
  <c r="C8" i="1" s="1"/>
  <c r="B7" i="1" l="1"/>
  <c r="B11" i="1"/>
  <c r="C7" i="1" l="1"/>
  <c r="D8" i="1" s="1"/>
  <c r="I4" i="1"/>
  <c r="I5" i="1" s="1"/>
  <c r="B9" i="1"/>
  <c r="H3" i="1" s="1"/>
  <c r="C9" i="1" l="1"/>
  <c r="H4" i="1"/>
  <c r="H5" i="1" s="1"/>
  <c r="G3" i="1"/>
  <c r="G4" i="1" s="1"/>
  <c r="G5" i="1" s="1"/>
</calcChain>
</file>

<file path=xl/sharedStrings.xml><?xml version="1.0" encoding="utf-8"?>
<sst xmlns="http://schemas.openxmlformats.org/spreadsheetml/2006/main" count="14" uniqueCount="14">
  <si>
    <t>Anca</t>
  </si>
  <si>
    <t>Femore</t>
  </si>
  <si>
    <t>Tibia</t>
  </si>
  <si>
    <t>X0</t>
  </si>
  <si>
    <t>Y0</t>
  </si>
  <si>
    <t>Z0</t>
  </si>
  <si>
    <t>L1</t>
  </si>
  <si>
    <t>L2</t>
  </si>
  <si>
    <t>θ1</t>
  </si>
  <si>
    <t>θ2</t>
  </si>
  <si>
    <t>θ3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</si>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</sst>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Foglio1!$G$2:$G$5</c:f>
              <c:numCache>
                <c:formatCode>General</c:formatCode>
                <c:ptCount val="4"/>
                <c:pt idx="0">
                  <c:v>0</c:v>
                </c:pt>
                <c:pt idx="1">
                  <c:v>46.480611188912363</c:v>
                </c:pt>
                <c:pt idx="2">
                  <c:v>109.81173444357762</c:v>
                </c:pt>
                <c:pt idx="3">
                  <c:v>130.00000000000003</c:v>
                </c:pt>
              </c:numCache>
            </c:numRef>
          </c:xVal>
          <c:yVal>
            <c:numRef>
              <c:f>Foglio1!$H$2:$H$5</c:f>
              <c:numCache>
                <c:formatCode>General</c:formatCode>
                <c:ptCount val="4"/>
                <c:pt idx="0">
                  <c:v>0</c:v>
                </c:pt>
                <c:pt idx="1">
                  <c:v>17.877158149581678</c:v>
                </c:pt>
                <c:pt idx="2">
                  <c:v>42.235282478299084</c:v>
                </c:pt>
                <c:pt idx="3">
                  <c:v>50.000000000000007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F7-4D1F-9E96-E9E6B4F9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33071"/>
        <c:axId val="142889439"/>
      </c:scatterChart>
      <c:valAx>
        <c:axId val="199933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889439"/>
        <c:crosses val="autoZero"/>
        <c:crossBetween val="midCat"/>
      </c:valAx>
      <c:valAx>
        <c:axId val="1428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33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Foglio1!$G$2:$G$5</c:f>
              <c:numCache>
                <c:formatCode>General</c:formatCode>
                <c:ptCount val="4"/>
                <c:pt idx="0">
                  <c:v>0</c:v>
                </c:pt>
                <c:pt idx="1">
                  <c:v>46.480611188912363</c:v>
                </c:pt>
                <c:pt idx="2">
                  <c:v>109.81173444357762</c:v>
                </c:pt>
                <c:pt idx="3">
                  <c:v>130.00000000000003</c:v>
                </c:pt>
              </c:numCache>
            </c:numRef>
          </c:xVal>
          <c:yVal>
            <c:numRef>
              <c:f>Foglio1!$I$2:$I$5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34.674062445712117</c:v>
                </c:pt>
                <c:pt idx="3">
                  <c:v>-99.999999999999972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6-44CF-9070-C8AFD338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333071"/>
        <c:axId val="142889439"/>
      </c:scatterChart>
      <c:valAx>
        <c:axId val="199933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889439"/>
        <c:crosses val="autoZero"/>
        <c:crossBetween val="midCat"/>
      </c:valAx>
      <c:valAx>
        <c:axId val="1428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933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78921</xdr:colOff>
      <xdr:row>6</xdr:row>
      <xdr:rowOff>13604</xdr:rowOff>
    </xdr:from>
    <xdr:to>
      <xdr:col>8</xdr:col>
      <xdr:colOff>506452</xdr:colOff>
      <xdr:row>15</xdr:row>
      <xdr:rowOff>184724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C139277-ED90-4BDC-8DC2-F0B9B12D5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527961</xdr:colOff>
      <xdr:row>6</xdr:row>
      <xdr:rowOff>5441</xdr:rowOff>
    </xdr:from>
    <xdr:to>
      <xdr:col>11</xdr:col>
      <xdr:colOff>386443</xdr:colOff>
      <xdr:row>15</xdr:row>
      <xdr:rowOff>176561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FF28FA8-8E43-4C0C-920B-597C414B948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205" zoomScaleNormal="205" workbookViewId="0">
      <selection activeCell="C17" sqref="C17"/>
    </sheetView>
  </sheetViews>
  <sheetFormatPr defaultRowHeight="15" x14ac:dyDescent="0.25"/>
  <cols>
    <col min="1" max="1" width="9.7109375" bestFit="1" customWidth="1"/>
    <col min="5" max="5" width="9.7109375" bestFit="1" customWidth="1"/>
  </cols>
  <sheetData>
    <row r="1" spans="1:9" x14ac:dyDescent="0.25">
      <c r="A1" t="s">
        <v>0</v>
      </c>
      <c r="B1">
        <v>49.8</v>
      </c>
      <c r="D1" t="s">
        <v>6</v>
      </c>
      <c r="E1">
        <f>(SQRT(X^2+Y^2))-B1</f>
        <v>89.483882771841209</v>
      </c>
      <c r="G1" t="s">
        <v>11</v>
      </c>
      <c r="H1" t="s">
        <v>12</v>
      </c>
      <c r="I1" t="s">
        <v>13</v>
      </c>
    </row>
    <row r="2" spans="1:9" x14ac:dyDescent="0.25">
      <c r="A2" t="s">
        <v>1</v>
      </c>
      <c r="B2">
        <v>76.2</v>
      </c>
      <c r="D2" t="s">
        <v>7</v>
      </c>
      <c r="E2">
        <f>SQRT(E1^2+Z^2)</f>
        <v>134.19152460541096</v>
      </c>
      <c r="G2">
        <v>0</v>
      </c>
      <c r="H2">
        <v>0</v>
      </c>
      <c r="I2">
        <v>0</v>
      </c>
    </row>
    <row r="3" spans="1:9" x14ac:dyDescent="0.25">
      <c r="A3" t="s">
        <v>2</v>
      </c>
      <c r="B3">
        <v>136.4</v>
      </c>
      <c r="G3">
        <f>B1*COS(B9)</f>
        <v>46.480611188912363</v>
      </c>
      <c r="H3">
        <f>B1*SIN(B9)</f>
        <v>17.877158149581678</v>
      </c>
      <c r="I3">
        <v>0</v>
      </c>
    </row>
    <row r="4" spans="1:9" x14ac:dyDescent="0.25">
      <c r="A4" t="s">
        <v>3</v>
      </c>
      <c r="B4">
        <v>130</v>
      </c>
      <c r="G4">
        <f>G3+F*COS(B7)*COS(B9)</f>
        <v>109.81173444357762</v>
      </c>
      <c r="H4">
        <f>H3+F*COS(B7)*SIN(B9)</f>
        <v>42.235282478299084</v>
      </c>
      <c r="I4">
        <f>F*SIN(B7)</f>
        <v>34.674062445712117</v>
      </c>
    </row>
    <row r="5" spans="1:9" x14ac:dyDescent="0.25">
      <c r="A5" t="s">
        <v>4</v>
      </c>
      <c r="B5">
        <v>50</v>
      </c>
      <c r="G5">
        <f>G4+T*COS(B7+B8)*COS(B9)</f>
        <v>130.00000000000003</v>
      </c>
      <c r="H5">
        <f>H4+T*COS(B7+B8)*SIN(B9)</f>
        <v>50.000000000000007</v>
      </c>
      <c r="I5">
        <f>I4+T*SIN(B7+B8)</f>
        <v>-99.999999999999972</v>
      </c>
    </row>
    <row r="6" spans="1:9" x14ac:dyDescent="0.25">
      <c r="A6" t="s">
        <v>5</v>
      </c>
      <c r="B6">
        <v>-100</v>
      </c>
    </row>
    <row r="7" spans="1:9" x14ac:dyDescent="0.25">
      <c r="A7" s="1" t="s">
        <v>8</v>
      </c>
      <c r="B7">
        <f>(ACOS((F^2-(T^2)+E2^2)/(2*F*E2))-ATAN((-Z)/(E1)))</f>
        <v>0.47241734655574319</v>
      </c>
      <c r="C7">
        <f>DEGREES(B7)</f>
        <v>27.067520126413264</v>
      </c>
    </row>
    <row r="8" spans="1:9" x14ac:dyDescent="0.25">
      <c r="A8" s="1" t="s">
        <v>9</v>
      </c>
      <c r="B8">
        <f>-(PI()-ACOS((F^2+T^2-(E2^2))/(2*F*T)))</f>
        <v>-1.8839637017728648</v>
      </c>
      <c r="C8">
        <f>DEGREES(B8)</f>
        <v>-107.94316886742844</v>
      </c>
      <c r="D8">
        <f>C7+C8</f>
        <v>-80.875648741015169</v>
      </c>
    </row>
    <row r="9" spans="1:9" x14ac:dyDescent="0.25">
      <c r="A9" s="1" t="s">
        <v>10</v>
      </c>
      <c r="B9">
        <f>ATAN(B5/B4)</f>
        <v>0.36717383381821922</v>
      </c>
      <c r="C9">
        <f>DEGREES(B9)</f>
        <v>21.037511025421818</v>
      </c>
    </row>
    <row r="11" spans="1:9" x14ac:dyDescent="0.25">
      <c r="B11">
        <f>(ACOS((F^2-T^2+E2^2)/(2*F*E2))+ACOS(-Z/E2))-(PI()/2)</f>
        <v>0.4724173465557433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Foglio1</vt:lpstr>
      <vt:lpstr>A</vt:lpstr>
      <vt:lpstr>BB</vt:lpstr>
      <vt:lpstr>F</vt:lpstr>
      <vt:lpstr>H</vt:lpstr>
      <vt:lpstr>T</vt:lpstr>
      <vt:lpstr>X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Pepper</dc:creator>
  <cp:lastModifiedBy>Pepper</cp:lastModifiedBy>
  <dcterms:created xsi:type="dcterms:W3CDTF">2015-06-05T18:19:34Z</dcterms:created>
  <dcterms:modified xsi:type="dcterms:W3CDTF">2020-10-12T13:51:03Z</dcterms:modified>
</cp:coreProperties>
</file>