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6484F0D0-DD97-4DD0-86D3-B7A11DF4B6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4" l="1"/>
  <c r="S21" i="4"/>
  <c r="C22" i="4" s="1"/>
  <c r="C27" i="5"/>
  <c r="C26" i="5"/>
  <c r="C25" i="5"/>
  <c r="B26" i="5"/>
  <c r="B27" i="5"/>
  <c r="C20" i="5"/>
  <c r="J22" i="4"/>
  <c r="D23" i="4"/>
  <c r="D22" i="4"/>
  <c r="C23" i="4"/>
  <c r="B25" i="5"/>
  <c r="B24" i="5"/>
  <c r="B22" i="5"/>
  <c r="B23" i="5"/>
  <c r="B21" i="5"/>
  <c r="B20" i="5"/>
  <c r="C22" i="5"/>
  <c r="C23" i="5"/>
  <c r="C24" i="5"/>
  <c r="B21" i="4" l="1"/>
  <c r="B22" i="4"/>
  <c r="B23" i="4"/>
  <c r="B20" i="4" l="1"/>
</calcChain>
</file>

<file path=xl/sharedStrings.xml><?xml version="1.0" encoding="utf-8"?>
<sst xmlns="http://schemas.openxmlformats.org/spreadsheetml/2006/main" count="283" uniqueCount="126">
  <si>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</si>
  <si>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</si>
  <si>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</si>
  <si>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</si>
  <si>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</si>
  <si>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</si>
  <si>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</si>
  <si>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</si>
  <si>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</si>
  <si>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</si>
  <si>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</si>
  <si>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</si>
  <si>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</si>
  <si>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</si>
  <si>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</si>
  <si>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</si>
  <si>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</si>
  <si>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</si>
  <si>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</si>
  <si>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</si>
  <si>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</si>
  <si>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</si>
  <si>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</si>
  <si>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</si>
  <si>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</si>
  <si>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</si>
  <si>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</si>
  <si>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</si>
  <si>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</si>
  <si>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</si>
  <si>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</si>
  <si>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</si>
  <si>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</si>
  <si>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</si>
  <si>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</si>
  <si>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</si>
  <si>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</si>
  <si>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</si>
  <si>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</si>
  <si>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</si>
  <si>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</si>
  <si>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</si>
  <si>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</si>
  <si>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</si>
  <si>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</si>
  <si>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</si>
  <si>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</si>
  <si>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</si>
  <si>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</si>
  <si>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</si>
  <si>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</si>
  <si>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</si>
  <si>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</si>
  <si>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</si>
  <si>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</si>
  <si>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</si>
  <si>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</si>
  <si>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</si>
  <si>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</si>
  <si>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</si>
  <si>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</si>
  <si>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</si>
  <si>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</si>
  <si>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</si>
  <si>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</si>
  <si>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</si>
  <si>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</si>
  <si>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</si>
  <si>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</si>
  <si>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</si>
  <si>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</si>
  <si>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</si>
  <si>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</si>
  <si>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</si>
  <si>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</si>
  <si>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</si>
  <si>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</si>
  <si>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</si>
  <si>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</si>
  <si>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</si>
  <si>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</si>
  <si>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</si>
  <si>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</si>
  <si>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</si>
  <si>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</si>
  <si>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</si>
  <si>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</si>
  <si>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</si>
  <si>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</si>
  <si>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</si>
  <si>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</si>
  <si>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</si>
  <si>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</si>
  <si>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</si>
  <si>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</si>
  <si>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</si>
  <si>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</si>
  <si>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</si>
  <si>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</si>
  <si>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</si>
  <si>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</si>
  <si>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</si>
  <si>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</si>
  <si>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</si>
  <si>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</si>
  <si>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</si>
  <si>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</si>
  <si>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</si>
  <si>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</si>
  <si>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</si>
  <si>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</si>
  <si>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</si>
  <si>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</si>
  <si>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</si>
  <si>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</si>
  <si>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</si>
  <si>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</si>
  <si>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DayNite</t>
  </si>
  <si>
    <t>Solar process heat</t>
  </si>
  <si>
    <t>MANHEATMIN</t>
  </si>
  <si>
    <t>Solar based process heat</t>
  </si>
  <si>
    <t>Electricity production from solar</t>
  </si>
  <si>
    <t>Electricity production from wind</t>
  </si>
  <si>
    <t>ELC</t>
  </si>
  <si>
    <t>ELCSOLAR</t>
  </si>
  <si>
    <t>ELCWND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</si>
</sst>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Q29" sqref="Q29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90</v>
      </c>
      <c r="D4" s="8" t="s">
        <v>95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91</v>
      </c>
      <c r="D7" s="8" t="s">
        <v>96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111</v>
      </c>
      <c r="T7" t="s">
        <v>92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112</v>
      </c>
      <c r="T8" t="s">
        <v>93</v>
      </c>
      <c r="U8" s="2" t="s">
        <v>78</v>
      </c>
    </row>
    <row r="9" spans="1:25" x14ac:dyDescent="0.25">
      <c r="Q9" t="s">
        <v>83</v>
      </c>
      <c r="S9" t="s">
        <v>119</v>
      </c>
      <c r="T9" t="s">
        <v>118</v>
      </c>
      <c r="U9" s="2" t="s">
        <v>78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114</v>
      </c>
      <c r="J19" s="16" t="s">
        <v>114</v>
      </c>
      <c r="K19" s="16" t="s">
        <v>115</v>
      </c>
      <c r="L19" s="16" t="s">
        <v>73</v>
      </c>
      <c r="M19" s="16" t="s">
        <v>60</v>
      </c>
      <c r="N19" s="16" t="s">
        <v>74</v>
      </c>
      <c r="O19" s="16"/>
      <c r="Q19" s="32" t="s">
        <v>123</v>
      </c>
      <c r="R19" s="32"/>
      <c r="S19" s="32" t="s">
        <v>124</v>
      </c>
      <c r="T19" s="32" t="s">
        <v>80</v>
      </c>
      <c r="U19" s="32" t="s">
        <v>78</v>
      </c>
      <c r="V19" s="32" t="s">
        <v>49</v>
      </c>
      <c r="W19" s="41" t="s">
        <v>117</v>
      </c>
      <c r="X19" s="32"/>
      <c r="Y19" s="32"/>
    </row>
    <row r="20" spans="2:25" x14ac:dyDescent="0.25">
      <c r="B20" s="33" t="str">
        <f>S19</f>
        <v>ELCSOLAR</v>
      </c>
      <c r="C20" s="20" t="s">
        <v>90</v>
      </c>
      <c r="D20" s="20" t="s">
        <v>113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123</v>
      </c>
      <c r="R20" s="32"/>
      <c r="S20" s="32" t="s">
        <v>125</v>
      </c>
      <c r="T20" s="32" t="s">
        <v>81</v>
      </c>
      <c r="U20" s="32" t="s">
        <v>78</v>
      </c>
      <c r="V20" s="32" t="s">
        <v>49</v>
      </c>
      <c r="W20" s="41" t="s">
        <v>117</v>
      </c>
      <c r="X20" s="32"/>
      <c r="Y20" s="32"/>
    </row>
    <row r="21" spans="2:25" x14ac:dyDescent="0.25">
      <c r="B21" s="33" t="str">
        <f t="shared" ref="B21:B23" si="0">S20</f>
        <v>ELCWND</v>
      </c>
      <c r="C21" s="20" t="s">
        <v>91</v>
      </c>
      <c r="D21" s="20" t="s">
        <v>113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98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 t="str">
        <f>S21</f>
        <v>MINBIO</v>
      </c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98</v>
      </c>
      <c r="S22" s="32" t="str">
        <f>$Q$22&amp;$C$6</f>
        <v>MINGAS</v>
      </c>
      <c r="T22" s="18" t="s">
        <v>99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 t="str">
        <f>S22</f>
        <v>MINGAS</v>
      </c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 t="s">
        <v>98</v>
      </c>
      <c r="S23" s="32" t="s">
        <v>103</v>
      </c>
      <c r="T23" s="18" t="s">
        <v>120</v>
      </c>
      <c r="U23" s="32" t="s">
        <v>78</v>
      </c>
      <c r="V23" s="32" t="s">
        <v>49</v>
      </c>
      <c r="W23" s="28" t="s">
        <v>117</v>
      </c>
    </row>
    <row r="24" spans="2:25" x14ac:dyDescent="0.25">
      <c r="B24" s="33" t="s">
        <v>103</v>
      </c>
      <c r="C24" s="20" t="s">
        <v>90</v>
      </c>
      <c r="D24" s="33" t="s">
        <v>88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opLeftCell="A10" zoomScaleNormal="100" workbookViewId="0">
      <selection activeCell="M30" sqref="M3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7" width="11.5546875" style="20" customWidth="1"/>
    <col min="18" max="18" width="2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100</v>
      </c>
      <c r="C4" s="8" t="s">
        <v>101</v>
      </c>
      <c r="D4" s="8" t="s">
        <v>102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7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39"/>
      <c r="Q17" s="39"/>
      <c r="R17" s="22"/>
      <c r="S17" s="29" t="s">
        <v>16</v>
      </c>
      <c r="T17" s="30" t="s">
        <v>51</v>
      </c>
      <c r="U17" s="29" t="s">
        <v>1</v>
      </c>
      <c r="V17" s="29" t="s">
        <v>2</v>
      </c>
      <c r="W17" s="29" t="s">
        <v>19</v>
      </c>
      <c r="X17" s="29" t="s">
        <v>20</v>
      </c>
      <c r="Y17" s="29" t="s">
        <v>21</v>
      </c>
      <c r="Z17" s="29" t="s">
        <v>22</v>
      </c>
      <c r="AA17" s="29" t="s">
        <v>23</v>
      </c>
    </row>
    <row r="18" spans="2:27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P18" s="40"/>
      <c r="Q18" s="40"/>
      <c r="S18" s="31" t="s">
        <v>69</v>
      </c>
      <c r="T18" s="31" t="s">
        <v>55</v>
      </c>
      <c r="U18" s="31" t="s">
        <v>28</v>
      </c>
      <c r="V18" s="31" t="s">
        <v>29</v>
      </c>
      <c r="W18" s="31" t="s">
        <v>30</v>
      </c>
      <c r="X18" s="31" t="s">
        <v>31</v>
      </c>
      <c r="Y18" s="31" t="s">
        <v>70</v>
      </c>
      <c r="Z18" s="31" t="s">
        <v>71</v>
      </c>
      <c r="AA18" s="31" t="s">
        <v>32</v>
      </c>
    </row>
    <row r="19" spans="2:27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114</v>
      </c>
      <c r="J19" s="16" t="s">
        <v>116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P19" s="40"/>
      <c r="Q19" s="40"/>
      <c r="S19" s="38" t="s">
        <v>97</v>
      </c>
      <c r="T19" s="38"/>
      <c r="U19" s="38" t="s">
        <v>107</v>
      </c>
      <c r="V19" s="38" t="s">
        <v>106</v>
      </c>
      <c r="W19" s="38" t="s">
        <v>78</v>
      </c>
      <c r="X19" s="38" t="s">
        <v>49</v>
      </c>
      <c r="Y19" s="38"/>
      <c r="Z19" s="38"/>
      <c r="AA19" s="38"/>
    </row>
    <row r="20" spans="2:27" x14ac:dyDescent="0.25">
      <c r="B20" s="33" t="str">
        <f>U19</f>
        <v>Kiln</v>
      </c>
      <c r="C20" s="33" t="str">
        <f>Sector_Fuels!D22</f>
        <v>MANBIOMIN</v>
      </c>
      <c r="D20" s="20" t="s">
        <v>88</v>
      </c>
      <c r="F20" s="23">
        <v>2030</v>
      </c>
      <c r="G20" s="34">
        <v>0.55000000000000004</v>
      </c>
      <c r="H20" s="34">
        <v>0.98</v>
      </c>
      <c r="I20" s="21">
        <v>3242000</v>
      </c>
      <c r="J20" s="21">
        <v>194520</v>
      </c>
      <c r="K20" s="21">
        <v>0.2</v>
      </c>
      <c r="L20" s="21">
        <v>30</v>
      </c>
      <c r="M20" s="21">
        <v>410040</v>
      </c>
      <c r="N20" s="21">
        <v>8.76</v>
      </c>
      <c r="O20" s="34">
        <v>1</v>
      </c>
      <c r="P20" s="34"/>
      <c r="Q20" s="34"/>
      <c r="S20" s="38" t="s">
        <v>97</v>
      </c>
      <c r="T20" s="38"/>
      <c r="U20" s="38" t="s">
        <v>108</v>
      </c>
      <c r="V20" s="38" t="s">
        <v>105</v>
      </c>
      <c r="W20" s="38" t="s">
        <v>78</v>
      </c>
      <c r="X20" s="38" t="s">
        <v>49</v>
      </c>
      <c r="Y20" s="38"/>
      <c r="Z20" s="38"/>
      <c r="AA20" s="38"/>
    </row>
    <row r="21" spans="2:27" x14ac:dyDescent="0.25">
      <c r="B21" s="33" t="str">
        <f>U$20</f>
        <v>Boiler</v>
      </c>
      <c r="C21" s="20" t="s">
        <v>113</v>
      </c>
      <c r="D21" s="20" t="s">
        <v>88</v>
      </c>
      <c r="F21" s="23">
        <v>2030</v>
      </c>
      <c r="G21" s="34">
        <v>1</v>
      </c>
      <c r="H21" s="34">
        <v>1</v>
      </c>
      <c r="I21" s="21">
        <v>157261</v>
      </c>
      <c r="J21" s="34"/>
      <c r="K21" s="34"/>
      <c r="L21" s="21">
        <v>30</v>
      </c>
      <c r="M21" s="35">
        <v>0</v>
      </c>
      <c r="N21" s="21">
        <v>8.76</v>
      </c>
      <c r="O21" s="34">
        <v>1</v>
      </c>
      <c r="P21" s="21"/>
      <c r="Q21" s="21"/>
      <c r="S21" s="32" t="s">
        <v>97</v>
      </c>
      <c r="U21" s="32" t="s">
        <v>109</v>
      </c>
      <c r="V21" s="18" t="s">
        <v>104</v>
      </c>
      <c r="W21" s="32" t="s">
        <v>78</v>
      </c>
      <c r="X21" s="32" t="s">
        <v>49</v>
      </c>
      <c r="Y21" s="28"/>
      <c r="Z21" s="32"/>
      <c r="AA21" s="32"/>
    </row>
    <row r="22" spans="2:27" x14ac:dyDescent="0.25">
      <c r="B22" s="33" t="str">
        <f t="shared" ref="B22:B23" si="0">U$20</f>
        <v>Boiler</v>
      </c>
      <c r="C22" s="20" t="str">
        <f>Sector_Fuels!D22</f>
        <v>MANBIOMIN</v>
      </c>
      <c r="D22" s="20" t="s">
        <v>88</v>
      </c>
      <c r="F22" s="23">
        <v>2030</v>
      </c>
      <c r="G22" s="34">
        <v>0.3</v>
      </c>
      <c r="H22" s="34">
        <v>0.98</v>
      </c>
      <c r="I22" s="21">
        <v>157261</v>
      </c>
      <c r="J22" s="34">
        <v>15</v>
      </c>
      <c r="K22" s="34">
        <v>0.2</v>
      </c>
      <c r="L22" s="21">
        <v>40</v>
      </c>
      <c r="M22" s="36">
        <v>410040</v>
      </c>
      <c r="N22" s="21">
        <v>8.76</v>
      </c>
      <c r="O22" s="34">
        <v>1</v>
      </c>
      <c r="P22" s="34"/>
      <c r="Q22" s="34"/>
      <c r="S22" s="32" t="s">
        <v>97</v>
      </c>
      <c r="U22" s="32" t="s">
        <v>103</v>
      </c>
      <c r="V22" s="18" t="s">
        <v>110</v>
      </c>
      <c r="W22" s="32" t="s">
        <v>78</v>
      </c>
      <c r="X22" s="32" t="s">
        <v>49</v>
      </c>
      <c r="Y22" s="28"/>
    </row>
    <row r="23" spans="2:27" x14ac:dyDescent="0.25">
      <c r="B23" s="33" t="str">
        <f t="shared" si="0"/>
        <v>Boiler</v>
      </c>
      <c r="C23" s="20" t="str">
        <f>Sector_Fuels!D23</f>
        <v>MANGASMIN</v>
      </c>
      <c r="D23" s="20" t="s">
        <v>88</v>
      </c>
      <c r="F23" s="23">
        <v>2030</v>
      </c>
      <c r="G23" s="34">
        <v>0.55000000000000004</v>
      </c>
      <c r="H23" s="34">
        <v>0.99</v>
      </c>
      <c r="I23" s="21">
        <v>157261</v>
      </c>
      <c r="J23" s="34"/>
      <c r="K23" s="34"/>
      <c r="L23" s="21">
        <v>40</v>
      </c>
      <c r="M23" s="36">
        <v>202158</v>
      </c>
      <c r="N23" s="21">
        <v>8.76</v>
      </c>
      <c r="O23" s="34">
        <v>1</v>
      </c>
      <c r="P23" s="34"/>
      <c r="Q23" s="34"/>
      <c r="S23" s="32" t="s">
        <v>97</v>
      </c>
      <c r="U23" s="33" t="s">
        <v>89</v>
      </c>
      <c r="V23" s="18" t="s">
        <v>122</v>
      </c>
      <c r="W23" s="32" t="s">
        <v>78</v>
      </c>
      <c r="X23" s="32" t="s">
        <v>49</v>
      </c>
      <c r="Y23" s="28"/>
    </row>
    <row r="24" spans="2:27" x14ac:dyDescent="0.25">
      <c r="B24" s="33" t="str">
        <f>U21</f>
        <v>Furnace</v>
      </c>
      <c r="C24" s="20" t="str">
        <f>Sector_Fuels!D20</f>
        <v>MANELC</v>
      </c>
      <c r="D24" s="20" t="s">
        <v>88</v>
      </c>
      <c r="F24" s="23">
        <v>2030</v>
      </c>
      <c r="G24" s="21">
        <v>1</v>
      </c>
      <c r="H24" s="34">
        <v>1</v>
      </c>
      <c r="I24" s="21">
        <v>157261</v>
      </c>
      <c r="J24" s="34"/>
      <c r="K24" s="34"/>
      <c r="L24" s="21">
        <v>40</v>
      </c>
      <c r="M24" s="36">
        <v>0</v>
      </c>
      <c r="N24" s="21">
        <v>8.76</v>
      </c>
      <c r="O24" s="34"/>
      <c r="P24" s="34"/>
      <c r="Q24" s="34"/>
      <c r="S24" s="32" t="s">
        <v>97</v>
      </c>
      <c r="U24" s="33" t="s">
        <v>94</v>
      </c>
      <c r="V24" s="18" t="s">
        <v>121</v>
      </c>
      <c r="W24" s="32" t="s">
        <v>78</v>
      </c>
      <c r="X24" s="32" t="s">
        <v>49</v>
      </c>
    </row>
    <row r="25" spans="2:27" x14ac:dyDescent="0.25">
      <c r="B25" s="33" t="str">
        <f>U22</f>
        <v>CSP</v>
      </c>
      <c r="C25" s="20" t="str">
        <f>Sector_Fuels!C24</f>
        <v>SOL</v>
      </c>
      <c r="D25" s="20" t="s">
        <v>88</v>
      </c>
      <c r="F25" s="23">
        <v>2030</v>
      </c>
      <c r="G25" s="21">
        <v>1</v>
      </c>
      <c r="H25" s="34">
        <v>1</v>
      </c>
      <c r="I25" s="21">
        <v>3677000</v>
      </c>
      <c r="J25" s="21">
        <v>175200</v>
      </c>
      <c r="K25" s="21">
        <v>0</v>
      </c>
      <c r="L25" s="21">
        <v>25</v>
      </c>
      <c r="M25" s="36">
        <v>0</v>
      </c>
      <c r="N25" s="21">
        <v>8.76</v>
      </c>
      <c r="O25" s="34"/>
      <c r="P25" s="34"/>
      <c r="Q25" s="34"/>
      <c r="S25" s="32"/>
      <c r="U25" s="32"/>
      <c r="V25" s="32"/>
      <c r="W25" s="32"/>
      <c r="X25" s="32"/>
    </row>
    <row r="26" spans="2:27" ht="13.5" customHeight="1" x14ac:dyDescent="0.25">
      <c r="B26" s="33" t="str">
        <f t="shared" ref="B26:B27" si="1">U23</f>
        <v>PP_SOL</v>
      </c>
      <c r="C26" s="20" t="str">
        <f>Sector_Fuels!C24</f>
        <v>SOL</v>
      </c>
      <c r="D26" s="20" t="s">
        <v>113</v>
      </c>
      <c r="F26" s="23">
        <v>2030</v>
      </c>
      <c r="G26" s="21">
        <v>1</v>
      </c>
      <c r="H26" s="34">
        <v>0.99</v>
      </c>
      <c r="I26" s="21">
        <v>691000</v>
      </c>
      <c r="J26" s="21">
        <v>11000</v>
      </c>
      <c r="K26" s="21">
        <v>0</v>
      </c>
      <c r="L26" s="21">
        <v>25</v>
      </c>
      <c r="M26" s="21">
        <v>0</v>
      </c>
      <c r="N26" s="21">
        <v>8.76</v>
      </c>
      <c r="O26" s="34"/>
      <c r="P26" s="34"/>
      <c r="Q26" s="34"/>
      <c r="S26" s="32"/>
      <c r="U26" s="32"/>
      <c r="V26" s="32"/>
      <c r="W26" s="32"/>
      <c r="X26" s="32"/>
    </row>
    <row r="27" spans="2:27" x14ac:dyDescent="0.25">
      <c r="B27" s="33" t="str">
        <f t="shared" si="1"/>
        <v>PP_WND</v>
      </c>
      <c r="C27" s="20" t="str">
        <f>Sector_Fuels!C24</f>
        <v>SOL</v>
      </c>
      <c r="D27" s="20" t="s">
        <v>113</v>
      </c>
      <c r="F27" s="23">
        <v>2030</v>
      </c>
      <c r="G27" s="34">
        <v>1</v>
      </c>
      <c r="H27" s="34">
        <v>0.97</v>
      </c>
      <c r="I27" s="21">
        <v>1041000</v>
      </c>
      <c r="J27" s="21">
        <v>38000</v>
      </c>
      <c r="K27" s="21">
        <v>0</v>
      </c>
      <c r="L27" s="21">
        <v>25</v>
      </c>
      <c r="M27" s="21">
        <v>0</v>
      </c>
      <c r="N27" s="21">
        <v>8.76</v>
      </c>
      <c r="O27" s="34"/>
      <c r="P27" s="34"/>
      <c r="Q27" s="34"/>
      <c r="S27" s="32"/>
      <c r="U27" s="32"/>
      <c r="V27" s="32"/>
      <c r="W27" s="32"/>
      <c r="X27" s="32"/>
    </row>
    <row r="28" spans="2:27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7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7" x14ac:dyDescent="0.25">
      <c r="S30" s="32"/>
    </row>
    <row r="31" spans="2:27" x14ac:dyDescent="0.25">
      <c r="S31" s="32"/>
    </row>
    <row r="32" spans="2:27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2025-10-20T15:16:08Z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