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36E26E63-3027-4941-A81E-58BA0CFC924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4" l="1"/>
  <c r="S20" i="4"/>
  <c r="B24" i="4"/>
  <c r="C24" i="4"/>
  <c r="C21" i="4"/>
  <c r="C20" i="4"/>
  <c r="C23" i="5"/>
  <c r="C22" i="5"/>
  <c r="C20" i="5"/>
  <c r="B20" i="4" l="1"/>
  <c r="S22" i="4" l="1"/>
  <c r="S21" i="4"/>
  <c r="J22" i="4"/>
  <c r="D23" i="4"/>
  <c r="D22" i="4"/>
  <c r="B24" i="5"/>
  <c r="B22" i="5"/>
  <c r="B23" i="5"/>
  <c r="B21" i="5"/>
  <c r="B20" i="5"/>
  <c r="B21" i="4" l="1"/>
  <c r="B22" i="4"/>
  <c r="B23" i="4"/>
</calcChain>
</file>

<file path=xl/sharedStrings.xml><?xml version="1.0" encoding="utf-8"?>
<sst xmlns="http://schemas.openxmlformats.org/spreadsheetml/2006/main" count="260" uniqueCount="119">
  <si>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</si>
  <si>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</si>
  <si>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</si>
  <si>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</si>
  <si>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</si>
  <si>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</si>
  <si>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</si>
  <si>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</si>
  <si>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</si>
  <si>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</si>
  <si>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</si>
  <si>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</si>
  <si>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</si>
  <si>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</si>
  <si>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</si>
  <si>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</si>
  <si>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</si>
  <si>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</si>
  <si>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</si>
  <si>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</si>
  <si>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</si>
  <si>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</si>
  <si>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</si>
  <si>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</si>
  <si>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</si>
  <si>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</si>
  <si>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</si>
  <si>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</si>
  <si>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</si>
  <si>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</si>
  <si>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</si>
  <si>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</si>
  <si>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</si>
  <si>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</si>
  <si>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</si>
  <si>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</si>
  <si>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</si>
  <si>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</si>
  <si>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</si>
  <si>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</si>
  <si>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</si>
  <si>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</si>
  <si>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</si>
  <si>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</si>
  <si>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</si>
  <si>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</si>
  <si>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</si>
  <si>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</si>
  <si>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</si>
  <si>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</si>
  <si>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</si>
  <si>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</si>
  <si>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</si>
  <si>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</si>
  <si>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</si>
  <si>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</si>
  <si>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</si>
  <si>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</si>
  <si>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</si>
  <si>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</si>
  <si>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</si>
  <si>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</si>
  <si>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</si>
  <si>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</si>
  <si>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</si>
  <si>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</si>
  <si>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</si>
  <si>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</si>
  <si>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</si>
  <si>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</si>
  <si>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</si>
  <si>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</si>
  <si>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</si>
  <si>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</si>
  <si>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</si>
  <si>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</si>
  <si>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</si>
  <si>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</si>
  <si>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</si>
  <si>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</si>
  <si>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</si>
  <si>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</si>
  <si>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</si>
  <si>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</si>
  <si>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</si>
  <si>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</si>
  <si>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</si>
  <si>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</si>
  <si>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SOL</t>
  </si>
  <si>
    <t>WND</t>
  </si>
  <si>
    <t>Natural Gas-domestic supply</t>
  </si>
  <si>
    <t>Bioenergy -doemestic supply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</si>
  <si>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</si>
  <si>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</si>
  <si>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</si>
  <si>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</si>
  <si>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</si>
  <si>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</si>
  <si>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</si>
  <si>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</si>
  <si>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</si>
  <si>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</si>
  <si>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</si>
  <si>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</si>
  <si>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</si>
  <si>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</si>
  <si>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</si>
  <si>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MANGASMIN</t>
  </si>
  <si>
    <t>MANBIOMIN</t>
  </si>
  <si>
    <t>TH$/GW</t>
  </si>
  <si>
    <t>TH$/GWa</t>
  </si>
  <si>
    <t>TH$/Gwha</t>
  </si>
  <si>
    <t>Solar based process heat</t>
  </si>
  <si>
    <t>ELC</t>
  </si>
  <si>
    <t>MANHEAT</t>
  </si>
  <si>
    <t>SOLAR</t>
  </si>
  <si>
    <t>Wind power</t>
  </si>
  <si>
    <t>Solar power</t>
  </si>
  <si>
    <t>MANELC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</si>
</sst>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E24" sqref="E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88</v>
      </c>
      <c r="D4" s="8" t="s">
        <v>92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89</v>
      </c>
      <c r="D7" s="8" t="s">
        <v>93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107</v>
      </c>
      <c r="T7" t="s">
        <v>90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108</v>
      </c>
      <c r="T8" t="s">
        <v>91</v>
      </c>
      <c r="U8" s="2" t="s">
        <v>78</v>
      </c>
    </row>
    <row r="9" spans="1:25" x14ac:dyDescent="0.25">
      <c r="Q9" t="s">
        <v>83</v>
      </c>
      <c r="S9" s="2" t="s">
        <v>115</v>
      </c>
      <c r="T9" s="2" t="s">
        <v>117</v>
      </c>
      <c r="U9" s="2" t="s">
        <v>78</v>
      </c>
    </row>
    <row r="10" spans="1:25" x14ac:dyDescent="0.25">
      <c r="Q10" t="s">
        <v>83</v>
      </c>
      <c r="S10" s="2" t="s">
        <v>89</v>
      </c>
      <c r="T10" s="2" t="s">
        <v>116</v>
      </c>
      <c r="U10" s="2" t="s">
        <v>78</v>
      </c>
    </row>
    <row r="11" spans="1:25" x14ac:dyDescent="0.25">
      <c r="Q11" s="2"/>
      <c r="S11" s="2"/>
      <c r="T11" s="2"/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109</v>
      </c>
      <c r="J19" s="16" t="s">
        <v>109</v>
      </c>
      <c r="K19" s="16" t="s">
        <v>110</v>
      </c>
      <c r="L19" s="16" t="s">
        <v>73</v>
      </c>
      <c r="M19" s="16" t="s">
        <v>60</v>
      </c>
      <c r="N19" s="16" t="s">
        <v>74</v>
      </c>
      <c r="O19" s="16"/>
      <c r="Q19" s="32" t="s">
        <v>113</v>
      </c>
      <c r="R19" s="32"/>
      <c r="S19" s="28" t="str">
        <f>$Q$19&amp;"SOLAR"</f>
        <v>ELCSOLAR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ELCSOLAR</v>
      </c>
      <c r="C20" s="20" t="str">
        <f>S9</f>
        <v>SOLAR</v>
      </c>
      <c r="D20" s="20" t="s">
        <v>118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113</v>
      </c>
      <c r="R20" s="32"/>
      <c r="S20" s="28" t="str">
        <f>$Q$20&amp;"WND"</f>
        <v>ELCWND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ELCWND</v>
      </c>
      <c r="C21" s="20" t="str">
        <f>S10</f>
        <v>WND</v>
      </c>
      <c r="D21" s="20" t="s">
        <v>118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95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95</v>
      </c>
      <c r="S22" s="32" t="str">
        <f>$Q$22&amp;$C$6</f>
        <v>MINGAS</v>
      </c>
      <c r="T22" s="18" t="s">
        <v>96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95</v>
      </c>
      <c r="S23" s="32" t="s">
        <v>100</v>
      </c>
      <c r="T23" s="18" t="s">
        <v>112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CSP</v>
      </c>
      <c r="C24" s="20" t="str">
        <f>S9</f>
        <v>SOLAR</v>
      </c>
      <c r="D24" s="33" t="s">
        <v>114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8" zoomScaleNormal="100" workbookViewId="0">
      <selection activeCell="O32" sqref="O32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52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97</v>
      </c>
      <c r="C4" s="8" t="s">
        <v>98</v>
      </c>
      <c r="D4" s="8" t="s">
        <v>99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109</v>
      </c>
      <c r="I19" s="16" t="s">
        <v>111</v>
      </c>
      <c r="J19" s="16" t="s">
        <v>109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94</v>
      </c>
      <c r="S19" s="38"/>
      <c r="T19" s="38" t="s">
        <v>104</v>
      </c>
      <c r="U19" s="38" t="s">
        <v>103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114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94</v>
      </c>
      <c r="S20" s="38"/>
      <c r="T20" s="38" t="s">
        <v>105</v>
      </c>
      <c r="U20" s="38" t="s">
        <v>102</v>
      </c>
      <c r="V20" s="38" t="s">
        <v>78</v>
      </c>
      <c r="W20" s="38" t="s">
        <v>49</v>
      </c>
      <c r="X20" s="38"/>
      <c r="Y20" s="38"/>
      <c r="Z20" s="38"/>
    </row>
    <row r="21" spans="2:26" x14ac:dyDescent="0.25">
      <c r="B21" s="33" t="str">
        <f>T$20</f>
        <v>Boiler</v>
      </c>
      <c r="C21" s="20" t="s">
        <v>118</v>
      </c>
      <c r="D21" s="20" t="s">
        <v>114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94</v>
      </c>
      <c r="T21" s="32" t="s">
        <v>106</v>
      </c>
      <c r="U21" s="18" t="s">
        <v>101</v>
      </c>
      <c r="V21" s="32" t="s">
        <v>78</v>
      </c>
      <c r="W21" s="32" t="s">
        <v>49</v>
      </c>
      <c r="X21" s="28"/>
      <c r="Y21" s="32"/>
      <c r="Z21" s="32"/>
    </row>
    <row r="22" spans="2:26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114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/>
      <c r="T22" s="32"/>
      <c r="U22" s="18"/>
      <c r="V22" s="32"/>
      <c r="W22" s="32"/>
      <c r="X22" s="28"/>
    </row>
    <row r="23" spans="2:26" x14ac:dyDescent="0.25">
      <c r="B23" s="33" t="str">
        <f t="shared" si="0"/>
        <v>Boiler</v>
      </c>
      <c r="C23" s="20" t="str">
        <f>PRI_SectorFuels!D22</f>
        <v>MANBIOMIN</v>
      </c>
      <c r="D23" s="20" t="s">
        <v>114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/>
      <c r="T23" s="33"/>
      <c r="U23" s="18"/>
      <c r="V23" s="32"/>
      <c r="W23" s="32"/>
      <c r="X23" s="28"/>
    </row>
    <row r="24" spans="2:26" x14ac:dyDescent="0.25">
      <c r="B24" s="33" t="str">
        <f>T21</f>
        <v>Furnace</v>
      </c>
      <c r="C24" s="20" t="s">
        <v>118</v>
      </c>
      <c r="D24" s="20" t="s">
        <v>114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/>
      <c r="T24" s="33"/>
      <c r="U24" s="18"/>
      <c r="V24" s="32"/>
      <c r="W24" s="32"/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