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7394B5F6-D441-4C33-9ACB-7BD7FF9A3B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_Sector_Fuels" sheetId="6" r:id="rId1"/>
    <sheet name="DemTechs_INDF" sheetId="7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C25" i="7"/>
  <c r="C22" i="7"/>
  <c r="C24" i="7"/>
  <c r="C21" i="7"/>
  <c r="C23" i="7"/>
  <c r="C19" i="7"/>
  <c r="C20" i="7"/>
  <c r="C18" i="7"/>
  <c r="F35" i="7"/>
  <c r="D29" i="7"/>
  <c r="C29" i="7"/>
  <c r="D28" i="7"/>
  <c r="C28" i="7"/>
  <c r="B23" i="7"/>
  <c r="B20" i="7"/>
  <c r="R9" i="7"/>
  <c r="F2" i="7"/>
  <c r="E2" i="7"/>
  <c r="R28" i="7" s="1"/>
  <c r="D2" i="7"/>
  <c r="C2" i="7"/>
  <c r="Q9" i="7" s="1"/>
  <c r="B2" i="7"/>
  <c r="P9" i="7" s="1"/>
  <c r="I42" i="6"/>
  <c r="H42" i="6"/>
  <c r="D38" i="6"/>
  <c r="I41" i="6"/>
  <c r="H41" i="6"/>
  <c r="D37" i="6"/>
  <c r="D29" i="6"/>
  <c r="B29" i="6"/>
  <c r="D28" i="6"/>
  <c r="B28" i="6"/>
  <c r="B27" i="6"/>
  <c r="B26" i="6"/>
  <c r="P25" i="6"/>
  <c r="O25" i="6"/>
  <c r="B25" i="6"/>
  <c r="P24" i="6"/>
  <c r="O24" i="6"/>
  <c r="I28" i="6"/>
  <c r="I27" i="6"/>
  <c r="I26" i="6"/>
  <c r="I25" i="6"/>
  <c r="B3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1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1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1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2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2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<sst xmlns="http://schemas.openxmlformats.org/spreadsheetml/2006/main" count="291" uniqueCount="140">
  <si>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</si>
  <si>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</si>
  <si>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</si>
  <si>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</si>
  <si>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</si>
  <si>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</si>
  <si>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</si>
  <si>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</si>
  <si>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</si>
  <si>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</si>
  <si>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</si>
  <si>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</si>
  <si>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</si>
  <si>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</si>
  <si>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</si>
  <si>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</si>
  <si>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</si>
  <si>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</si>
  <si>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</si>
  <si>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</si>
  <si>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</si>
  <si>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</si>
  <si>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</si>
  <si>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</si>
  <si>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</si>
  <si>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</si>
  <si>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</si>
  <si>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</si>
  <si>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</si>
  <si>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</si>
  <si>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</si>
  <si>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</si>
  <si>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</si>
  <si>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</si>
  <si>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</si>
  <si>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</si>
  <si>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</si>
  <si>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</si>
  <si>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</si>
  <si>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</si>
  <si>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</si>
  <si>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</si>
  <si>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</si>
  <si>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</si>
  <si>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</si>
  <si>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</si>
  <si>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</si>
  <si>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</si>
  <si>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</si>
  <si>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</si>
  <si>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</si>
  <si>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</si>
  <si>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</si>
  <si>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</si>
  <si>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</si>
  <si>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</si>
  <si>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</si>
  <si>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</si>
  <si>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</si>
  <si>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</si>
  <si>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</si>
  <si>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</si>
  <si>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</si>
  <si>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</si>
  <si>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</si>
  <si>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</si>
  <si>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</si>
  <si>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Kiln</t>
  </si>
  <si>
    <t>Boiler</t>
  </si>
  <si>
    <t>Furnace</t>
  </si>
  <si>
    <t>MANGASMIN</t>
  </si>
  <si>
    <t>MANBIOMIN</t>
  </si>
  <si>
    <t>ELC</t>
  </si>
  <si>
    <t>MANHEAT</t>
  </si>
  <si>
    <t>MANELC</t>
  </si>
  <si>
    <t>Commodity</t>
  </si>
  <si>
    <t>Default Unit</t>
  </si>
  <si>
    <t>WIND</t>
  </si>
  <si>
    <t>Wind</t>
  </si>
  <si>
    <t>LO</t>
  </si>
  <si>
    <t>Solar</t>
  </si>
  <si>
    <t>Ngas</t>
  </si>
  <si>
    <t>GRIDELC</t>
  </si>
  <si>
    <t>WINDELC</t>
  </si>
  <si>
    <t>Wind Electricity</t>
  </si>
  <si>
    <t>SOLELC</t>
  </si>
  <si>
    <t>Solar Electricity</t>
  </si>
  <si>
    <t>SOLTHT</t>
  </si>
  <si>
    <t>Solar thermal</t>
  </si>
  <si>
    <t>NGAS</t>
  </si>
  <si>
    <t>Total manufacturing electricity supply</t>
  </si>
  <si>
    <t>DEM</t>
  </si>
  <si>
    <t>Manufacturing heat</t>
  </si>
  <si>
    <t>Manufacturing electricity</t>
  </si>
  <si>
    <t>CONOILIMP</t>
  </si>
  <si>
    <t>Construction oil-imported</t>
  </si>
  <si>
    <t>CONMDRIVE</t>
  </si>
  <si>
    <t>Construction machine drive</t>
  </si>
  <si>
    <t>CONELC</t>
  </si>
  <si>
    <t>Construction  electricity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</si>
  <si>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</si>
  <si>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</si>
  <si>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</si>
  <si>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</si>
  <si>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</si>
  <si>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</si>
  <si>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</si>
  <si>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</si>
  <si>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</si>
  <si>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ELCGRID</t>
  </si>
  <si>
    <t>Grid electricity</t>
  </si>
  <si>
    <t>User inputs</t>
  </si>
  <si>
    <t>Linked to the Energy Balance</t>
  </si>
  <si>
    <t>Existing</t>
  </si>
  <si>
    <t>E</t>
  </si>
  <si>
    <t>Manufacturing Heat</t>
  </si>
  <si>
    <t>Manufacturing ElectricitySupply-ELC</t>
  </si>
  <si>
    <t>MANDRIVE</t>
  </si>
  <si>
    <t>Manufacturing non-process electricity supply</t>
  </si>
  <si>
    <t>ENV</t>
  </si>
  <si>
    <t>Construction Electricity</t>
  </si>
  <si>
    <t>Construction oil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</si>
  <si>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</si>
  <si>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</si>
  <si>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</si>
  <si>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</si>
  <si>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</si>
  <si>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</si>
  <si>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</si>
  <si>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Manufacturing  Electricity for machine drive and other services</t>
  </si>
  <si>
    <t>DayNite</t>
  </si>
  <si>
    <t>Solar to heat transformation technology</t>
  </si>
  <si>
    <t>Electricity to MANHEAT</t>
  </si>
  <si>
    <t>ICI</t>
  </si>
  <si>
    <t>Internal combustion engine</t>
  </si>
  <si>
    <t>Electricity</t>
  </si>
  <si>
    <t>Electricity for machine drive</t>
  </si>
  <si>
    <t>GW per annum</t>
  </si>
  <si>
    <t>Annual energy consumption devided by the product of annual hours*effficiency</t>
  </si>
  <si>
    <t>Annual operating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</si>
</sst>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0" fontId="5" fillId="9" borderId="0" xfId="0" applyFont="1" applyFill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39</xdr:row>
      <xdr:rowOff>137160</xdr:rowOff>
    </xdr:from>
    <xdr:to>
      <xdr:col>16</xdr:col>
      <xdr:colOff>133299</xdr:colOff>
      <xdr:row>48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34</xdr:row>
      <xdr:rowOff>65943</xdr:rowOff>
    </xdr:from>
    <xdr:to>
      <xdr:col>16</xdr:col>
      <xdr:colOff>3771674</xdr:colOff>
      <xdr:row>39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Complete%20list%20of%20Technologies%20both%20new%20and%20existing\VT_REG_PRI_V01.xlsx" TargetMode="External"/><Relationship Id="rId1" Type="http://schemas.openxmlformats.org/officeDocument/2006/relationships/externalLinkPath" Target="/Veda/IND001/Complete%20list%20of%20Technologies%20both%20new%20and%20existing/VT_REG_PRI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 refreshError="1"/>
      <sheetData sheetId="1">
        <row r="2">
          <cell r="P2" t="str">
            <v>TH$2022</v>
          </cell>
          <cell r="Q2" t="str">
            <v>GWh</v>
          </cell>
          <cell r="R2" t="str">
            <v>kt</v>
          </cell>
        </row>
        <row r="5">
          <cell r="D5">
            <v>4518.4003614720004</v>
          </cell>
        </row>
        <row r="6">
          <cell r="D6">
            <v>3157.6616415018002</v>
          </cell>
        </row>
        <row r="18">
          <cell r="B18" t="str">
            <v>MAN</v>
          </cell>
          <cell r="C18" t="str">
            <v>Manufacturing</v>
          </cell>
          <cell r="E18">
            <v>2605.1202084096003</v>
          </cell>
          <cell r="J18">
            <v>2861.5612011470998</v>
          </cell>
        </row>
        <row r="19">
          <cell r="E19">
            <v>8781.4640358504003</v>
          </cell>
          <cell r="J19">
            <v>150.60848427090019</v>
          </cell>
        </row>
        <row r="65">
          <cell r="C65" t="str">
            <v>CO2</v>
          </cell>
        </row>
      </sheetData>
      <sheetData sheetId="2" refreshError="1"/>
      <sheetData sheetId="3">
        <row r="20">
          <cell r="N20" t="str">
            <v>CONMDRIVE</v>
          </cell>
        </row>
        <row r="21">
          <cell r="N21" t="str">
            <v>CONELC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2"/>
  <sheetViews>
    <sheetView tabSelected="1" topLeftCell="A4" zoomScale="96" zoomScaleNormal="96" workbookViewId="0">
      <selection activeCell="M27" sqref="M27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7.77734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36.88671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7" t="s">
        <v>38</v>
      </c>
      <c r="C1" s="7" t="s">
        <v>75</v>
      </c>
      <c r="D1" s="7" t="s">
        <v>39</v>
      </c>
      <c r="E1" s="7" t="s">
        <v>76</v>
      </c>
      <c r="F1" s="6"/>
      <c r="G1" s="7" t="s">
        <v>41</v>
      </c>
    </row>
    <row r="2" spans="2:21" ht="15.6" x14ac:dyDescent="0.3">
      <c r="C2" s="22" t="s">
        <v>77</v>
      </c>
      <c r="D2" s="22" t="s">
        <v>78</v>
      </c>
      <c r="E2" s="18" t="s">
        <v>58</v>
      </c>
      <c r="F2" s="22"/>
      <c r="G2" s="4" t="s">
        <v>107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6" x14ac:dyDescent="0.3">
      <c r="C3" s="22" t="s">
        <v>63</v>
      </c>
      <c r="D3" s="22" t="s">
        <v>80</v>
      </c>
      <c r="E3" s="18" t="s">
        <v>58</v>
      </c>
      <c r="F3" s="22"/>
      <c r="G3" s="4" t="s">
        <v>107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2.2" thickBot="1" x14ac:dyDescent="0.35">
      <c r="C4" s="22" t="s">
        <v>61</v>
      </c>
      <c r="D4" s="22" t="s">
        <v>62</v>
      </c>
      <c r="E4" s="18" t="s">
        <v>58</v>
      </c>
      <c r="F4" s="22"/>
      <c r="G4" s="4" t="s">
        <v>107</v>
      </c>
      <c r="M4" s="21" t="s">
        <v>43</v>
      </c>
      <c r="N4" s="21" t="s">
        <v>44</v>
      </c>
      <c r="O4" s="21" t="s">
        <v>23</v>
      </c>
      <c r="P4" s="21" t="s">
        <v>24</v>
      </c>
      <c r="Q4" s="21" t="s">
        <v>10</v>
      </c>
      <c r="R4" s="21" t="s">
        <v>45</v>
      </c>
      <c r="S4" s="21" t="s">
        <v>46</v>
      </c>
      <c r="T4" s="21" t="s">
        <v>25</v>
      </c>
      <c r="U4" s="21" t="s">
        <v>26</v>
      </c>
    </row>
    <row r="5" spans="2:21" ht="15.6" x14ac:dyDescent="0.3">
      <c r="C5" s="22" t="s">
        <v>60</v>
      </c>
      <c r="D5" s="22" t="s">
        <v>81</v>
      </c>
      <c r="E5" s="18" t="s">
        <v>58</v>
      </c>
      <c r="F5" s="22"/>
      <c r="G5" s="4" t="s">
        <v>107</v>
      </c>
      <c r="M5" s="19" t="s">
        <v>59</v>
      </c>
      <c r="N5" s="19"/>
      <c r="O5" s="19" t="s">
        <v>83</v>
      </c>
      <c r="P5" s="19" t="s">
        <v>84</v>
      </c>
      <c r="Q5" s="19" t="s">
        <v>58</v>
      </c>
      <c r="R5" s="19" t="s">
        <v>79</v>
      </c>
      <c r="S5" s="19"/>
      <c r="T5" s="19"/>
      <c r="U5" s="19"/>
    </row>
    <row r="6" spans="2:21" x14ac:dyDescent="0.25">
      <c r="B6" s="22"/>
      <c r="C6" s="22"/>
      <c r="D6" s="22"/>
      <c r="E6" s="22"/>
      <c r="F6" s="22"/>
      <c r="G6" s="22"/>
      <c r="M6" s="19" t="s">
        <v>59</v>
      </c>
      <c r="N6" s="19"/>
      <c r="O6" s="19" t="s">
        <v>85</v>
      </c>
      <c r="P6" s="19" t="s">
        <v>86</v>
      </c>
      <c r="Q6" s="19" t="s">
        <v>58</v>
      </c>
      <c r="R6" s="19" t="s">
        <v>79</v>
      </c>
      <c r="S6" s="19"/>
      <c r="T6" s="19"/>
      <c r="U6" s="19"/>
    </row>
    <row r="7" spans="2:21" x14ac:dyDescent="0.25">
      <c r="B7" s="22"/>
      <c r="C7" s="22"/>
      <c r="D7" s="22"/>
      <c r="E7" s="22"/>
      <c r="F7" s="22"/>
      <c r="G7" s="22"/>
      <c r="M7" s="19" t="s">
        <v>59</v>
      </c>
      <c r="N7" s="19"/>
      <c r="O7" s="19" t="s">
        <v>87</v>
      </c>
      <c r="P7" s="19" t="s">
        <v>88</v>
      </c>
      <c r="Q7" s="19" t="s">
        <v>58</v>
      </c>
      <c r="R7" s="19" t="s">
        <v>79</v>
      </c>
      <c r="S7" s="19"/>
      <c r="T7" s="19"/>
      <c r="U7" s="19"/>
    </row>
    <row r="8" spans="2:21" x14ac:dyDescent="0.25">
      <c r="B8" s="22"/>
      <c r="C8" s="22"/>
      <c r="D8" s="22"/>
      <c r="E8" s="22"/>
      <c r="F8" s="22"/>
      <c r="G8" s="22"/>
      <c r="M8" s="19" t="s">
        <v>59</v>
      </c>
      <c r="N8" s="19"/>
      <c r="O8" s="19" t="s">
        <v>71</v>
      </c>
      <c r="P8" s="19" t="s">
        <v>62</v>
      </c>
      <c r="Q8" s="19" t="s">
        <v>58</v>
      </c>
      <c r="R8" s="19" t="s">
        <v>79</v>
      </c>
      <c r="S8" s="19"/>
      <c r="T8" s="19"/>
      <c r="U8" s="19"/>
    </row>
    <row r="9" spans="2:21" s="22" customFormat="1" x14ac:dyDescent="0.25">
      <c r="M9" s="19" t="s">
        <v>59</v>
      </c>
      <c r="N9" s="19"/>
      <c r="O9" s="19" t="s">
        <v>70</v>
      </c>
      <c r="P9" s="19" t="s">
        <v>89</v>
      </c>
      <c r="Q9" s="19" t="s">
        <v>58</v>
      </c>
      <c r="R9" s="19" t="s">
        <v>79</v>
      </c>
      <c r="S9" s="19"/>
      <c r="T9" s="19"/>
      <c r="U9" s="19"/>
    </row>
    <row r="10" spans="2:21" s="22" customFormat="1" x14ac:dyDescent="0.25">
      <c r="M10" s="19" t="s">
        <v>72</v>
      </c>
      <c r="N10" s="19"/>
      <c r="O10" s="19" t="s">
        <v>74</v>
      </c>
      <c r="P10" s="19" t="s">
        <v>90</v>
      </c>
      <c r="Q10" s="19" t="s">
        <v>58</v>
      </c>
      <c r="R10" s="19" t="s">
        <v>79</v>
      </c>
      <c r="S10" s="12"/>
      <c r="T10" s="12"/>
      <c r="U10" s="12"/>
    </row>
    <row r="11" spans="2:21" s="22" customFormat="1" x14ac:dyDescent="0.25">
      <c r="B11"/>
      <c r="C11"/>
      <c r="D11"/>
      <c r="E11"/>
      <c r="F11"/>
      <c r="G11"/>
      <c r="M11" s="12"/>
      <c r="N11" s="15"/>
      <c r="O11" s="12"/>
      <c r="P11" s="12"/>
      <c r="Q11" s="19"/>
      <c r="R11" s="12"/>
      <c r="S11" s="12"/>
      <c r="T11" s="12"/>
      <c r="U11" s="12"/>
    </row>
    <row r="12" spans="2:21" s="22" customFormat="1" x14ac:dyDescent="0.25">
      <c r="B12"/>
      <c r="C12"/>
      <c r="D12"/>
      <c r="E12"/>
      <c r="F12"/>
      <c r="G12"/>
      <c r="M12"/>
      <c r="N12"/>
      <c r="O12"/>
      <c r="P12"/>
      <c r="Q12"/>
      <c r="R12"/>
      <c r="S12"/>
      <c r="T12"/>
      <c r="U12"/>
    </row>
    <row r="13" spans="2:21" s="22" customFormat="1" x14ac:dyDescent="0.25">
      <c r="B13"/>
      <c r="C13"/>
      <c r="D13"/>
      <c r="E13"/>
      <c r="F13"/>
      <c r="G13"/>
      <c r="M13" s="12" t="s">
        <v>91</v>
      </c>
      <c r="N13" s="15"/>
      <c r="O13" s="12" t="s">
        <v>73</v>
      </c>
      <c r="P13" s="12" t="s">
        <v>92</v>
      </c>
      <c r="Q13" s="12" t="s">
        <v>58</v>
      </c>
      <c r="R13" s="12" t="s">
        <v>79</v>
      </c>
      <c r="S13" s="12"/>
      <c r="T13" s="12"/>
      <c r="U13" s="12"/>
    </row>
    <row r="14" spans="2:21" x14ac:dyDescent="0.25">
      <c r="M14" s="12" t="s">
        <v>91</v>
      </c>
      <c r="N14" s="15"/>
      <c r="O14" s="12" t="s">
        <v>74</v>
      </c>
      <c r="P14" s="12" t="s">
        <v>93</v>
      </c>
      <c r="Q14" s="12" t="s">
        <v>58</v>
      </c>
      <c r="R14" s="12" t="s">
        <v>79</v>
      </c>
      <c r="S14" s="12"/>
      <c r="T14" s="12"/>
      <c r="U14" s="12"/>
    </row>
    <row r="15" spans="2:21" x14ac:dyDescent="0.25">
      <c r="M15" s="12" t="s">
        <v>59</v>
      </c>
      <c r="N15" s="15"/>
      <c r="O15" s="12" t="s">
        <v>94</v>
      </c>
      <c r="P15" s="12" t="s">
        <v>95</v>
      </c>
      <c r="Q15" s="12" t="s">
        <v>58</v>
      </c>
      <c r="R15" s="12" t="s">
        <v>79</v>
      </c>
      <c r="S15" s="12"/>
      <c r="T15" s="12"/>
      <c r="U15" s="12"/>
    </row>
    <row r="16" spans="2:21" x14ac:dyDescent="0.25">
      <c r="M16" s="12" t="s">
        <v>91</v>
      </c>
      <c r="N16" s="15"/>
      <c r="O16" s="12" t="s">
        <v>96</v>
      </c>
      <c r="P16" s="12" t="s">
        <v>97</v>
      </c>
      <c r="Q16" s="12" t="s">
        <v>58</v>
      </c>
      <c r="R16" s="12" t="s">
        <v>79</v>
      </c>
      <c r="S16" s="12"/>
      <c r="T16" s="12"/>
      <c r="U16" s="12"/>
    </row>
    <row r="17" spans="2:21" x14ac:dyDescent="0.25">
      <c r="M17" s="12" t="s">
        <v>91</v>
      </c>
      <c r="N17" s="15"/>
      <c r="O17" s="12" t="s">
        <v>98</v>
      </c>
      <c r="P17" s="12" t="s">
        <v>99</v>
      </c>
      <c r="Q17" s="12" t="s">
        <v>58</v>
      </c>
      <c r="R17" s="12" t="s">
        <v>79</v>
      </c>
      <c r="S17" s="12"/>
      <c r="T17" s="12"/>
      <c r="U17" s="12"/>
    </row>
    <row r="18" spans="2:21" x14ac:dyDescent="0.25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5">
      <c r="M19" s="1"/>
      <c r="O19" s="1"/>
      <c r="P19" s="1"/>
      <c r="Q19" s="1"/>
      <c r="R19" s="1"/>
      <c r="S19" s="1"/>
      <c r="T19" s="1"/>
      <c r="U19" s="1"/>
    </row>
    <row r="20" spans="2:21" x14ac:dyDescent="0.25">
      <c r="M20" s="11" t="s">
        <v>17</v>
      </c>
      <c r="N20" s="11"/>
      <c r="O20" s="15"/>
      <c r="P20" s="15"/>
      <c r="Q20" s="15"/>
      <c r="R20" s="15"/>
      <c r="S20" s="15"/>
      <c r="T20" s="15"/>
      <c r="U20" s="15"/>
    </row>
    <row r="21" spans="2:21" x14ac:dyDescent="0.25">
      <c r="F21" s="2" t="s">
        <v>0</v>
      </c>
      <c r="M21" s="13" t="s">
        <v>15</v>
      </c>
      <c r="N21" s="14" t="s">
        <v>42</v>
      </c>
      <c r="O21" s="13" t="s">
        <v>1</v>
      </c>
      <c r="P21" s="13" t="s">
        <v>2</v>
      </c>
      <c r="Q21" s="13" t="s">
        <v>18</v>
      </c>
      <c r="R21" s="13" t="s">
        <v>19</v>
      </c>
      <c r="S21" s="13" t="s">
        <v>20</v>
      </c>
      <c r="T21" s="13" t="s">
        <v>21</v>
      </c>
      <c r="U21" s="13" t="s">
        <v>22</v>
      </c>
    </row>
    <row r="22" spans="2:21" ht="21.6" thickBot="1" x14ac:dyDescent="0.3">
      <c r="B22" s="23" t="s">
        <v>1</v>
      </c>
      <c r="C22" s="24" t="s">
        <v>3</v>
      </c>
      <c r="D22" s="23" t="s">
        <v>4</v>
      </c>
      <c r="E22" s="23" t="s">
        <v>55</v>
      </c>
      <c r="F22" s="23" t="s">
        <v>11</v>
      </c>
      <c r="G22" s="25" t="s">
        <v>100</v>
      </c>
      <c r="H22" s="25" t="s">
        <v>101</v>
      </c>
      <c r="I22" s="25" t="s">
        <v>102</v>
      </c>
      <c r="J22" s="25" t="s">
        <v>56</v>
      </c>
      <c r="K22" s="66"/>
      <c r="M22" s="21" t="s">
        <v>50</v>
      </c>
      <c r="N22" s="21" t="s">
        <v>44</v>
      </c>
      <c r="O22" s="21" t="s">
        <v>27</v>
      </c>
      <c r="P22" s="21" t="s">
        <v>28</v>
      </c>
      <c r="Q22" s="21" t="s">
        <v>29</v>
      </c>
      <c r="R22" s="21" t="s">
        <v>30</v>
      </c>
      <c r="S22" s="21" t="s">
        <v>51</v>
      </c>
      <c r="T22" s="21" t="s">
        <v>52</v>
      </c>
      <c r="U22" s="21" t="s">
        <v>31</v>
      </c>
    </row>
    <row r="23" spans="2:21" ht="21.6" thickBot="1" x14ac:dyDescent="0.3">
      <c r="B23" s="26" t="s">
        <v>48</v>
      </c>
      <c r="C23" s="26" t="s">
        <v>32</v>
      </c>
      <c r="D23" s="26" t="s">
        <v>33</v>
      </c>
      <c r="E23" s="26"/>
      <c r="F23" s="26"/>
      <c r="G23" s="26" t="s">
        <v>103</v>
      </c>
      <c r="H23" s="26" t="s">
        <v>104</v>
      </c>
      <c r="I23" s="26" t="s">
        <v>105</v>
      </c>
      <c r="J23" s="27" t="s">
        <v>106</v>
      </c>
      <c r="K23" s="27"/>
      <c r="M23" s="21" t="s">
        <v>108</v>
      </c>
      <c r="N23" s="30"/>
      <c r="O23" s="30"/>
      <c r="P23" s="30"/>
      <c r="Q23" s="30"/>
      <c r="R23" s="30"/>
      <c r="S23" s="30"/>
      <c r="T23" s="30"/>
      <c r="U23" s="30"/>
    </row>
    <row r="24" spans="2:21" ht="21.6" thickBot="1" x14ac:dyDescent="0.3">
      <c r="B24" s="26" t="s">
        <v>53</v>
      </c>
      <c r="C24" s="28"/>
      <c r="D24" s="28"/>
      <c r="E24" s="28"/>
      <c r="F24" s="28"/>
      <c r="G24" s="28" t="str">
        <f>$E$2</f>
        <v>GWh</v>
      </c>
      <c r="H24" s="28" t="s">
        <v>107</v>
      </c>
      <c r="I24" s="28" t="s">
        <v>58</v>
      </c>
      <c r="J24" s="29"/>
      <c r="K24" s="29"/>
      <c r="M24" s="22" t="s">
        <v>65</v>
      </c>
      <c r="N24" s="22"/>
      <c r="O24" s="19" t="str">
        <f>$M$24&amp;$C$4</f>
        <v>MINBIO</v>
      </c>
      <c r="P24" s="38" t="str">
        <f>"Domestic Supply of "&amp;$D$4&amp;" "</f>
        <v xml:space="preserve">Domestic Supply of Biomass </v>
      </c>
      <c r="Q24" s="22" t="s">
        <v>58</v>
      </c>
    </row>
    <row r="25" spans="2:21" x14ac:dyDescent="0.25">
      <c r="B25" s="12" t="str">
        <f t="shared" ref="B25:B29" si="0">O5</f>
        <v>WINDELC</v>
      </c>
      <c r="C25" s="15"/>
      <c r="D25" s="12" t="s">
        <v>72</v>
      </c>
      <c r="E25" s="1">
        <v>2030</v>
      </c>
      <c r="F25" s="1"/>
      <c r="H25" s="32">
        <v>4.5449999999999999</v>
      </c>
      <c r="I25" s="33">
        <f>[2]EBF!D5</f>
        <v>4518.4003614720004</v>
      </c>
      <c r="J25" s="34">
        <v>8.76</v>
      </c>
      <c r="K25" s="34"/>
      <c r="M25" s="22" t="s">
        <v>65</v>
      </c>
      <c r="N25" s="22"/>
      <c r="O25" s="19" t="str">
        <f>$M$25&amp;$C$5</f>
        <v>MINGAS</v>
      </c>
      <c r="P25" s="38" t="str">
        <f>"Domestic Supply of "&amp;$D$5&amp;" "</f>
        <v xml:space="preserve">Domestic Supply of Ngas </v>
      </c>
      <c r="Q25" s="22" t="s">
        <v>58</v>
      </c>
    </row>
    <row r="26" spans="2:21" x14ac:dyDescent="0.25">
      <c r="B26" s="12" t="str">
        <f t="shared" si="0"/>
        <v>SOLELC</v>
      </c>
      <c r="C26" s="15"/>
      <c r="D26" s="12" t="s">
        <v>72</v>
      </c>
      <c r="E26" s="1">
        <v>2030</v>
      </c>
      <c r="F26" s="1"/>
      <c r="H26" s="36">
        <v>21.004999999999999</v>
      </c>
      <c r="I26" s="37">
        <f>[2]EBF!D6</f>
        <v>3157.6616415018002</v>
      </c>
      <c r="J26" s="34">
        <v>8.76</v>
      </c>
      <c r="K26" s="34"/>
      <c r="O26" s="15"/>
      <c r="P26" s="35"/>
    </row>
    <row r="27" spans="2:21" x14ac:dyDescent="0.25">
      <c r="B27" s="12" t="str">
        <f t="shared" si="0"/>
        <v>SOLTHT</v>
      </c>
      <c r="C27" s="15"/>
      <c r="D27" s="12" t="s">
        <v>73</v>
      </c>
      <c r="E27" s="1">
        <v>2030</v>
      </c>
      <c r="F27" s="1"/>
      <c r="H27" s="32">
        <v>29.234999999999999</v>
      </c>
      <c r="I27" s="37">
        <f>[2]EBF!E18</f>
        <v>2605.1202084096003</v>
      </c>
      <c r="J27" s="34">
        <v>8.76</v>
      </c>
      <c r="K27" s="34"/>
      <c r="O27" s="15"/>
      <c r="P27" s="35"/>
    </row>
    <row r="28" spans="2:21" x14ac:dyDescent="0.25">
      <c r="B28" s="12" t="str">
        <f>O8</f>
        <v>MANBIOMIN</v>
      </c>
      <c r="C28" s="15"/>
      <c r="D28" s="12" t="str">
        <f>O8</f>
        <v>MANBIOMIN</v>
      </c>
      <c r="E28" s="1">
        <v>2030</v>
      </c>
      <c r="F28" s="1"/>
      <c r="H28" s="32">
        <v>100</v>
      </c>
      <c r="I28" s="37">
        <f>[2]EBF!J18</f>
        <v>2861.5612011470998</v>
      </c>
      <c r="J28" s="34">
        <v>8.76</v>
      </c>
      <c r="K28" s="34"/>
      <c r="O28" s="15"/>
      <c r="P28" s="35"/>
    </row>
    <row r="29" spans="2:21" x14ac:dyDescent="0.25">
      <c r="B29" s="12" t="str">
        <f t="shared" si="0"/>
        <v>MANGASMIN</v>
      </c>
      <c r="C29" s="15"/>
      <c r="D29" s="12" t="str">
        <f>O9</f>
        <v>MANGASMIN</v>
      </c>
      <c r="E29" s="1">
        <v>2030</v>
      </c>
      <c r="F29" s="1"/>
      <c r="H29" s="32"/>
      <c r="I29" s="37"/>
      <c r="J29" s="34"/>
      <c r="K29" s="34"/>
      <c r="O29" s="15"/>
      <c r="P29" s="35"/>
    </row>
    <row r="30" spans="2:21" x14ac:dyDescent="0.25">
      <c r="B30" s="12"/>
      <c r="C30" s="15"/>
      <c r="D30" s="12"/>
      <c r="E30" s="1"/>
      <c r="F30" s="1"/>
      <c r="H30" s="32"/>
      <c r="I30" s="37"/>
      <c r="J30" s="34"/>
      <c r="K30" s="34"/>
      <c r="O30" s="15"/>
      <c r="P30" s="35"/>
    </row>
    <row r="31" spans="2:21" x14ac:dyDescent="0.25">
      <c r="B31" s="12"/>
      <c r="C31" s="15"/>
      <c r="D31" s="12"/>
      <c r="E31" s="1"/>
      <c r="F31" s="1"/>
      <c r="H31" s="32"/>
      <c r="I31" s="37"/>
      <c r="J31" s="34"/>
      <c r="K31" s="34"/>
      <c r="O31" s="15"/>
      <c r="P31" s="35"/>
    </row>
    <row r="32" spans="2:21" x14ac:dyDescent="0.25">
      <c r="B32" s="12"/>
      <c r="C32" s="15"/>
      <c r="D32" s="12"/>
      <c r="E32" s="1"/>
      <c r="F32" s="1"/>
      <c r="H32" s="32"/>
      <c r="I32" s="37"/>
      <c r="J32" s="34"/>
      <c r="K32" s="34"/>
      <c r="O32" s="15"/>
      <c r="P32" s="35"/>
    </row>
    <row r="33" spans="2:17" x14ac:dyDescent="0.25">
      <c r="B33" s="12"/>
      <c r="C33" s="15"/>
      <c r="D33" s="12"/>
      <c r="E33" s="1"/>
      <c r="F33" s="1"/>
      <c r="H33" s="32"/>
      <c r="I33" s="37"/>
      <c r="J33" s="34"/>
      <c r="K33" s="34"/>
      <c r="O33" s="15"/>
      <c r="P33" s="35"/>
    </row>
    <row r="34" spans="2:17" x14ac:dyDescent="0.25">
      <c r="B34" s="12"/>
      <c r="C34" s="15"/>
      <c r="D34" s="12"/>
      <c r="E34" s="1"/>
      <c r="F34" s="1"/>
      <c r="H34" s="32"/>
      <c r="I34" s="37"/>
      <c r="J34" s="34"/>
      <c r="K34" s="34"/>
      <c r="O34" s="15"/>
      <c r="P34" s="35"/>
    </row>
    <row r="35" spans="2:17" x14ac:dyDescent="0.25">
      <c r="B35" s="12"/>
      <c r="D35" s="12"/>
      <c r="E35" s="1"/>
      <c r="F35" s="1"/>
      <c r="H35" s="32"/>
      <c r="I35" s="37"/>
      <c r="J35" s="34"/>
      <c r="K35" s="34"/>
      <c r="O35" s="15"/>
      <c r="P35" s="35"/>
    </row>
    <row r="36" spans="2:17" x14ac:dyDescent="0.25">
      <c r="B36" s="12"/>
      <c r="D36" s="12"/>
      <c r="E36" s="1"/>
      <c r="F36" s="1"/>
      <c r="H36" s="32"/>
      <c r="I36" s="37"/>
      <c r="J36" s="34"/>
      <c r="K36" s="34"/>
      <c r="M36" t="s">
        <v>72</v>
      </c>
      <c r="O36" s="15" t="s">
        <v>109</v>
      </c>
      <c r="P36" s="35" t="s">
        <v>110</v>
      </c>
      <c r="Q36" t="s">
        <v>58</v>
      </c>
    </row>
    <row r="37" spans="2:17" x14ac:dyDescent="0.25">
      <c r="B37" s="12" t="e">
        <f>#REF!</f>
        <v>#REF!</v>
      </c>
      <c r="D37" s="12" t="str">
        <f>O16</f>
        <v>CONMDRIVE</v>
      </c>
      <c r="E37" s="1">
        <v>2022</v>
      </c>
      <c r="F37" s="1"/>
      <c r="H37" s="32"/>
      <c r="I37" s="37"/>
      <c r="J37" s="34"/>
      <c r="K37" s="34"/>
      <c r="O37" s="15"/>
      <c r="P37" s="35"/>
    </row>
    <row r="38" spans="2:17" x14ac:dyDescent="0.25">
      <c r="B38" s="12" t="s">
        <v>82</v>
      </c>
      <c r="D38" s="12" t="str">
        <f>O17</f>
        <v>CONELC</v>
      </c>
      <c r="E38" s="1">
        <v>2022</v>
      </c>
      <c r="F38" s="1"/>
      <c r="H38" s="32"/>
      <c r="I38" s="37"/>
      <c r="J38" s="34"/>
      <c r="K38" s="34"/>
      <c r="O38" s="15"/>
      <c r="P38" s="35"/>
    </row>
    <row r="39" spans="2:17" x14ac:dyDescent="0.25">
      <c r="H39" s="32"/>
      <c r="I39" s="37"/>
      <c r="J39" s="34"/>
      <c r="K39" s="34"/>
    </row>
    <row r="40" spans="2:17" x14ac:dyDescent="0.25">
      <c r="B40" s="31"/>
      <c r="C40" s="1" t="s">
        <v>111</v>
      </c>
      <c r="H40" s="32"/>
      <c r="I40" s="37"/>
      <c r="J40" s="34"/>
      <c r="K40" s="34"/>
    </row>
    <row r="41" spans="2:17" x14ac:dyDescent="0.25">
      <c r="B41" s="39"/>
      <c r="C41" s="1" t="s">
        <v>112</v>
      </c>
      <c r="H41" s="32">
        <f>H27</f>
        <v>29.234999999999999</v>
      </c>
      <c r="I41" s="37">
        <f>[2]EBF!E19</f>
        <v>8781.4640358504003</v>
      </c>
      <c r="J41" s="34">
        <v>8.76</v>
      </c>
      <c r="K41" s="34"/>
    </row>
    <row r="42" spans="2:17" x14ac:dyDescent="0.25">
      <c r="H42" s="32">
        <f>H28</f>
        <v>100</v>
      </c>
      <c r="I42" s="37">
        <f>[2]EBF!J19</f>
        <v>150.60848427090019</v>
      </c>
      <c r="J42" s="34">
        <v>8.76</v>
      </c>
      <c r="K42" s="34"/>
    </row>
    <row r="50" spans="1:22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x14ac:dyDescent="0.25">
      <c r="V51" s="1"/>
    </row>
    <row r="52" spans="1:22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6"/>
  <sheetViews>
    <sheetView topLeftCell="C10" zoomScale="118" zoomScaleNormal="118" workbookViewId="0">
      <selection activeCell="E28" sqref="E28"/>
    </sheetView>
  </sheetViews>
  <sheetFormatPr defaultRowHeight="13.2" x14ac:dyDescent="0.25"/>
  <cols>
    <col min="1" max="1" width="3" style="8" customWidth="1"/>
    <col min="2" max="2" width="12.109375" style="8" bestFit="1" customWidth="1"/>
    <col min="3" max="3" width="25.21875" style="8" bestFit="1" customWidth="1"/>
    <col min="4" max="4" width="13.88671875" style="8" bestFit="1" customWidth="1"/>
    <col min="5" max="5" width="20" style="8" bestFit="1" customWidth="1"/>
    <col min="6" max="6" width="13.109375" style="8" bestFit="1" customWidth="1"/>
    <col min="7" max="7" width="9.5546875" style="8" bestFit="1" customWidth="1"/>
    <col min="8" max="8" width="7.88671875" style="8" bestFit="1" customWidth="1"/>
    <col min="9" max="9" width="8.109375" style="8" customWidth="1"/>
    <col min="10" max="10" width="9.5546875" style="8" bestFit="1" customWidth="1"/>
    <col min="11" max="13" width="8.109375" style="8" customWidth="1"/>
    <col min="14" max="14" width="12.6640625" style="8" bestFit="1" customWidth="1"/>
    <col min="15" max="15" width="7.109375" style="8" customWidth="1"/>
    <col min="16" max="16" width="11.44140625" style="8" bestFit="1" customWidth="1"/>
    <col min="17" max="17" width="63.88671875" style="8" bestFit="1" customWidth="1"/>
    <col min="18" max="18" width="8.21875" style="8" bestFit="1" customWidth="1"/>
    <col min="19" max="19" width="11.6640625" style="8" customWidth="1"/>
    <col min="20" max="20" width="13.44140625" style="8" customWidth="1"/>
    <col min="21" max="21" width="13.88671875" style="8" customWidth="1"/>
    <col min="22" max="22" width="8.44140625" style="8" customWidth="1"/>
    <col min="23" max="16384" width="8.88671875" style="8"/>
  </cols>
  <sheetData>
    <row r="1" spans="2:22" ht="14.4" x14ac:dyDescent="0.3">
      <c r="B1" s="3" t="s">
        <v>38</v>
      </c>
      <c r="C1" s="3" t="s">
        <v>39</v>
      </c>
      <c r="D1" s="3" t="s">
        <v>40</v>
      </c>
      <c r="E1" s="3" t="s">
        <v>76</v>
      </c>
      <c r="F1" s="3" t="s">
        <v>41</v>
      </c>
      <c r="G1" s="3"/>
      <c r="H1" s="3" t="s">
        <v>113</v>
      </c>
    </row>
    <row r="2" spans="2:22" ht="31.2" x14ac:dyDescent="0.3">
      <c r="B2" s="4" t="str">
        <f>[2]EBF!B18</f>
        <v>MAN</v>
      </c>
      <c r="C2" s="4" t="str">
        <f>[2]EBF!C18</f>
        <v>Manufacturing</v>
      </c>
      <c r="D2" s="40" t="str">
        <f>"Demand Technologies"</f>
        <v>Demand Technologies</v>
      </c>
      <c r="E2" s="4" t="str">
        <f>[2]EBF!Q2</f>
        <v>GWh</v>
      </c>
      <c r="F2" s="4" t="str">
        <f>[2]EBF!P2</f>
        <v>TH$2022</v>
      </c>
      <c r="G2" s="4"/>
      <c r="H2" s="4" t="s">
        <v>114</v>
      </c>
      <c r="N2" s="41" t="s">
        <v>7</v>
      </c>
      <c r="O2" s="41"/>
      <c r="P2" s="16"/>
      <c r="Q2" s="16"/>
      <c r="R2" s="16"/>
      <c r="S2" s="16"/>
      <c r="T2" s="16"/>
      <c r="U2" s="16"/>
      <c r="V2" s="16"/>
    </row>
    <row r="3" spans="2:22" x14ac:dyDescent="0.25">
      <c r="N3" s="42" t="s">
        <v>8</v>
      </c>
      <c r="O3" s="43" t="s">
        <v>42</v>
      </c>
      <c r="P3" s="42" t="s">
        <v>6</v>
      </c>
      <c r="Q3" s="42" t="s">
        <v>9</v>
      </c>
      <c r="R3" s="42" t="s">
        <v>10</v>
      </c>
      <c r="S3" s="42" t="s">
        <v>11</v>
      </c>
      <c r="T3" s="42" t="s">
        <v>12</v>
      </c>
      <c r="U3" s="42" t="s">
        <v>13</v>
      </c>
      <c r="V3" s="42" t="s">
        <v>14</v>
      </c>
    </row>
    <row r="4" spans="2:22" ht="22.2" thickBot="1" x14ac:dyDescent="0.35">
      <c r="B4" s="44"/>
      <c r="C4" s="44"/>
      <c r="D4" s="44"/>
      <c r="E4" s="44"/>
      <c r="F4" s="44"/>
      <c r="G4" s="44"/>
      <c r="N4" s="45" t="s">
        <v>43</v>
      </c>
      <c r="O4" s="45" t="s">
        <v>44</v>
      </c>
      <c r="P4" s="45" t="s">
        <v>23</v>
      </c>
      <c r="Q4" s="45" t="s">
        <v>24</v>
      </c>
      <c r="R4" s="45" t="s">
        <v>10</v>
      </c>
      <c r="S4" s="45" t="s">
        <v>45</v>
      </c>
      <c r="T4" s="45" t="s">
        <v>46</v>
      </c>
      <c r="U4" s="45" t="s">
        <v>25</v>
      </c>
      <c r="V4" s="45" t="s">
        <v>26</v>
      </c>
    </row>
    <row r="5" spans="2:22" ht="15.6" x14ac:dyDescent="0.3">
      <c r="B5" s="44"/>
      <c r="C5" s="44"/>
      <c r="D5" s="44"/>
      <c r="E5" s="44"/>
      <c r="F5" s="44"/>
      <c r="G5" s="44"/>
      <c r="N5" s="67"/>
      <c r="O5" s="67"/>
      <c r="P5" s="67"/>
      <c r="Q5" s="67"/>
      <c r="R5" s="67"/>
      <c r="S5" s="67"/>
      <c r="T5" s="67"/>
      <c r="U5" s="67"/>
      <c r="V5" s="67"/>
    </row>
    <row r="6" spans="2:22" ht="15.6" x14ac:dyDescent="0.3">
      <c r="B6" s="44"/>
      <c r="C6" s="44"/>
      <c r="D6" s="44"/>
      <c r="E6" s="44"/>
      <c r="F6" s="44"/>
      <c r="G6" s="44"/>
      <c r="N6" s="16" t="s">
        <v>91</v>
      </c>
      <c r="O6" s="16"/>
      <c r="P6" s="16" t="s">
        <v>73</v>
      </c>
      <c r="Q6" s="16" t="s">
        <v>115</v>
      </c>
      <c r="R6" s="16" t="s">
        <v>58</v>
      </c>
      <c r="S6" s="16" t="s">
        <v>79</v>
      </c>
      <c r="T6" s="16"/>
      <c r="U6" s="16"/>
      <c r="V6" s="16"/>
    </row>
    <row r="7" spans="2:22" ht="15.6" x14ac:dyDescent="0.3">
      <c r="B7" s="44"/>
      <c r="C7" s="44"/>
      <c r="D7" s="44"/>
      <c r="E7" s="44"/>
      <c r="F7" s="44"/>
      <c r="G7" s="44"/>
      <c r="N7" s="16" t="s">
        <v>91</v>
      </c>
      <c r="O7" s="16"/>
      <c r="P7" s="16" t="s">
        <v>74</v>
      </c>
      <c r="Q7" s="16" t="s">
        <v>116</v>
      </c>
      <c r="R7" s="16" t="s">
        <v>58</v>
      </c>
      <c r="S7" s="16" t="s">
        <v>79</v>
      </c>
      <c r="T7" s="16"/>
      <c r="U7" s="16"/>
      <c r="V7" s="16"/>
    </row>
    <row r="8" spans="2:22" ht="15.6" x14ac:dyDescent="0.3">
      <c r="B8" s="44"/>
      <c r="C8" s="44"/>
      <c r="D8" s="44"/>
      <c r="E8" s="44"/>
      <c r="F8" s="44"/>
      <c r="G8" s="44"/>
      <c r="N8" s="16" t="s">
        <v>91</v>
      </c>
      <c r="O8" s="16"/>
      <c r="P8" s="16" t="s">
        <v>117</v>
      </c>
      <c r="Q8" s="16" t="s">
        <v>118</v>
      </c>
      <c r="R8" s="16" t="s">
        <v>58</v>
      </c>
      <c r="S8" s="16" t="s">
        <v>79</v>
      </c>
      <c r="T8" s="16"/>
      <c r="U8" s="16"/>
      <c r="V8" s="16"/>
    </row>
    <row r="9" spans="2:22" x14ac:dyDescent="0.25">
      <c r="N9" s="16" t="s">
        <v>119</v>
      </c>
      <c r="O9" s="16"/>
      <c r="P9" s="16" t="str">
        <f>$B$2&amp;[2]EBF!C65</f>
        <v>MANCO2</v>
      </c>
      <c r="Q9" s="16" t="str">
        <f>$C$2&amp;" "&amp;[2]EBF!C65</f>
        <v>Manufacturing CO2</v>
      </c>
      <c r="R9" s="16" t="str">
        <f>[2]EBF!R2</f>
        <v>kt</v>
      </c>
      <c r="S9" s="16"/>
      <c r="T9" s="16"/>
      <c r="U9" s="16"/>
      <c r="V9" s="16"/>
    </row>
    <row r="10" spans="2:22" x14ac:dyDescent="0.25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5">
      <c r="N11" s="16" t="s">
        <v>91</v>
      </c>
      <c r="O11" s="16"/>
      <c r="P11" s="16" t="s">
        <v>98</v>
      </c>
      <c r="Q11" s="16" t="s">
        <v>120</v>
      </c>
      <c r="R11" s="16" t="s">
        <v>58</v>
      </c>
      <c r="S11" s="16" t="s">
        <v>79</v>
      </c>
      <c r="T11" s="16"/>
      <c r="U11" s="16"/>
      <c r="V11" s="16"/>
    </row>
    <row r="12" spans="2:22" x14ac:dyDescent="0.25">
      <c r="N12" s="16" t="s">
        <v>91</v>
      </c>
      <c r="O12" s="16"/>
      <c r="P12" s="16" t="s">
        <v>94</v>
      </c>
      <c r="Q12" s="16" t="s">
        <v>121</v>
      </c>
      <c r="R12" s="16" t="s">
        <v>58</v>
      </c>
      <c r="S12" s="16" t="s">
        <v>79</v>
      </c>
      <c r="T12" s="16"/>
      <c r="U12" s="16"/>
      <c r="V12" s="16"/>
    </row>
    <row r="14" spans="2:22" x14ac:dyDescent="0.25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1" t="s">
        <v>17</v>
      </c>
      <c r="O14" s="41"/>
      <c r="P14" s="16"/>
      <c r="Q14" s="16"/>
      <c r="R14" s="16"/>
      <c r="S14" s="16"/>
      <c r="T14" s="16"/>
      <c r="U14" s="16"/>
      <c r="V14" s="16"/>
    </row>
    <row r="15" spans="2:22" ht="24" customHeight="1" x14ac:dyDescent="0.25">
      <c r="B15" s="5" t="s">
        <v>1</v>
      </c>
      <c r="C15" s="5" t="s">
        <v>3</v>
      </c>
      <c r="D15" s="5" t="s">
        <v>4</v>
      </c>
      <c r="E15" s="46" t="s">
        <v>122</v>
      </c>
      <c r="F15" s="47" t="s">
        <v>123</v>
      </c>
      <c r="G15" s="46" t="s">
        <v>16</v>
      </c>
      <c r="H15" s="46" t="s">
        <v>34</v>
      </c>
      <c r="I15" s="46" t="s">
        <v>47</v>
      </c>
      <c r="J15" s="46" t="s">
        <v>36</v>
      </c>
      <c r="K15" s="48" t="s">
        <v>5</v>
      </c>
      <c r="L15" s="48"/>
      <c r="M15" s="48"/>
      <c r="N15" s="42" t="s">
        <v>15</v>
      </c>
      <c r="O15" s="43" t="s">
        <v>42</v>
      </c>
      <c r="P15" s="42" t="s">
        <v>1</v>
      </c>
      <c r="Q15" s="42" t="s">
        <v>2</v>
      </c>
      <c r="R15" s="42" t="s">
        <v>18</v>
      </c>
      <c r="S15" s="42" t="s">
        <v>19</v>
      </c>
      <c r="T15" s="42" t="s">
        <v>20</v>
      </c>
      <c r="U15" s="42" t="s">
        <v>21</v>
      </c>
      <c r="V15" s="42" t="s">
        <v>22</v>
      </c>
    </row>
    <row r="16" spans="2:22" ht="21.6" thickBot="1" x14ac:dyDescent="0.3">
      <c r="B16" s="49" t="s">
        <v>48</v>
      </c>
      <c r="C16" s="49" t="s">
        <v>32</v>
      </c>
      <c r="D16" s="49" t="s">
        <v>33</v>
      </c>
      <c r="E16" s="49" t="s">
        <v>124</v>
      </c>
      <c r="F16" s="49" t="s">
        <v>125</v>
      </c>
      <c r="G16" s="49" t="s">
        <v>35</v>
      </c>
      <c r="H16" s="50" t="s">
        <v>49</v>
      </c>
      <c r="I16" s="49" t="s">
        <v>57</v>
      </c>
      <c r="J16" s="49" t="s">
        <v>126</v>
      </c>
      <c r="K16" s="50" t="s">
        <v>37</v>
      </c>
      <c r="L16" s="51"/>
      <c r="M16" s="51"/>
      <c r="N16" s="45" t="s">
        <v>50</v>
      </c>
      <c r="O16" s="45" t="s">
        <v>44</v>
      </c>
      <c r="P16" s="45" t="s">
        <v>27</v>
      </c>
      <c r="Q16" s="45" t="s">
        <v>28</v>
      </c>
      <c r="R16" s="45" t="s">
        <v>29</v>
      </c>
      <c r="S16" s="45" t="s">
        <v>30</v>
      </c>
      <c r="T16" s="45" t="s">
        <v>51</v>
      </c>
      <c r="U16" s="45" t="s">
        <v>52</v>
      </c>
      <c r="V16" s="45" t="s">
        <v>31</v>
      </c>
    </row>
    <row r="17" spans="2:22" ht="21.6" thickBot="1" x14ac:dyDescent="0.3">
      <c r="B17" s="52" t="s">
        <v>53</v>
      </c>
      <c r="C17" s="52"/>
      <c r="D17" s="52"/>
      <c r="E17" s="53" t="s">
        <v>127</v>
      </c>
      <c r="F17" s="53"/>
      <c r="G17" s="53"/>
      <c r="H17" s="54"/>
      <c r="I17" s="53" t="s">
        <v>54</v>
      </c>
      <c r="J17" s="53" t="s">
        <v>107</v>
      </c>
      <c r="K17" s="54"/>
      <c r="L17" s="55"/>
      <c r="M17" s="55"/>
      <c r="N17" s="45" t="s">
        <v>108</v>
      </c>
      <c r="O17" s="45"/>
      <c r="P17" s="45"/>
      <c r="Q17" s="45"/>
      <c r="R17" s="45"/>
      <c r="S17" s="45"/>
      <c r="T17" s="45"/>
      <c r="U17" s="45"/>
      <c r="V17" s="45"/>
    </row>
    <row r="18" spans="2:22" x14ac:dyDescent="0.25">
      <c r="B18" s="9" t="s">
        <v>72</v>
      </c>
      <c r="C18" s="9" t="str">
        <f>PRI_Sector_Fuels!O5</f>
        <v>WINDELC</v>
      </c>
      <c r="D18" s="57" t="s">
        <v>74</v>
      </c>
      <c r="E18" s="17">
        <v>0</v>
      </c>
      <c r="F18" s="58">
        <v>1</v>
      </c>
      <c r="G18" s="59">
        <v>1</v>
      </c>
      <c r="H18" s="59">
        <v>1</v>
      </c>
      <c r="I18" s="59">
        <v>50</v>
      </c>
      <c r="J18" s="59">
        <v>0</v>
      </c>
      <c r="K18" s="59"/>
      <c r="L18" s="56"/>
      <c r="M18" s="56"/>
      <c r="N18" s="59" t="s">
        <v>64</v>
      </c>
      <c r="O18" s="59"/>
      <c r="P18" s="59" t="s">
        <v>66</v>
      </c>
      <c r="Q18" s="59" t="s">
        <v>131</v>
      </c>
      <c r="R18" s="9" t="s">
        <v>58</v>
      </c>
      <c r="S18" s="9" t="s">
        <v>128</v>
      </c>
      <c r="T18" s="60" t="s">
        <v>130</v>
      </c>
      <c r="U18" s="59"/>
      <c r="V18" s="59"/>
    </row>
    <row r="19" spans="2:22" x14ac:dyDescent="0.25">
      <c r="B19" s="9" t="s">
        <v>72</v>
      </c>
      <c r="C19" s="9" t="str">
        <f>PRI_Sector_Fuels!O6</f>
        <v>SOLELC</v>
      </c>
      <c r="D19" s="57" t="s">
        <v>74</v>
      </c>
      <c r="E19" s="17">
        <v>0</v>
      </c>
      <c r="F19" s="58">
        <v>1</v>
      </c>
      <c r="G19" s="59">
        <v>1</v>
      </c>
      <c r="H19" s="59">
        <v>1</v>
      </c>
      <c r="I19" s="59">
        <v>50</v>
      </c>
      <c r="J19" s="59">
        <v>0</v>
      </c>
      <c r="K19" s="59"/>
      <c r="L19" s="56"/>
      <c r="M19" s="56"/>
      <c r="N19" s="59" t="s">
        <v>64</v>
      </c>
      <c r="O19" s="59"/>
      <c r="P19" s="59" t="s">
        <v>69</v>
      </c>
      <c r="Q19" s="59" t="s">
        <v>132</v>
      </c>
      <c r="R19" s="9" t="s">
        <v>58</v>
      </c>
      <c r="S19" s="9" t="s">
        <v>128</v>
      </c>
      <c r="T19" s="59"/>
      <c r="U19" s="59"/>
      <c r="V19" s="59"/>
    </row>
    <row r="20" spans="2:22" x14ac:dyDescent="0.25">
      <c r="B20" s="9" t="str">
        <f>P18</f>
        <v>CSP</v>
      </c>
      <c r="C20" s="9" t="str">
        <f>PRI_Sector_Fuels!O7</f>
        <v>SOLTHT</v>
      </c>
      <c r="D20" s="57" t="s">
        <v>73</v>
      </c>
      <c r="E20" s="17">
        <v>0</v>
      </c>
      <c r="F20" s="58">
        <v>1</v>
      </c>
      <c r="G20" s="59">
        <v>1</v>
      </c>
      <c r="H20" s="59">
        <v>1</v>
      </c>
      <c r="I20" s="59">
        <v>50</v>
      </c>
      <c r="J20" s="59">
        <v>0</v>
      </c>
      <c r="K20" s="59"/>
      <c r="L20" s="56"/>
      <c r="N20" s="59"/>
      <c r="O20" s="59"/>
      <c r="P20" s="16"/>
      <c r="Q20" s="59"/>
      <c r="R20" s="59"/>
      <c r="S20" s="59"/>
      <c r="T20" s="59"/>
      <c r="U20" s="59"/>
      <c r="V20" s="59"/>
    </row>
    <row r="21" spans="2:22" s="59" customFormat="1" x14ac:dyDescent="0.25">
      <c r="B21" s="9" t="s">
        <v>67</v>
      </c>
      <c r="C21" s="9" t="str">
        <f>PRI_Sector_Fuels!O8</f>
        <v>MANBIOMIN</v>
      </c>
      <c r="D21" s="57" t="s">
        <v>73</v>
      </c>
      <c r="E21" s="17">
        <v>0</v>
      </c>
      <c r="F21" s="58">
        <v>1</v>
      </c>
      <c r="G21" s="59">
        <v>1</v>
      </c>
      <c r="H21" s="59">
        <v>1</v>
      </c>
      <c r="I21" s="59">
        <v>50</v>
      </c>
      <c r="J21" s="59">
        <v>0</v>
      </c>
    </row>
    <row r="22" spans="2:22" s="59" customFormat="1" x14ac:dyDescent="0.25">
      <c r="B22" s="9" t="s">
        <v>68</v>
      </c>
      <c r="C22" s="9" t="str">
        <f>PRI_Sector_Fuels!O8</f>
        <v>MANBIOMIN</v>
      </c>
      <c r="D22" s="57" t="s">
        <v>73</v>
      </c>
      <c r="E22" s="17">
        <v>0</v>
      </c>
      <c r="F22" s="58">
        <v>1</v>
      </c>
      <c r="G22" s="59">
        <v>1</v>
      </c>
      <c r="H22" s="59">
        <v>1</v>
      </c>
      <c r="I22" s="59">
        <v>50</v>
      </c>
      <c r="J22" s="59">
        <v>0</v>
      </c>
    </row>
    <row r="23" spans="2:22" s="59" customFormat="1" x14ac:dyDescent="0.25">
      <c r="B23" s="9" t="str">
        <f>P19</f>
        <v>Furnace</v>
      </c>
      <c r="C23" s="9" t="str">
        <f>PRI_Sector_Fuels!O10</f>
        <v>MANELC</v>
      </c>
      <c r="D23" s="57" t="s">
        <v>73</v>
      </c>
      <c r="E23" s="17">
        <v>0</v>
      </c>
      <c r="F23" s="58">
        <v>1</v>
      </c>
      <c r="G23" s="59">
        <v>1</v>
      </c>
      <c r="H23" s="59">
        <v>1</v>
      </c>
      <c r="I23" s="59">
        <v>50</v>
      </c>
      <c r="J23" s="59">
        <v>0</v>
      </c>
    </row>
    <row r="24" spans="2:22" s="59" customFormat="1" x14ac:dyDescent="0.25">
      <c r="B24" s="8" t="s">
        <v>68</v>
      </c>
      <c r="C24" s="9" t="str">
        <f>PRI_Sector_Fuels!O10</f>
        <v>MANELC</v>
      </c>
      <c r="D24" s="57" t="s">
        <v>73</v>
      </c>
      <c r="E24" s="17">
        <v>0</v>
      </c>
      <c r="F24" s="58">
        <v>1</v>
      </c>
      <c r="G24" s="59">
        <v>1</v>
      </c>
      <c r="H24" s="59">
        <v>1</v>
      </c>
      <c r="I24" s="59">
        <v>50</v>
      </c>
      <c r="J24" s="59">
        <v>0</v>
      </c>
      <c r="K24" s="61"/>
    </row>
    <row r="25" spans="2:22" s="59" customFormat="1" x14ac:dyDescent="0.25">
      <c r="B25" s="8" t="s">
        <v>68</v>
      </c>
      <c r="C25" s="16" t="str">
        <f>PRI_Sector_Fuels!O9</f>
        <v>MANGASMIN</v>
      </c>
      <c r="D25" s="57" t="s">
        <v>73</v>
      </c>
      <c r="E25" s="17">
        <v>0</v>
      </c>
      <c r="F25" s="58">
        <v>1</v>
      </c>
      <c r="G25" s="59">
        <v>1</v>
      </c>
      <c r="H25" s="59">
        <v>1</v>
      </c>
      <c r="I25" s="59">
        <v>50</v>
      </c>
      <c r="J25" s="59">
        <v>0</v>
      </c>
      <c r="K25" s="8"/>
      <c r="N25" s="61"/>
      <c r="O25" s="61"/>
      <c r="P25" s="61"/>
      <c r="Q25" s="61"/>
      <c r="R25" s="61"/>
      <c r="S25" s="61"/>
      <c r="T25" s="61"/>
      <c r="U25" s="61"/>
      <c r="V25" s="61"/>
    </row>
    <row r="26" spans="2:22" s="59" customFormat="1" x14ac:dyDescent="0.25">
      <c r="B26" s="8"/>
      <c r="C26" s="16"/>
      <c r="D26" s="57"/>
      <c r="E26" s="17"/>
      <c r="F26" s="58"/>
      <c r="K26" s="8"/>
      <c r="N26" s="8"/>
      <c r="O26" s="8"/>
      <c r="P26" s="8"/>
      <c r="Q26" s="8"/>
      <c r="R26" s="8"/>
      <c r="S26" s="8"/>
      <c r="T26" s="8"/>
      <c r="U26" s="8"/>
      <c r="V26" s="8"/>
    </row>
    <row r="27" spans="2:22" s="59" customFormat="1" x14ac:dyDescent="0.25">
      <c r="B27" s="8"/>
      <c r="C27" s="8"/>
      <c r="D27" s="8"/>
      <c r="E27" s="8"/>
      <c r="F27" s="62"/>
      <c r="G27" s="8"/>
      <c r="H27" s="8"/>
      <c r="I27" s="8"/>
      <c r="J27" s="8"/>
      <c r="K27" s="8"/>
      <c r="N27" s="8"/>
      <c r="O27" s="8"/>
      <c r="P27" s="8"/>
      <c r="Q27" s="8"/>
      <c r="R27" s="8"/>
      <c r="S27" s="8"/>
      <c r="T27" s="8"/>
      <c r="U27" s="8"/>
      <c r="V27" s="8"/>
    </row>
    <row r="28" spans="2:22" s="61" customFormat="1" x14ac:dyDescent="0.25">
      <c r="B28" s="8" t="s">
        <v>133</v>
      </c>
      <c r="C28" s="8" t="str">
        <f>[2]PRI_Sector_Fuels!N20</f>
        <v>CONMDRIVE</v>
      </c>
      <c r="D28" s="8" t="str">
        <f>[2]PRI_Sector_Fuels!N20</f>
        <v>CONMDRIVE</v>
      </c>
      <c r="E28" s="8"/>
      <c r="F28" s="62">
        <v>1</v>
      </c>
      <c r="G28" s="8">
        <v>1</v>
      </c>
      <c r="H28" s="8"/>
      <c r="I28" s="8"/>
      <c r="J28" s="8"/>
      <c r="K28" s="8"/>
      <c r="N28" s="8" t="s">
        <v>64</v>
      </c>
      <c r="O28" s="8"/>
      <c r="P28" s="8" t="s">
        <v>72</v>
      </c>
      <c r="Q28" s="8" t="s">
        <v>129</v>
      </c>
      <c r="R28" s="16" t="str">
        <f t="shared" ref="R28" si="0">$E$2</f>
        <v>GWh</v>
      </c>
      <c r="S28" s="16" t="s">
        <v>128</v>
      </c>
      <c r="T28" s="20" t="s">
        <v>130</v>
      </c>
      <c r="U28" s="8"/>
      <c r="V28" s="8"/>
    </row>
    <row r="29" spans="2:22" x14ac:dyDescent="0.25">
      <c r="B29" s="8" t="s">
        <v>135</v>
      </c>
      <c r="C29" s="8" t="str">
        <f>[2]PRI_Sector_Fuels!N21</f>
        <v>CONELC</v>
      </c>
      <c r="D29" s="8" t="str">
        <f>[2]PRI_Sector_Fuels!N21</f>
        <v>CONELC</v>
      </c>
      <c r="F29" s="62">
        <v>1</v>
      </c>
      <c r="G29" s="10">
        <v>1</v>
      </c>
      <c r="H29" s="64"/>
      <c r="N29" s="8" t="s">
        <v>64</v>
      </c>
      <c r="O29" s="61"/>
      <c r="P29" s="8" t="s">
        <v>133</v>
      </c>
      <c r="Q29" s="61" t="s">
        <v>134</v>
      </c>
      <c r="R29" s="63" t="s">
        <v>58</v>
      </c>
      <c r="S29" s="63" t="s">
        <v>128</v>
      </c>
    </row>
    <row r="30" spans="2:22" x14ac:dyDescent="0.25">
      <c r="H30" s="64"/>
      <c r="N30" s="8" t="s">
        <v>64</v>
      </c>
      <c r="P30" s="8" t="s">
        <v>135</v>
      </c>
      <c r="Q30" s="8" t="s">
        <v>136</v>
      </c>
    </row>
    <row r="31" spans="2:22" x14ac:dyDescent="0.25">
      <c r="B31" s="56"/>
      <c r="C31" s="8" t="s">
        <v>111</v>
      </c>
      <c r="H31" s="64"/>
    </row>
    <row r="32" spans="2:22" x14ac:dyDescent="0.25">
      <c r="B32" s="65"/>
      <c r="C32" s="8" t="s">
        <v>112</v>
      </c>
      <c r="H32" s="64"/>
    </row>
    <row r="33" spans="5:8" x14ac:dyDescent="0.25">
      <c r="E33" s="8" t="s">
        <v>137</v>
      </c>
      <c r="F33" s="8" t="s">
        <v>138</v>
      </c>
      <c r="H33" s="64"/>
    </row>
    <row r="35" spans="5:8" x14ac:dyDescent="0.25">
      <c r="E35" s="8" t="s">
        <v>139</v>
      </c>
      <c r="F35" s="8">
        <f>24*365</f>
        <v>8760</v>
      </c>
    </row>
    <row r="36" spans="5:8" x14ac:dyDescent="0.25">
      <c r="E36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2025-10-21T20:26:23Z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