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6301BC6E-0427-46B5-BE8E-DE53E1E42870}" xr6:coauthVersionLast="47" xr6:coauthVersionMax="47" xr10:uidLastSave="{00000000-0000-0000-0000-000000000000}"/>
  <bookViews>
    <workbookView xWindow="28680" yWindow="-120" windowWidth="29040" windowHeight="15720" tabRatio="890" activeTab="6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3" l="1"/>
  <c r="D18" i="143"/>
  <c r="D17" i="143"/>
  <c r="D16" i="143"/>
  <c r="E6" i="146"/>
  <c r="F6" i="146"/>
  <c r="D6" i="146"/>
  <c r="C6" i="146"/>
  <c r="B8" i="146"/>
  <c r="I18" i="143"/>
  <c r="I17" i="143"/>
  <c r="H17" i="143"/>
  <c r="H18" i="143"/>
  <c r="O24" i="137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L24" i="137"/>
  <c r="G4" i="137"/>
  <c r="G3" i="137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D24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4" i="137" l="1"/>
  <c r="B28" i="137"/>
  <c r="B23" i="137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<sst xmlns="http://schemas.openxmlformats.org/spreadsheetml/2006/main" count="614" uniqueCount="274">
  <si>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</si>
  <si>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</si>
  <si>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</si>
  <si>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</si>
  <si>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</si>
  <si>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</si>
  <si>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</si>
  <si>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</si>
  <si>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</si>
  <si>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</si>
  <si>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</si>
  <si>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</si>
  <si>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</si>
  <si>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</si>
  <si>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</si>
  <si>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</si>
  <si>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</si>
  <si>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</si>
  <si>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</si>
  <si>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</si>
  <si>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</si>
  <si>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</si>
  <si>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</si>
  <si>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</si>
  <si>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</si>
  <si>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</si>
  <si>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</si>
  <si>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</si>
  <si>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</si>
  <si>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</si>
  <si>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</si>
  <si>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</si>
  <si>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</si>
  <si>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</si>
  <si>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</si>
  <si>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</si>
  <si>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</si>
  <si>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</si>
  <si>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</si>
  <si>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</si>
  <si>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</si>
  <si>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</si>
  <si>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</si>
  <si>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</si>
  <si>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</si>
  <si>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</si>
  <si>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</si>
  <si>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</si>
  <si>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</si>
  <si>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</si>
  <si>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</si>
  <si>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</si>
  <si>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</si>
  <si>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</si>
  <si>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</si>
  <si>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</si>
  <si>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</si>
  <si>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</si>
  <si>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</si>
  <si>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</si>
  <si>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</si>
  <si>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</si>
  <si>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</si>
  <si>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</si>
  <si>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</si>
  <si>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</si>
  <si>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</si>
  <si>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</si>
  <si>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</si>
  <si>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</si>
  <si>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</si>
  <si>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</si>
  <si>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</si>
  <si>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</si>
  <si>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</si>
  <si>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</si>
  <si>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</si>
  <si>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</si>
  <si>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</si>
  <si>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</si>
  <si>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</si>
  <si>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</si>
  <si>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</si>
  <si>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</si>
  <si>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</si>
  <si>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</si>
  <si>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</si>
  <si>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</si>
  <si>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</si>
  <si>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</si>
  <si>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</si>
  <si>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</si>
  <si>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</si>
  <si>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</si>
  <si>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</si>
  <si>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</si>
  <si>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</si>
  <si>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</si>
  <si>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</si>
  <si>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</si>
  <si>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</si>
  <si>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</si>
  <si>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</si>
  <si>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</si>
  <si>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</si>
  <si>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</si>
  <si>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</si>
  <si>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</si>
  <si>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</si>
  <si>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</si>
  <si>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</si>
  <si>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</si>
  <si>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</si>
  <si>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</si>
  <si>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</si>
  <si>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</si>
  <si>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</si>
  <si>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</si>
  <si>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</si>
  <si>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</si>
  <si>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</si>
  <si>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</si>
  <si>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</si>
  <si>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</si>
  <si>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</si>
  <si>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</si>
  <si>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</si>
  <si>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</si>
  <si>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</si>
  <si>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</si>
  <si>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</si>
  <si>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</si>
  <si>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</si>
  <si>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</si>
  <si>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</si>
  <si>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</si>
  <si>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</si>
  <si>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</si>
  <si>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</si>
  <si>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</si>
  <si>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</si>
  <si>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</si>
  <si>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</si>
  <si>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</si>
  <si>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</si>
  <si>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</si>
  <si>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</si>
  <si>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</si>
  <si>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</si>
  <si>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</si>
  <si>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</si>
  <si>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</si>
  <si>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</si>
  <si>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</si>
  <si>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</si>
  <si>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</si>
  <si>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</si>
  <si>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</si>
  <si>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</si>
  <si>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</si>
  <si>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</si>
  <si>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</si>
  <si>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</si>
  <si>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</si>
  <si>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</si>
  <si>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</si>
  <si>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</si>
  <si>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</si>
  <si>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</si>
  <si>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</si>
  <si>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</si>
  <si>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</si>
  <si>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</si>
  <si>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</si>
  <si>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</si>
  <si>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</si>
  <si>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</si>
  <si>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</si>
  <si>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</si>
  <si>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</si>
  <si>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</si>
  <si>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</si>
  <si>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</si>
  <si>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</si>
  <si>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</si>
  <si>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</si>
  <si>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</si>
  <si>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</si>
  <si>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</si>
  <si>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</si>
  <si>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</si>
  <si>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</si>
  <si>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</si>
  <si>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</si>
  <si>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</si>
  <si>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</si>
  <si>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</si>
  <si>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</si>
  <si>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</si>
  <si>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</si>
  <si>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</si>
  <si>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</si>
  <si>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</si>
  <si>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</si>
  <si>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</si>
  <si>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</si>
  <si>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</si>
  <si>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</si>
  <si>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</si>
  <si>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</si>
  <si>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</si>
  <si>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</si>
  <si>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</si>
  <si>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</si>
  <si>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</si>
  <si>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</si>
  <si>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</si>
  <si>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</si>
  <si>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</si>
  <si>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</si>
  <si>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</si>
  <si>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</si>
  <si>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</si>
  <si>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</si>
  <si>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</si>
  <si>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</si>
  <si>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</si>
  <si>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</si>
  <si>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</si>
  <si>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</si>
  <si>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</si>
  <si>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</si>
  <si>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</si>
  <si>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</si>
  <si>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</si>
  <si>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</si>
  <si>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</si>
  <si>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</si>
  <si>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</si>
  <si>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</si>
  <si>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</si>
  <si>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</si>
  <si>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</si>
  <si>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</si>
  <si>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</si>
  <si>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</si>
  <si>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</si>
  <si>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</si>
  <si>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</si>
  <si>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</si>
  <si>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</si>
  <si>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</si>
  <si>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</si>
  <si>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</si>
  <si>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</si>
  <si>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</si>
  <si>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</si>
  <si>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</si>
  <si>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</si>
  <si>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</si>
  <si>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</si>
  <si>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</si>
  <si>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</si>
  <si>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</si>
  <si>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</si>
  <si>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</si>
  <si>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</si>
  <si>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Renewable based electricity-domestic</t>
  </si>
  <si>
    <t>Dynamic coefficients for combustion emissions in transport</t>
  </si>
  <si>
    <t>~COMEMI</t>
  </si>
  <si>
    <t>kt/GWh</t>
  </si>
  <si>
    <t>GRID</t>
  </si>
  <si>
    <t>GRIDELC</t>
  </si>
  <si>
    <t>GRID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</si>
</sst>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A2" zoomScale="142" zoomScaleNormal="142" workbookViewId="0">
      <selection activeCell="N8" sqref="N8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272</v>
      </c>
      <c r="D4" s="1" t="s">
        <v>273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74</v>
      </c>
      <c r="M8" s="71"/>
      <c r="N8" s="67" t="s">
        <v>46</v>
      </c>
      <c r="O8" s="67" t="s">
        <v>267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4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:D24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tr">
        <f t="shared" si="0"/>
        <v>GRID</v>
      </c>
      <c r="D24" s="67" t="str">
        <f t="shared" si="1"/>
        <v>ELC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L24" t="str">
        <f>EBF!B11</f>
        <v>ELC</v>
      </c>
      <c r="N24" s="71" t="s">
        <v>271</v>
      </c>
      <c r="O24" s="73" t="str">
        <f>"Domestic Supply of "&amp;$D$4&amp;" "</f>
        <v xml:space="preserve">Domestic Supply of GRID Electricity </v>
      </c>
      <c r="P24" t="s">
        <v>169</v>
      </c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tr">
        <f>N24</f>
        <v>GRID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opLeftCell="B3" zoomScale="118" zoomScaleNormal="118" workbookViewId="0">
      <selection activeCell="R6" sqref="R6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46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6" t="str">
        <f>R5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6" t="str">
        <f>R5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6" t="str">
        <f>R5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46</v>
      </c>
      <c r="S18" s="94" t="s">
        <v>85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ELC</v>
      </c>
      <c r="C19" s="94" t="str">
        <f>Sector_Fuels!N8</f>
        <v>ELC</v>
      </c>
      <c r="D19" s="96" t="str">
        <f>R6</f>
        <v>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6" zoomScale="226" zoomScaleNormal="226" workbookViewId="0">
      <selection activeCell="K8" sqref="K8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abSelected="1" topLeftCell="A3" workbookViewId="0">
      <selection activeCell="B8" sqref="B8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5" t="s">
        <v>268</v>
      </c>
      <c r="C3" s="145"/>
      <c r="D3" s="145"/>
      <c r="E3" s="145"/>
      <c r="F3" s="145"/>
      <c r="G3" s="145"/>
      <c r="H3" s="145"/>
    </row>
    <row r="4" spans="2:9" ht="17.399999999999999" customHeight="1" x14ac:dyDescent="0.3">
      <c r="B4" s="146"/>
      <c r="C4" s="146"/>
      <c r="D4" s="146"/>
      <c r="E4" s="146"/>
      <c r="F4" s="146"/>
      <c r="G4" s="146"/>
    </row>
    <row r="5" spans="2:9" ht="17.399999999999999" x14ac:dyDescent="0.3">
      <c r="B5" s="147" t="s">
        <v>269</v>
      </c>
      <c r="C5" s="148"/>
    </row>
    <row r="6" spans="2:9" ht="13.8" thickBot="1" x14ac:dyDescent="0.3">
      <c r="B6" s="149" t="s">
        <v>0</v>
      </c>
      <c r="C6" s="149" t="str">
        <f>Sector_Fuels!N5</f>
        <v>MANCOALMIN</v>
      </c>
      <c r="D6" s="149" t="str">
        <f>Sector_Fuels!N6</f>
        <v>MANCOALIMP</v>
      </c>
      <c r="E6" s="149" t="str">
        <f>Sector_Fuels!N7</f>
        <v>MANOILIMP</v>
      </c>
      <c r="F6" s="149" t="str">
        <f>Sector_Fuels!N8</f>
        <v>ELC</v>
      </c>
      <c r="G6" s="149"/>
      <c r="H6" s="149"/>
      <c r="I6" s="1"/>
    </row>
    <row r="7" spans="2:9" ht="13.8" thickBot="1" x14ac:dyDescent="0.3">
      <c r="B7" s="150" t="s">
        <v>87</v>
      </c>
      <c r="C7" s="150" t="s">
        <v>270</v>
      </c>
      <c r="D7" s="150" t="s">
        <v>270</v>
      </c>
      <c r="E7" s="150" t="s">
        <v>270</v>
      </c>
      <c r="F7" s="150" t="s">
        <v>270</v>
      </c>
      <c r="G7" s="150"/>
      <c r="H7" s="150"/>
      <c r="I7" s="1"/>
    </row>
    <row r="8" spans="2:9" x14ac:dyDescent="0.25">
      <c r="B8" s="151" t="str">
        <f>DemTechs_INDF!R7</f>
        <v>MANCO2</v>
      </c>
      <c r="C8" s="152">
        <v>347494</v>
      </c>
      <c r="D8" s="152">
        <v>347494</v>
      </c>
      <c r="E8" s="152">
        <v>279515</v>
      </c>
      <c r="F8" s="152">
        <v>0</v>
      </c>
      <c r="G8" s="152"/>
      <c r="H8" s="152"/>
      <c r="I8" s="1"/>
    </row>
    <row r="23" spans="2:3" x14ac:dyDescent="0.25">
      <c r="B23" s="135"/>
      <c r="C23" s="1" t="s">
        <v>99</v>
      </c>
    </row>
    <row r="24" spans="2:3" x14ac:dyDescent="0.25">
      <c r="B24" s="48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2025-10-13T17:25:06Z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