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AE8AE556-23BD-478A-B84B-69C37A0155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27" i="5"/>
  <c r="C26" i="5"/>
  <c r="C25" i="5"/>
  <c r="C23" i="5"/>
  <c r="C22" i="5"/>
  <c r="S20" i="4"/>
  <c r="S19" i="4"/>
  <c r="S23" i="4"/>
  <c r="C21" i="5" l="1"/>
  <c r="B24" i="4" l="1"/>
  <c r="B20" i="4"/>
  <c r="S22" i="4" l="1"/>
  <c r="S21" i="4"/>
  <c r="B26" i="5"/>
  <c r="B27" i="5"/>
  <c r="J22" i="4"/>
  <c r="D23" i="4"/>
  <c r="D22" i="4"/>
  <c r="B25" i="5"/>
  <c r="B24" i="5"/>
  <c r="B22" i="5"/>
  <c r="B23" i="5"/>
  <c r="B21" i="5"/>
  <c r="B20" i="5"/>
  <c r="C24" i="5"/>
  <c r="B21" i="4" l="1"/>
  <c r="B22" i="4"/>
  <c r="B23" i="4"/>
</calcChain>
</file>

<file path=xl/sharedStrings.xml><?xml version="1.0" encoding="utf-8"?>
<sst xmlns="http://schemas.openxmlformats.org/spreadsheetml/2006/main" count="275" uniqueCount="127">
  <si>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</si>
  <si>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</si>
  <si>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</si>
  <si>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</si>
  <si>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</si>
  <si>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</si>
  <si>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</si>
  <si>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</si>
  <si>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</si>
  <si>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</si>
  <si>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</si>
  <si>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</si>
  <si>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</si>
  <si>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</si>
  <si>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</si>
  <si>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</si>
  <si>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</si>
  <si>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</si>
  <si>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</si>
  <si>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</si>
  <si>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</si>
  <si>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</si>
  <si>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</si>
  <si>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</si>
  <si>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</si>
  <si>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</si>
  <si>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</si>
  <si>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</si>
  <si>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</si>
  <si>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</si>
  <si>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</si>
  <si>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</si>
  <si>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</si>
  <si>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</si>
  <si>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</si>
  <si>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</si>
  <si>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</si>
  <si>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</si>
  <si>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</si>
  <si>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</si>
  <si>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</si>
  <si>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</si>
  <si>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</si>
  <si>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</si>
  <si>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</si>
  <si>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</si>
  <si>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</si>
  <si>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</si>
  <si>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</si>
  <si>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</si>
  <si>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</si>
  <si>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</si>
  <si>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</si>
  <si>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</si>
  <si>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</si>
  <si>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</si>
  <si>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</si>
  <si>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</si>
  <si>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</si>
  <si>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</si>
  <si>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</si>
  <si>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</si>
  <si>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</si>
  <si>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</si>
  <si>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</si>
  <si>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</si>
  <si>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</si>
  <si>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</si>
  <si>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</si>
  <si>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</si>
  <si>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</si>
  <si>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</si>
  <si>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</si>
  <si>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</si>
  <si>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</si>
  <si>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</si>
  <si>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</si>
  <si>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</si>
  <si>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</si>
  <si>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</si>
  <si>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</si>
  <si>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</si>
  <si>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</si>
  <si>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</si>
  <si>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</si>
  <si>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</si>
  <si>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</si>
  <si>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</si>
  <si>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</si>
  <si>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</si>
  <si>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</si>
  <si>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</si>
  <si>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</si>
  <si>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</si>
  <si>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</si>
  <si>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</si>
  <si>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</si>
  <si>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</si>
  <si>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</si>
  <si>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</si>
  <si>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</si>
  <si>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</si>
  <si>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</si>
  <si>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</si>
  <si>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</si>
  <si>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</si>
  <si>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</si>
  <si>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</si>
  <si>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</si>
  <si>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</si>
  <si>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</si>
  <si>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</si>
  <si>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</si>
  <si>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</si>
  <si>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</si>
  <si>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</si>
  <si>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</si>
  <si>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</si>
  <si>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</si>
  <si>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</si>
  <si>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MANHEAT</t>
  </si>
  <si>
    <t>SOLTHERMAL</t>
  </si>
  <si>
    <t>RNG</t>
  </si>
  <si>
    <t>SOLAR</t>
  </si>
  <si>
    <t>Wind power</t>
  </si>
  <si>
    <t>Solar power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</si>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</sst>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Q7" sqref="Q7:U10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123</v>
      </c>
      <c r="T9" s="2" t="s">
        <v>125</v>
      </c>
      <c r="U9" s="2" t="s">
        <v>78</v>
      </c>
    </row>
    <row r="10" spans="1:25" x14ac:dyDescent="0.25">
      <c r="Q10" t="s">
        <v>122</v>
      </c>
      <c r="S10" s="2" t="s">
        <v>90</v>
      </c>
      <c r="T10" s="2" t="s">
        <v>124</v>
      </c>
      <c r="U10" s="2" t="s">
        <v>78</v>
      </c>
    </row>
    <row r="11" spans="1:25" x14ac:dyDescent="0.25">
      <c r="Q11" s="2"/>
      <c r="S11" s="2"/>
      <c r="T11" s="2"/>
      <c r="U11" s="2"/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126</v>
      </c>
      <c r="R19" s="32"/>
      <c r="S19" s="28" t="str">
        <f>"SOLAR"&amp;$Q$19</f>
        <v>SOLARPV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SOLARPV</v>
      </c>
      <c r="D20" s="20" t="s">
        <v>119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90</v>
      </c>
      <c r="R20" s="32"/>
      <c r="S20" s="28" t="str">
        <f>$Q$20&amp;"TRBN"</f>
        <v>WNDTRBN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WNDTRBN</v>
      </c>
      <c r="D21" s="20" t="s">
        <v>119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97</v>
      </c>
      <c r="S23" s="32" t="str">
        <f>$Q$23&amp;"THERMAL"</f>
        <v>MINTHERMAL</v>
      </c>
      <c r="T23" s="18" t="s">
        <v>116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MINTHERMAL</v>
      </c>
      <c r="D24" s="33" t="s">
        <v>121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zoomScaleNormal="100" workbookViewId="0">
      <selection activeCell="C21" sqref="C21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113</v>
      </c>
      <c r="I19" s="16" t="s">
        <v>115</v>
      </c>
      <c r="J19" s="16" t="s">
        <v>113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120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tr">
        <f>PRI_SectorFuels!D20</f>
        <v>ELC</v>
      </c>
      <c r="D21" s="20" t="s">
        <v>120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>
        <f>U7</f>
        <v>0</v>
      </c>
      <c r="D22" s="20" t="s">
        <v>120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>
        <f>U7</f>
        <v>0</v>
      </c>
      <c r="D23" s="20" t="s">
        <v>120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118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PRI_SectorFuels!D20</f>
        <v>ELC</v>
      </c>
      <c r="D24" s="20" t="s">
        <v>120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117</v>
      </c>
      <c r="V24" s="32" t="s">
        <v>78</v>
      </c>
      <c r="W24" s="32" t="s">
        <v>49</v>
      </c>
    </row>
    <row r="25" spans="2:26" x14ac:dyDescent="0.25">
      <c r="B25" s="33" t="str">
        <f>T22</f>
        <v>CSP</v>
      </c>
      <c r="C25" s="20">
        <f>U9</f>
        <v>0</v>
      </c>
      <c r="D25" s="20" t="s">
        <v>120</v>
      </c>
      <c r="E25" s="23">
        <v>2030</v>
      </c>
      <c r="F25" s="21">
        <v>1</v>
      </c>
      <c r="G25" s="34">
        <v>1</v>
      </c>
      <c r="H25" s="21">
        <v>3677000</v>
      </c>
      <c r="I25" s="21">
        <v>175200</v>
      </c>
      <c r="J25" s="21">
        <v>0</v>
      </c>
      <c r="K25" s="21">
        <v>25</v>
      </c>
      <c r="L25" s="36">
        <v>0</v>
      </c>
      <c r="M25" s="21">
        <v>8.76</v>
      </c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 t="str">
        <f t="shared" ref="B26:B27" si="1">T23</f>
        <v>PP_SOL</v>
      </c>
      <c r="C26" s="20">
        <f>U9</f>
        <v>0</v>
      </c>
      <c r="D26" s="20" t="s">
        <v>112</v>
      </c>
      <c r="E26" s="23">
        <v>2030</v>
      </c>
      <c r="F26" s="21">
        <v>1</v>
      </c>
      <c r="G26" s="34">
        <v>0.99</v>
      </c>
      <c r="H26" s="21">
        <v>691000</v>
      </c>
      <c r="I26" s="21">
        <v>11000</v>
      </c>
      <c r="J26" s="21">
        <v>0</v>
      </c>
      <c r="K26" s="21">
        <v>25</v>
      </c>
      <c r="L26" s="21">
        <v>0</v>
      </c>
      <c r="M26" s="21">
        <v>8.76</v>
      </c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 t="str">
        <f t="shared" si="1"/>
        <v>PP_WND</v>
      </c>
      <c r="C27" s="20">
        <f>U10</f>
        <v>0</v>
      </c>
      <c r="D27" s="20" t="s">
        <v>112</v>
      </c>
      <c r="E27" s="23">
        <v>2030</v>
      </c>
      <c r="F27" s="34">
        <v>1</v>
      </c>
      <c r="G27" s="34">
        <v>0.97</v>
      </c>
      <c r="H27" s="21">
        <v>1041000</v>
      </c>
      <c r="I27" s="21">
        <v>38000</v>
      </c>
      <c r="J27" s="21">
        <v>0</v>
      </c>
      <c r="K27" s="21">
        <v>25</v>
      </c>
      <c r="L27" s="21">
        <v>0</v>
      </c>
      <c r="M27" s="21">
        <v>8.76</v>
      </c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