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267FBAF4-5F45-4FA1-B791-CF69F0BD8BAF}" xr6:coauthVersionLast="47" xr6:coauthVersionMax="47" xr10:uidLastSave="{00000000-0000-0000-0000-000000000000}"/>
  <bookViews>
    <workbookView xWindow="-108" yWindow="-108" windowWidth="23256" windowHeight="12456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37" l="1"/>
  <c r="D16" i="143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D17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<sst xmlns="http://schemas.openxmlformats.org/spreadsheetml/2006/main" count="627" uniqueCount="277">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</sst>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topLeftCell="A7" zoomScale="96" zoomScaleNormal="96" workbookViewId="0">
      <selection activeCell="E25" sqref="E25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3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x14ac:dyDescent="0.25">
      <c r="L8" s="66" t="s">
        <v>74</v>
      </c>
      <c r="M8" s="70"/>
      <c r="N8" s="162" t="s">
        <v>265</v>
      </c>
      <c r="O8" s="162" t="s">
        <v>275</v>
      </c>
      <c r="P8" s="66" t="s">
        <v>167</v>
      </c>
      <c r="Q8" s="66" t="s">
        <v>180</v>
      </c>
      <c r="R8" s="66"/>
      <c r="S8" s="66"/>
      <c r="T8" s="66"/>
    </row>
    <row r="10" spans="2:20" x14ac:dyDescent="0.25">
      <c r="L10" s="66" t="s">
        <v>82</v>
      </c>
      <c r="M10" s="70"/>
      <c r="N10" s="66" t="s">
        <v>178</v>
      </c>
      <c r="O10" s="66" t="s">
        <v>259</v>
      </c>
      <c r="P10" s="66" t="s">
        <v>167</v>
      </c>
      <c r="Q10" s="66" t="s">
        <v>180</v>
      </c>
      <c r="R10" s="66"/>
      <c r="S10" s="66"/>
      <c r="T10" s="66"/>
    </row>
    <row r="11" spans="2:20" x14ac:dyDescent="0.25">
      <c r="L11" s="66" t="s">
        <v>82</v>
      </c>
      <c r="M11" s="70"/>
      <c r="N11" s="66" t="s">
        <v>173</v>
      </c>
      <c r="O11" s="66" t="s">
        <v>258</v>
      </c>
      <c r="P11" s="66" t="s">
        <v>167</v>
      </c>
      <c r="Q11" s="66" t="s">
        <v>180</v>
      </c>
      <c r="R11" s="66"/>
      <c r="S11" s="66"/>
      <c r="T11" s="66"/>
    </row>
    <row r="12" spans="2:20" x14ac:dyDescent="0.25">
      <c r="L12" s="66" t="s">
        <v>74</v>
      </c>
      <c r="M12" s="70"/>
      <c r="N12" s="66" t="s">
        <v>247</v>
      </c>
      <c r="O12" s="66" t="s">
        <v>254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255</v>
      </c>
      <c r="O13" s="66" t="s">
        <v>256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248</v>
      </c>
      <c r="O14" s="66" t="s">
        <v>257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243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4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tr">
        <f>N8</f>
        <v>GRIDELC</v>
      </c>
      <c r="C24" s="70"/>
      <c r="D24" s="162" t="s">
        <v>46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N24" s="70"/>
      <c r="O24" s="72"/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L26" t="s">
        <v>46</v>
      </c>
      <c r="N26" s="70" t="s">
        <v>276</v>
      </c>
      <c r="O26" s="72" t="s">
        <v>269</v>
      </c>
      <c r="P26" t="s">
        <v>167</v>
      </c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265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opLeftCell="A8" zoomScale="118" zoomScaleNormal="118" workbookViewId="0">
      <selection activeCell="C16" sqref="C16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267</v>
      </c>
      <c r="R18" s="93" t="s">
        <v>167</v>
      </c>
      <c r="S18" s="93" t="s">
        <v>159</v>
      </c>
      <c r="T18" s="161" t="s">
        <v>274</v>
      </c>
    </row>
    <row r="19" spans="2:22" s="119" customFormat="1" x14ac:dyDescent="0.25">
      <c r="B19" s="93" t="str">
        <f>P$18</f>
        <v>ELC</v>
      </c>
      <c r="C19" s="93" t="str">
        <f>PRI_Sector_Fuels!N8</f>
        <v>GRIDELC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267</v>
      </c>
      <c r="R21" s="95" t="str">
        <f t="shared" ref="R21" si="0">$E$2</f>
        <v>GWh</v>
      </c>
      <c r="S21" s="95" t="s">
        <v>159</v>
      </c>
      <c r="T21" s="161" t="s">
        <v>274</v>
      </c>
    </row>
    <row r="22" spans="2:22" x14ac:dyDescent="0.25">
      <c r="B22" s="93" t="s">
        <v>251</v>
      </c>
      <c r="C22" s="93" t="str">
        <f>PRI_Sector_Fuels!N13</f>
        <v>CONMDRIVE</v>
      </c>
      <c r="D22" s="93" t="str">
        <f>PRI_Sector_Fuels!N13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251</v>
      </c>
      <c r="Q22" s="119" t="s">
        <v>252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PRI_Sector_Fuels!N14</f>
        <v>CONELC</v>
      </c>
      <c r="D23" s="93" t="str">
        <f>PRI_Sector_Fuels!N14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253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244</v>
      </c>
      <c r="F27" s="93" t="s">
        <v>246</v>
      </c>
      <c r="H27" s="116"/>
    </row>
    <row r="29" spans="2:22" x14ac:dyDescent="0.25">
      <c r="E29" s="93" t="s">
        <v>245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185</v>
      </c>
      <c r="C6" s="124" t="s">
        <v>0</v>
      </c>
      <c r="D6" s="124" t="s">
        <v>186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187</v>
      </c>
      <c r="D7" s="127" t="s">
        <v>188</v>
      </c>
      <c r="E7" s="127" t="s">
        <v>189</v>
      </c>
      <c r="F7" s="127" t="s">
        <v>189</v>
      </c>
      <c r="G7" s="127" t="s">
        <v>189</v>
      </c>
      <c r="H7" s="127" t="s">
        <v>189</v>
      </c>
      <c r="I7" s="127" t="s">
        <v>189</v>
      </c>
      <c r="J7" s="127" t="s">
        <v>189</v>
      </c>
      <c r="K7" s="127" t="s">
        <v>189</v>
      </c>
      <c r="L7" s="155"/>
      <c r="M7" s="157" t="s">
        <v>273</v>
      </c>
      <c r="N7" s="132"/>
      <c r="O7" s="124" t="s">
        <v>185</v>
      </c>
      <c r="P7" s="124" t="s">
        <v>0</v>
      </c>
      <c r="Q7" s="124" t="s">
        <v>191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187</v>
      </c>
      <c r="Q8" s="134"/>
      <c r="R8" s="134"/>
    </row>
    <row r="9" spans="2:18" ht="13.8" thickBot="1" x14ac:dyDescent="0.3">
      <c r="B9" s="128" t="s">
        <v>190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190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192</v>
      </c>
      <c r="P11" s="1" t="str">
        <f>DemTechs_INDF!P$6</f>
        <v>MANELC</v>
      </c>
      <c r="Q11" s="93" t="s">
        <v>194</v>
      </c>
      <c r="R11" s="135">
        <v>0.25</v>
      </c>
    </row>
    <row r="12" spans="2:18" x14ac:dyDescent="0.25">
      <c r="B12" s="128"/>
      <c r="C12" s="128"/>
      <c r="D12" s="148" t="s">
        <v>271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192</v>
      </c>
      <c r="P12" s="1" t="str">
        <f>DemTechs_INDF!P$6</f>
        <v>MANELC</v>
      </c>
      <c r="Q12" s="93" t="s">
        <v>195</v>
      </c>
      <c r="R12" s="135">
        <v>1.0416666666666666E-2</v>
      </c>
    </row>
    <row r="13" spans="2:18" x14ac:dyDescent="0.25">
      <c r="B13" s="1"/>
      <c r="D13" t="s">
        <v>272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192</v>
      </c>
      <c r="P13" s="1" t="str">
        <f>DemTechs_INDF!P$6</f>
        <v>MANELC</v>
      </c>
      <c r="Q13" s="136" t="s">
        <v>196</v>
      </c>
      <c r="R13" s="137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5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5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5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7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5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5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5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5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5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7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5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5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5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7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5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5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5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7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5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5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5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7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5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5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5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7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5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5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5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7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5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5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5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7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5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5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5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7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5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5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5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7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5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262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263</v>
      </c>
      <c r="C5" s="142"/>
    </row>
    <row r="6" spans="2:9" ht="13.8" thickBot="1" x14ac:dyDescent="0.3">
      <c r="B6" s="143" t="s">
        <v>0</v>
      </c>
      <c r="C6" s="143" t="str">
        <f>PRI_Sector_Fuels!N5</f>
        <v>MANCOALMIN</v>
      </c>
      <c r="D6" s="143" t="str">
        <f>PRI_Sector_Fuels!N6</f>
        <v>MANCOALIMP</v>
      </c>
      <c r="E6" s="143" t="str">
        <f>PRI_Sector_Fuels!N7</f>
        <v>MANOILIMP</v>
      </c>
      <c r="F6" s="143" t="str">
        <f>PRI_Sector_Fuels!N8</f>
        <v>GRIDELC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264</v>
      </c>
      <c r="D7" s="144" t="s">
        <v>264</v>
      </c>
      <c r="E7" s="144" t="s">
        <v>264</v>
      </c>
      <c r="F7" s="144" t="s">
        <v>264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2025-10-21T10:01:27Z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