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ESKTOP-NGCAML4\Desktop\"/>
    </mc:Choice>
  </mc:AlternateContent>
  <bookViews>
    <workbookView xWindow="0" yWindow="0" windowWidth="20490" windowHeight="7755"/>
  </bookViews>
  <sheets>
    <sheet name="İşlənmiş avtomobil" sheetId="15" r:id="rId1"/>
    <sheet name="Yeni avtomobil" sheetId="16" r:id="rId2"/>
    <sheet name="Ödəmə cədvəli" sheetId="17" r:id="rId3"/>
  </sheets>
  <calcPr calcId="152511"/>
</workbook>
</file>

<file path=xl/calcChain.xml><?xml version="1.0" encoding="utf-8"?>
<calcChain xmlns="http://schemas.openxmlformats.org/spreadsheetml/2006/main">
  <c r="K17" i="17" l="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J17" i="17"/>
  <c r="L17" i="17" s="1"/>
  <c r="B17" i="17"/>
  <c r="E13" i="17"/>
  <c r="D13" i="17"/>
  <c r="C17" i="17" l="1"/>
  <c r="E17" i="17"/>
  <c r="G17" i="17"/>
  <c r="B18" i="17"/>
  <c r="J18" i="17"/>
  <c r="F17" i="17" l="1"/>
  <c r="D17" i="17" s="1"/>
  <c r="E18" i="17" s="1"/>
  <c r="J19" i="17"/>
  <c r="C19" i="17" s="1"/>
  <c r="L18" i="17"/>
  <c r="C18" i="17"/>
  <c r="B19" i="17"/>
  <c r="G19" i="17"/>
  <c r="G18" i="17"/>
  <c r="F18" i="17" s="1"/>
  <c r="D18" i="17" s="1"/>
  <c r="E19" i="17" s="1"/>
  <c r="B20" i="17" l="1"/>
  <c r="F19" i="17"/>
  <c r="D19" i="17" s="1"/>
  <c r="L19" i="17"/>
  <c r="J20" i="17"/>
  <c r="B21" i="17" l="1"/>
  <c r="G21" i="17"/>
  <c r="E20" i="17"/>
  <c r="J21" i="17"/>
  <c r="C21" i="17" s="1"/>
  <c r="L20" i="17"/>
  <c r="C20" i="17"/>
  <c r="G20" i="17"/>
  <c r="F20" i="17" s="1"/>
  <c r="D20" i="17" s="1"/>
  <c r="E21" i="17" s="1"/>
  <c r="L21" i="17" l="1"/>
  <c r="J22" i="17"/>
  <c r="B22" i="17"/>
  <c r="F21" i="17"/>
  <c r="D21" i="17" s="1"/>
  <c r="J23" i="17" l="1"/>
  <c r="L22" i="17"/>
  <c r="B23" i="17"/>
  <c r="G23" i="17"/>
  <c r="C23" i="17"/>
  <c r="E22" i="17"/>
  <c r="C22" i="17"/>
  <c r="G22" i="17"/>
  <c r="F22" i="17" s="1"/>
  <c r="D22" i="17" s="1"/>
  <c r="E23" i="17" s="1"/>
  <c r="B24" i="17" l="1"/>
  <c r="F23" i="17"/>
  <c r="D23" i="17" s="1"/>
  <c r="L23" i="17"/>
  <c r="J24" i="17"/>
  <c r="B25" i="17" l="1"/>
  <c r="G25" i="17"/>
  <c r="E24" i="17"/>
  <c r="J25" i="17"/>
  <c r="C25" i="17" s="1"/>
  <c r="L24" i="17"/>
  <c r="C24" i="17"/>
  <c r="G24" i="17"/>
  <c r="F24" i="17" s="1"/>
  <c r="D24" i="17" s="1"/>
  <c r="E25" i="17" s="1"/>
  <c r="L25" i="17" l="1"/>
  <c r="J26" i="17"/>
  <c r="B26" i="17"/>
  <c r="F25" i="17"/>
  <c r="D25" i="17" s="1"/>
  <c r="J27" i="17" l="1"/>
  <c r="L26" i="17"/>
  <c r="B27" i="17"/>
  <c r="E26" i="17"/>
  <c r="C26" i="17"/>
  <c r="G26" i="17"/>
  <c r="F26" i="17" s="1"/>
  <c r="D26" i="17" s="1"/>
  <c r="E27" i="17" s="1"/>
  <c r="C27" i="17" l="1"/>
  <c r="G27" i="17"/>
  <c r="F27" i="17" s="1"/>
  <c r="D27" i="17" s="1"/>
  <c r="B28" i="17"/>
  <c r="G28" i="17" s="1"/>
  <c r="L27" i="17"/>
  <c r="J28" i="17"/>
  <c r="J29" i="17" l="1"/>
  <c r="L28" i="17"/>
  <c r="C28" i="17"/>
  <c r="B29" i="17"/>
  <c r="G29" i="17"/>
  <c r="C29" i="17"/>
  <c r="E28" i="17"/>
  <c r="F28" i="17" s="1"/>
  <c r="D28" i="17" s="1"/>
  <c r="E29" i="17" s="1"/>
  <c r="B30" i="17" l="1"/>
  <c r="F29" i="17"/>
  <c r="D29" i="17" s="1"/>
  <c r="J30" i="17"/>
  <c r="L29" i="17"/>
  <c r="J31" i="17" l="1"/>
  <c r="L30" i="17"/>
  <c r="B31" i="17"/>
  <c r="C31" i="17"/>
  <c r="E30" i="17"/>
  <c r="C30" i="17"/>
  <c r="G30" i="17"/>
  <c r="F30" i="17" s="1"/>
  <c r="D30" i="17" s="1"/>
  <c r="E31" i="17" s="1"/>
  <c r="G31" i="17" l="1"/>
  <c r="F31" i="17" s="1"/>
  <c r="D31" i="17" s="1"/>
  <c r="E32" i="17" s="1"/>
  <c r="B32" i="17"/>
  <c r="L31" i="17"/>
  <c r="J32" i="17"/>
  <c r="J33" i="17" l="1"/>
  <c r="L32" i="17"/>
  <c r="B33" i="17"/>
  <c r="G33" i="17"/>
  <c r="C32" i="17"/>
  <c r="G32" i="17"/>
  <c r="F32" i="17" s="1"/>
  <c r="D32" i="17" s="1"/>
  <c r="C33" i="17" l="1"/>
  <c r="E33" i="17"/>
  <c r="F33" i="17" s="1"/>
  <c r="D33" i="17" s="1"/>
  <c r="G34" i="17"/>
  <c r="B34" i="17"/>
  <c r="L33" i="17"/>
  <c r="J34" i="17"/>
  <c r="J35" i="17" l="1"/>
  <c r="L34" i="17"/>
  <c r="C34" i="17"/>
  <c r="D35" i="17"/>
  <c r="B35" i="17"/>
  <c r="G35" i="17"/>
  <c r="C35" i="17"/>
  <c r="E34" i="17"/>
  <c r="E35" i="17" s="1"/>
  <c r="F34" i="17" l="1"/>
  <c r="B36" i="17"/>
  <c r="G36" i="17" s="1"/>
  <c r="L35" i="17"/>
  <c r="J36" i="17"/>
  <c r="D36" i="17" l="1"/>
  <c r="C36" i="17"/>
  <c r="J37" i="17"/>
  <c r="L36" i="17"/>
  <c r="B37" i="17"/>
  <c r="D37" i="17" s="1"/>
  <c r="E37" i="17"/>
  <c r="F36" i="17"/>
  <c r="E36" i="17"/>
  <c r="D34" i="17"/>
  <c r="F35" i="17"/>
  <c r="C37" i="17" l="1"/>
  <c r="G37" i="17"/>
  <c r="B38" i="17"/>
  <c r="F37" i="17"/>
  <c r="L37" i="17"/>
  <c r="J38" i="17"/>
  <c r="D39" i="17" l="1"/>
  <c r="B39" i="17"/>
  <c r="G39" i="17"/>
  <c r="E39" i="17"/>
  <c r="C39" i="17"/>
  <c r="F38" i="17"/>
  <c r="E38" i="17"/>
  <c r="J39" i="17"/>
  <c r="L38" i="17"/>
  <c r="D38" i="17"/>
  <c r="C38" i="17"/>
  <c r="G38" i="17"/>
  <c r="L39" i="17" l="1"/>
  <c r="J40" i="17"/>
  <c r="B40" i="17"/>
  <c r="F39" i="17"/>
  <c r="J41" i="17" l="1"/>
  <c r="L40" i="17"/>
  <c r="B41" i="17"/>
  <c r="D41" i="17" s="1"/>
  <c r="E41" i="17"/>
  <c r="F40" i="17"/>
  <c r="E40" i="17"/>
  <c r="D40" i="17"/>
  <c r="C40" i="17"/>
  <c r="G40" i="17"/>
  <c r="C41" i="17" l="1"/>
  <c r="G41" i="17"/>
  <c r="B42" i="17"/>
  <c r="F41" i="17"/>
  <c r="L41" i="17"/>
  <c r="J42" i="17"/>
  <c r="B43" i="17" l="1"/>
  <c r="D43" i="17" s="1"/>
  <c r="G43" i="17"/>
  <c r="E43" i="17"/>
  <c r="C43" i="17"/>
  <c r="F42" i="17"/>
  <c r="E42" i="17"/>
  <c r="J43" i="17"/>
  <c r="L42" i="17"/>
  <c r="D42" i="17"/>
  <c r="C42" i="17"/>
  <c r="G42" i="17"/>
  <c r="L43" i="17" l="1"/>
  <c r="J44" i="17"/>
  <c r="B44" i="17"/>
  <c r="F43" i="17"/>
  <c r="D45" i="17" l="1"/>
  <c r="B45" i="17"/>
  <c r="G45" i="17"/>
  <c r="E45" i="17"/>
  <c r="C45" i="17"/>
  <c r="J45" i="17"/>
  <c r="L44" i="17"/>
  <c r="F44" i="17"/>
  <c r="E44" i="17"/>
  <c r="D44" i="17"/>
  <c r="C44" i="17"/>
  <c r="G44" i="17"/>
  <c r="L45" i="17" l="1"/>
  <c r="J46" i="17"/>
  <c r="B46" i="17"/>
  <c r="F45" i="17"/>
  <c r="D47" i="17" l="1"/>
  <c r="B47" i="17"/>
  <c r="G47" i="17"/>
  <c r="E47" i="17"/>
  <c r="C47" i="17"/>
  <c r="J47" i="17"/>
  <c r="L46" i="17"/>
  <c r="F46" i="17"/>
  <c r="E46" i="17"/>
  <c r="D46" i="17"/>
  <c r="C46" i="17"/>
  <c r="G46" i="17"/>
  <c r="L47" i="17" l="1"/>
  <c r="J48" i="17"/>
  <c r="B48" i="17"/>
  <c r="F47" i="17"/>
  <c r="J49" i="17" l="1"/>
  <c r="L48" i="17"/>
  <c r="B49" i="17"/>
  <c r="D49" i="17" s="1"/>
  <c r="E49" i="17"/>
  <c r="F48" i="17"/>
  <c r="E48" i="17"/>
  <c r="D48" i="17"/>
  <c r="C48" i="17"/>
  <c r="G48" i="17"/>
  <c r="C49" i="17" l="1"/>
  <c r="G49" i="17"/>
  <c r="B50" i="17"/>
  <c r="F49" i="17"/>
  <c r="L49" i="17"/>
  <c r="J50" i="17"/>
  <c r="B51" i="17" l="1"/>
  <c r="D51" i="17" s="1"/>
  <c r="G51" i="17"/>
  <c r="E51" i="17"/>
  <c r="C51" i="17"/>
  <c r="F50" i="17"/>
  <c r="E50" i="17"/>
  <c r="J51" i="17"/>
  <c r="L50" i="17"/>
  <c r="D50" i="17"/>
  <c r="C50" i="17"/>
  <c r="G50" i="17"/>
  <c r="J52" i="17" l="1"/>
  <c r="L51" i="17"/>
  <c r="F52" i="17"/>
  <c r="B52" i="17"/>
  <c r="F51" i="17"/>
  <c r="B53" i="17" l="1"/>
  <c r="D53" i="17" s="1"/>
  <c r="G53" i="17"/>
  <c r="C53" i="17"/>
  <c r="E53" i="17"/>
  <c r="D52" i="17"/>
  <c r="E52" i="17"/>
  <c r="C52" i="17"/>
  <c r="G52" i="17"/>
  <c r="J53" i="17"/>
  <c r="L52" i="17"/>
  <c r="L53" i="17" l="1"/>
  <c r="J54" i="17"/>
  <c r="L54" i="17" s="1"/>
  <c r="B54" i="17"/>
  <c r="F53" i="17"/>
  <c r="E55" i="17" l="1"/>
  <c r="B55" i="17"/>
  <c r="F55" i="17"/>
  <c r="D55" i="17"/>
  <c r="F54" i="17"/>
  <c r="E54" i="17"/>
  <c r="D54" i="17"/>
  <c r="C54" i="17"/>
  <c r="G54" i="17"/>
  <c r="D56" i="17" l="1"/>
  <c r="E56" i="17"/>
  <c r="B56" i="17"/>
  <c r="G55" i="17"/>
  <c r="B57" i="17" l="1"/>
  <c r="E57" i="17" s="1"/>
  <c r="G56" i="17"/>
  <c r="F56" i="17"/>
  <c r="D57" i="17" l="1"/>
  <c r="F57" i="17"/>
  <c r="D58" i="17"/>
  <c r="E58" i="17"/>
  <c r="B58" i="17"/>
  <c r="G57" i="17"/>
  <c r="E59" i="17" l="1"/>
  <c r="B59" i="17"/>
  <c r="F59" i="17"/>
  <c r="D59" i="17"/>
  <c r="G58" i="17"/>
  <c r="F58" i="17"/>
  <c r="E60" i="17" l="1"/>
  <c r="B60" i="17"/>
  <c r="D60" i="17" s="1"/>
  <c r="G59" i="17"/>
  <c r="E61" i="17" l="1"/>
  <c r="B61" i="17"/>
  <c r="F61" i="17"/>
  <c r="D61" i="17"/>
  <c r="G60" i="17"/>
  <c r="F60" i="17"/>
  <c r="E62" i="17" l="1"/>
  <c r="B62" i="17"/>
  <c r="D62" i="17" s="1"/>
  <c r="G61" i="17"/>
  <c r="B63" i="17" l="1"/>
  <c r="E63" i="17" s="1"/>
  <c r="F63" i="17"/>
  <c r="D63" i="17"/>
  <c r="G62" i="17"/>
  <c r="F62" i="17"/>
  <c r="D64" i="17" l="1"/>
  <c r="E64" i="17"/>
  <c r="B64" i="17"/>
  <c r="G63" i="17"/>
  <c r="E65" i="17" l="1"/>
  <c r="B65" i="17"/>
  <c r="F65" i="17"/>
  <c r="D65" i="17"/>
  <c r="G64" i="17"/>
  <c r="F64" i="17"/>
  <c r="D66" i="17" l="1"/>
  <c r="E66" i="17"/>
  <c r="B66" i="17"/>
  <c r="G65" i="17"/>
  <c r="B67" i="17" l="1"/>
  <c r="E67" i="17" s="1"/>
  <c r="F67" i="17"/>
  <c r="D67" i="17"/>
  <c r="G66" i="17"/>
  <c r="F66" i="17"/>
  <c r="E68" i="17" l="1"/>
  <c r="B68" i="17"/>
  <c r="D68" i="17" s="1"/>
  <c r="G67" i="17"/>
  <c r="E69" i="17" l="1"/>
  <c r="B69" i="17"/>
  <c r="F69" i="17"/>
  <c r="D69" i="17"/>
  <c r="G68" i="17"/>
  <c r="F68" i="17"/>
  <c r="D70" i="17" l="1"/>
  <c r="E70" i="17"/>
  <c r="B70" i="17"/>
  <c r="G69" i="17"/>
  <c r="E71" i="17" l="1"/>
  <c r="B71" i="17"/>
  <c r="F71" i="17"/>
  <c r="D71" i="17"/>
  <c r="G70" i="17"/>
  <c r="F70" i="17"/>
  <c r="D72" i="17" l="1"/>
  <c r="E72" i="17"/>
  <c r="B72" i="17"/>
  <c r="G71" i="17"/>
  <c r="B73" i="17" l="1"/>
  <c r="E73" i="17" s="1"/>
  <c r="F73" i="17"/>
  <c r="D73" i="17"/>
  <c r="G72" i="17"/>
  <c r="F72" i="17"/>
  <c r="E74" i="17" l="1"/>
  <c r="B74" i="17"/>
  <c r="D74" i="17" s="1"/>
  <c r="G73" i="17"/>
  <c r="E75" i="17" l="1"/>
  <c r="B75" i="17"/>
  <c r="F75" i="17"/>
  <c r="D75" i="17"/>
  <c r="G74" i="17"/>
  <c r="F74" i="17"/>
  <c r="D76" i="17" l="1"/>
  <c r="E76" i="17"/>
  <c r="B76" i="17"/>
  <c r="G75" i="17"/>
  <c r="E78" i="17" l="1"/>
  <c r="B78" i="17"/>
  <c r="F78" i="17"/>
  <c r="D78" i="17"/>
  <c r="G76" i="17"/>
  <c r="F76" i="17"/>
  <c r="B79" i="17" l="1"/>
  <c r="D79" i="17" s="1"/>
  <c r="G78" i="17"/>
  <c r="E79" i="17" l="1"/>
  <c r="B80" i="17"/>
  <c r="G79" i="17"/>
  <c r="F79" i="17"/>
  <c r="E81" i="17" l="1"/>
  <c r="B81" i="17"/>
  <c r="D81" i="17" s="1"/>
  <c r="G80" i="17"/>
  <c r="D80" i="17"/>
  <c r="F80" i="17"/>
  <c r="E80" i="17"/>
  <c r="E82" i="17" l="1"/>
  <c r="B82" i="17"/>
  <c r="F82" i="17"/>
  <c r="D82" i="17"/>
  <c r="G81" i="17"/>
  <c r="F81" i="17"/>
  <c r="B83" i="17" l="1"/>
  <c r="B84" i="17" s="1"/>
  <c r="B85" i="17" s="1"/>
  <c r="B86" i="17" s="1"/>
  <c r="G82" i="17"/>
  <c r="E83" i="17" l="1"/>
  <c r="D83" i="17"/>
  <c r="G83" i="17"/>
  <c r="F83" i="17"/>
  <c r="J7" i="16" l="1"/>
  <c r="C16" i="16"/>
  <c r="J12" i="16"/>
  <c r="J11" i="16"/>
  <c r="J10" i="16"/>
  <c r="J7" i="15"/>
  <c r="J11" i="15"/>
  <c r="C16" i="15"/>
  <c r="J12" i="15"/>
  <c r="J10" i="15"/>
  <c r="J15" i="15" l="1"/>
  <c r="J15" i="16"/>
  <c r="J8" i="16"/>
  <c r="J16" i="16" s="1"/>
  <c r="J8" i="15"/>
  <c r="J16" i="15" s="1"/>
</calcChain>
</file>

<file path=xl/sharedStrings.xml><?xml version="1.0" encoding="utf-8"?>
<sst xmlns="http://schemas.openxmlformats.org/spreadsheetml/2006/main" count="69" uniqueCount="44">
  <si>
    <t>Avtomobilin dəyəri (AZN)</t>
  </si>
  <si>
    <t>müddət</t>
  </si>
  <si>
    <t>İlkin tələb olunan vəsait</t>
  </si>
  <si>
    <t>Faktorinq</t>
  </si>
  <si>
    <t>Məhsul</t>
  </si>
  <si>
    <t>Kredit məbləği</t>
  </si>
  <si>
    <t>Müddət (ay)</t>
  </si>
  <si>
    <t>İllik faiz dərəcəsi (%)</t>
  </si>
  <si>
    <t>Komissiya məbləğ</t>
  </si>
  <si>
    <t>Sığorta xərci məbləğ</t>
  </si>
  <si>
    <t>İlkin ödəniş (AZN)</t>
  </si>
  <si>
    <t>sığorta tarif</t>
  </si>
  <si>
    <t>illik faiz faktorinq</t>
  </si>
  <si>
    <t>Avtomobil kreditlərinin hesablanmasıkalkulyatoru</t>
  </si>
  <si>
    <t>Lizinq</t>
  </si>
  <si>
    <t>illik faiz Lizinq</t>
  </si>
  <si>
    <t>Kom Lizinq</t>
  </si>
  <si>
    <t>faktorinq kom</t>
  </si>
  <si>
    <t>DYP</t>
  </si>
  <si>
    <t>2012-ъи ил тарихдя баьланмыш 3-A-1-0-29-12 № кредит</t>
  </si>
  <si>
    <t>мцгавилясиня ялавя олараг</t>
  </si>
  <si>
    <t>ÖDƏNİŞ CƏDVƏLİ</t>
  </si>
  <si>
    <t>Kreditin məbləği:</t>
  </si>
  <si>
    <t>AZN</t>
  </si>
  <si>
    <t>Faiz dərəcəsi:</t>
  </si>
  <si>
    <t>%</t>
  </si>
  <si>
    <t>AZM</t>
  </si>
  <si>
    <t>Müddət:</t>
  </si>
  <si>
    <t>ay</t>
  </si>
  <si>
    <t xml:space="preserve"> </t>
  </si>
  <si>
    <t>USD</t>
  </si>
  <si>
    <t>Güzəşt müddəti:</t>
  </si>
  <si>
    <t>RUR</t>
  </si>
  <si>
    <t>Aylıq ödəniş:</t>
  </si>
  <si>
    <t>Tarix:</t>
  </si>
  <si>
    <t>Ödənişin sayı</t>
  </si>
  <si>
    <t>Ödəniş günləri</t>
  </si>
  <si>
    <t>Borc qalığı</t>
  </si>
  <si>
    <t>Faiz ödənişi</t>
  </si>
  <si>
    <t>Əsas borcdan ödəniş</t>
  </si>
  <si>
    <t>Aylıq cəmi ödəniş</t>
  </si>
  <si>
    <r>
      <t>Ъядвял цзря юдяниш эцнляри иш эцнцня дцшмядикдя, юдянишляр яввялки эцн апарылыр</t>
    </r>
    <r>
      <rPr>
        <sz val="12"/>
        <rFont val="Times Latin"/>
        <family val="1"/>
        <charset val="204"/>
      </rPr>
      <t>.</t>
    </r>
  </si>
  <si>
    <t>БАНК ________________</t>
  </si>
  <si>
    <t>БОРЪАЛАН _______________</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</si>
</sst>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42C]dd\ mmmm\ yyyy;@"/>
  </numFmts>
  <fonts count="24">
    <font>
      <sz val="11"/>
      <color theme="1"/>
      <name val="Calibri"/>
      <family val="2"/>
      <charset val="186"/>
      <scheme val="minor"/>
    </font>
    <font>
      <sz val="11"/>
      <color theme="1"/>
      <name val="Calibri"/>
      <family val="2"/>
      <scheme val="minor"/>
    </font>
    <font>
      <sz val="11"/>
      <color theme="1"/>
      <name val="Calibri"/>
      <family val="2"/>
      <charset val="186"/>
      <scheme val="minor"/>
    </font>
    <font>
      <sz val="16"/>
      <color theme="1"/>
      <name val="Calibri"/>
      <family val="2"/>
      <charset val="204"/>
      <scheme val="minor"/>
    </font>
    <font>
      <sz val="12"/>
      <color theme="1"/>
      <name val="Calibri"/>
      <family val="2"/>
      <charset val="186"/>
      <scheme val="minor"/>
    </font>
    <font>
      <sz val="12"/>
      <color rgb="FFFF0000"/>
      <name val="Calibri"/>
      <family val="2"/>
      <charset val="186"/>
      <scheme val="minor"/>
    </font>
    <font>
      <b/>
      <sz val="14"/>
      <color theme="1"/>
      <name val="Calibri"/>
      <family val="2"/>
      <charset val="204"/>
      <scheme val="minor"/>
    </font>
    <font>
      <sz val="8"/>
      <color theme="0"/>
      <name val="Arial"/>
      <family val="2"/>
      <charset val="204"/>
    </font>
    <font>
      <sz val="14"/>
      <color theme="0"/>
      <name val="Times Latin"/>
      <family val="1"/>
      <charset val="204"/>
    </font>
    <font>
      <sz val="8"/>
      <name val="Arial"/>
      <family val="2"/>
      <charset val="204"/>
    </font>
    <font>
      <sz val="10"/>
      <color theme="0"/>
      <name val="Arial Cyr"/>
    </font>
    <font>
      <b/>
      <sz val="10"/>
      <color theme="1"/>
      <name val="Arial Cyr"/>
    </font>
    <font>
      <b/>
      <sz val="12"/>
      <color theme="1"/>
      <name val="Arial Cyr"/>
      <charset val="204"/>
    </font>
    <font>
      <b/>
      <sz val="12"/>
      <color indexed="62"/>
      <name val="Arial"/>
      <family val="2"/>
      <charset val="204"/>
    </font>
    <font>
      <b/>
      <sz val="9"/>
      <color indexed="54"/>
      <name val="Arial"/>
      <family val="2"/>
      <charset val="204"/>
    </font>
    <font>
      <b/>
      <sz val="9"/>
      <color indexed="12"/>
      <name val="Arial"/>
      <family val="2"/>
      <charset val="204"/>
    </font>
    <font>
      <sz val="8"/>
      <color indexed="9"/>
      <name val="Arial"/>
      <family val="2"/>
      <charset val="204"/>
    </font>
    <font>
      <b/>
      <sz val="9"/>
      <color indexed="10"/>
      <name val="Arial"/>
      <family val="2"/>
      <charset val="204"/>
    </font>
    <font>
      <sz val="9"/>
      <name val="Arial"/>
      <family val="2"/>
      <charset val="204"/>
    </font>
    <font>
      <sz val="10"/>
      <name val="Arial"/>
      <family val="2"/>
    </font>
    <font>
      <b/>
      <sz val="12"/>
      <name val="Times Latin"/>
      <family val="1"/>
      <charset val="204"/>
    </font>
    <font>
      <sz val="12"/>
      <name val="Times Latin"/>
      <family val="1"/>
      <charset val="204"/>
    </font>
    <font>
      <sz val="14"/>
      <name val="Times Latin"/>
      <family val="1"/>
      <charset val="204"/>
    </font>
    <font>
      <sz val="12"/>
      <name val="Baltica"/>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FFC000"/>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s>
  <cellStyleXfs count="5">
    <xf numFmtId="0" fontId="0"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9" fontId="1" fillId="0" borderId="0" applyFont="0" applyFill="0" applyBorder="0" applyAlignment="0" applyProtection="0"/>
  </cellStyleXfs>
  <cellXfs count="95">
    <xf numFmtId="0" fontId="0" fillId="0" borderId="0" xfId="0"/>
    <xf numFmtId="9" fontId="0" fillId="0" borderId="0" xfId="0" applyNumberFormat="1"/>
    <xf numFmtId="0" fontId="0" fillId="2" borderId="2" xfId="0" applyFill="1" applyBorder="1"/>
    <xf numFmtId="0" fontId="0" fillId="2" borderId="10"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11" xfId="0" applyFill="1" applyBorder="1"/>
    <xf numFmtId="0" fontId="0" fillId="2" borderId="7" xfId="0" applyFill="1" applyBorder="1"/>
    <xf numFmtId="0" fontId="0" fillId="3" borderId="0" xfId="0" applyFill="1"/>
    <xf numFmtId="0" fontId="0" fillId="0" borderId="0" xfId="0" applyAlignment="1"/>
    <xf numFmtId="10" fontId="0" fillId="0" borderId="0" xfId="0" applyNumberFormat="1"/>
    <xf numFmtId="0" fontId="3" fillId="0" borderId="0" xfId="0" applyFont="1" applyBorder="1" applyAlignment="1"/>
    <xf numFmtId="0" fontId="0" fillId="3" borderId="0" xfId="0" applyFill="1" applyBorder="1"/>
    <xf numFmtId="0" fontId="3" fillId="3" borderId="0" xfId="0" applyFont="1" applyFill="1" applyBorder="1" applyAlignment="1"/>
    <xf numFmtId="0" fontId="4" fillId="2" borderId="0" xfId="0" applyFont="1" applyFill="1" applyBorder="1"/>
    <xf numFmtId="0" fontId="5" fillId="2" borderId="0" xfId="0" applyFont="1" applyFill="1" applyBorder="1"/>
    <xf numFmtId="9" fontId="0" fillId="4" borderId="2" xfId="2" applyFont="1" applyFill="1" applyBorder="1" applyAlignment="1">
      <alignment horizontal="left"/>
    </xf>
    <xf numFmtId="9" fontId="0" fillId="4" borderId="10" xfId="2" applyFont="1" applyFill="1" applyBorder="1" applyAlignment="1">
      <alignment horizontal="left"/>
    </xf>
    <xf numFmtId="9" fontId="0" fillId="4" borderId="3" xfId="2" applyFont="1" applyFill="1" applyBorder="1" applyAlignment="1">
      <alignment horizontal="left"/>
    </xf>
    <xf numFmtId="164" fontId="0" fillId="4" borderId="2" xfId="2" applyNumberFormat="1" applyFont="1" applyFill="1" applyBorder="1" applyAlignment="1">
      <alignment horizontal="left"/>
    </xf>
    <xf numFmtId="164" fontId="0" fillId="4" borderId="10" xfId="2" applyNumberFormat="1" applyFont="1" applyFill="1" applyBorder="1" applyAlignment="1">
      <alignment horizontal="left"/>
    </xf>
    <xf numFmtId="164" fontId="0" fillId="4" borderId="3" xfId="2" applyNumberFormat="1" applyFont="1" applyFill="1" applyBorder="1" applyAlignment="1">
      <alignment horizontal="left"/>
    </xf>
    <xf numFmtId="0" fontId="0" fillId="4" borderId="8" xfId="0" applyFill="1" applyBorder="1" applyAlignment="1">
      <alignment horizontal="left"/>
    </xf>
    <xf numFmtId="0" fontId="0" fillId="4" borderId="9" xfId="0" applyFill="1" applyBorder="1" applyAlignment="1">
      <alignment horizontal="left"/>
    </xf>
    <xf numFmtId="0" fontId="0" fillId="4" borderId="1" xfId="0" applyFill="1" applyBorder="1" applyAlignment="1">
      <alignment horizontal="left"/>
    </xf>
    <xf numFmtId="43" fontId="0" fillId="4" borderId="8" xfId="1" applyFont="1" applyFill="1" applyBorder="1" applyAlignment="1">
      <alignment horizontal="left"/>
    </xf>
    <xf numFmtId="43" fontId="0" fillId="4" borderId="9" xfId="1" applyFont="1" applyFill="1" applyBorder="1" applyAlignment="1">
      <alignment horizontal="left"/>
    </xf>
    <xf numFmtId="43" fontId="0" fillId="4" borderId="1" xfId="1" applyFont="1" applyFill="1" applyBorder="1" applyAlignment="1">
      <alignment horizontal="left"/>
    </xf>
    <xf numFmtId="43" fontId="0" fillId="4" borderId="6" xfId="1" applyFont="1" applyFill="1" applyBorder="1" applyAlignment="1">
      <alignment horizontal="left"/>
    </xf>
    <xf numFmtId="43" fontId="0" fillId="4" borderId="11" xfId="1" applyFont="1" applyFill="1" applyBorder="1" applyAlignment="1">
      <alignment horizontal="left"/>
    </xf>
    <xf numFmtId="43" fontId="0" fillId="4" borderId="7" xfId="1" applyFont="1" applyFill="1" applyBorder="1" applyAlignment="1">
      <alignment horizontal="left"/>
    </xf>
    <xf numFmtId="2" fontId="0" fillId="4" borderId="8" xfId="0" applyNumberFormat="1" applyFill="1" applyBorder="1" applyAlignment="1" applyProtection="1">
      <alignment horizontal="left"/>
      <protection locked="0"/>
    </xf>
    <xf numFmtId="2" fontId="0" fillId="4" borderId="9" xfId="0" applyNumberFormat="1" applyFill="1" applyBorder="1" applyAlignment="1" applyProtection="1">
      <alignment horizontal="left"/>
      <protection locked="0"/>
    </xf>
    <xf numFmtId="2" fontId="0" fillId="4" borderId="1" xfId="0" applyNumberFormat="1" applyFill="1" applyBorder="1" applyAlignment="1" applyProtection="1">
      <alignment horizontal="left"/>
      <protection locked="0"/>
    </xf>
    <xf numFmtId="0" fontId="0" fillId="0" borderId="2" xfId="0" applyFill="1" applyBorder="1" applyAlignment="1" applyProtection="1">
      <alignment horizontal="left"/>
      <protection locked="0"/>
    </xf>
    <xf numFmtId="0" fontId="0" fillId="0" borderId="10" xfId="0" applyFill="1" applyBorder="1" applyAlignment="1" applyProtection="1">
      <alignment horizontal="left"/>
      <protection locked="0"/>
    </xf>
    <xf numFmtId="0" fontId="0" fillId="0" borderId="3" xfId="0" applyFill="1" applyBorder="1" applyAlignment="1" applyProtection="1">
      <alignment horizontal="left"/>
      <protection locked="0"/>
    </xf>
    <xf numFmtId="0" fontId="6" fillId="5" borderId="8" xfId="0" applyFont="1" applyFill="1" applyBorder="1" applyAlignment="1">
      <alignment horizontal="center"/>
    </xf>
    <xf numFmtId="0" fontId="6" fillId="5" borderId="9" xfId="0" applyFont="1" applyFill="1" applyBorder="1" applyAlignment="1">
      <alignment horizontal="center"/>
    </xf>
    <xf numFmtId="0" fontId="6" fillId="5" borderId="1" xfId="0" applyFont="1" applyFill="1" applyBorder="1" applyAlignment="1">
      <alignment horizontal="center"/>
    </xf>
    <xf numFmtId="0" fontId="0" fillId="0" borderId="8" xfId="0" applyFill="1" applyBorder="1" applyAlignment="1" applyProtection="1">
      <alignment horizontal="left"/>
      <protection locked="0"/>
    </xf>
    <xf numFmtId="0" fontId="0" fillId="0" borderId="9" xfId="0" applyFill="1" applyBorder="1" applyAlignment="1" applyProtection="1">
      <alignment horizontal="left"/>
      <protection locked="0"/>
    </xf>
    <xf numFmtId="0" fontId="0" fillId="0" borderId="1" xfId="0" applyFill="1" applyBorder="1" applyAlignment="1" applyProtection="1">
      <alignment horizontal="left"/>
      <protection locked="0"/>
    </xf>
    <xf numFmtId="0" fontId="0" fillId="0" borderId="2" xfId="1" applyNumberFormat="1" applyFont="1" applyFill="1" applyBorder="1" applyAlignment="1" applyProtection="1">
      <alignment horizontal="left"/>
      <protection locked="0"/>
    </xf>
    <xf numFmtId="0" fontId="0" fillId="0" borderId="10" xfId="1" applyNumberFormat="1" applyFont="1" applyFill="1" applyBorder="1" applyAlignment="1" applyProtection="1">
      <alignment horizontal="left"/>
      <protection locked="0"/>
    </xf>
    <xf numFmtId="0" fontId="0" fillId="0" borderId="3" xfId="1" applyNumberFormat="1" applyFont="1" applyFill="1" applyBorder="1" applyAlignment="1" applyProtection="1">
      <alignment horizontal="left"/>
      <protection locked="0"/>
    </xf>
    <xf numFmtId="0" fontId="0" fillId="4" borderId="2" xfId="0" applyFill="1" applyBorder="1" applyAlignment="1">
      <alignment horizontal="left"/>
    </xf>
    <xf numFmtId="0" fontId="0" fillId="4" borderId="10" xfId="0" applyFill="1" applyBorder="1" applyAlignment="1">
      <alignment horizontal="left"/>
    </xf>
    <xf numFmtId="0" fontId="0" fillId="4" borderId="3" xfId="0" applyFill="1" applyBorder="1" applyAlignment="1">
      <alignment horizontal="left"/>
    </xf>
    <xf numFmtId="0" fontId="7" fillId="0" borderId="0" xfId="0" applyFont="1"/>
    <xf numFmtId="0" fontId="8" fillId="0" borderId="0" xfId="0" applyFont="1"/>
    <xf numFmtId="0" fontId="9" fillId="0" borderId="0" xfId="0" applyFont="1"/>
    <xf numFmtId="165" fontId="9" fillId="0" borderId="0" xfId="0" applyNumberFormat="1" applyFont="1"/>
    <xf numFmtId="0" fontId="8" fillId="0" borderId="0" xfId="0" applyFont="1" applyAlignment="1">
      <alignment horizontal="center"/>
    </xf>
    <xf numFmtId="0" fontId="10" fillId="0" borderId="0" xfId="0" applyFont="1" applyAlignment="1">
      <alignment horizontal="center"/>
    </xf>
    <xf numFmtId="0" fontId="10" fillId="0" borderId="0" xfId="0" applyFont="1"/>
    <xf numFmtId="0" fontId="11" fillId="0" borderId="0" xfId="0" applyFont="1" applyAlignment="1"/>
    <xf numFmtId="2" fontId="12" fillId="0" borderId="0" xfId="0" applyNumberFormat="1" applyFont="1"/>
    <xf numFmtId="0" fontId="13" fillId="3" borderId="0" xfId="0" applyFont="1" applyFill="1" applyAlignment="1">
      <alignment vertical="center"/>
    </xf>
    <xf numFmtId="0" fontId="9" fillId="3" borderId="0" xfId="0" applyFont="1" applyFill="1"/>
    <xf numFmtId="0" fontId="9" fillId="3" borderId="0" xfId="0" applyFont="1" applyFill="1" applyBorder="1"/>
    <xf numFmtId="0" fontId="14" fillId="3" borderId="0" xfId="0" applyNumberFormat="1" applyFont="1" applyFill="1" applyBorder="1" applyAlignment="1">
      <alignment horizontal="right" vertical="center"/>
    </xf>
    <xf numFmtId="4" fontId="15" fillId="3" borderId="0" xfId="0" applyNumberFormat="1" applyFont="1" applyFill="1" applyBorder="1" applyAlignment="1" applyProtection="1">
      <alignment vertical="center"/>
      <protection locked="0"/>
    </xf>
    <xf numFmtId="0" fontId="15" fillId="3" borderId="0" xfId="0" applyFont="1" applyFill="1" applyBorder="1" applyAlignment="1" applyProtection="1">
      <alignment horizontal="left" vertical="center" indent="1"/>
      <protection locked="0"/>
    </xf>
    <xf numFmtId="0" fontId="15" fillId="3" borderId="0" xfId="0" applyFont="1" applyFill="1" applyBorder="1" applyAlignment="1" applyProtection="1">
      <alignment vertical="center"/>
      <protection locked="0"/>
    </xf>
    <xf numFmtId="0" fontId="14" fillId="3" borderId="0" xfId="0" applyFont="1" applyFill="1" applyBorder="1" applyAlignment="1">
      <alignment horizontal="left" vertical="center" indent="1"/>
    </xf>
    <xf numFmtId="0" fontId="16" fillId="3" borderId="0" xfId="0" applyFont="1" applyFill="1"/>
    <xf numFmtId="4" fontId="17" fillId="3" borderId="0" xfId="0" applyNumberFormat="1" applyFont="1" applyFill="1" applyBorder="1" applyAlignment="1">
      <alignment vertical="center"/>
    </xf>
    <xf numFmtId="165" fontId="15" fillId="3" borderId="0" xfId="0" applyNumberFormat="1" applyFont="1" applyFill="1" applyBorder="1" applyAlignment="1" applyProtection="1">
      <alignment vertical="center"/>
      <protection locked="0"/>
    </xf>
    <xf numFmtId="0" fontId="18" fillId="3" borderId="0" xfId="0" applyFont="1" applyFill="1"/>
    <xf numFmtId="0" fontId="14" fillId="4" borderId="12" xfId="0" applyFont="1" applyFill="1" applyBorder="1" applyAlignment="1">
      <alignment horizontal="center" vertical="center" wrapText="1"/>
    </xf>
    <xf numFmtId="0" fontId="18" fillId="0" borderId="0" xfId="0" applyFont="1"/>
    <xf numFmtId="165" fontId="18" fillId="0" borderId="0" xfId="0" applyNumberFormat="1" applyFont="1"/>
    <xf numFmtId="0" fontId="18" fillId="4" borderId="0" xfId="0" applyFont="1" applyFill="1" applyBorder="1" applyAlignment="1">
      <alignment horizontal="center"/>
    </xf>
    <xf numFmtId="165" fontId="18" fillId="4" borderId="0" xfId="0" applyNumberFormat="1" applyFont="1" applyFill="1" applyBorder="1" applyAlignment="1">
      <alignment horizontal="left"/>
    </xf>
    <xf numFmtId="4" fontId="18" fillId="4" borderId="0" xfId="0" applyNumberFormat="1" applyFont="1" applyFill="1" applyBorder="1" applyAlignment="1">
      <alignment horizontal="right"/>
    </xf>
    <xf numFmtId="4" fontId="18" fillId="4" borderId="0" xfId="0" applyNumberFormat="1" applyFont="1" applyFill="1" applyBorder="1"/>
    <xf numFmtId="4" fontId="18" fillId="0" borderId="0" xfId="0" applyNumberFormat="1" applyFont="1"/>
    <xf numFmtId="0" fontId="18" fillId="0" borderId="0" xfId="0" applyFont="1" applyBorder="1" applyAlignment="1">
      <alignment horizontal="center"/>
    </xf>
    <xf numFmtId="165" fontId="18" fillId="0" borderId="0" xfId="0" applyNumberFormat="1" applyFont="1" applyBorder="1" applyAlignment="1">
      <alignment horizontal="left"/>
    </xf>
    <xf numFmtId="4" fontId="18" fillId="0" borderId="0" xfId="0" applyNumberFormat="1" applyFont="1" applyBorder="1" applyAlignment="1">
      <alignment horizontal="right"/>
    </xf>
    <xf numFmtId="4" fontId="18" fillId="0" borderId="0" xfId="0" applyNumberFormat="1" applyFont="1" applyBorder="1"/>
    <xf numFmtId="4" fontId="19" fillId="0" borderId="0" xfId="0" applyNumberFormat="1" applyFont="1" applyBorder="1" applyAlignment="1">
      <alignment horizontal="right"/>
    </xf>
    <xf numFmtId="4" fontId="19" fillId="0" borderId="0" xfId="0" applyNumberFormat="1" applyFont="1" applyBorder="1"/>
    <xf numFmtId="0" fontId="9" fillId="0" borderId="0" xfId="0" applyFont="1" applyBorder="1" applyAlignment="1">
      <alignment horizontal="center"/>
    </xf>
    <xf numFmtId="165" fontId="9" fillId="0" borderId="0" xfId="0" applyNumberFormat="1" applyFont="1" applyBorder="1" applyAlignment="1">
      <alignment horizontal="left"/>
    </xf>
    <xf numFmtId="4" fontId="9" fillId="0" borderId="0" xfId="0" applyNumberFormat="1" applyFont="1" applyBorder="1" applyAlignment="1">
      <alignment horizontal="right"/>
    </xf>
    <xf numFmtId="4" fontId="9" fillId="0" borderId="0" xfId="0" applyNumberFormat="1" applyFont="1" applyBorder="1"/>
    <xf numFmtId="0" fontId="20" fillId="0" borderId="0" xfId="0" applyFont="1"/>
    <xf numFmtId="0" fontId="22" fillId="0" borderId="0" xfId="0" applyFont="1"/>
    <xf numFmtId="0" fontId="21" fillId="0" borderId="0" xfId="0" applyFont="1"/>
    <xf numFmtId="0" fontId="23" fillId="0" borderId="0" xfId="0" applyFont="1"/>
  </cellXfs>
  <cellStyles count="5">
    <cellStyle name="Comma" xfId="1" builtinId="3"/>
    <cellStyle name="Normal" xfId="0" builtinId="0"/>
    <cellStyle name="Normal 2" xfId="3"/>
    <cellStyle name="Percent" xfId="2" builtinId="5"/>
    <cellStyle name="Percent 2" xfId="4"/>
  </cellStyles>
  <dxfs count="172">
    <dxf>
      <font>
        <b val="0"/>
        <i val="0"/>
        <condense val="0"/>
        <extend val="0"/>
        <color indexed="54"/>
      </font>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23"/>
        </left>
        <right style="thin">
          <color indexed="23"/>
        </right>
        <top style="thin">
          <color indexed="23"/>
        </top>
        <bottom style="thin">
          <color indexed="23"/>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border>
        <left style="thin">
          <color indexed="54"/>
        </left>
        <right style="thin">
          <color indexed="54"/>
        </right>
        <top style="thin">
          <color indexed="54"/>
        </top>
        <bottom style="thin">
          <color indexed="54"/>
        </bottom>
      </border>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dxf>
    <dxf>
      <font>
        <b/>
        <i/>
        <condense val="0"/>
        <extend val="0"/>
        <color indexed="18"/>
      </font>
      <border>
        <left style="thin">
          <color indexed="23"/>
        </left>
        <right style="thin">
          <color indexed="23"/>
        </right>
        <top style="thin">
          <color indexed="23"/>
        </top>
        <bottom style="thin">
          <color indexed="23"/>
        </bottom>
      </border>
    </dxf>
    <dxf>
      <font>
        <b val="0"/>
        <i val="0"/>
        <condense val="0"/>
        <extend val="0"/>
        <color indexed="54"/>
      </font>
    </dxf>
    <dxf>
      <font>
        <b/>
        <i/>
        <condense val="0"/>
        <extend val="0"/>
        <color indexed="18"/>
      </font>
      <border>
        <left style="thin">
          <color indexed="23"/>
        </left>
        <right style="thin">
          <color indexed="23"/>
        </right>
        <top style="thin">
          <color indexed="23"/>
        </top>
        <bottom style="thin">
          <color indexed="23"/>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90"/>
  <sheetViews>
    <sheetView tabSelected="1" workbookViewId="0">
      <selection activeCell="J10" sqref="J10:U10"/>
    </sheetView>
  </sheetViews>
  <sheetFormatPr defaultColWidth="0" defaultRowHeight="15" zeroHeight="1"/>
  <cols>
    <col min="1" max="1" width="3.42578125" style="11" customWidth="1"/>
    <col min="2" max="2" width="3.42578125" customWidth="1"/>
    <col min="3" max="9" width="4.7109375" customWidth="1"/>
    <col min="10" max="23" width="3.28515625" customWidth="1"/>
    <col min="24" max="24" width="5.28515625" style="11" customWidth="1"/>
    <col min="25" max="25" width="13.7109375" hidden="1" customWidth="1"/>
    <col min="26" max="26" width="10.5703125" hidden="1" customWidth="1"/>
    <col min="27" max="27" width="14.28515625" hidden="1" customWidth="1"/>
    <col min="28" max="28" width="10.140625" hidden="1" customWidth="1"/>
    <col min="29" max="29" width="14.28515625" hidden="1" customWidth="1"/>
    <col min="30" max="30" width="11.85546875" hidden="1" customWidth="1"/>
    <col min="31" max="31" width="9.85546875" hidden="1" customWidth="1"/>
    <col min="32" max="68" width="9.140625" hidden="1" customWidth="1"/>
    <col min="69" max="70" width="9.85546875" hidden="1" customWidth="1"/>
    <col min="71" max="16384" width="9.140625" hidden="1"/>
  </cols>
  <sheetData>
    <row r="1" spans="2:33">
      <c r="B1" s="11"/>
      <c r="C1" s="11"/>
      <c r="D1" s="11"/>
      <c r="E1" s="11"/>
      <c r="F1" s="11"/>
      <c r="G1" s="11"/>
      <c r="H1" s="11"/>
      <c r="I1" s="11"/>
      <c r="J1" s="11"/>
      <c r="K1" s="11"/>
      <c r="L1" s="11"/>
      <c r="M1" s="11"/>
      <c r="N1" s="11"/>
      <c r="O1" s="11"/>
      <c r="P1" s="11"/>
      <c r="Q1" s="11"/>
      <c r="R1" s="11"/>
      <c r="S1" s="11"/>
      <c r="T1" s="11"/>
      <c r="U1" s="11"/>
      <c r="V1" s="11"/>
      <c r="W1" s="11"/>
      <c r="Y1" t="s">
        <v>14</v>
      </c>
      <c r="Z1" t="s">
        <v>1</v>
      </c>
      <c r="AA1" t="s">
        <v>15</v>
      </c>
      <c r="AB1" t="s">
        <v>16</v>
      </c>
      <c r="AC1" t="s">
        <v>12</v>
      </c>
      <c r="AD1" t="s">
        <v>17</v>
      </c>
      <c r="AE1" t="s">
        <v>11</v>
      </c>
      <c r="AF1" s="12"/>
      <c r="AG1" s="12"/>
    </row>
    <row r="2" spans="2:33" ht="18.75">
      <c r="B2" s="40" t="s">
        <v>13</v>
      </c>
      <c r="C2" s="41"/>
      <c r="D2" s="41"/>
      <c r="E2" s="41"/>
      <c r="F2" s="41"/>
      <c r="G2" s="41"/>
      <c r="H2" s="41"/>
      <c r="I2" s="41"/>
      <c r="J2" s="41"/>
      <c r="K2" s="41"/>
      <c r="L2" s="41"/>
      <c r="M2" s="41"/>
      <c r="N2" s="41"/>
      <c r="O2" s="41"/>
      <c r="P2" s="41"/>
      <c r="Q2" s="41"/>
      <c r="R2" s="41"/>
      <c r="S2" s="41"/>
      <c r="T2" s="41"/>
      <c r="U2" s="41"/>
      <c r="V2" s="41"/>
      <c r="W2" s="42"/>
      <c r="Y2" t="s">
        <v>3</v>
      </c>
      <c r="Z2">
        <v>12</v>
      </c>
      <c r="AA2" s="1">
        <v>0.19</v>
      </c>
      <c r="AB2" s="1">
        <v>0.01</v>
      </c>
      <c r="AC2" s="1">
        <v>0.22</v>
      </c>
      <c r="AD2" s="1">
        <v>0.02</v>
      </c>
      <c r="AE2" s="13">
        <v>0.04</v>
      </c>
    </row>
    <row r="3" spans="2:33">
      <c r="B3" s="2"/>
      <c r="C3" s="3"/>
      <c r="D3" s="3"/>
      <c r="E3" s="3"/>
      <c r="F3" s="3"/>
      <c r="G3" s="3"/>
      <c r="H3" s="3"/>
      <c r="I3" s="3"/>
      <c r="J3" s="3"/>
      <c r="K3" s="3"/>
      <c r="L3" s="3"/>
      <c r="M3" s="3"/>
      <c r="N3" s="3"/>
      <c r="O3" s="3"/>
      <c r="P3" s="3"/>
      <c r="Q3" s="3"/>
      <c r="R3" s="3"/>
      <c r="S3" s="3"/>
      <c r="T3" s="3"/>
      <c r="U3" s="3"/>
      <c r="V3" s="3"/>
      <c r="W3" s="4"/>
      <c r="Z3">
        <v>24</v>
      </c>
      <c r="AA3" s="1">
        <v>0.21</v>
      </c>
      <c r="AB3" s="1">
        <v>0.01</v>
      </c>
      <c r="AC3" s="1">
        <v>0.24</v>
      </c>
      <c r="AD3" s="1">
        <v>0.02</v>
      </c>
      <c r="AE3" s="13">
        <v>0.05</v>
      </c>
    </row>
    <row r="4" spans="2:33">
      <c r="B4" s="5"/>
      <c r="C4" s="6"/>
      <c r="D4" s="6"/>
      <c r="E4" s="6"/>
      <c r="F4" s="6"/>
      <c r="G4" s="6"/>
      <c r="H4" s="6"/>
      <c r="I4" s="6"/>
      <c r="J4" s="6"/>
      <c r="K4" s="6"/>
      <c r="L4" s="6"/>
      <c r="M4" s="6"/>
      <c r="N4" s="6"/>
      <c r="O4" s="6"/>
      <c r="P4" s="6"/>
      <c r="Q4" s="6"/>
      <c r="R4" s="6"/>
      <c r="S4" s="6"/>
      <c r="T4" s="6"/>
      <c r="U4" s="6"/>
      <c r="V4" s="6"/>
      <c r="W4" s="7"/>
      <c r="Z4">
        <v>36</v>
      </c>
      <c r="AA4" s="1">
        <v>0.22</v>
      </c>
      <c r="AB4" s="1">
        <v>0.02</v>
      </c>
      <c r="AC4" s="1">
        <v>0.26</v>
      </c>
      <c r="AD4" s="1">
        <v>0.03</v>
      </c>
      <c r="AE4" s="13">
        <v>6.5000000000000002E-2</v>
      </c>
    </row>
    <row r="5" spans="2:33" ht="15.75">
      <c r="B5" s="5"/>
      <c r="C5" s="17" t="s">
        <v>4</v>
      </c>
      <c r="D5" s="6"/>
      <c r="E5" s="6"/>
      <c r="F5" s="6"/>
      <c r="G5" s="6"/>
      <c r="H5" s="6"/>
      <c r="I5" s="6"/>
      <c r="J5" s="43" t="s">
        <v>14</v>
      </c>
      <c r="K5" s="44"/>
      <c r="L5" s="44"/>
      <c r="M5" s="44"/>
      <c r="N5" s="44"/>
      <c r="O5" s="44"/>
      <c r="P5" s="44"/>
      <c r="Q5" s="44"/>
      <c r="R5" s="44"/>
      <c r="S5" s="44"/>
      <c r="T5" s="44"/>
      <c r="U5" s="45"/>
      <c r="V5" s="6"/>
      <c r="W5" s="7"/>
    </row>
    <row r="6" spans="2:33" ht="15.75">
      <c r="B6" s="5"/>
      <c r="C6" s="17" t="s">
        <v>0</v>
      </c>
      <c r="D6" s="6"/>
      <c r="E6" s="6"/>
      <c r="F6" s="6"/>
      <c r="G6" s="6"/>
      <c r="H6" s="6"/>
      <c r="I6" s="6"/>
      <c r="J6" s="46">
        <v>18000</v>
      </c>
      <c r="K6" s="47"/>
      <c r="L6" s="47"/>
      <c r="M6" s="47"/>
      <c r="N6" s="47"/>
      <c r="O6" s="47"/>
      <c r="P6" s="47"/>
      <c r="Q6" s="47"/>
      <c r="R6" s="47"/>
      <c r="S6" s="47"/>
      <c r="T6" s="47"/>
      <c r="U6" s="48"/>
      <c r="V6" s="6"/>
      <c r="W6" s="7"/>
    </row>
    <row r="7" spans="2:33" ht="15.75">
      <c r="B7" s="5"/>
      <c r="C7" s="18" t="s">
        <v>10</v>
      </c>
      <c r="D7" s="6"/>
      <c r="E7" s="6"/>
      <c r="F7" s="6"/>
      <c r="G7" s="6"/>
      <c r="H7" s="6"/>
      <c r="I7" s="6"/>
      <c r="J7" s="49">
        <f>IF(J5="Faktorinq",0.3,IF(J6&lt;=30000,0.3,0.3))*J6</f>
        <v>5400</v>
      </c>
      <c r="K7" s="50"/>
      <c r="L7" s="50"/>
      <c r="M7" s="50"/>
      <c r="N7" s="50"/>
      <c r="O7" s="50"/>
      <c r="P7" s="50"/>
      <c r="Q7" s="50"/>
      <c r="R7" s="50"/>
      <c r="S7" s="50"/>
      <c r="T7" s="50"/>
      <c r="U7" s="51"/>
      <c r="V7" s="6"/>
      <c r="W7" s="7"/>
    </row>
    <row r="8" spans="2:33" ht="15.75">
      <c r="B8" s="5"/>
      <c r="C8" s="17" t="s">
        <v>5</v>
      </c>
      <c r="D8" s="6"/>
      <c r="E8" s="6"/>
      <c r="F8" s="6"/>
      <c r="G8" s="6"/>
      <c r="H8" s="6"/>
      <c r="I8" s="6"/>
      <c r="J8" s="49">
        <f>J6-J7</f>
        <v>12600</v>
      </c>
      <c r="K8" s="50"/>
      <c r="L8" s="50"/>
      <c r="M8" s="50"/>
      <c r="N8" s="50"/>
      <c r="O8" s="50"/>
      <c r="P8" s="50"/>
      <c r="Q8" s="50"/>
      <c r="R8" s="50"/>
      <c r="S8" s="50"/>
      <c r="T8" s="50"/>
      <c r="U8" s="51"/>
      <c r="V8" s="6"/>
      <c r="W8" s="7"/>
    </row>
    <row r="9" spans="2:33" ht="15.75">
      <c r="B9" s="5"/>
      <c r="C9" s="17" t="s">
        <v>6</v>
      </c>
      <c r="D9" s="6"/>
      <c r="E9" s="6"/>
      <c r="F9" s="6"/>
      <c r="G9" s="6"/>
      <c r="H9" s="6"/>
      <c r="I9" s="6"/>
      <c r="J9" s="37">
        <v>36</v>
      </c>
      <c r="K9" s="38"/>
      <c r="L9" s="38"/>
      <c r="M9" s="38"/>
      <c r="N9" s="38"/>
      <c r="O9" s="38"/>
      <c r="P9" s="38"/>
      <c r="Q9" s="38"/>
      <c r="R9" s="38"/>
      <c r="S9" s="38"/>
      <c r="T9" s="38"/>
      <c r="U9" s="39"/>
      <c r="V9" s="6"/>
      <c r="W9" s="7"/>
    </row>
    <row r="10" spans="2:33" ht="15.75">
      <c r="B10" s="5"/>
      <c r="C10" s="17" t="s">
        <v>7</v>
      </c>
      <c r="D10" s="6"/>
      <c r="E10" s="6"/>
      <c r="F10" s="6"/>
      <c r="G10" s="6"/>
      <c r="H10" s="6"/>
      <c r="I10" s="6"/>
      <c r="J10" s="19">
        <f>INDEX(IF(J5="Faktorinq",AC:AC,AA:AA),MATCH(J9,Z:Z,0),1)</f>
        <v>0.22</v>
      </c>
      <c r="K10" s="20"/>
      <c r="L10" s="20"/>
      <c r="M10" s="20"/>
      <c r="N10" s="20"/>
      <c r="O10" s="20"/>
      <c r="P10" s="20"/>
      <c r="Q10" s="20"/>
      <c r="R10" s="20"/>
      <c r="S10" s="20"/>
      <c r="T10" s="20"/>
      <c r="U10" s="21"/>
      <c r="V10" s="6"/>
      <c r="W10" s="7"/>
    </row>
    <row r="11" spans="2:33" ht="15.75">
      <c r="B11" s="5"/>
      <c r="C11" s="18" t="s">
        <v>8</v>
      </c>
      <c r="D11" s="6"/>
      <c r="E11" s="6"/>
      <c r="F11" s="6"/>
      <c r="G11" s="6"/>
      <c r="H11" s="6"/>
      <c r="I11" s="6"/>
      <c r="J11" s="22">
        <f>INDEX(IF(J5="Faktorinq",AD:AD,AB:AB),MATCH(J9,Z:Z,0),1)</f>
        <v>0.02</v>
      </c>
      <c r="K11" s="23"/>
      <c r="L11" s="23"/>
      <c r="M11" s="23"/>
      <c r="N11" s="23"/>
      <c r="O11" s="23"/>
      <c r="P11" s="23"/>
      <c r="Q11" s="23"/>
      <c r="R11" s="23"/>
      <c r="S11" s="23"/>
      <c r="T11" s="23"/>
      <c r="U11" s="24"/>
      <c r="V11" s="6"/>
      <c r="W11" s="7"/>
    </row>
    <row r="12" spans="2:33" ht="15.75">
      <c r="B12" s="5"/>
      <c r="C12" s="18" t="s">
        <v>9</v>
      </c>
      <c r="D12" s="6"/>
      <c r="E12" s="6"/>
      <c r="F12" s="6"/>
      <c r="G12" s="6"/>
      <c r="H12" s="6"/>
      <c r="I12" s="6"/>
      <c r="J12" s="25">
        <f>INDEX(AE:AE,MATCH(J9,Z:Z,0),1)*J6</f>
        <v>1170</v>
      </c>
      <c r="K12" s="26"/>
      <c r="L12" s="26"/>
      <c r="M12" s="26"/>
      <c r="N12" s="26"/>
      <c r="O12" s="26"/>
      <c r="P12" s="26"/>
      <c r="Q12" s="26"/>
      <c r="R12" s="26"/>
      <c r="S12" s="26"/>
      <c r="T12" s="26"/>
      <c r="U12" s="27"/>
      <c r="V12" s="6"/>
      <c r="W12" s="7"/>
    </row>
    <row r="13" spans="2:33" ht="15.75">
      <c r="B13" s="5"/>
      <c r="C13" s="18" t="s">
        <v>18</v>
      </c>
      <c r="D13" s="6"/>
      <c r="E13" s="6"/>
      <c r="F13" s="6"/>
      <c r="G13" s="6"/>
      <c r="H13" s="6"/>
      <c r="I13" s="6"/>
      <c r="J13" s="34"/>
      <c r="K13" s="35"/>
      <c r="L13" s="35"/>
      <c r="M13" s="35"/>
      <c r="N13" s="35"/>
      <c r="O13" s="35"/>
      <c r="P13" s="35"/>
      <c r="Q13" s="35"/>
      <c r="R13" s="35"/>
      <c r="S13" s="35"/>
      <c r="T13" s="35"/>
      <c r="U13" s="36"/>
      <c r="V13" s="6"/>
      <c r="W13" s="7"/>
    </row>
    <row r="14" spans="2:33" ht="15.75">
      <c r="B14" s="5"/>
      <c r="C14" s="17"/>
      <c r="D14" s="6"/>
      <c r="E14" s="6"/>
      <c r="F14" s="6"/>
      <c r="G14" s="6"/>
      <c r="H14" s="6"/>
      <c r="I14" s="6"/>
      <c r="J14" s="6"/>
      <c r="K14" s="6"/>
      <c r="L14" s="6"/>
      <c r="M14" s="6"/>
      <c r="N14" s="6"/>
      <c r="O14" s="6"/>
      <c r="P14" s="6"/>
      <c r="Q14" s="6"/>
      <c r="R14" s="6"/>
      <c r="S14" s="6"/>
      <c r="T14" s="6"/>
      <c r="U14" s="6"/>
      <c r="V14" s="6"/>
      <c r="W14" s="7"/>
    </row>
    <row r="15" spans="2:33" ht="15.75">
      <c r="B15" s="5"/>
      <c r="C15" s="17" t="s">
        <v>2</v>
      </c>
      <c r="D15" s="6"/>
      <c r="E15" s="6"/>
      <c r="F15" s="6"/>
      <c r="G15" s="6"/>
      <c r="H15" s="6"/>
      <c r="I15" s="6"/>
      <c r="J15" s="28">
        <f>J7+J11+J12+J13</f>
        <v>6570.02</v>
      </c>
      <c r="K15" s="29"/>
      <c r="L15" s="29"/>
      <c r="M15" s="29"/>
      <c r="N15" s="29"/>
      <c r="O15" s="29"/>
      <c r="P15" s="29"/>
      <c r="Q15" s="29"/>
      <c r="R15" s="29"/>
      <c r="S15" s="29"/>
      <c r="T15" s="29"/>
      <c r="U15" s="30"/>
      <c r="V15" s="6"/>
      <c r="W15" s="7"/>
    </row>
    <row r="16" spans="2:33" ht="15.75">
      <c r="B16" s="5"/>
      <c r="C16" s="17" t="str">
        <f>IF(J5&lt;&gt;"Faktorinq","Aylıq ödəniş (Annuitet)","Aylıq ödəniş (Bərabər hissələrlə)")</f>
        <v>Aylıq ödəniş (Annuitet)</v>
      </c>
      <c r="D16" s="6"/>
      <c r="E16" s="6"/>
      <c r="F16" s="6"/>
      <c r="G16" s="6"/>
      <c r="H16" s="6"/>
      <c r="I16" s="6"/>
      <c r="J16" s="31">
        <f>-PMT(J10/12,J9,J8)</f>
        <v>481.1997100441796</v>
      </c>
      <c r="K16" s="32"/>
      <c r="L16" s="32"/>
      <c r="M16" s="32"/>
      <c r="N16" s="32"/>
      <c r="O16" s="32"/>
      <c r="P16" s="32"/>
      <c r="Q16" s="32"/>
      <c r="R16" s="32"/>
      <c r="S16" s="32"/>
      <c r="T16" s="32"/>
      <c r="U16" s="33"/>
      <c r="V16" s="6"/>
      <c r="W16" s="7"/>
    </row>
    <row r="17" spans="2:23">
      <c r="B17" s="5"/>
      <c r="C17" s="6"/>
      <c r="D17" s="6"/>
      <c r="E17" s="6"/>
      <c r="F17" s="6"/>
      <c r="G17" s="6"/>
      <c r="H17" s="6"/>
      <c r="I17" s="6"/>
      <c r="J17" s="6"/>
      <c r="K17" s="6"/>
      <c r="L17" s="6"/>
      <c r="M17" s="6"/>
      <c r="N17" s="6"/>
      <c r="O17" s="6"/>
      <c r="P17" s="6"/>
      <c r="Q17" s="6"/>
      <c r="R17" s="6"/>
      <c r="S17" s="6"/>
      <c r="T17" s="6"/>
      <c r="U17" s="6"/>
      <c r="V17" s="6"/>
      <c r="W17" s="7"/>
    </row>
    <row r="18" spans="2:23">
      <c r="B18" s="8"/>
      <c r="C18" s="9"/>
      <c r="D18" s="9"/>
      <c r="E18" s="9"/>
      <c r="F18" s="9"/>
      <c r="G18" s="9"/>
      <c r="H18" s="9"/>
      <c r="I18" s="9"/>
      <c r="J18" s="9"/>
      <c r="K18" s="9"/>
      <c r="L18" s="9"/>
      <c r="M18" s="9"/>
      <c r="N18" s="9"/>
      <c r="O18" s="9"/>
      <c r="P18" s="9"/>
      <c r="Q18" s="9"/>
      <c r="R18" s="9"/>
      <c r="S18" s="9"/>
      <c r="T18" s="9"/>
      <c r="U18" s="9"/>
      <c r="V18" s="9"/>
      <c r="W18" s="10"/>
    </row>
    <row r="19" spans="2:23" s="11" customFormat="1"/>
    <row r="20" spans="2:23" s="11" customFormat="1" hidden="1"/>
    <row r="21" spans="2:23" s="11" customFormat="1" ht="21" hidden="1">
      <c r="M21" s="14"/>
      <c r="N21" s="16"/>
      <c r="O21" s="16"/>
      <c r="P21" s="16"/>
      <c r="Q21" s="15"/>
    </row>
    <row r="22" spans="2:23" s="11" customFormat="1" hidden="1"/>
    <row r="23" spans="2:23" s="11" customFormat="1" hidden="1"/>
    <row r="24" spans="2:23" s="11" customFormat="1" hidden="1"/>
    <row r="25" spans="2:23" s="11" customFormat="1" hidden="1"/>
    <row r="26" spans="2:23" s="11" customFormat="1" hidden="1"/>
    <row r="27" spans="2:23" s="11" customFormat="1" hidden="1"/>
    <row r="28" spans="2:23" s="11" customFormat="1" hidden="1"/>
    <row r="29" spans="2:23" s="11" customFormat="1" hidden="1"/>
    <row r="30" spans="2:23" s="11" customFormat="1" hidden="1"/>
    <row r="31" spans="2:23" s="11" customFormat="1" hidden="1"/>
    <row r="32" spans="2:23" s="11" customFormat="1" hidden="1"/>
    <row r="33" s="11" customFormat="1" hidden="1"/>
    <row r="34" s="11" customFormat="1" hidden="1"/>
    <row r="35" s="11" customFormat="1" hidden="1"/>
    <row r="36" s="11" customFormat="1" hidden="1"/>
    <row r="37" s="11" customFormat="1" hidden="1"/>
    <row r="38" s="11" customFormat="1" hidden="1"/>
    <row r="39" s="11" customFormat="1" hidden="1"/>
    <row r="40" s="11" customFormat="1" hidden="1"/>
    <row r="41" s="11" customFormat="1" hidden="1"/>
    <row r="42" s="11" customFormat="1" hidden="1"/>
    <row r="43" s="11" customFormat="1" hidden="1"/>
    <row r="44" s="11" customFormat="1" hidden="1"/>
    <row r="45" s="11" customFormat="1" hidden="1"/>
    <row r="46" s="11" customFormat="1" hidden="1"/>
    <row r="47" s="11" customFormat="1" hidden="1"/>
    <row r="48" s="11" customFormat="1" hidden="1"/>
    <row r="49" s="11" customFormat="1" hidden="1"/>
    <row r="50" s="11" customFormat="1" hidden="1"/>
    <row r="51" s="11" customFormat="1" hidden="1"/>
    <row r="52" s="11" customFormat="1" hidden="1"/>
    <row r="53" s="11" customFormat="1" hidden="1"/>
    <row r="54" s="11" customFormat="1" hidden="1"/>
    <row r="55" s="11" customFormat="1" hidden="1"/>
    <row r="56" s="11" customFormat="1" hidden="1"/>
    <row r="57" s="11" customFormat="1" hidden="1"/>
    <row r="58" s="11" customFormat="1" hidden="1"/>
    <row r="59" s="11" customFormat="1" hidden="1"/>
    <row r="60" s="11" customFormat="1" hidden="1"/>
    <row r="61" s="11" customFormat="1" hidden="1"/>
    <row r="62" s="11" customFormat="1" hidden="1"/>
    <row r="63" s="11" customFormat="1" hidden="1"/>
    <row r="64" s="11" customFormat="1" hidden="1"/>
    <row r="65" s="11" customFormat="1" hidden="1"/>
    <row r="66" s="11" customFormat="1" hidden="1"/>
    <row r="67" s="11" customFormat="1" hidden="1"/>
    <row r="68" s="11" customFormat="1" hidden="1"/>
    <row r="69" s="11" customFormat="1" hidden="1"/>
    <row r="70" s="11" customFormat="1" hidden="1"/>
    <row r="71" s="11" customFormat="1" hidden="1"/>
    <row r="72" s="11" customFormat="1" hidden="1"/>
    <row r="73" s="11" customFormat="1" hidden="1"/>
    <row r="74" s="11" customFormat="1" hidden="1"/>
    <row r="75" s="11" customFormat="1" hidden="1"/>
    <row r="76" s="11" customFormat="1" hidden="1"/>
    <row r="77" s="11" customFormat="1" hidden="1"/>
    <row r="78" s="11" customFormat="1" hidden="1"/>
    <row r="79" s="11" customFormat="1" hidden="1"/>
    <row r="80" s="11" customFormat="1" hidden="1"/>
    <row r="81" s="11" customFormat="1" hidden="1"/>
    <row r="82" s="11" customFormat="1" hidden="1"/>
    <row r="83" s="11" customFormat="1" hidden="1"/>
    <row r="84" s="11" customFormat="1" hidden="1"/>
    <row r="85" s="11" customFormat="1" hidden="1"/>
    <row r="86" s="11" customFormat="1" hidden="1"/>
    <row r="87" s="11" customFormat="1" hidden="1"/>
    <row r="88" s="11" customFormat="1" hidden="1"/>
    <row r="89" s="11" customFormat="1" hidden="1"/>
    <row r="90" s="11" customFormat="1" hidden="1"/>
    <row r="91" s="11" customFormat="1" hidden="1"/>
    <row r="92" s="11" customFormat="1" hidden="1"/>
    <row r="93" s="11" customFormat="1" hidden="1"/>
    <row r="94" s="11" customFormat="1" hidden="1"/>
    <row r="95" s="11" customFormat="1" hidden="1"/>
    <row r="96" s="11" customFormat="1" hidden="1"/>
    <row r="97" s="11" customFormat="1" hidden="1"/>
    <row r="98" s="11" customFormat="1" hidden="1"/>
    <row r="99" s="11" customFormat="1" hidden="1"/>
    <row r="100" s="11" customFormat="1" hidden="1"/>
    <row r="101" s="11" customFormat="1" hidden="1"/>
    <row r="102" s="11" customFormat="1" hidden="1"/>
    <row r="103" s="11" customFormat="1" hidden="1"/>
    <row r="104" s="11" customFormat="1" hidden="1"/>
    <row r="105" s="11" customFormat="1" hidden="1"/>
    <row r="106" s="11" customFormat="1" hidden="1"/>
    <row r="107" s="11" customFormat="1" hidden="1"/>
    <row r="108" s="11" customFormat="1" hidden="1"/>
    <row r="109" s="11" customFormat="1" hidden="1"/>
    <row r="110" s="11" customFormat="1" hidden="1"/>
    <row r="111" s="11" customFormat="1" hidden="1"/>
    <row r="112" s="11" customFormat="1" hidden="1"/>
    <row r="113" s="11" customFormat="1" hidden="1"/>
    <row r="114" s="11" customFormat="1" hidden="1"/>
    <row r="115" s="11" customFormat="1" hidden="1"/>
    <row r="116" s="11" customFormat="1" hidden="1"/>
    <row r="117" s="11" customFormat="1" hidden="1"/>
    <row r="118" s="11" customFormat="1" hidden="1"/>
    <row r="119" s="11" customFormat="1" hidden="1"/>
    <row r="120" s="11" customFormat="1" hidden="1"/>
    <row r="121" s="11" customFormat="1" hidden="1"/>
    <row r="122" s="11" customFormat="1" hidden="1"/>
    <row r="123" s="11" customFormat="1" hidden="1"/>
    <row r="124" s="11" customFormat="1" hidden="1"/>
    <row r="125" s="11" customFormat="1" hidden="1"/>
    <row r="126" s="11" customFormat="1" hidden="1"/>
    <row r="127" s="11" customFormat="1" hidden="1"/>
    <row r="128" s="11" customFormat="1" hidden="1"/>
    <row r="129" s="11" customFormat="1" hidden="1"/>
    <row r="130" s="11" customFormat="1" hidden="1"/>
    <row r="131" s="11" customFormat="1" hidden="1"/>
    <row r="132" s="11" customFormat="1" hidden="1"/>
    <row r="133" s="11" customFormat="1" hidden="1"/>
    <row r="134" s="11" customFormat="1" hidden="1"/>
    <row r="135" s="11" customFormat="1" hidden="1"/>
    <row r="136" s="11" customFormat="1" hidden="1"/>
    <row r="137" s="11" customFormat="1" hidden="1"/>
    <row r="138" s="11" customFormat="1" hidden="1"/>
    <row r="139" s="11" customFormat="1" hidden="1"/>
    <row r="140" s="11" customFormat="1" hidden="1"/>
    <row r="141" s="11" customFormat="1" hidden="1"/>
    <row r="142" s="11" customFormat="1" hidden="1"/>
    <row r="143" s="11" customFormat="1" hidden="1"/>
    <row r="144" s="11" customFormat="1" hidden="1"/>
    <row r="145" s="11" customFormat="1" hidden="1"/>
    <row r="146" s="11" customFormat="1" hidden="1"/>
    <row r="147" s="11" customFormat="1" hidden="1"/>
    <row r="148" s="11" customFormat="1" hidden="1"/>
    <row r="149" s="11" customFormat="1" hidden="1"/>
    <row r="150" s="11" customFormat="1" hidden="1"/>
    <row r="151" s="11" customFormat="1" hidden="1"/>
    <row r="152" s="11" customFormat="1" hidden="1"/>
    <row r="153" s="11" customFormat="1" hidden="1"/>
    <row r="154" s="11" customFormat="1" hidden="1"/>
    <row r="155" s="11" customFormat="1" hidden="1"/>
    <row r="156" s="11" customFormat="1" hidden="1"/>
    <row r="157" s="11" customFormat="1" hidden="1"/>
    <row r="158" s="11" customFormat="1" hidden="1"/>
    <row r="159" s="11" customFormat="1" hidden="1"/>
    <row r="160" s="11" customFormat="1" hidden="1"/>
    <row r="161" s="11" customFormat="1" hidden="1"/>
    <row r="162" s="11" customFormat="1" hidden="1"/>
    <row r="163" s="11" customFormat="1" hidden="1"/>
    <row r="164" s="11" customFormat="1" hidden="1"/>
    <row r="165" s="11" customFormat="1" hidden="1"/>
    <row r="166" s="11" customFormat="1" hidden="1"/>
    <row r="167" s="11" customFormat="1" hidden="1"/>
    <row r="168" s="11" customFormat="1" hidden="1"/>
    <row r="169" s="11" customFormat="1" hidden="1"/>
    <row r="170" s="11" customFormat="1" hidden="1"/>
    <row r="171" s="11" customFormat="1" hidden="1"/>
    <row r="172" s="11" customFormat="1" hidden="1"/>
    <row r="173" s="11" customFormat="1" hidden="1"/>
    <row r="174" s="11" customFormat="1" hidden="1"/>
    <row r="175" s="11" customFormat="1" hidden="1"/>
    <row r="176" s="11" customFormat="1" hidden="1"/>
    <row r="177" s="11" customFormat="1" hidden="1"/>
    <row r="178" s="11" customFormat="1" hidden="1"/>
    <row r="179" s="11" customFormat="1" hidden="1"/>
    <row r="180" s="11" customFormat="1" hidden="1"/>
    <row r="181" s="11" customFormat="1" hidden="1"/>
    <row r="182" s="11" customFormat="1" hidden="1"/>
    <row r="183" s="11" customFormat="1" hidden="1"/>
    <row r="184" s="11" customFormat="1" hidden="1"/>
    <row r="185" s="11" customFormat="1" hidden="1"/>
    <row r="186" s="11" customFormat="1" hidden="1"/>
    <row r="187" s="11" customFormat="1" hidden="1"/>
    <row r="188" s="11" customFormat="1" hidden="1"/>
    <row r="189" s="11" customFormat="1" hidden="1"/>
    <row r="190" s="11" customFormat="1" hidden="1"/>
  </sheetData>
  <sheetProtection algorithmName="SHA-512" hashValue="ZNo3JvrvOErVMi/DLX5RhtmzxnuYNRvZGGrBGxiPg+KgXE3bXcQ5WtUNJ6zZUF6JGSxMlOaMxC2LHPE7xIDWew==" saltValue="mjafeEpIrYwteOMEqLWFWw==" spinCount="100000" sheet="1" objects="1" scenarios="1"/>
  <mergeCells count="12">
    <mergeCell ref="J9:U9"/>
    <mergeCell ref="B2:W2"/>
    <mergeCell ref="J5:U5"/>
    <mergeCell ref="J6:U6"/>
    <mergeCell ref="J7:U7"/>
    <mergeCell ref="J8:U8"/>
    <mergeCell ref="J10:U10"/>
    <mergeCell ref="J11:U11"/>
    <mergeCell ref="J12:U12"/>
    <mergeCell ref="J15:U15"/>
    <mergeCell ref="J16:U16"/>
    <mergeCell ref="J13:U13"/>
  </mergeCells>
  <dataValidations count="3">
    <dataValidation type="list" allowBlank="1" showInputMessage="1" showErrorMessage="1" sqref="J9:U9">
      <formula1>$Z$2:$Z$4</formula1>
    </dataValidation>
    <dataValidation type="whole" operator="greaterThanOrEqual" allowBlank="1" showInputMessage="1" showErrorMessage="1" errorTitle="Yol verilməz qiymət!" error="Dəyər 5000-dən aşağı ola bilməz!" sqref="J6:U6">
      <formula1>5000</formula1>
    </dataValidation>
    <dataValidation type="list" allowBlank="1" showInputMessage="1" showErrorMessage="1" sqref="J5">
      <formula1>$Y$1:$Y$2</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90"/>
  <sheetViews>
    <sheetView workbookViewId="0">
      <selection activeCell="J13" sqref="J13:U13"/>
    </sheetView>
  </sheetViews>
  <sheetFormatPr defaultColWidth="0" defaultRowHeight="15" zeroHeight="1"/>
  <cols>
    <col min="1" max="1" width="3.42578125" style="11" customWidth="1"/>
    <col min="2" max="2" width="3.42578125" customWidth="1"/>
    <col min="3" max="9" width="4.7109375" customWidth="1"/>
    <col min="10" max="23" width="3.28515625" customWidth="1"/>
    <col min="24" max="24" width="5.28515625" style="11" customWidth="1"/>
    <col min="25" max="25" width="13.7109375" hidden="1" customWidth="1"/>
    <col min="26" max="26" width="10.5703125" hidden="1" customWidth="1"/>
    <col min="27" max="27" width="15.28515625" hidden="1" customWidth="1"/>
    <col min="28" max="28" width="10.42578125" hidden="1" customWidth="1"/>
    <col min="29" max="29" width="14.28515625" hidden="1" customWidth="1"/>
    <col min="30" max="30" width="14" hidden="1" customWidth="1"/>
    <col min="31" max="31" width="12.140625" hidden="1" customWidth="1"/>
    <col min="32" max="68" width="9.140625" hidden="1" customWidth="1"/>
    <col min="69" max="70" width="9.85546875" hidden="1" customWidth="1"/>
    <col min="71" max="16384" width="9.140625" hidden="1"/>
  </cols>
  <sheetData>
    <row r="1" spans="2:33">
      <c r="B1" s="11"/>
      <c r="C1" s="11"/>
      <c r="D1" s="11"/>
      <c r="E1" s="11"/>
      <c r="F1" s="11"/>
      <c r="G1" s="11"/>
      <c r="H1" s="11"/>
      <c r="I1" s="11"/>
      <c r="J1" s="11"/>
      <c r="K1" s="11"/>
      <c r="L1" s="11"/>
      <c r="M1" s="11"/>
      <c r="N1" s="11"/>
      <c r="O1" s="11"/>
      <c r="P1" s="11"/>
      <c r="Q1" s="11"/>
      <c r="R1" s="11"/>
      <c r="S1" s="11"/>
      <c r="T1" s="11"/>
      <c r="U1" s="11"/>
      <c r="V1" s="11"/>
      <c r="W1" s="11"/>
      <c r="Y1" t="s">
        <v>14</v>
      </c>
      <c r="Z1" t="s">
        <v>1</v>
      </c>
      <c r="AA1" t="s">
        <v>15</v>
      </c>
      <c r="AB1" t="s">
        <v>16</v>
      </c>
      <c r="AC1" t="s">
        <v>12</v>
      </c>
      <c r="AD1" t="s">
        <v>17</v>
      </c>
      <c r="AE1" t="s">
        <v>11</v>
      </c>
      <c r="AF1" s="12"/>
      <c r="AG1" s="12"/>
    </row>
    <row r="2" spans="2:33" ht="18.75">
      <c r="B2" s="40" t="s">
        <v>13</v>
      </c>
      <c r="C2" s="41"/>
      <c r="D2" s="41"/>
      <c r="E2" s="41"/>
      <c r="F2" s="41"/>
      <c r="G2" s="41"/>
      <c r="H2" s="41"/>
      <c r="I2" s="41"/>
      <c r="J2" s="41"/>
      <c r="K2" s="41"/>
      <c r="L2" s="41"/>
      <c r="M2" s="41"/>
      <c r="N2" s="41"/>
      <c r="O2" s="41"/>
      <c r="P2" s="41"/>
      <c r="Q2" s="41"/>
      <c r="R2" s="41"/>
      <c r="S2" s="41"/>
      <c r="T2" s="41"/>
      <c r="U2" s="41"/>
      <c r="V2" s="41"/>
      <c r="W2" s="42"/>
      <c r="Y2" t="s">
        <v>3</v>
      </c>
      <c r="Z2">
        <v>12</v>
      </c>
      <c r="AA2" s="1">
        <v>0.18</v>
      </c>
      <c r="AB2" s="13">
        <v>0.01</v>
      </c>
      <c r="AC2" s="1">
        <v>0.19</v>
      </c>
      <c r="AD2" s="13">
        <v>0.01</v>
      </c>
      <c r="AE2" s="13">
        <v>0.03</v>
      </c>
    </row>
    <row r="3" spans="2:33">
      <c r="B3" s="2"/>
      <c r="C3" s="3"/>
      <c r="D3" s="3"/>
      <c r="E3" s="3"/>
      <c r="F3" s="3"/>
      <c r="G3" s="3"/>
      <c r="H3" s="3"/>
      <c r="I3" s="3"/>
      <c r="J3" s="3"/>
      <c r="K3" s="3"/>
      <c r="L3" s="3"/>
      <c r="M3" s="3"/>
      <c r="N3" s="3"/>
      <c r="O3" s="3"/>
      <c r="P3" s="3"/>
      <c r="Q3" s="3"/>
      <c r="R3" s="3"/>
      <c r="S3" s="3"/>
      <c r="T3" s="3"/>
      <c r="U3" s="3"/>
      <c r="V3" s="3"/>
      <c r="W3" s="4"/>
      <c r="Z3">
        <v>24</v>
      </c>
      <c r="AA3" s="1">
        <v>0.19</v>
      </c>
      <c r="AB3" s="13">
        <v>1.4999999999999999E-2</v>
      </c>
      <c r="AC3" s="1">
        <v>0.2</v>
      </c>
      <c r="AD3" s="13">
        <v>0.01</v>
      </c>
      <c r="AE3" s="13">
        <v>0.04</v>
      </c>
    </row>
    <row r="4" spans="2:33">
      <c r="B4" s="5"/>
      <c r="C4" s="6"/>
      <c r="D4" s="6"/>
      <c r="E4" s="6"/>
      <c r="F4" s="6"/>
      <c r="G4" s="6"/>
      <c r="H4" s="6"/>
      <c r="I4" s="6"/>
      <c r="J4" s="6"/>
      <c r="K4" s="6"/>
      <c r="L4" s="6"/>
      <c r="M4" s="6"/>
      <c r="N4" s="6"/>
      <c r="O4" s="6"/>
      <c r="P4" s="6"/>
      <c r="Q4" s="6"/>
      <c r="R4" s="6"/>
      <c r="S4" s="6"/>
      <c r="T4" s="6"/>
      <c r="U4" s="6"/>
      <c r="V4" s="6"/>
      <c r="W4" s="7"/>
      <c r="Z4">
        <v>36</v>
      </c>
      <c r="AA4" s="1">
        <v>0.21</v>
      </c>
      <c r="AB4" s="13">
        <v>0.02</v>
      </c>
      <c r="AC4" s="1">
        <v>0.23</v>
      </c>
      <c r="AD4" s="13">
        <v>0.01</v>
      </c>
      <c r="AE4" s="13">
        <v>0.05</v>
      </c>
    </row>
    <row r="5" spans="2:33" ht="15.75">
      <c r="B5" s="5"/>
      <c r="C5" s="17" t="s">
        <v>4</v>
      </c>
      <c r="D5" s="6"/>
      <c r="E5" s="6"/>
      <c r="F5" s="6"/>
      <c r="G5" s="6"/>
      <c r="H5" s="6"/>
      <c r="I5" s="6"/>
      <c r="J5" s="43" t="s">
        <v>14</v>
      </c>
      <c r="K5" s="44"/>
      <c r="L5" s="44"/>
      <c r="M5" s="44"/>
      <c r="N5" s="44"/>
      <c r="O5" s="44"/>
      <c r="P5" s="44"/>
      <c r="Q5" s="44"/>
      <c r="R5" s="44"/>
      <c r="S5" s="44"/>
      <c r="T5" s="44"/>
      <c r="U5" s="45"/>
      <c r="V5" s="6"/>
      <c r="W5" s="7"/>
    </row>
    <row r="6" spans="2:33" ht="15.75">
      <c r="B6" s="5"/>
      <c r="C6" s="17" t="s">
        <v>0</v>
      </c>
      <c r="D6" s="6"/>
      <c r="E6" s="6"/>
      <c r="F6" s="6"/>
      <c r="G6" s="6"/>
      <c r="H6" s="6"/>
      <c r="I6" s="6"/>
      <c r="J6" s="46">
        <v>25500</v>
      </c>
      <c r="K6" s="47"/>
      <c r="L6" s="47"/>
      <c r="M6" s="47"/>
      <c r="N6" s="47"/>
      <c r="O6" s="47"/>
      <c r="P6" s="47"/>
      <c r="Q6" s="47"/>
      <c r="R6" s="47"/>
      <c r="S6" s="47"/>
      <c r="T6" s="47"/>
      <c r="U6" s="48"/>
      <c r="V6" s="6"/>
      <c r="W6" s="7"/>
    </row>
    <row r="7" spans="2:33" ht="15.75">
      <c r="B7" s="5"/>
      <c r="C7" s="18" t="s">
        <v>10</v>
      </c>
      <c r="D7" s="6"/>
      <c r="E7" s="6"/>
      <c r="F7" s="6"/>
      <c r="G7" s="6"/>
      <c r="H7" s="6"/>
      <c r="I7" s="6"/>
      <c r="J7" s="49">
        <f>IF(J5="Faktorinq",0.25,IF(J6&lt;=30000,0.25,0.25))*J6</f>
        <v>6375</v>
      </c>
      <c r="K7" s="50"/>
      <c r="L7" s="50"/>
      <c r="M7" s="50"/>
      <c r="N7" s="50"/>
      <c r="O7" s="50"/>
      <c r="P7" s="50"/>
      <c r="Q7" s="50"/>
      <c r="R7" s="50"/>
      <c r="S7" s="50"/>
      <c r="T7" s="50"/>
      <c r="U7" s="51"/>
      <c r="V7" s="6"/>
      <c r="W7" s="7"/>
    </row>
    <row r="8" spans="2:33" ht="15.75">
      <c r="B8" s="5"/>
      <c r="C8" s="17" t="s">
        <v>5</v>
      </c>
      <c r="D8" s="6"/>
      <c r="E8" s="6"/>
      <c r="F8" s="6"/>
      <c r="G8" s="6"/>
      <c r="H8" s="6"/>
      <c r="I8" s="6"/>
      <c r="J8" s="49">
        <f>J6-J7</f>
        <v>19125</v>
      </c>
      <c r="K8" s="50"/>
      <c r="L8" s="50"/>
      <c r="M8" s="50"/>
      <c r="N8" s="50"/>
      <c r="O8" s="50"/>
      <c r="P8" s="50"/>
      <c r="Q8" s="50"/>
      <c r="R8" s="50"/>
      <c r="S8" s="50"/>
      <c r="T8" s="50"/>
      <c r="U8" s="51"/>
      <c r="V8" s="6"/>
      <c r="W8" s="7"/>
    </row>
    <row r="9" spans="2:33" ht="15.75">
      <c r="B9" s="5"/>
      <c r="C9" s="17" t="s">
        <v>6</v>
      </c>
      <c r="D9" s="6"/>
      <c r="E9" s="6"/>
      <c r="F9" s="6"/>
      <c r="G9" s="6"/>
      <c r="H9" s="6"/>
      <c r="I9" s="6"/>
      <c r="J9" s="37">
        <v>36</v>
      </c>
      <c r="K9" s="38"/>
      <c r="L9" s="38"/>
      <c r="M9" s="38"/>
      <c r="N9" s="38"/>
      <c r="O9" s="38"/>
      <c r="P9" s="38"/>
      <c r="Q9" s="38"/>
      <c r="R9" s="38"/>
      <c r="S9" s="38"/>
      <c r="T9" s="38"/>
      <c r="U9" s="39"/>
      <c r="V9" s="6"/>
      <c r="W9" s="7"/>
    </row>
    <row r="10" spans="2:33" ht="15.75">
      <c r="B10" s="5"/>
      <c r="C10" s="17" t="s">
        <v>7</v>
      </c>
      <c r="D10" s="6"/>
      <c r="E10" s="6"/>
      <c r="F10" s="6"/>
      <c r="G10" s="6"/>
      <c r="H10" s="6"/>
      <c r="I10" s="6"/>
      <c r="J10" s="19">
        <f>INDEX(IF(J5="Faktorinq",AC:AC,AA:AA),MATCH(J9,Z:Z,0),1)</f>
        <v>0.21</v>
      </c>
      <c r="K10" s="20"/>
      <c r="L10" s="20"/>
      <c r="M10" s="20"/>
      <c r="N10" s="20"/>
      <c r="O10" s="20"/>
      <c r="P10" s="20"/>
      <c r="Q10" s="20"/>
      <c r="R10" s="20"/>
      <c r="S10" s="20"/>
      <c r="T10" s="20"/>
      <c r="U10" s="21"/>
      <c r="V10" s="6"/>
      <c r="W10" s="7"/>
    </row>
    <row r="11" spans="2:33" ht="15.75">
      <c r="B11" s="5"/>
      <c r="C11" s="18" t="s">
        <v>8</v>
      </c>
      <c r="D11" s="6"/>
      <c r="E11" s="6"/>
      <c r="F11" s="6"/>
      <c r="G11" s="6"/>
      <c r="H11" s="6"/>
      <c r="I11" s="6"/>
      <c r="J11" s="22">
        <f>INDEX(IF(J5="Faktorinq",AD:AD,AB:AB),MATCH(J9,Z:Z,0),1)</f>
        <v>0.02</v>
      </c>
      <c r="K11" s="23"/>
      <c r="L11" s="23"/>
      <c r="M11" s="23"/>
      <c r="N11" s="23"/>
      <c r="O11" s="23"/>
      <c r="P11" s="23"/>
      <c r="Q11" s="23"/>
      <c r="R11" s="23"/>
      <c r="S11" s="23"/>
      <c r="T11" s="23"/>
      <c r="U11" s="24"/>
      <c r="V11" s="6"/>
      <c r="W11" s="7"/>
    </row>
    <row r="12" spans="2:33" ht="15.75">
      <c r="B12" s="5"/>
      <c r="C12" s="18" t="s">
        <v>9</v>
      </c>
      <c r="D12" s="6"/>
      <c r="E12" s="6"/>
      <c r="F12" s="6"/>
      <c r="G12" s="6"/>
      <c r="H12" s="6"/>
      <c r="I12" s="6"/>
      <c r="J12" s="25">
        <f>INDEX(AE:AE,MATCH(J9,Z:Z,0),1)*J6</f>
        <v>1275</v>
      </c>
      <c r="K12" s="26"/>
      <c r="L12" s="26"/>
      <c r="M12" s="26"/>
      <c r="N12" s="26"/>
      <c r="O12" s="26"/>
      <c r="P12" s="26"/>
      <c r="Q12" s="26"/>
      <c r="R12" s="26"/>
      <c r="S12" s="26"/>
      <c r="T12" s="26"/>
      <c r="U12" s="27"/>
      <c r="V12" s="6"/>
      <c r="W12" s="7"/>
    </row>
    <row r="13" spans="2:33" ht="15.75">
      <c r="B13" s="5"/>
      <c r="C13" s="18" t="s">
        <v>18</v>
      </c>
      <c r="D13" s="6"/>
      <c r="E13" s="6"/>
      <c r="F13" s="6"/>
      <c r="G13" s="6"/>
      <c r="H13" s="6"/>
      <c r="I13" s="6"/>
      <c r="J13" s="34"/>
      <c r="K13" s="35"/>
      <c r="L13" s="35"/>
      <c r="M13" s="35"/>
      <c r="N13" s="35"/>
      <c r="O13" s="35"/>
      <c r="P13" s="35"/>
      <c r="Q13" s="35"/>
      <c r="R13" s="35"/>
      <c r="S13" s="35"/>
      <c r="T13" s="35"/>
      <c r="U13" s="36"/>
      <c r="V13" s="6"/>
      <c r="W13" s="7"/>
    </row>
    <row r="14" spans="2:33" ht="15.75">
      <c r="B14" s="5"/>
      <c r="C14" s="17"/>
      <c r="D14" s="6"/>
      <c r="E14" s="6"/>
      <c r="F14" s="6"/>
      <c r="G14" s="6"/>
      <c r="H14" s="6"/>
      <c r="I14" s="6"/>
      <c r="J14" s="6"/>
      <c r="K14" s="6"/>
      <c r="L14" s="6"/>
      <c r="M14" s="6"/>
      <c r="N14" s="6"/>
      <c r="O14" s="6"/>
      <c r="P14" s="6"/>
      <c r="Q14" s="6"/>
      <c r="R14" s="6"/>
      <c r="S14" s="6"/>
      <c r="T14" s="6"/>
      <c r="U14" s="6"/>
      <c r="V14" s="6"/>
      <c r="W14" s="7"/>
    </row>
    <row r="15" spans="2:33" ht="15.75">
      <c r="B15" s="5"/>
      <c r="C15" s="17" t="s">
        <v>2</v>
      </c>
      <c r="D15" s="6"/>
      <c r="E15" s="6"/>
      <c r="F15" s="6"/>
      <c r="G15" s="6"/>
      <c r="H15" s="6"/>
      <c r="I15" s="6"/>
      <c r="J15" s="28">
        <f>J7+J11+J12+J13</f>
        <v>7650.02</v>
      </c>
      <c r="K15" s="29"/>
      <c r="L15" s="29"/>
      <c r="M15" s="29"/>
      <c r="N15" s="29"/>
      <c r="O15" s="29"/>
      <c r="P15" s="29"/>
      <c r="Q15" s="29"/>
      <c r="R15" s="29"/>
      <c r="S15" s="29"/>
      <c r="T15" s="29"/>
      <c r="U15" s="30"/>
      <c r="V15" s="6"/>
      <c r="W15" s="7"/>
    </row>
    <row r="16" spans="2:33" ht="15.75">
      <c r="B16" s="5"/>
      <c r="C16" s="17" t="str">
        <f>IF(J5&lt;&gt;"Faktorinq","Aylıq ödəniş (Annuitet)","Aylıq ödəniş (Bərabər hissələrlə)")</f>
        <v>Aylıq ödəniş (Annuitet)</v>
      </c>
      <c r="D16" s="6"/>
      <c r="E16" s="6"/>
      <c r="F16" s="6"/>
      <c r="G16" s="6"/>
      <c r="H16" s="6"/>
      <c r="I16" s="6"/>
      <c r="J16" s="31">
        <f>-PMT(J10/12,J9,J8)</f>
        <v>720.5356628046676</v>
      </c>
      <c r="K16" s="32"/>
      <c r="L16" s="32"/>
      <c r="M16" s="32"/>
      <c r="N16" s="32"/>
      <c r="O16" s="32"/>
      <c r="P16" s="32"/>
      <c r="Q16" s="32"/>
      <c r="R16" s="32"/>
      <c r="S16" s="32"/>
      <c r="T16" s="32"/>
      <c r="U16" s="33"/>
      <c r="V16" s="6"/>
      <c r="W16" s="7"/>
    </row>
    <row r="17" spans="2:23">
      <c r="B17" s="5"/>
      <c r="C17" s="6"/>
      <c r="D17" s="6"/>
      <c r="E17" s="6"/>
      <c r="F17" s="6"/>
      <c r="G17" s="6"/>
      <c r="H17" s="6"/>
      <c r="I17" s="6"/>
      <c r="J17" s="6"/>
      <c r="K17" s="6"/>
      <c r="L17" s="6"/>
      <c r="M17" s="6"/>
      <c r="N17" s="6"/>
      <c r="O17" s="6"/>
      <c r="P17" s="6"/>
      <c r="Q17" s="6"/>
      <c r="R17" s="6"/>
      <c r="S17" s="6"/>
      <c r="T17" s="6"/>
      <c r="U17" s="6"/>
      <c r="V17" s="6"/>
      <c r="W17" s="7"/>
    </row>
    <row r="18" spans="2:23">
      <c r="B18" s="8"/>
      <c r="C18" s="9"/>
      <c r="D18" s="9"/>
      <c r="E18" s="9"/>
      <c r="F18" s="9"/>
      <c r="G18" s="9"/>
      <c r="H18" s="9"/>
      <c r="I18" s="9"/>
      <c r="J18" s="9"/>
      <c r="K18" s="9"/>
      <c r="L18" s="9"/>
      <c r="M18" s="9"/>
      <c r="N18" s="9"/>
      <c r="O18" s="9"/>
      <c r="P18" s="9"/>
      <c r="Q18" s="9"/>
      <c r="R18" s="9"/>
      <c r="S18" s="9"/>
      <c r="T18" s="9"/>
      <c r="U18" s="9"/>
      <c r="V18" s="9"/>
      <c r="W18" s="10"/>
    </row>
    <row r="19" spans="2:23" s="11" customFormat="1"/>
    <row r="20" spans="2:23" s="11" customFormat="1" hidden="1"/>
    <row r="21" spans="2:23" s="11" customFormat="1" ht="21" hidden="1">
      <c r="M21" s="14"/>
      <c r="N21" s="16"/>
      <c r="O21" s="16"/>
      <c r="P21" s="16"/>
      <c r="Q21" s="15"/>
    </row>
    <row r="22" spans="2:23" s="11" customFormat="1" hidden="1"/>
    <row r="23" spans="2:23" s="11" customFormat="1" hidden="1"/>
    <row r="24" spans="2:23" s="11" customFormat="1" hidden="1"/>
    <row r="25" spans="2:23" s="11" customFormat="1" hidden="1"/>
    <row r="26" spans="2:23" s="11" customFormat="1" hidden="1"/>
    <row r="27" spans="2:23" s="11" customFormat="1" hidden="1"/>
    <row r="28" spans="2:23" s="11" customFormat="1" hidden="1"/>
    <row r="29" spans="2:23" s="11" customFormat="1" hidden="1"/>
    <row r="30" spans="2:23" s="11" customFormat="1" hidden="1"/>
    <row r="31" spans="2:23" s="11" customFormat="1" hidden="1"/>
    <row r="32" spans="2:23" s="11" customFormat="1" hidden="1"/>
    <row r="33" s="11" customFormat="1" hidden="1"/>
    <row r="34" s="11" customFormat="1" hidden="1"/>
    <row r="35" s="11" customFormat="1" hidden="1"/>
    <row r="36" s="11" customFormat="1" hidden="1"/>
    <row r="37" s="11" customFormat="1" hidden="1"/>
    <row r="38" s="11" customFormat="1" hidden="1"/>
    <row r="39" s="11" customFormat="1" hidden="1"/>
    <row r="40" s="11" customFormat="1" hidden="1"/>
    <row r="41" s="11" customFormat="1" hidden="1"/>
    <row r="42" s="11" customFormat="1" hidden="1"/>
    <row r="43" s="11" customFormat="1" hidden="1"/>
    <row r="44" s="11" customFormat="1" hidden="1"/>
    <row r="45" s="11" customFormat="1" hidden="1"/>
    <row r="46" s="11" customFormat="1" hidden="1"/>
    <row r="47" s="11" customFormat="1" hidden="1"/>
    <row r="48" s="11" customFormat="1" hidden="1"/>
    <row r="49" s="11" customFormat="1" hidden="1"/>
    <row r="50" s="11" customFormat="1" hidden="1"/>
    <row r="51" s="11" customFormat="1" hidden="1"/>
    <row r="52" s="11" customFormat="1" hidden="1"/>
    <row r="53" s="11" customFormat="1" hidden="1"/>
    <row r="54" s="11" customFormat="1" hidden="1"/>
    <row r="55" s="11" customFormat="1" hidden="1"/>
    <row r="56" s="11" customFormat="1" hidden="1"/>
    <row r="57" s="11" customFormat="1" hidden="1"/>
    <row r="58" s="11" customFormat="1" hidden="1"/>
    <row r="59" s="11" customFormat="1" hidden="1"/>
    <row r="60" s="11" customFormat="1" hidden="1"/>
    <row r="61" s="11" customFormat="1" hidden="1"/>
    <row r="62" s="11" customFormat="1" hidden="1"/>
    <row r="63" s="11" customFormat="1" hidden="1"/>
    <row r="64" s="11" customFormat="1" hidden="1"/>
    <row r="65" s="11" customFormat="1" hidden="1"/>
    <row r="66" s="11" customFormat="1" hidden="1"/>
    <row r="67" s="11" customFormat="1" hidden="1"/>
    <row r="68" s="11" customFormat="1" hidden="1"/>
    <row r="69" s="11" customFormat="1" hidden="1"/>
    <row r="70" s="11" customFormat="1" hidden="1"/>
    <row r="71" s="11" customFormat="1" hidden="1"/>
    <row r="72" s="11" customFormat="1" hidden="1"/>
    <row r="73" s="11" customFormat="1" hidden="1"/>
    <row r="74" s="11" customFormat="1" hidden="1"/>
    <row r="75" s="11" customFormat="1" hidden="1"/>
    <row r="76" s="11" customFormat="1" hidden="1"/>
    <row r="77" s="11" customFormat="1" hidden="1"/>
    <row r="78" s="11" customFormat="1" hidden="1"/>
    <row r="79" s="11" customFormat="1" hidden="1"/>
    <row r="80" s="11" customFormat="1" hidden="1"/>
    <row r="81" s="11" customFormat="1" hidden="1"/>
    <row r="82" s="11" customFormat="1" hidden="1"/>
    <row r="83" s="11" customFormat="1" hidden="1"/>
    <row r="84" s="11" customFormat="1" hidden="1"/>
    <row r="85" s="11" customFormat="1" hidden="1"/>
    <row r="86" s="11" customFormat="1" hidden="1"/>
    <row r="87" s="11" customFormat="1" hidden="1"/>
    <row r="88" s="11" customFormat="1" hidden="1"/>
    <row r="89" s="11" customFormat="1" hidden="1"/>
    <row r="90" s="11" customFormat="1" hidden="1"/>
    <row r="91" s="11" customFormat="1" hidden="1"/>
    <row r="92" s="11" customFormat="1" hidden="1"/>
    <row r="93" s="11" customFormat="1" hidden="1"/>
    <row r="94" s="11" customFormat="1" hidden="1"/>
    <row r="95" s="11" customFormat="1" hidden="1"/>
    <row r="96" s="11" customFormat="1" hidden="1"/>
    <row r="97" s="11" customFormat="1" hidden="1"/>
    <row r="98" s="11" customFormat="1" hidden="1"/>
    <row r="99" s="11" customFormat="1" hidden="1"/>
    <row r="100" s="11" customFormat="1" hidden="1"/>
    <row r="101" s="11" customFormat="1" hidden="1"/>
    <row r="102" s="11" customFormat="1" hidden="1"/>
    <row r="103" s="11" customFormat="1" hidden="1"/>
    <row r="104" s="11" customFormat="1" hidden="1"/>
    <row r="105" s="11" customFormat="1" hidden="1"/>
    <row r="106" s="11" customFormat="1" hidden="1"/>
    <row r="107" s="11" customFormat="1" hidden="1"/>
    <row r="108" s="11" customFormat="1" hidden="1"/>
    <row r="109" s="11" customFormat="1" hidden="1"/>
    <row r="110" s="11" customFormat="1" hidden="1"/>
    <row r="111" s="11" customFormat="1" hidden="1"/>
    <row r="112" s="11" customFormat="1" hidden="1"/>
    <row r="113" s="11" customFormat="1" hidden="1"/>
    <row r="114" s="11" customFormat="1" hidden="1"/>
    <row r="115" s="11" customFormat="1" hidden="1"/>
    <row r="116" s="11" customFormat="1" hidden="1"/>
    <row r="117" s="11" customFormat="1" hidden="1"/>
    <row r="118" s="11" customFormat="1" hidden="1"/>
    <row r="119" s="11" customFormat="1" hidden="1"/>
    <row r="120" s="11" customFormat="1" hidden="1"/>
    <row r="121" s="11" customFormat="1" hidden="1"/>
    <row r="122" s="11" customFormat="1" hidden="1"/>
    <row r="123" s="11" customFormat="1" hidden="1"/>
    <row r="124" s="11" customFormat="1" hidden="1"/>
    <row r="125" s="11" customFormat="1" hidden="1"/>
    <row r="126" s="11" customFormat="1" hidden="1"/>
    <row r="127" s="11" customFormat="1" hidden="1"/>
    <row r="128" s="11" customFormat="1" hidden="1"/>
    <row r="129" s="11" customFormat="1" hidden="1"/>
    <row r="130" s="11" customFormat="1" hidden="1"/>
    <row r="131" s="11" customFormat="1" hidden="1"/>
    <row r="132" s="11" customFormat="1" hidden="1"/>
    <row r="133" s="11" customFormat="1" hidden="1"/>
    <row r="134" s="11" customFormat="1" hidden="1"/>
    <row r="135" s="11" customFormat="1" hidden="1"/>
    <row r="136" s="11" customFormat="1" hidden="1"/>
    <row r="137" s="11" customFormat="1" hidden="1"/>
    <row r="138" s="11" customFormat="1" hidden="1"/>
    <row r="139" s="11" customFormat="1" hidden="1"/>
    <row r="140" s="11" customFormat="1" hidden="1"/>
    <row r="141" s="11" customFormat="1" hidden="1"/>
    <row r="142" s="11" customFormat="1" hidden="1"/>
    <row r="143" s="11" customFormat="1" hidden="1"/>
    <row r="144" s="11" customFormat="1" hidden="1"/>
    <row r="145" s="11" customFormat="1" hidden="1"/>
    <row r="146" s="11" customFormat="1" hidden="1"/>
    <row r="147" s="11" customFormat="1" hidden="1"/>
    <row r="148" s="11" customFormat="1" hidden="1"/>
    <row r="149" s="11" customFormat="1" hidden="1"/>
    <row r="150" s="11" customFormat="1" hidden="1"/>
    <row r="151" s="11" customFormat="1" hidden="1"/>
    <row r="152" s="11" customFormat="1" hidden="1"/>
    <row r="153" s="11" customFormat="1" hidden="1"/>
    <row r="154" s="11" customFormat="1" hidden="1"/>
    <row r="155" s="11" customFormat="1" hidden="1"/>
    <row r="156" s="11" customFormat="1" hidden="1"/>
    <row r="157" s="11" customFormat="1" hidden="1"/>
    <row r="158" s="11" customFormat="1" hidden="1"/>
    <row r="159" s="11" customFormat="1" hidden="1"/>
    <row r="160" s="11" customFormat="1" hidden="1"/>
    <row r="161" s="11" customFormat="1" hidden="1"/>
    <row r="162" s="11" customFormat="1" hidden="1"/>
    <row r="163" s="11" customFormat="1" hidden="1"/>
    <row r="164" s="11" customFormat="1" hidden="1"/>
    <row r="165" s="11" customFormat="1" hidden="1"/>
    <row r="166" s="11" customFormat="1" hidden="1"/>
    <row r="167" s="11" customFormat="1" hidden="1"/>
    <row r="168" s="11" customFormat="1" hidden="1"/>
    <row r="169" s="11" customFormat="1" hidden="1"/>
    <row r="170" s="11" customFormat="1" hidden="1"/>
    <row r="171" s="11" customFormat="1" hidden="1"/>
    <row r="172" s="11" customFormat="1" hidden="1"/>
    <row r="173" s="11" customFormat="1" hidden="1"/>
    <row r="174" s="11" customFormat="1" hidden="1"/>
    <row r="175" s="11" customFormat="1" hidden="1"/>
    <row r="176" s="11" customFormat="1" hidden="1"/>
    <row r="177" s="11" customFormat="1" hidden="1"/>
    <row r="178" s="11" customFormat="1" hidden="1"/>
    <row r="179" s="11" customFormat="1" hidden="1"/>
    <row r="180" s="11" customFormat="1" hidden="1"/>
    <row r="181" s="11" customFormat="1" hidden="1"/>
    <row r="182" s="11" customFormat="1" hidden="1"/>
    <row r="183" s="11" customFormat="1" hidden="1"/>
    <row r="184" s="11" customFormat="1" hidden="1"/>
    <row r="185" s="11" customFormat="1" hidden="1"/>
    <row r="186" s="11" customFormat="1" hidden="1"/>
    <row r="187" s="11" customFormat="1" hidden="1"/>
    <row r="188" s="11" customFormat="1" hidden="1"/>
    <row r="189" s="11" customFormat="1" hidden="1"/>
    <row r="190" s="11" customFormat="1" hidden="1"/>
  </sheetData>
  <sheetProtection algorithmName="SHA-512" hashValue="x00qvT0csXoDWU/n2zAxmvhX2WSKFKtqWHLEdTapXb26Vqz7N+RoriTaBPmgomPJeaqmKDKb37j6frCT1zWi0g==" saltValue="9g3CkjnaMrPqFAFeuKxQNQ==" spinCount="100000" sheet="1" objects="1" scenarios="1"/>
  <mergeCells count="12">
    <mergeCell ref="J16:U16"/>
    <mergeCell ref="B2:W2"/>
    <mergeCell ref="J5:U5"/>
    <mergeCell ref="J6:U6"/>
    <mergeCell ref="J7:U7"/>
    <mergeCell ref="J8:U8"/>
    <mergeCell ref="J9:U9"/>
    <mergeCell ref="J10:U10"/>
    <mergeCell ref="J11:U11"/>
    <mergeCell ref="J12:U12"/>
    <mergeCell ref="J13:U13"/>
    <mergeCell ref="J15:U15"/>
  </mergeCells>
  <dataValidations count="3">
    <dataValidation type="list" allowBlank="1" showInputMessage="1" showErrorMessage="1" sqref="J5">
      <formula1>$Y$1:$Y$2</formula1>
    </dataValidation>
    <dataValidation type="whole" operator="greaterThanOrEqual" allowBlank="1" showInputMessage="1" showErrorMessage="1" errorTitle="Yol verilməz qiymət!" error="Dəyər 5000-dən aşağı ola bilməz!" sqref="J6:U6">
      <formula1>5000</formula1>
    </dataValidation>
    <dataValidation type="list" allowBlank="1" showInputMessage="1" showErrorMessage="1" sqref="J9:U9">
      <formula1>$Z$2:$Z$4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8"/>
  <sheetViews>
    <sheetView workbookViewId="0">
      <selection activeCell="E16" sqref="E16"/>
    </sheetView>
  </sheetViews>
  <sheetFormatPr defaultRowHeight="11.25"/>
  <cols>
    <col min="1" max="1" width="5.85546875" style="54" customWidth="1"/>
    <col min="2" max="2" width="8.140625" style="54" bestFit="1" customWidth="1"/>
    <col min="3" max="3" width="14.85546875" style="54" bestFit="1" customWidth="1"/>
    <col min="4" max="4" width="15.28515625" style="54" bestFit="1" customWidth="1"/>
    <col min="5" max="5" width="13.7109375" style="54" customWidth="1"/>
    <col min="6" max="6" width="13.140625" style="54" customWidth="1"/>
    <col min="7" max="7" width="13.7109375" style="54" customWidth="1"/>
    <col min="8" max="8" width="9.140625" style="54"/>
    <col min="9" max="9" width="6.7109375" style="54" customWidth="1"/>
    <col min="10" max="10" width="15.7109375" style="55" hidden="1" customWidth="1"/>
    <col min="11" max="11" width="13.85546875" style="55" hidden="1" customWidth="1"/>
    <col min="12" max="12" width="15.7109375" style="55" hidden="1" customWidth="1"/>
    <col min="13" max="13" width="9.140625" style="54"/>
    <col min="14" max="14" width="20" style="54" customWidth="1"/>
    <col min="15" max="256" width="9.140625" style="54"/>
    <col min="257" max="257" width="5.85546875" style="54" customWidth="1"/>
    <col min="258" max="258" width="8.140625" style="54" bestFit="1" customWidth="1"/>
    <col min="259" max="259" width="14.85546875" style="54" bestFit="1" customWidth="1"/>
    <col min="260" max="260" width="15.28515625" style="54" bestFit="1" customWidth="1"/>
    <col min="261" max="263" width="14.5703125" style="54" customWidth="1"/>
    <col min="264" max="264" width="9.140625" style="54"/>
    <col min="265" max="265" width="6.7109375" style="54" customWidth="1"/>
    <col min="266" max="268" width="0" style="54" hidden="1" customWidth="1"/>
    <col min="269" max="269" width="9.140625" style="54"/>
    <col min="270" max="270" width="20" style="54" customWidth="1"/>
    <col min="271" max="512" width="9.140625" style="54"/>
    <col min="513" max="513" width="5.85546875" style="54" customWidth="1"/>
    <col min="514" max="514" width="8.140625" style="54" bestFit="1" customWidth="1"/>
    <col min="515" max="515" width="14.85546875" style="54" bestFit="1" customWidth="1"/>
    <col min="516" max="516" width="15.28515625" style="54" bestFit="1" customWidth="1"/>
    <col min="517" max="519" width="14.5703125" style="54" customWidth="1"/>
    <col min="520" max="520" width="9.140625" style="54"/>
    <col min="521" max="521" width="6.7109375" style="54" customWidth="1"/>
    <col min="522" max="524" width="0" style="54" hidden="1" customWidth="1"/>
    <col min="525" max="525" width="9.140625" style="54"/>
    <col min="526" max="526" width="20" style="54" customWidth="1"/>
    <col min="527" max="768" width="9.140625" style="54"/>
    <col min="769" max="769" width="5.85546875" style="54" customWidth="1"/>
    <col min="770" max="770" width="8.140625" style="54" bestFit="1" customWidth="1"/>
    <col min="771" max="771" width="14.85546875" style="54" bestFit="1" customWidth="1"/>
    <col min="772" max="772" width="15.28515625" style="54" bestFit="1" customWidth="1"/>
    <col min="773" max="775" width="14.5703125" style="54" customWidth="1"/>
    <col min="776" max="776" width="9.140625" style="54"/>
    <col min="777" max="777" width="6.7109375" style="54" customWidth="1"/>
    <col min="778" max="780" width="0" style="54" hidden="1" customWidth="1"/>
    <col min="781" max="781" width="9.140625" style="54"/>
    <col min="782" max="782" width="20" style="54" customWidth="1"/>
    <col min="783" max="1024" width="9.140625" style="54"/>
    <col min="1025" max="1025" width="5.85546875" style="54" customWidth="1"/>
    <col min="1026" max="1026" width="8.140625" style="54" bestFit="1" customWidth="1"/>
    <col min="1027" max="1027" width="14.85546875" style="54" bestFit="1" customWidth="1"/>
    <col min="1028" max="1028" width="15.28515625" style="54" bestFit="1" customWidth="1"/>
    <col min="1029" max="1031" width="14.5703125" style="54" customWidth="1"/>
    <col min="1032" max="1032" width="9.140625" style="54"/>
    <col min="1033" max="1033" width="6.7109375" style="54" customWidth="1"/>
    <col min="1034" max="1036" width="0" style="54" hidden="1" customWidth="1"/>
    <col min="1037" max="1037" width="9.140625" style="54"/>
    <col min="1038" max="1038" width="20" style="54" customWidth="1"/>
    <col min="1039" max="1280" width="9.140625" style="54"/>
    <col min="1281" max="1281" width="5.85546875" style="54" customWidth="1"/>
    <col min="1282" max="1282" width="8.140625" style="54" bestFit="1" customWidth="1"/>
    <col min="1283" max="1283" width="14.85546875" style="54" bestFit="1" customWidth="1"/>
    <col min="1284" max="1284" width="15.28515625" style="54" bestFit="1" customWidth="1"/>
    <col min="1285" max="1287" width="14.5703125" style="54" customWidth="1"/>
    <col min="1288" max="1288" width="9.140625" style="54"/>
    <col min="1289" max="1289" width="6.7109375" style="54" customWidth="1"/>
    <col min="1290" max="1292" width="0" style="54" hidden="1" customWidth="1"/>
    <col min="1293" max="1293" width="9.140625" style="54"/>
    <col min="1294" max="1294" width="20" style="54" customWidth="1"/>
    <col min="1295" max="1536" width="9.140625" style="54"/>
    <col min="1537" max="1537" width="5.85546875" style="54" customWidth="1"/>
    <col min="1538" max="1538" width="8.140625" style="54" bestFit="1" customWidth="1"/>
    <col min="1539" max="1539" width="14.85546875" style="54" bestFit="1" customWidth="1"/>
    <col min="1540" max="1540" width="15.28515625" style="54" bestFit="1" customWidth="1"/>
    <col min="1541" max="1543" width="14.5703125" style="54" customWidth="1"/>
    <col min="1544" max="1544" width="9.140625" style="54"/>
    <col min="1545" max="1545" width="6.7109375" style="54" customWidth="1"/>
    <col min="1546" max="1548" width="0" style="54" hidden="1" customWidth="1"/>
    <col min="1549" max="1549" width="9.140625" style="54"/>
    <col min="1550" max="1550" width="20" style="54" customWidth="1"/>
    <col min="1551" max="1792" width="9.140625" style="54"/>
    <col min="1793" max="1793" width="5.85546875" style="54" customWidth="1"/>
    <col min="1794" max="1794" width="8.140625" style="54" bestFit="1" customWidth="1"/>
    <col min="1795" max="1795" width="14.85546875" style="54" bestFit="1" customWidth="1"/>
    <col min="1796" max="1796" width="15.28515625" style="54" bestFit="1" customWidth="1"/>
    <col min="1797" max="1799" width="14.5703125" style="54" customWidth="1"/>
    <col min="1800" max="1800" width="9.140625" style="54"/>
    <col min="1801" max="1801" width="6.7109375" style="54" customWidth="1"/>
    <col min="1802" max="1804" width="0" style="54" hidden="1" customWidth="1"/>
    <col min="1805" max="1805" width="9.140625" style="54"/>
    <col min="1806" max="1806" width="20" style="54" customWidth="1"/>
    <col min="1807" max="2048" width="9.140625" style="54"/>
    <col min="2049" max="2049" width="5.85546875" style="54" customWidth="1"/>
    <col min="2050" max="2050" width="8.140625" style="54" bestFit="1" customWidth="1"/>
    <col min="2051" max="2051" width="14.85546875" style="54" bestFit="1" customWidth="1"/>
    <col min="2052" max="2052" width="15.28515625" style="54" bestFit="1" customWidth="1"/>
    <col min="2053" max="2055" width="14.5703125" style="54" customWidth="1"/>
    <col min="2056" max="2056" width="9.140625" style="54"/>
    <col min="2057" max="2057" width="6.7109375" style="54" customWidth="1"/>
    <col min="2058" max="2060" width="0" style="54" hidden="1" customWidth="1"/>
    <col min="2061" max="2061" width="9.140625" style="54"/>
    <col min="2062" max="2062" width="20" style="54" customWidth="1"/>
    <col min="2063" max="2304" width="9.140625" style="54"/>
    <col min="2305" max="2305" width="5.85546875" style="54" customWidth="1"/>
    <col min="2306" max="2306" width="8.140625" style="54" bestFit="1" customWidth="1"/>
    <col min="2307" max="2307" width="14.85546875" style="54" bestFit="1" customWidth="1"/>
    <col min="2308" max="2308" width="15.28515625" style="54" bestFit="1" customWidth="1"/>
    <col min="2309" max="2311" width="14.5703125" style="54" customWidth="1"/>
    <col min="2312" max="2312" width="9.140625" style="54"/>
    <col min="2313" max="2313" width="6.7109375" style="54" customWidth="1"/>
    <col min="2314" max="2316" width="0" style="54" hidden="1" customWidth="1"/>
    <col min="2317" max="2317" width="9.140625" style="54"/>
    <col min="2318" max="2318" width="20" style="54" customWidth="1"/>
    <col min="2319" max="2560" width="9.140625" style="54"/>
    <col min="2561" max="2561" width="5.85546875" style="54" customWidth="1"/>
    <col min="2562" max="2562" width="8.140625" style="54" bestFit="1" customWidth="1"/>
    <col min="2563" max="2563" width="14.85546875" style="54" bestFit="1" customWidth="1"/>
    <col min="2564" max="2564" width="15.28515625" style="54" bestFit="1" customWidth="1"/>
    <col min="2565" max="2567" width="14.5703125" style="54" customWidth="1"/>
    <col min="2568" max="2568" width="9.140625" style="54"/>
    <col min="2569" max="2569" width="6.7109375" style="54" customWidth="1"/>
    <col min="2570" max="2572" width="0" style="54" hidden="1" customWidth="1"/>
    <col min="2573" max="2573" width="9.140625" style="54"/>
    <col min="2574" max="2574" width="20" style="54" customWidth="1"/>
    <col min="2575" max="2816" width="9.140625" style="54"/>
    <col min="2817" max="2817" width="5.85546875" style="54" customWidth="1"/>
    <col min="2818" max="2818" width="8.140625" style="54" bestFit="1" customWidth="1"/>
    <col min="2819" max="2819" width="14.85546875" style="54" bestFit="1" customWidth="1"/>
    <col min="2820" max="2820" width="15.28515625" style="54" bestFit="1" customWidth="1"/>
    <col min="2821" max="2823" width="14.5703125" style="54" customWidth="1"/>
    <col min="2824" max="2824" width="9.140625" style="54"/>
    <col min="2825" max="2825" width="6.7109375" style="54" customWidth="1"/>
    <col min="2826" max="2828" width="0" style="54" hidden="1" customWidth="1"/>
    <col min="2829" max="2829" width="9.140625" style="54"/>
    <col min="2830" max="2830" width="20" style="54" customWidth="1"/>
    <col min="2831" max="3072" width="9.140625" style="54"/>
    <col min="3073" max="3073" width="5.85546875" style="54" customWidth="1"/>
    <col min="3074" max="3074" width="8.140625" style="54" bestFit="1" customWidth="1"/>
    <col min="3075" max="3075" width="14.85546875" style="54" bestFit="1" customWidth="1"/>
    <col min="3076" max="3076" width="15.28515625" style="54" bestFit="1" customWidth="1"/>
    <col min="3077" max="3079" width="14.5703125" style="54" customWidth="1"/>
    <col min="3080" max="3080" width="9.140625" style="54"/>
    <col min="3081" max="3081" width="6.7109375" style="54" customWidth="1"/>
    <col min="3082" max="3084" width="0" style="54" hidden="1" customWidth="1"/>
    <col min="3085" max="3085" width="9.140625" style="54"/>
    <col min="3086" max="3086" width="20" style="54" customWidth="1"/>
    <col min="3087" max="3328" width="9.140625" style="54"/>
    <col min="3329" max="3329" width="5.85546875" style="54" customWidth="1"/>
    <col min="3330" max="3330" width="8.140625" style="54" bestFit="1" customWidth="1"/>
    <col min="3331" max="3331" width="14.85546875" style="54" bestFit="1" customWidth="1"/>
    <col min="3332" max="3332" width="15.28515625" style="54" bestFit="1" customWidth="1"/>
    <col min="3333" max="3335" width="14.5703125" style="54" customWidth="1"/>
    <col min="3336" max="3336" width="9.140625" style="54"/>
    <col min="3337" max="3337" width="6.7109375" style="54" customWidth="1"/>
    <col min="3338" max="3340" width="0" style="54" hidden="1" customWidth="1"/>
    <col min="3341" max="3341" width="9.140625" style="54"/>
    <col min="3342" max="3342" width="20" style="54" customWidth="1"/>
    <col min="3343" max="3584" width="9.140625" style="54"/>
    <col min="3585" max="3585" width="5.85546875" style="54" customWidth="1"/>
    <col min="3586" max="3586" width="8.140625" style="54" bestFit="1" customWidth="1"/>
    <col min="3587" max="3587" width="14.85546875" style="54" bestFit="1" customWidth="1"/>
    <col min="3588" max="3588" width="15.28515625" style="54" bestFit="1" customWidth="1"/>
    <col min="3589" max="3591" width="14.5703125" style="54" customWidth="1"/>
    <col min="3592" max="3592" width="9.140625" style="54"/>
    <col min="3593" max="3593" width="6.7109375" style="54" customWidth="1"/>
    <col min="3594" max="3596" width="0" style="54" hidden="1" customWidth="1"/>
    <col min="3597" max="3597" width="9.140625" style="54"/>
    <col min="3598" max="3598" width="20" style="54" customWidth="1"/>
    <col min="3599" max="3840" width="9.140625" style="54"/>
    <col min="3841" max="3841" width="5.85546875" style="54" customWidth="1"/>
    <col min="3842" max="3842" width="8.140625" style="54" bestFit="1" customWidth="1"/>
    <col min="3843" max="3843" width="14.85546875" style="54" bestFit="1" customWidth="1"/>
    <col min="3844" max="3844" width="15.28515625" style="54" bestFit="1" customWidth="1"/>
    <col min="3845" max="3847" width="14.5703125" style="54" customWidth="1"/>
    <col min="3848" max="3848" width="9.140625" style="54"/>
    <col min="3849" max="3849" width="6.7109375" style="54" customWidth="1"/>
    <col min="3850" max="3852" width="0" style="54" hidden="1" customWidth="1"/>
    <col min="3853" max="3853" width="9.140625" style="54"/>
    <col min="3854" max="3854" width="20" style="54" customWidth="1"/>
    <col min="3855" max="4096" width="9.140625" style="54"/>
    <col min="4097" max="4097" width="5.85546875" style="54" customWidth="1"/>
    <col min="4098" max="4098" width="8.140625" style="54" bestFit="1" customWidth="1"/>
    <col min="4099" max="4099" width="14.85546875" style="54" bestFit="1" customWidth="1"/>
    <col min="4100" max="4100" width="15.28515625" style="54" bestFit="1" customWidth="1"/>
    <col min="4101" max="4103" width="14.5703125" style="54" customWidth="1"/>
    <col min="4104" max="4104" width="9.140625" style="54"/>
    <col min="4105" max="4105" width="6.7109375" style="54" customWidth="1"/>
    <col min="4106" max="4108" width="0" style="54" hidden="1" customWidth="1"/>
    <col min="4109" max="4109" width="9.140625" style="54"/>
    <col min="4110" max="4110" width="20" style="54" customWidth="1"/>
    <col min="4111" max="4352" width="9.140625" style="54"/>
    <col min="4353" max="4353" width="5.85546875" style="54" customWidth="1"/>
    <col min="4354" max="4354" width="8.140625" style="54" bestFit="1" customWidth="1"/>
    <col min="4355" max="4355" width="14.85546875" style="54" bestFit="1" customWidth="1"/>
    <col min="4356" max="4356" width="15.28515625" style="54" bestFit="1" customWidth="1"/>
    <col min="4357" max="4359" width="14.5703125" style="54" customWidth="1"/>
    <col min="4360" max="4360" width="9.140625" style="54"/>
    <col min="4361" max="4361" width="6.7109375" style="54" customWidth="1"/>
    <col min="4362" max="4364" width="0" style="54" hidden="1" customWidth="1"/>
    <col min="4365" max="4365" width="9.140625" style="54"/>
    <col min="4366" max="4366" width="20" style="54" customWidth="1"/>
    <col min="4367" max="4608" width="9.140625" style="54"/>
    <col min="4609" max="4609" width="5.85546875" style="54" customWidth="1"/>
    <col min="4610" max="4610" width="8.140625" style="54" bestFit="1" customWidth="1"/>
    <col min="4611" max="4611" width="14.85546875" style="54" bestFit="1" customWidth="1"/>
    <col min="4612" max="4612" width="15.28515625" style="54" bestFit="1" customWidth="1"/>
    <col min="4613" max="4615" width="14.5703125" style="54" customWidth="1"/>
    <col min="4616" max="4616" width="9.140625" style="54"/>
    <col min="4617" max="4617" width="6.7109375" style="54" customWidth="1"/>
    <col min="4618" max="4620" width="0" style="54" hidden="1" customWidth="1"/>
    <col min="4621" max="4621" width="9.140625" style="54"/>
    <col min="4622" max="4622" width="20" style="54" customWidth="1"/>
    <col min="4623" max="4864" width="9.140625" style="54"/>
    <col min="4865" max="4865" width="5.85546875" style="54" customWidth="1"/>
    <col min="4866" max="4866" width="8.140625" style="54" bestFit="1" customWidth="1"/>
    <col min="4867" max="4867" width="14.85546875" style="54" bestFit="1" customWidth="1"/>
    <col min="4868" max="4868" width="15.28515625" style="54" bestFit="1" customWidth="1"/>
    <col min="4869" max="4871" width="14.5703125" style="54" customWidth="1"/>
    <col min="4872" max="4872" width="9.140625" style="54"/>
    <col min="4873" max="4873" width="6.7109375" style="54" customWidth="1"/>
    <col min="4874" max="4876" width="0" style="54" hidden="1" customWidth="1"/>
    <col min="4877" max="4877" width="9.140625" style="54"/>
    <col min="4878" max="4878" width="20" style="54" customWidth="1"/>
    <col min="4879" max="5120" width="9.140625" style="54"/>
    <col min="5121" max="5121" width="5.85546875" style="54" customWidth="1"/>
    <col min="5122" max="5122" width="8.140625" style="54" bestFit="1" customWidth="1"/>
    <col min="5123" max="5123" width="14.85546875" style="54" bestFit="1" customWidth="1"/>
    <col min="5124" max="5124" width="15.28515625" style="54" bestFit="1" customWidth="1"/>
    <col min="5125" max="5127" width="14.5703125" style="54" customWidth="1"/>
    <col min="5128" max="5128" width="9.140625" style="54"/>
    <col min="5129" max="5129" width="6.7109375" style="54" customWidth="1"/>
    <col min="5130" max="5132" width="0" style="54" hidden="1" customWidth="1"/>
    <col min="5133" max="5133" width="9.140625" style="54"/>
    <col min="5134" max="5134" width="20" style="54" customWidth="1"/>
    <col min="5135" max="5376" width="9.140625" style="54"/>
    <col min="5377" max="5377" width="5.85546875" style="54" customWidth="1"/>
    <col min="5378" max="5378" width="8.140625" style="54" bestFit="1" customWidth="1"/>
    <col min="5379" max="5379" width="14.85546875" style="54" bestFit="1" customWidth="1"/>
    <col min="5380" max="5380" width="15.28515625" style="54" bestFit="1" customWidth="1"/>
    <col min="5381" max="5383" width="14.5703125" style="54" customWidth="1"/>
    <col min="5384" max="5384" width="9.140625" style="54"/>
    <col min="5385" max="5385" width="6.7109375" style="54" customWidth="1"/>
    <col min="5386" max="5388" width="0" style="54" hidden="1" customWidth="1"/>
    <col min="5389" max="5389" width="9.140625" style="54"/>
    <col min="5390" max="5390" width="20" style="54" customWidth="1"/>
    <col min="5391" max="5632" width="9.140625" style="54"/>
    <col min="5633" max="5633" width="5.85546875" style="54" customWidth="1"/>
    <col min="5634" max="5634" width="8.140625" style="54" bestFit="1" customWidth="1"/>
    <col min="5635" max="5635" width="14.85546875" style="54" bestFit="1" customWidth="1"/>
    <col min="5636" max="5636" width="15.28515625" style="54" bestFit="1" customWidth="1"/>
    <col min="5637" max="5639" width="14.5703125" style="54" customWidth="1"/>
    <col min="5640" max="5640" width="9.140625" style="54"/>
    <col min="5641" max="5641" width="6.7109375" style="54" customWidth="1"/>
    <col min="5642" max="5644" width="0" style="54" hidden="1" customWidth="1"/>
    <col min="5645" max="5645" width="9.140625" style="54"/>
    <col min="5646" max="5646" width="20" style="54" customWidth="1"/>
    <col min="5647" max="5888" width="9.140625" style="54"/>
    <col min="5889" max="5889" width="5.85546875" style="54" customWidth="1"/>
    <col min="5890" max="5890" width="8.140625" style="54" bestFit="1" customWidth="1"/>
    <col min="5891" max="5891" width="14.85546875" style="54" bestFit="1" customWidth="1"/>
    <col min="5892" max="5892" width="15.28515625" style="54" bestFit="1" customWidth="1"/>
    <col min="5893" max="5895" width="14.5703125" style="54" customWidth="1"/>
    <col min="5896" max="5896" width="9.140625" style="54"/>
    <col min="5897" max="5897" width="6.7109375" style="54" customWidth="1"/>
    <col min="5898" max="5900" width="0" style="54" hidden="1" customWidth="1"/>
    <col min="5901" max="5901" width="9.140625" style="54"/>
    <col min="5902" max="5902" width="20" style="54" customWidth="1"/>
    <col min="5903" max="6144" width="9.140625" style="54"/>
    <col min="6145" max="6145" width="5.85546875" style="54" customWidth="1"/>
    <col min="6146" max="6146" width="8.140625" style="54" bestFit="1" customWidth="1"/>
    <col min="6147" max="6147" width="14.85546875" style="54" bestFit="1" customWidth="1"/>
    <col min="6148" max="6148" width="15.28515625" style="54" bestFit="1" customWidth="1"/>
    <col min="6149" max="6151" width="14.5703125" style="54" customWidth="1"/>
    <col min="6152" max="6152" width="9.140625" style="54"/>
    <col min="6153" max="6153" width="6.7109375" style="54" customWidth="1"/>
    <col min="6154" max="6156" width="0" style="54" hidden="1" customWidth="1"/>
    <col min="6157" max="6157" width="9.140625" style="54"/>
    <col min="6158" max="6158" width="20" style="54" customWidth="1"/>
    <col min="6159" max="6400" width="9.140625" style="54"/>
    <col min="6401" max="6401" width="5.85546875" style="54" customWidth="1"/>
    <col min="6402" max="6402" width="8.140625" style="54" bestFit="1" customWidth="1"/>
    <col min="6403" max="6403" width="14.85546875" style="54" bestFit="1" customWidth="1"/>
    <col min="6404" max="6404" width="15.28515625" style="54" bestFit="1" customWidth="1"/>
    <col min="6405" max="6407" width="14.5703125" style="54" customWidth="1"/>
    <col min="6408" max="6408" width="9.140625" style="54"/>
    <col min="6409" max="6409" width="6.7109375" style="54" customWidth="1"/>
    <col min="6410" max="6412" width="0" style="54" hidden="1" customWidth="1"/>
    <col min="6413" max="6413" width="9.140625" style="54"/>
    <col min="6414" max="6414" width="20" style="54" customWidth="1"/>
    <col min="6415" max="6656" width="9.140625" style="54"/>
    <col min="6657" max="6657" width="5.85546875" style="54" customWidth="1"/>
    <col min="6658" max="6658" width="8.140625" style="54" bestFit="1" customWidth="1"/>
    <col min="6659" max="6659" width="14.85546875" style="54" bestFit="1" customWidth="1"/>
    <col min="6660" max="6660" width="15.28515625" style="54" bestFit="1" customWidth="1"/>
    <col min="6661" max="6663" width="14.5703125" style="54" customWidth="1"/>
    <col min="6664" max="6664" width="9.140625" style="54"/>
    <col min="6665" max="6665" width="6.7109375" style="54" customWidth="1"/>
    <col min="6666" max="6668" width="0" style="54" hidden="1" customWidth="1"/>
    <col min="6669" max="6669" width="9.140625" style="54"/>
    <col min="6670" max="6670" width="20" style="54" customWidth="1"/>
    <col min="6671" max="6912" width="9.140625" style="54"/>
    <col min="6913" max="6913" width="5.85546875" style="54" customWidth="1"/>
    <col min="6914" max="6914" width="8.140625" style="54" bestFit="1" customWidth="1"/>
    <col min="6915" max="6915" width="14.85546875" style="54" bestFit="1" customWidth="1"/>
    <col min="6916" max="6916" width="15.28515625" style="54" bestFit="1" customWidth="1"/>
    <col min="6917" max="6919" width="14.5703125" style="54" customWidth="1"/>
    <col min="6920" max="6920" width="9.140625" style="54"/>
    <col min="6921" max="6921" width="6.7109375" style="54" customWidth="1"/>
    <col min="6922" max="6924" width="0" style="54" hidden="1" customWidth="1"/>
    <col min="6925" max="6925" width="9.140625" style="54"/>
    <col min="6926" max="6926" width="20" style="54" customWidth="1"/>
    <col min="6927" max="7168" width="9.140625" style="54"/>
    <col min="7169" max="7169" width="5.85546875" style="54" customWidth="1"/>
    <col min="7170" max="7170" width="8.140625" style="54" bestFit="1" customWidth="1"/>
    <col min="7171" max="7171" width="14.85546875" style="54" bestFit="1" customWidth="1"/>
    <col min="7172" max="7172" width="15.28515625" style="54" bestFit="1" customWidth="1"/>
    <col min="7173" max="7175" width="14.5703125" style="54" customWidth="1"/>
    <col min="7176" max="7176" width="9.140625" style="54"/>
    <col min="7177" max="7177" width="6.7109375" style="54" customWidth="1"/>
    <col min="7178" max="7180" width="0" style="54" hidden="1" customWidth="1"/>
    <col min="7181" max="7181" width="9.140625" style="54"/>
    <col min="7182" max="7182" width="20" style="54" customWidth="1"/>
    <col min="7183" max="7424" width="9.140625" style="54"/>
    <col min="7425" max="7425" width="5.85546875" style="54" customWidth="1"/>
    <col min="7426" max="7426" width="8.140625" style="54" bestFit="1" customWidth="1"/>
    <col min="7427" max="7427" width="14.85546875" style="54" bestFit="1" customWidth="1"/>
    <col min="7428" max="7428" width="15.28515625" style="54" bestFit="1" customWidth="1"/>
    <col min="7429" max="7431" width="14.5703125" style="54" customWidth="1"/>
    <col min="7432" max="7432" width="9.140625" style="54"/>
    <col min="7433" max="7433" width="6.7109375" style="54" customWidth="1"/>
    <col min="7434" max="7436" width="0" style="54" hidden="1" customWidth="1"/>
    <col min="7437" max="7437" width="9.140625" style="54"/>
    <col min="7438" max="7438" width="20" style="54" customWidth="1"/>
    <col min="7439" max="7680" width="9.140625" style="54"/>
    <col min="7681" max="7681" width="5.85546875" style="54" customWidth="1"/>
    <col min="7682" max="7682" width="8.140625" style="54" bestFit="1" customWidth="1"/>
    <col min="7683" max="7683" width="14.85546875" style="54" bestFit="1" customWidth="1"/>
    <col min="7684" max="7684" width="15.28515625" style="54" bestFit="1" customWidth="1"/>
    <col min="7685" max="7687" width="14.5703125" style="54" customWidth="1"/>
    <col min="7688" max="7688" width="9.140625" style="54"/>
    <col min="7689" max="7689" width="6.7109375" style="54" customWidth="1"/>
    <col min="7690" max="7692" width="0" style="54" hidden="1" customWidth="1"/>
    <col min="7693" max="7693" width="9.140625" style="54"/>
    <col min="7694" max="7694" width="20" style="54" customWidth="1"/>
    <col min="7695" max="7936" width="9.140625" style="54"/>
    <col min="7937" max="7937" width="5.85546875" style="54" customWidth="1"/>
    <col min="7938" max="7938" width="8.140625" style="54" bestFit="1" customWidth="1"/>
    <col min="7939" max="7939" width="14.85546875" style="54" bestFit="1" customWidth="1"/>
    <col min="7940" max="7940" width="15.28515625" style="54" bestFit="1" customWidth="1"/>
    <col min="7941" max="7943" width="14.5703125" style="54" customWidth="1"/>
    <col min="7944" max="7944" width="9.140625" style="54"/>
    <col min="7945" max="7945" width="6.7109375" style="54" customWidth="1"/>
    <col min="7946" max="7948" width="0" style="54" hidden="1" customWidth="1"/>
    <col min="7949" max="7949" width="9.140625" style="54"/>
    <col min="7950" max="7950" width="20" style="54" customWidth="1"/>
    <col min="7951" max="8192" width="9.140625" style="54"/>
    <col min="8193" max="8193" width="5.85546875" style="54" customWidth="1"/>
    <col min="8194" max="8194" width="8.140625" style="54" bestFit="1" customWidth="1"/>
    <col min="8195" max="8195" width="14.85546875" style="54" bestFit="1" customWidth="1"/>
    <col min="8196" max="8196" width="15.28515625" style="54" bestFit="1" customWidth="1"/>
    <col min="8197" max="8199" width="14.5703125" style="54" customWidth="1"/>
    <col min="8200" max="8200" width="9.140625" style="54"/>
    <col min="8201" max="8201" width="6.7109375" style="54" customWidth="1"/>
    <col min="8202" max="8204" width="0" style="54" hidden="1" customWidth="1"/>
    <col min="8205" max="8205" width="9.140625" style="54"/>
    <col min="8206" max="8206" width="20" style="54" customWidth="1"/>
    <col min="8207" max="8448" width="9.140625" style="54"/>
    <col min="8449" max="8449" width="5.85546875" style="54" customWidth="1"/>
    <col min="8450" max="8450" width="8.140625" style="54" bestFit="1" customWidth="1"/>
    <col min="8451" max="8451" width="14.85546875" style="54" bestFit="1" customWidth="1"/>
    <col min="8452" max="8452" width="15.28515625" style="54" bestFit="1" customWidth="1"/>
    <col min="8453" max="8455" width="14.5703125" style="54" customWidth="1"/>
    <col min="8456" max="8456" width="9.140625" style="54"/>
    <col min="8457" max="8457" width="6.7109375" style="54" customWidth="1"/>
    <col min="8458" max="8460" width="0" style="54" hidden="1" customWidth="1"/>
    <col min="8461" max="8461" width="9.140625" style="54"/>
    <col min="8462" max="8462" width="20" style="54" customWidth="1"/>
    <col min="8463" max="8704" width="9.140625" style="54"/>
    <col min="8705" max="8705" width="5.85546875" style="54" customWidth="1"/>
    <col min="8706" max="8706" width="8.140625" style="54" bestFit="1" customWidth="1"/>
    <col min="8707" max="8707" width="14.85546875" style="54" bestFit="1" customWidth="1"/>
    <col min="8708" max="8708" width="15.28515625" style="54" bestFit="1" customWidth="1"/>
    <col min="8709" max="8711" width="14.5703125" style="54" customWidth="1"/>
    <col min="8712" max="8712" width="9.140625" style="54"/>
    <col min="8713" max="8713" width="6.7109375" style="54" customWidth="1"/>
    <col min="8714" max="8716" width="0" style="54" hidden="1" customWidth="1"/>
    <col min="8717" max="8717" width="9.140625" style="54"/>
    <col min="8718" max="8718" width="20" style="54" customWidth="1"/>
    <col min="8719" max="8960" width="9.140625" style="54"/>
    <col min="8961" max="8961" width="5.85546875" style="54" customWidth="1"/>
    <col min="8962" max="8962" width="8.140625" style="54" bestFit="1" customWidth="1"/>
    <col min="8963" max="8963" width="14.85546875" style="54" bestFit="1" customWidth="1"/>
    <col min="8964" max="8964" width="15.28515625" style="54" bestFit="1" customWidth="1"/>
    <col min="8965" max="8967" width="14.5703125" style="54" customWidth="1"/>
    <col min="8968" max="8968" width="9.140625" style="54"/>
    <col min="8969" max="8969" width="6.7109375" style="54" customWidth="1"/>
    <col min="8970" max="8972" width="0" style="54" hidden="1" customWidth="1"/>
    <col min="8973" max="8973" width="9.140625" style="54"/>
    <col min="8974" max="8974" width="20" style="54" customWidth="1"/>
    <col min="8975" max="9216" width="9.140625" style="54"/>
    <col min="9217" max="9217" width="5.85546875" style="54" customWidth="1"/>
    <col min="9218" max="9218" width="8.140625" style="54" bestFit="1" customWidth="1"/>
    <col min="9219" max="9219" width="14.85546875" style="54" bestFit="1" customWidth="1"/>
    <col min="9220" max="9220" width="15.28515625" style="54" bestFit="1" customWidth="1"/>
    <col min="9221" max="9223" width="14.5703125" style="54" customWidth="1"/>
    <col min="9224" max="9224" width="9.140625" style="54"/>
    <col min="9225" max="9225" width="6.7109375" style="54" customWidth="1"/>
    <col min="9226" max="9228" width="0" style="54" hidden="1" customWidth="1"/>
    <col min="9229" max="9229" width="9.140625" style="54"/>
    <col min="9230" max="9230" width="20" style="54" customWidth="1"/>
    <col min="9231" max="9472" width="9.140625" style="54"/>
    <col min="9473" max="9473" width="5.85546875" style="54" customWidth="1"/>
    <col min="9474" max="9474" width="8.140625" style="54" bestFit="1" customWidth="1"/>
    <col min="9475" max="9475" width="14.85546875" style="54" bestFit="1" customWidth="1"/>
    <col min="9476" max="9476" width="15.28515625" style="54" bestFit="1" customWidth="1"/>
    <col min="9477" max="9479" width="14.5703125" style="54" customWidth="1"/>
    <col min="9480" max="9480" width="9.140625" style="54"/>
    <col min="9481" max="9481" width="6.7109375" style="54" customWidth="1"/>
    <col min="9482" max="9484" width="0" style="54" hidden="1" customWidth="1"/>
    <col min="9485" max="9485" width="9.140625" style="54"/>
    <col min="9486" max="9486" width="20" style="54" customWidth="1"/>
    <col min="9487" max="9728" width="9.140625" style="54"/>
    <col min="9729" max="9729" width="5.85546875" style="54" customWidth="1"/>
    <col min="9730" max="9730" width="8.140625" style="54" bestFit="1" customWidth="1"/>
    <col min="9731" max="9731" width="14.85546875" style="54" bestFit="1" customWidth="1"/>
    <col min="9732" max="9732" width="15.28515625" style="54" bestFit="1" customWidth="1"/>
    <col min="9733" max="9735" width="14.5703125" style="54" customWidth="1"/>
    <col min="9736" max="9736" width="9.140625" style="54"/>
    <col min="9737" max="9737" width="6.7109375" style="54" customWidth="1"/>
    <col min="9738" max="9740" width="0" style="54" hidden="1" customWidth="1"/>
    <col min="9741" max="9741" width="9.140625" style="54"/>
    <col min="9742" max="9742" width="20" style="54" customWidth="1"/>
    <col min="9743" max="9984" width="9.140625" style="54"/>
    <col min="9985" max="9985" width="5.85546875" style="54" customWidth="1"/>
    <col min="9986" max="9986" width="8.140625" style="54" bestFit="1" customWidth="1"/>
    <col min="9987" max="9987" width="14.85546875" style="54" bestFit="1" customWidth="1"/>
    <col min="9988" max="9988" width="15.28515625" style="54" bestFit="1" customWidth="1"/>
    <col min="9989" max="9991" width="14.5703125" style="54" customWidth="1"/>
    <col min="9992" max="9992" width="9.140625" style="54"/>
    <col min="9993" max="9993" width="6.7109375" style="54" customWidth="1"/>
    <col min="9994" max="9996" width="0" style="54" hidden="1" customWidth="1"/>
    <col min="9997" max="9997" width="9.140625" style="54"/>
    <col min="9998" max="9998" width="20" style="54" customWidth="1"/>
    <col min="9999" max="10240" width="9.140625" style="54"/>
    <col min="10241" max="10241" width="5.85546875" style="54" customWidth="1"/>
    <col min="10242" max="10242" width="8.140625" style="54" bestFit="1" customWidth="1"/>
    <col min="10243" max="10243" width="14.85546875" style="54" bestFit="1" customWidth="1"/>
    <col min="10244" max="10244" width="15.28515625" style="54" bestFit="1" customWidth="1"/>
    <col min="10245" max="10247" width="14.5703125" style="54" customWidth="1"/>
    <col min="10248" max="10248" width="9.140625" style="54"/>
    <col min="10249" max="10249" width="6.7109375" style="54" customWidth="1"/>
    <col min="10250" max="10252" width="0" style="54" hidden="1" customWidth="1"/>
    <col min="10253" max="10253" width="9.140625" style="54"/>
    <col min="10254" max="10254" width="20" style="54" customWidth="1"/>
    <col min="10255" max="10496" width="9.140625" style="54"/>
    <col min="10497" max="10497" width="5.85546875" style="54" customWidth="1"/>
    <col min="10498" max="10498" width="8.140625" style="54" bestFit="1" customWidth="1"/>
    <col min="10499" max="10499" width="14.85546875" style="54" bestFit="1" customWidth="1"/>
    <col min="10500" max="10500" width="15.28515625" style="54" bestFit="1" customWidth="1"/>
    <col min="10501" max="10503" width="14.5703125" style="54" customWidth="1"/>
    <col min="10504" max="10504" width="9.140625" style="54"/>
    <col min="10505" max="10505" width="6.7109375" style="54" customWidth="1"/>
    <col min="10506" max="10508" width="0" style="54" hidden="1" customWidth="1"/>
    <col min="10509" max="10509" width="9.140625" style="54"/>
    <col min="10510" max="10510" width="20" style="54" customWidth="1"/>
    <col min="10511" max="10752" width="9.140625" style="54"/>
    <col min="10753" max="10753" width="5.85546875" style="54" customWidth="1"/>
    <col min="10754" max="10754" width="8.140625" style="54" bestFit="1" customWidth="1"/>
    <col min="10755" max="10755" width="14.85546875" style="54" bestFit="1" customWidth="1"/>
    <col min="10756" max="10756" width="15.28515625" style="54" bestFit="1" customWidth="1"/>
    <col min="10757" max="10759" width="14.5703125" style="54" customWidth="1"/>
    <col min="10760" max="10760" width="9.140625" style="54"/>
    <col min="10761" max="10761" width="6.7109375" style="54" customWidth="1"/>
    <col min="10762" max="10764" width="0" style="54" hidden="1" customWidth="1"/>
    <col min="10765" max="10765" width="9.140625" style="54"/>
    <col min="10766" max="10766" width="20" style="54" customWidth="1"/>
    <col min="10767" max="11008" width="9.140625" style="54"/>
    <col min="11009" max="11009" width="5.85546875" style="54" customWidth="1"/>
    <col min="11010" max="11010" width="8.140625" style="54" bestFit="1" customWidth="1"/>
    <col min="11011" max="11011" width="14.85546875" style="54" bestFit="1" customWidth="1"/>
    <col min="11012" max="11012" width="15.28515625" style="54" bestFit="1" customWidth="1"/>
    <col min="11013" max="11015" width="14.5703125" style="54" customWidth="1"/>
    <col min="11016" max="11016" width="9.140625" style="54"/>
    <col min="11017" max="11017" width="6.7109375" style="54" customWidth="1"/>
    <col min="11018" max="11020" width="0" style="54" hidden="1" customWidth="1"/>
    <col min="11021" max="11021" width="9.140625" style="54"/>
    <col min="11022" max="11022" width="20" style="54" customWidth="1"/>
    <col min="11023" max="11264" width="9.140625" style="54"/>
    <col min="11265" max="11265" width="5.85546875" style="54" customWidth="1"/>
    <col min="11266" max="11266" width="8.140625" style="54" bestFit="1" customWidth="1"/>
    <col min="11267" max="11267" width="14.85546875" style="54" bestFit="1" customWidth="1"/>
    <col min="11268" max="11268" width="15.28515625" style="54" bestFit="1" customWidth="1"/>
    <col min="11269" max="11271" width="14.5703125" style="54" customWidth="1"/>
    <col min="11272" max="11272" width="9.140625" style="54"/>
    <col min="11273" max="11273" width="6.7109375" style="54" customWidth="1"/>
    <col min="11274" max="11276" width="0" style="54" hidden="1" customWidth="1"/>
    <col min="11277" max="11277" width="9.140625" style="54"/>
    <col min="11278" max="11278" width="20" style="54" customWidth="1"/>
    <col min="11279" max="11520" width="9.140625" style="54"/>
    <col min="11521" max="11521" width="5.85546875" style="54" customWidth="1"/>
    <col min="11522" max="11522" width="8.140625" style="54" bestFit="1" customWidth="1"/>
    <col min="11523" max="11523" width="14.85546875" style="54" bestFit="1" customWidth="1"/>
    <col min="11524" max="11524" width="15.28515625" style="54" bestFit="1" customWidth="1"/>
    <col min="11525" max="11527" width="14.5703125" style="54" customWidth="1"/>
    <col min="11528" max="11528" width="9.140625" style="54"/>
    <col min="11529" max="11529" width="6.7109375" style="54" customWidth="1"/>
    <col min="11530" max="11532" width="0" style="54" hidden="1" customWidth="1"/>
    <col min="11533" max="11533" width="9.140625" style="54"/>
    <col min="11534" max="11534" width="20" style="54" customWidth="1"/>
    <col min="11535" max="11776" width="9.140625" style="54"/>
    <col min="11777" max="11777" width="5.85546875" style="54" customWidth="1"/>
    <col min="11778" max="11778" width="8.140625" style="54" bestFit="1" customWidth="1"/>
    <col min="11779" max="11779" width="14.85546875" style="54" bestFit="1" customWidth="1"/>
    <col min="11780" max="11780" width="15.28515625" style="54" bestFit="1" customWidth="1"/>
    <col min="11781" max="11783" width="14.5703125" style="54" customWidth="1"/>
    <col min="11784" max="11784" width="9.140625" style="54"/>
    <col min="11785" max="11785" width="6.7109375" style="54" customWidth="1"/>
    <col min="11786" max="11788" width="0" style="54" hidden="1" customWidth="1"/>
    <col min="11789" max="11789" width="9.140625" style="54"/>
    <col min="11790" max="11790" width="20" style="54" customWidth="1"/>
    <col min="11791" max="12032" width="9.140625" style="54"/>
    <col min="12033" max="12033" width="5.85546875" style="54" customWidth="1"/>
    <col min="12034" max="12034" width="8.140625" style="54" bestFit="1" customWidth="1"/>
    <col min="12035" max="12035" width="14.85546875" style="54" bestFit="1" customWidth="1"/>
    <col min="12036" max="12036" width="15.28515625" style="54" bestFit="1" customWidth="1"/>
    <col min="12037" max="12039" width="14.5703125" style="54" customWidth="1"/>
    <col min="12040" max="12040" width="9.140625" style="54"/>
    <col min="12041" max="12041" width="6.7109375" style="54" customWidth="1"/>
    <col min="12042" max="12044" width="0" style="54" hidden="1" customWidth="1"/>
    <col min="12045" max="12045" width="9.140625" style="54"/>
    <col min="12046" max="12046" width="20" style="54" customWidth="1"/>
    <col min="12047" max="12288" width="9.140625" style="54"/>
    <col min="12289" max="12289" width="5.85546875" style="54" customWidth="1"/>
    <col min="12290" max="12290" width="8.140625" style="54" bestFit="1" customWidth="1"/>
    <col min="12291" max="12291" width="14.85546875" style="54" bestFit="1" customWidth="1"/>
    <col min="12292" max="12292" width="15.28515625" style="54" bestFit="1" customWidth="1"/>
    <col min="12293" max="12295" width="14.5703125" style="54" customWidth="1"/>
    <col min="12296" max="12296" width="9.140625" style="54"/>
    <col min="12297" max="12297" width="6.7109375" style="54" customWidth="1"/>
    <col min="12298" max="12300" width="0" style="54" hidden="1" customWidth="1"/>
    <col min="12301" max="12301" width="9.140625" style="54"/>
    <col min="12302" max="12302" width="20" style="54" customWidth="1"/>
    <col min="12303" max="12544" width="9.140625" style="54"/>
    <col min="12545" max="12545" width="5.85546875" style="54" customWidth="1"/>
    <col min="12546" max="12546" width="8.140625" style="54" bestFit="1" customWidth="1"/>
    <col min="12547" max="12547" width="14.85546875" style="54" bestFit="1" customWidth="1"/>
    <col min="12548" max="12548" width="15.28515625" style="54" bestFit="1" customWidth="1"/>
    <col min="12549" max="12551" width="14.5703125" style="54" customWidth="1"/>
    <col min="12552" max="12552" width="9.140625" style="54"/>
    <col min="12553" max="12553" width="6.7109375" style="54" customWidth="1"/>
    <col min="12554" max="12556" width="0" style="54" hidden="1" customWidth="1"/>
    <col min="12557" max="12557" width="9.140625" style="54"/>
    <col min="12558" max="12558" width="20" style="54" customWidth="1"/>
    <col min="12559" max="12800" width="9.140625" style="54"/>
    <col min="12801" max="12801" width="5.85546875" style="54" customWidth="1"/>
    <col min="12802" max="12802" width="8.140625" style="54" bestFit="1" customWidth="1"/>
    <col min="12803" max="12803" width="14.85546875" style="54" bestFit="1" customWidth="1"/>
    <col min="12804" max="12804" width="15.28515625" style="54" bestFit="1" customWidth="1"/>
    <col min="12805" max="12807" width="14.5703125" style="54" customWidth="1"/>
    <col min="12808" max="12808" width="9.140625" style="54"/>
    <col min="12809" max="12809" width="6.7109375" style="54" customWidth="1"/>
    <col min="12810" max="12812" width="0" style="54" hidden="1" customWidth="1"/>
    <col min="12813" max="12813" width="9.140625" style="54"/>
    <col min="12814" max="12814" width="20" style="54" customWidth="1"/>
    <col min="12815" max="13056" width="9.140625" style="54"/>
    <col min="13057" max="13057" width="5.85546875" style="54" customWidth="1"/>
    <col min="13058" max="13058" width="8.140625" style="54" bestFit="1" customWidth="1"/>
    <col min="13059" max="13059" width="14.85546875" style="54" bestFit="1" customWidth="1"/>
    <col min="13060" max="13060" width="15.28515625" style="54" bestFit="1" customWidth="1"/>
    <col min="13061" max="13063" width="14.5703125" style="54" customWidth="1"/>
    <col min="13064" max="13064" width="9.140625" style="54"/>
    <col min="13065" max="13065" width="6.7109375" style="54" customWidth="1"/>
    <col min="13066" max="13068" width="0" style="54" hidden="1" customWidth="1"/>
    <col min="13069" max="13069" width="9.140625" style="54"/>
    <col min="13070" max="13070" width="20" style="54" customWidth="1"/>
    <col min="13071" max="13312" width="9.140625" style="54"/>
    <col min="13313" max="13313" width="5.85546875" style="54" customWidth="1"/>
    <col min="13314" max="13314" width="8.140625" style="54" bestFit="1" customWidth="1"/>
    <col min="13315" max="13315" width="14.85546875" style="54" bestFit="1" customWidth="1"/>
    <col min="13316" max="13316" width="15.28515625" style="54" bestFit="1" customWidth="1"/>
    <col min="13317" max="13319" width="14.5703125" style="54" customWidth="1"/>
    <col min="13320" max="13320" width="9.140625" style="54"/>
    <col min="13321" max="13321" width="6.7109375" style="54" customWidth="1"/>
    <col min="13322" max="13324" width="0" style="54" hidden="1" customWidth="1"/>
    <col min="13325" max="13325" width="9.140625" style="54"/>
    <col min="13326" max="13326" width="20" style="54" customWidth="1"/>
    <col min="13327" max="13568" width="9.140625" style="54"/>
    <col min="13569" max="13569" width="5.85546875" style="54" customWidth="1"/>
    <col min="13570" max="13570" width="8.140625" style="54" bestFit="1" customWidth="1"/>
    <col min="13571" max="13571" width="14.85546875" style="54" bestFit="1" customWidth="1"/>
    <col min="13572" max="13572" width="15.28515625" style="54" bestFit="1" customWidth="1"/>
    <col min="13573" max="13575" width="14.5703125" style="54" customWidth="1"/>
    <col min="13576" max="13576" width="9.140625" style="54"/>
    <col min="13577" max="13577" width="6.7109375" style="54" customWidth="1"/>
    <col min="13578" max="13580" width="0" style="54" hidden="1" customWidth="1"/>
    <col min="13581" max="13581" width="9.140625" style="54"/>
    <col min="13582" max="13582" width="20" style="54" customWidth="1"/>
    <col min="13583" max="13824" width="9.140625" style="54"/>
    <col min="13825" max="13825" width="5.85546875" style="54" customWidth="1"/>
    <col min="13826" max="13826" width="8.140625" style="54" bestFit="1" customWidth="1"/>
    <col min="13827" max="13827" width="14.85546875" style="54" bestFit="1" customWidth="1"/>
    <col min="13828" max="13828" width="15.28515625" style="54" bestFit="1" customWidth="1"/>
    <col min="13829" max="13831" width="14.5703125" style="54" customWidth="1"/>
    <col min="13832" max="13832" width="9.140625" style="54"/>
    <col min="13833" max="13833" width="6.7109375" style="54" customWidth="1"/>
    <col min="13834" max="13836" width="0" style="54" hidden="1" customWidth="1"/>
    <col min="13837" max="13837" width="9.140625" style="54"/>
    <col min="13838" max="13838" width="20" style="54" customWidth="1"/>
    <col min="13839" max="14080" width="9.140625" style="54"/>
    <col min="14081" max="14081" width="5.85546875" style="54" customWidth="1"/>
    <col min="14082" max="14082" width="8.140625" style="54" bestFit="1" customWidth="1"/>
    <col min="14083" max="14083" width="14.85546875" style="54" bestFit="1" customWidth="1"/>
    <col min="14084" max="14084" width="15.28515625" style="54" bestFit="1" customWidth="1"/>
    <col min="14085" max="14087" width="14.5703125" style="54" customWidth="1"/>
    <col min="14088" max="14088" width="9.140625" style="54"/>
    <col min="14089" max="14089" width="6.7109375" style="54" customWidth="1"/>
    <col min="14090" max="14092" width="0" style="54" hidden="1" customWidth="1"/>
    <col min="14093" max="14093" width="9.140625" style="54"/>
    <col min="14094" max="14094" width="20" style="54" customWidth="1"/>
    <col min="14095" max="14336" width="9.140625" style="54"/>
    <col min="14337" max="14337" width="5.85546875" style="54" customWidth="1"/>
    <col min="14338" max="14338" width="8.140625" style="54" bestFit="1" customWidth="1"/>
    <col min="14339" max="14339" width="14.85546875" style="54" bestFit="1" customWidth="1"/>
    <col min="14340" max="14340" width="15.28515625" style="54" bestFit="1" customWidth="1"/>
    <col min="14341" max="14343" width="14.5703125" style="54" customWidth="1"/>
    <col min="14344" max="14344" width="9.140625" style="54"/>
    <col min="14345" max="14345" width="6.7109375" style="54" customWidth="1"/>
    <col min="14346" max="14348" width="0" style="54" hidden="1" customWidth="1"/>
    <col min="14349" max="14349" width="9.140625" style="54"/>
    <col min="14350" max="14350" width="20" style="54" customWidth="1"/>
    <col min="14351" max="14592" width="9.140625" style="54"/>
    <col min="14593" max="14593" width="5.85546875" style="54" customWidth="1"/>
    <col min="14594" max="14594" width="8.140625" style="54" bestFit="1" customWidth="1"/>
    <col min="14595" max="14595" width="14.85546875" style="54" bestFit="1" customWidth="1"/>
    <col min="14596" max="14596" width="15.28515625" style="54" bestFit="1" customWidth="1"/>
    <col min="14597" max="14599" width="14.5703125" style="54" customWidth="1"/>
    <col min="14600" max="14600" width="9.140625" style="54"/>
    <col min="14601" max="14601" width="6.7109375" style="54" customWidth="1"/>
    <col min="14602" max="14604" width="0" style="54" hidden="1" customWidth="1"/>
    <col min="14605" max="14605" width="9.140625" style="54"/>
    <col min="14606" max="14606" width="20" style="54" customWidth="1"/>
    <col min="14607" max="14848" width="9.140625" style="54"/>
    <col min="14849" max="14849" width="5.85546875" style="54" customWidth="1"/>
    <col min="14850" max="14850" width="8.140625" style="54" bestFit="1" customWidth="1"/>
    <col min="14851" max="14851" width="14.85546875" style="54" bestFit="1" customWidth="1"/>
    <col min="14852" max="14852" width="15.28515625" style="54" bestFit="1" customWidth="1"/>
    <col min="14853" max="14855" width="14.5703125" style="54" customWidth="1"/>
    <col min="14856" max="14856" width="9.140625" style="54"/>
    <col min="14857" max="14857" width="6.7109375" style="54" customWidth="1"/>
    <col min="14858" max="14860" width="0" style="54" hidden="1" customWidth="1"/>
    <col min="14861" max="14861" width="9.140625" style="54"/>
    <col min="14862" max="14862" width="20" style="54" customWidth="1"/>
    <col min="14863" max="15104" width="9.140625" style="54"/>
    <col min="15105" max="15105" width="5.85546875" style="54" customWidth="1"/>
    <col min="15106" max="15106" width="8.140625" style="54" bestFit="1" customWidth="1"/>
    <col min="15107" max="15107" width="14.85546875" style="54" bestFit="1" customWidth="1"/>
    <col min="15108" max="15108" width="15.28515625" style="54" bestFit="1" customWidth="1"/>
    <col min="15109" max="15111" width="14.5703125" style="54" customWidth="1"/>
    <col min="15112" max="15112" width="9.140625" style="54"/>
    <col min="15113" max="15113" width="6.7109375" style="54" customWidth="1"/>
    <col min="15114" max="15116" width="0" style="54" hidden="1" customWidth="1"/>
    <col min="15117" max="15117" width="9.140625" style="54"/>
    <col min="15118" max="15118" width="20" style="54" customWidth="1"/>
    <col min="15119" max="15360" width="9.140625" style="54"/>
    <col min="15361" max="15361" width="5.85546875" style="54" customWidth="1"/>
    <col min="15362" max="15362" width="8.140625" style="54" bestFit="1" customWidth="1"/>
    <col min="15363" max="15363" width="14.85546875" style="54" bestFit="1" customWidth="1"/>
    <col min="15364" max="15364" width="15.28515625" style="54" bestFit="1" customWidth="1"/>
    <col min="15365" max="15367" width="14.5703125" style="54" customWidth="1"/>
    <col min="15368" max="15368" width="9.140625" style="54"/>
    <col min="15369" max="15369" width="6.7109375" style="54" customWidth="1"/>
    <col min="15370" max="15372" width="0" style="54" hidden="1" customWidth="1"/>
    <col min="15373" max="15373" width="9.140625" style="54"/>
    <col min="15374" max="15374" width="20" style="54" customWidth="1"/>
    <col min="15375" max="15616" width="9.140625" style="54"/>
    <col min="15617" max="15617" width="5.85546875" style="54" customWidth="1"/>
    <col min="15618" max="15618" width="8.140625" style="54" bestFit="1" customWidth="1"/>
    <col min="15619" max="15619" width="14.85546875" style="54" bestFit="1" customWidth="1"/>
    <col min="15620" max="15620" width="15.28515625" style="54" bestFit="1" customWidth="1"/>
    <col min="15621" max="15623" width="14.5703125" style="54" customWidth="1"/>
    <col min="15624" max="15624" width="9.140625" style="54"/>
    <col min="15625" max="15625" width="6.7109375" style="54" customWidth="1"/>
    <col min="15626" max="15628" width="0" style="54" hidden="1" customWidth="1"/>
    <col min="15629" max="15629" width="9.140625" style="54"/>
    <col min="15630" max="15630" width="20" style="54" customWidth="1"/>
    <col min="15631" max="15872" width="9.140625" style="54"/>
    <col min="15873" max="15873" width="5.85546875" style="54" customWidth="1"/>
    <col min="15874" max="15874" width="8.140625" style="54" bestFit="1" customWidth="1"/>
    <col min="15875" max="15875" width="14.85546875" style="54" bestFit="1" customWidth="1"/>
    <col min="15876" max="15876" width="15.28515625" style="54" bestFit="1" customWidth="1"/>
    <col min="15877" max="15879" width="14.5703125" style="54" customWidth="1"/>
    <col min="15880" max="15880" width="9.140625" style="54"/>
    <col min="15881" max="15881" width="6.7109375" style="54" customWidth="1"/>
    <col min="15882" max="15884" width="0" style="54" hidden="1" customWidth="1"/>
    <col min="15885" max="15885" width="9.140625" style="54"/>
    <col min="15886" max="15886" width="20" style="54" customWidth="1"/>
    <col min="15887" max="16128" width="9.140625" style="54"/>
    <col min="16129" max="16129" width="5.85546875" style="54" customWidth="1"/>
    <col min="16130" max="16130" width="8.140625" style="54" bestFit="1" customWidth="1"/>
    <col min="16131" max="16131" width="14.85546875" style="54" bestFit="1" customWidth="1"/>
    <col min="16132" max="16132" width="15.28515625" style="54" bestFit="1" customWidth="1"/>
    <col min="16133" max="16135" width="14.5703125" style="54" customWidth="1"/>
    <col min="16136" max="16136" width="9.140625" style="54"/>
    <col min="16137" max="16137" width="6.7109375" style="54" customWidth="1"/>
    <col min="16138" max="16140" width="0" style="54" hidden="1" customWidth="1"/>
    <col min="16141" max="16141" width="9.140625" style="54"/>
    <col min="16142" max="16142" width="20" style="54" customWidth="1"/>
    <col min="16143" max="16384" width="9.140625" style="54"/>
  </cols>
  <sheetData>
    <row r="1" spans="1:13" ht="18.75">
      <c r="A1" s="52"/>
      <c r="B1" s="53" t="s">
        <v>19</v>
      </c>
      <c r="C1" s="52"/>
      <c r="D1" s="52"/>
      <c r="E1" s="52"/>
      <c r="F1" s="52"/>
      <c r="G1" s="52"/>
      <c r="H1" s="52"/>
    </row>
    <row r="2" spans="1:13" ht="18.75">
      <c r="A2" s="52"/>
      <c r="B2" s="53"/>
      <c r="C2" s="52"/>
      <c r="D2" s="52"/>
      <c r="E2" s="52"/>
      <c r="F2" s="52"/>
      <c r="G2" s="52"/>
      <c r="H2" s="52"/>
    </row>
    <row r="3" spans="1:13" ht="18.75">
      <c r="A3" s="52"/>
      <c r="B3" s="56" t="s">
        <v>20</v>
      </c>
      <c r="C3" s="57"/>
      <c r="D3" s="57"/>
      <c r="E3" s="57"/>
      <c r="F3" s="58"/>
      <c r="G3" s="58"/>
      <c r="H3" s="52"/>
    </row>
    <row r="4" spans="1:13" ht="18.75">
      <c r="A4" s="52"/>
      <c r="B4" s="56"/>
      <c r="C4" s="57"/>
      <c r="D4" s="57"/>
      <c r="E4" s="57"/>
      <c r="F4" s="58"/>
      <c r="G4" s="59"/>
      <c r="H4" s="59"/>
    </row>
    <row r="5" spans="1:13" ht="15.75">
      <c r="A5" s="52"/>
      <c r="B5" s="57"/>
      <c r="C5" s="57"/>
      <c r="D5" s="57"/>
      <c r="E5" s="57"/>
      <c r="F5" s="58"/>
      <c r="G5" s="60"/>
      <c r="H5" s="52"/>
    </row>
    <row r="6" spans="1:13">
      <c r="A6" s="52"/>
      <c r="B6" s="52"/>
      <c r="C6" s="52"/>
      <c r="D6" s="52"/>
      <c r="E6" s="52"/>
      <c r="F6" s="52"/>
      <c r="G6" s="52"/>
      <c r="H6" s="52"/>
    </row>
    <row r="7" spans="1:13" ht="15.75">
      <c r="A7" s="61" t="s">
        <v>21</v>
      </c>
      <c r="B7" s="61"/>
      <c r="C7" s="61"/>
      <c r="D7" s="61"/>
      <c r="E7" s="61"/>
      <c r="F7" s="61"/>
      <c r="G7" s="61"/>
      <c r="H7" s="61"/>
    </row>
    <row r="8" spans="1:13">
      <c r="A8" s="62"/>
      <c r="B8" s="62"/>
      <c r="C8" s="62"/>
      <c r="D8" s="62"/>
      <c r="E8" s="62"/>
      <c r="F8" s="63"/>
      <c r="G8" s="62"/>
      <c r="H8" s="62"/>
    </row>
    <row r="9" spans="1:13" ht="12">
      <c r="A9" s="62"/>
      <c r="B9" s="62"/>
      <c r="C9" s="64" t="s">
        <v>22</v>
      </c>
      <c r="D9" s="65">
        <v>8700</v>
      </c>
      <c r="E9" s="66" t="s">
        <v>23</v>
      </c>
      <c r="F9" s="62"/>
      <c r="G9" s="62"/>
      <c r="H9" s="62"/>
    </row>
    <row r="10" spans="1:13" ht="12">
      <c r="A10" s="62"/>
      <c r="B10" s="62"/>
      <c r="C10" s="64" t="s">
        <v>24</v>
      </c>
      <c r="D10" s="67">
        <v>15</v>
      </c>
      <c r="E10" s="68" t="s">
        <v>25</v>
      </c>
      <c r="F10" s="62"/>
      <c r="G10" s="62"/>
      <c r="H10" s="69" t="s">
        <v>26</v>
      </c>
    </row>
    <row r="11" spans="1:13" ht="12">
      <c r="A11" s="62"/>
      <c r="B11" s="62"/>
      <c r="C11" s="64" t="s">
        <v>27</v>
      </c>
      <c r="D11" s="67">
        <v>18</v>
      </c>
      <c r="E11" s="68" t="s">
        <v>28</v>
      </c>
      <c r="F11" s="62" t="s">
        <v>29</v>
      </c>
      <c r="G11" s="62"/>
      <c r="H11" s="69" t="s">
        <v>30</v>
      </c>
    </row>
    <row r="12" spans="1:13" ht="12">
      <c r="A12" s="62"/>
      <c r="B12" s="62"/>
      <c r="C12" s="64" t="s">
        <v>31</v>
      </c>
      <c r="D12" s="67">
        <v>0</v>
      </c>
      <c r="E12" s="68" t="s">
        <v>28</v>
      </c>
      <c r="F12" s="62"/>
      <c r="G12" s="62"/>
      <c r="H12" s="69" t="s">
        <v>32</v>
      </c>
    </row>
    <row r="13" spans="1:13" ht="12">
      <c r="A13" s="62"/>
      <c r="B13" s="62"/>
      <c r="C13" s="64" t="s">
        <v>33</v>
      </c>
      <c r="D13" s="70">
        <f>D$9*(D$10/12/100*(1+D$10/12/100)^(D$11-D$12))/((1+D$10/12/100)^(D$11-D$12)-1)</f>
        <v>542.74764920695179</v>
      </c>
      <c r="E13" s="68" t="str">
        <f>E9</f>
        <v>AZN</v>
      </c>
      <c r="F13" s="62"/>
      <c r="G13" s="62"/>
      <c r="H13" s="69" t="s">
        <v>23</v>
      </c>
    </row>
    <row r="14" spans="1:13" ht="12">
      <c r="A14" s="62"/>
      <c r="B14" s="62"/>
      <c r="C14" s="64" t="s">
        <v>34</v>
      </c>
      <c r="D14" s="71">
        <v>43815</v>
      </c>
      <c r="E14" s="62"/>
      <c r="F14" s="68"/>
      <c r="G14" s="62"/>
      <c r="H14" s="69"/>
      <c r="M14" s="54" t="s">
        <v>29</v>
      </c>
    </row>
    <row r="15" spans="1:13">
      <c r="A15" s="62"/>
      <c r="B15" s="62"/>
      <c r="C15" s="62"/>
      <c r="D15" s="62"/>
      <c r="E15" s="62"/>
      <c r="F15" s="62"/>
      <c r="G15" s="62"/>
      <c r="H15" s="62"/>
    </row>
    <row r="16" spans="1:13" s="74" customFormat="1" ht="24">
      <c r="A16" s="72"/>
      <c r="B16" s="73" t="s">
        <v>35</v>
      </c>
      <c r="C16" s="73" t="s">
        <v>36</v>
      </c>
      <c r="D16" s="73" t="s">
        <v>37</v>
      </c>
      <c r="E16" s="73" t="s">
        <v>38</v>
      </c>
      <c r="F16" s="73" t="s">
        <v>39</v>
      </c>
      <c r="G16" s="73" t="s">
        <v>40</v>
      </c>
      <c r="H16" s="72"/>
      <c r="J16" s="75"/>
      <c r="K16" s="75"/>
      <c r="L16" s="75"/>
    </row>
    <row r="17" spans="1:17" s="74" customFormat="1" ht="12">
      <c r="A17" s="72"/>
      <c r="B17" s="76">
        <f>IF(D$11&lt;1,"",1)</f>
        <v>1</v>
      </c>
      <c r="C17" s="77">
        <f>IF(D$11&lt;B17,"",IF(B17="","",J17))</f>
        <v>43846</v>
      </c>
      <c r="D17" s="78">
        <f>IF(D$11&lt;B17,"",IF(F17=0,D$9,D$9-F17))</f>
        <v>8266.0023507930491</v>
      </c>
      <c r="E17" s="79">
        <f>IF(D$11&lt;B17,"",D$9*D$10%/12)</f>
        <v>108.75</v>
      </c>
      <c r="F17" s="79">
        <f>IF(D$11&lt;B17,"",G17-E17)</f>
        <v>433.99764920695179</v>
      </c>
      <c r="G17" s="79">
        <f>IF(D$11&lt;B17,"",IF(D$11&lt;B17,0,IF(D$12&gt;=B17,D$9*D$10%/12,D$9*(D$10/12/100*(1+D$10/12/100)^(D$11-D$12))/((1+D$10/12/100)^(D$11-D$12)-1))))</f>
        <v>542.74764920695179</v>
      </c>
      <c r="H17" s="72"/>
      <c r="J17" s="75">
        <f>IF(MONTH(D14)=1,IF(DAY(D14)&gt;28,DATE(YEAR(D14),MONTH(D14)+1,28),DATE(YEAR(D14),MONTH(D14)+1,DAY(D14))),IF(OR(MONTH(D14)=10,MONTH(D14)=3,MONTH(D14)=5,MONTH(D14)=8),IF(K17=31,DATE(YEAR(D14),MONTH(D14)+1,30),DATE(YEAR(D14),MONTH(D14)+1,DAY(D14))),DATE(YEAR(D14),MONTH(D14)+1,DAY(D14))))</f>
        <v>43846</v>
      </c>
      <c r="K17" s="75">
        <f>DAY(D14)</f>
        <v>16</v>
      </c>
      <c r="L17" s="75">
        <f>IF(WEEKDAY(J17,2)=7,J17-1,J17)</f>
        <v>43846</v>
      </c>
      <c r="N17" s="80"/>
    </row>
    <row r="18" spans="1:17" s="74" customFormat="1" ht="12">
      <c r="A18" s="72"/>
      <c r="B18" s="76">
        <f t="shared" ref="B18:B49" si="0">IF(D$11&lt;=B17,"",B17+1)</f>
        <v>2</v>
      </c>
      <c r="C18" s="77">
        <f t="shared" ref="C18:C49" si="1">IF(D$11=B17,"Cəmi:",IF(D$11&lt;B18,"",IF(B18="","",J18)))</f>
        <v>43877</v>
      </c>
      <c r="D18" s="78">
        <f t="shared" ref="D18:D81" si="2">IF(D$11=B17,"-",IF(D$11&lt;B18,"",IF(F18=0,D$9,D17-F18)))</f>
        <v>7826.5797309710106</v>
      </c>
      <c r="E18" s="79">
        <f>IF(D$11=B17,E17,IF(D$11&lt;B18,"",D17*D$10%/12))</f>
        <v>103.32502938491312</v>
      </c>
      <c r="F18" s="79">
        <f>IF(D$11=B17,F17,IF(D$11&lt;B18,"",G18-E18))</f>
        <v>439.42261982203866</v>
      </c>
      <c r="G18" s="79">
        <f>IF(D$11=B17,G17,IF(D$11&lt;B18,"",IF(D$11&lt;B18,0,IF(D$12&gt;=B18,D$9*D$10%/12,D$9*(D$10/12/100*(1+D$10/12/100)^(D$11-D$12))/((1+D$10/12/100)^(D$11-D$12)-1)))))</f>
        <v>542.74764920695179</v>
      </c>
      <c r="H18" s="72"/>
      <c r="J18" s="75">
        <f>IF(MONTH(J17)=1,IF(DAY(J17)&gt;28,DATE(YEAR(J17),MONTH(J17)+1,28),DATE(YEAR(J17),MONTH(J17)+1,DAY(J17))),IF(OR(MONTH(J17)=10,MONTH(J17)=3,MONTH(J17)=5,MONTH(J17)=8),IF(K18=31,DATE(YEAR(J17),MONTH(J17)+1,30),DATE(YEAR(J17),MONTH(J17)+1,DAY(J17))),DATE(YEAR(J17),MONTH(J17)+1,DAY(K18))))</f>
        <v>43877</v>
      </c>
      <c r="K18" s="75">
        <f>K17</f>
        <v>16</v>
      </c>
      <c r="L18" s="75">
        <f t="shared" ref="L18:L54" si="3">IF(WEEKDAY(J18,2)=7,J18-1,J18)</f>
        <v>43876</v>
      </c>
    </row>
    <row r="19" spans="1:17" s="74" customFormat="1" ht="12">
      <c r="A19" s="72"/>
      <c r="B19" s="76">
        <f t="shared" si="0"/>
        <v>3</v>
      </c>
      <c r="C19" s="77">
        <f t="shared" si="1"/>
        <v>43906</v>
      </c>
      <c r="D19" s="78">
        <f t="shared" si="2"/>
        <v>7381.6643284011961</v>
      </c>
      <c r="E19" s="79">
        <f>IF(D$11=B18,SUM(E$17:E18),IF(D$11&lt;B19,"",D18*D$10%/12))</f>
        <v>97.832246637137629</v>
      </c>
      <c r="F19" s="79">
        <f>IF(D$11=B18,SUM(F$17:F18),IF(D$11&lt;B19,"",G19-E19))</f>
        <v>444.91540256981415</v>
      </c>
      <c r="G19" s="79">
        <f>IF(D$11=B18,SUM(G$17:G18),IF(D$11&lt;B19,"",IF(D$11&lt;B19,0,IF(D$12&gt;=B19,D$9*D$10%/12,D$9*(D$10/12/100*(1+D$10/12/100)^(D$11-D$12))/((1+D$10/12/100)^(D$11-D$12)-1)))))</f>
        <v>542.74764920695179</v>
      </c>
      <c r="H19" s="72"/>
      <c r="J19" s="75">
        <f t="shared" ref="J19:J54" si="4">IF(MONTH(J18)=1,IF(DAY(J18)&gt;28,DATE(YEAR(J18),MONTH(J18)+1,28),DATE(YEAR(J18),MONTH(J18)+1,DAY(J18))),IF(OR(MONTH(J18)=10,MONTH(J18)=3,MONTH(J18)=5,MONTH(J18)=8),IF(K19=31,DATE(YEAR(J18),MONTH(J18)+1,30),DATE(YEAR(J18),MONTH(J18)+1,DAY(J18))),DATE(YEAR(J18),MONTH(J18)+1,DAY(K19))))</f>
        <v>43906</v>
      </c>
      <c r="K19" s="75">
        <f t="shared" ref="K19:K54" si="5">K18</f>
        <v>16</v>
      </c>
      <c r="L19" s="75">
        <f t="shared" si="3"/>
        <v>43906</v>
      </c>
      <c r="Q19" s="74" t="s">
        <v>29</v>
      </c>
    </row>
    <row r="20" spans="1:17" s="74" customFormat="1" ht="12">
      <c r="A20" s="72"/>
      <c r="B20" s="76">
        <f t="shared" si="0"/>
        <v>4</v>
      </c>
      <c r="C20" s="77">
        <f t="shared" si="1"/>
        <v>43937</v>
      </c>
      <c r="D20" s="78">
        <f t="shared" si="2"/>
        <v>6931.1874832992589</v>
      </c>
      <c r="E20" s="79">
        <f>IF(D$11=B19,SUM(E$17:E19),IF(D$11&lt;B20,"",D19*D$10%/12))</f>
        <v>92.27080410501496</v>
      </c>
      <c r="F20" s="79">
        <f>IF(D$11=B19,SUM(F$17:F19),IF(D$11&lt;B20,"",G20-E20))</f>
        <v>450.47684510193682</v>
      </c>
      <c r="G20" s="79">
        <f>IF(D$11=B19,SUM(G$17:G19),IF(D$11&lt;B20,"",IF(D$11&lt;B20,0,IF(D$12&gt;=B20,D$9*D$10%/12,D$9*(D$10/12/100*(1+D$10/12/100)^(D$11-D$12))/((1+D$10/12/100)^(D$11-D$12)-1)))))</f>
        <v>542.74764920695179</v>
      </c>
      <c r="H20" s="72"/>
      <c r="J20" s="75">
        <f t="shared" si="4"/>
        <v>43937</v>
      </c>
      <c r="K20" s="75">
        <f t="shared" si="5"/>
        <v>16</v>
      </c>
      <c r="L20" s="75">
        <f t="shared" si="3"/>
        <v>43937</v>
      </c>
    </row>
    <row r="21" spans="1:17" s="74" customFormat="1" ht="12">
      <c r="A21" s="72"/>
      <c r="B21" s="76">
        <f t="shared" si="0"/>
        <v>5</v>
      </c>
      <c r="C21" s="77">
        <f t="shared" si="1"/>
        <v>43967</v>
      </c>
      <c r="D21" s="78">
        <f t="shared" si="2"/>
        <v>6475.0796776335483</v>
      </c>
      <c r="E21" s="79">
        <f>IF(D$11=B20,SUM(E$17:E20),IF(D$11&lt;B21,"",D20*D$10%/12))</f>
        <v>86.639843541240737</v>
      </c>
      <c r="F21" s="79">
        <f>IF(D$11=B20,SUM(F$17:F20),IF(D$11&lt;B21,"",G21-E21))</f>
        <v>456.10780566571106</v>
      </c>
      <c r="G21" s="79">
        <f>IF(D$11=B20,SUM(G$17:G20),IF(D$11&lt;B21,"",IF(D$11&lt;B21,0,IF(D$12&gt;=B21,D$9*D$10%/12,D$9*(D$10/12/100*(1+D$10/12/100)^(D$11-D$12))/((1+D$10/12/100)^(D$11-D$12)-1)))))</f>
        <v>542.74764920695179</v>
      </c>
      <c r="H21" s="72"/>
      <c r="J21" s="75">
        <f t="shared" si="4"/>
        <v>43967</v>
      </c>
      <c r="K21" s="75">
        <f t="shared" si="5"/>
        <v>16</v>
      </c>
      <c r="L21" s="75">
        <f t="shared" si="3"/>
        <v>43967</v>
      </c>
    </row>
    <row r="22" spans="1:17" s="74" customFormat="1" ht="12">
      <c r="A22" s="72"/>
      <c r="B22" s="76">
        <f t="shared" si="0"/>
        <v>6</v>
      </c>
      <c r="C22" s="77">
        <f t="shared" si="1"/>
        <v>43998</v>
      </c>
      <c r="D22" s="78">
        <f t="shared" si="2"/>
        <v>6013.2705243970158</v>
      </c>
      <c r="E22" s="79">
        <f>IF(D$11=B21,SUM(E$17:E21),IF(D$11&lt;B22,"",D21*D$10%/12))</f>
        <v>80.938495970419353</v>
      </c>
      <c r="F22" s="79">
        <f>IF(D$11=B21,SUM(F$17:F21),IF(D$11&lt;B22,"",G22-E22))</f>
        <v>461.80915323653244</v>
      </c>
      <c r="G22" s="79">
        <f>IF(D$11=B21,SUM(G$17:G21),IF(D$11&lt;B22,"",IF(D$11&lt;B22,0,IF(D$12&gt;=B22,D$9*D$10%/12,D$9*(D$10/12/100*(1+D$10/12/100)^(D$11-D$12))/((1+D$10/12/100)^(D$11-D$12)-1)))))</f>
        <v>542.74764920695179</v>
      </c>
      <c r="H22" s="72"/>
      <c r="J22" s="75">
        <f t="shared" si="4"/>
        <v>43998</v>
      </c>
      <c r="K22" s="75">
        <f t="shared" si="5"/>
        <v>16</v>
      </c>
      <c r="L22" s="75">
        <f t="shared" si="3"/>
        <v>43998</v>
      </c>
    </row>
    <row r="23" spans="1:17" s="74" customFormat="1" ht="12">
      <c r="A23" s="72"/>
      <c r="B23" s="76">
        <f t="shared" si="0"/>
        <v>7</v>
      </c>
      <c r="C23" s="77">
        <f t="shared" si="1"/>
        <v>44028</v>
      </c>
      <c r="D23" s="78">
        <f t="shared" si="2"/>
        <v>5545.6887567450267</v>
      </c>
      <c r="E23" s="79">
        <f>IF(D$11=B22,SUM(E$17:E22),IF(D$11&lt;B23,"",D22*D$10%/12))</f>
        <v>75.165881554962695</v>
      </c>
      <c r="F23" s="79">
        <f>IF(D$11=B22,SUM(F$17:F22),IF(D$11&lt;B23,"",G23-E23))</f>
        <v>467.58176765198908</v>
      </c>
      <c r="G23" s="79">
        <f>IF(D$11=B22,SUM(G$17:G22),IF(D$11&lt;B23,"",IF(D$11&lt;B23,0,IF(D$12&gt;=B23,D$9*D$10%/12,D$9*(D$10/12/100*(1+D$10/12/100)^(D$11-D$12))/((1+D$10/12/100)^(D$11-D$12)-1)))))</f>
        <v>542.74764920695179</v>
      </c>
      <c r="H23" s="72"/>
      <c r="J23" s="75">
        <f t="shared" si="4"/>
        <v>44028</v>
      </c>
      <c r="K23" s="75">
        <f t="shared" si="5"/>
        <v>16</v>
      </c>
      <c r="L23" s="75">
        <f t="shared" si="3"/>
        <v>44028</v>
      </c>
    </row>
    <row r="24" spans="1:17" s="74" customFormat="1" ht="12">
      <c r="A24" s="72"/>
      <c r="B24" s="76">
        <f t="shared" si="0"/>
        <v>8</v>
      </c>
      <c r="C24" s="77">
        <f t="shared" si="1"/>
        <v>44059</v>
      </c>
      <c r="D24" s="78">
        <f t="shared" si="2"/>
        <v>5072.2622169973874</v>
      </c>
      <c r="E24" s="79">
        <f>IF(D$11=B23,SUM(E$17:E23),IF(D$11&lt;B24,"",D23*D$10%/12))</f>
        <v>69.321109459312837</v>
      </c>
      <c r="F24" s="79">
        <f>IF(D$11=B23,SUM(F$17:F23),IF(D$11&lt;B24,"",G24-E24))</f>
        <v>473.42653974763897</v>
      </c>
      <c r="G24" s="79">
        <f>IF(D$11=B23,SUM(G$17:G23),IF(D$11&lt;B24,"",IF(D$11&lt;B24,0,IF(D$12&gt;=B24,D$9*D$10%/12,D$9*(D$10/12/100*(1+D$10/12/100)^(D$11-D$12))/((1+D$10/12/100)^(D$11-D$12)-1)))))</f>
        <v>542.74764920695179</v>
      </c>
      <c r="H24" s="72"/>
      <c r="J24" s="75">
        <f t="shared" si="4"/>
        <v>44059</v>
      </c>
      <c r="K24" s="75">
        <f t="shared" si="5"/>
        <v>16</v>
      </c>
      <c r="L24" s="75">
        <f t="shared" si="3"/>
        <v>44058</v>
      </c>
    </row>
    <row r="25" spans="1:17" s="74" customFormat="1" ht="12">
      <c r="A25" s="72"/>
      <c r="B25" s="76">
        <f t="shared" si="0"/>
        <v>9</v>
      </c>
      <c r="C25" s="77">
        <f t="shared" si="1"/>
        <v>44090</v>
      </c>
      <c r="D25" s="78">
        <f t="shared" si="2"/>
        <v>4592.9178455029032</v>
      </c>
      <c r="E25" s="79">
        <f>IF(D$11=B24,SUM(E$17:E24),IF(D$11&lt;B25,"",D24*D$10%/12))</f>
        <v>63.403277712467343</v>
      </c>
      <c r="F25" s="79">
        <f>IF(D$11=B24,SUM(F$17:F24),IF(D$11&lt;B25,"",G25-E25))</f>
        <v>479.34437149448445</v>
      </c>
      <c r="G25" s="79">
        <f>IF(D$11=B24,SUM(G$17:G24),IF(D$11&lt;B25,"",IF(D$11&lt;B25,0,IF(D$12&gt;=B25,D$9*D$10%/12,D$9*(D$10/12/100*(1+D$10/12/100)^(D$11-D$12))/((1+D$10/12/100)^(D$11-D$12)-1)))))</f>
        <v>542.74764920695179</v>
      </c>
      <c r="H25" s="72"/>
      <c r="J25" s="75">
        <f t="shared" si="4"/>
        <v>44090</v>
      </c>
      <c r="K25" s="75">
        <f t="shared" si="5"/>
        <v>16</v>
      </c>
      <c r="L25" s="75">
        <f t="shared" si="3"/>
        <v>44090</v>
      </c>
    </row>
    <row r="26" spans="1:17" s="74" customFormat="1" ht="12">
      <c r="B26" s="76">
        <f t="shared" si="0"/>
        <v>10</v>
      </c>
      <c r="C26" s="77">
        <f t="shared" si="1"/>
        <v>44120</v>
      </c>
      <c r="D26" s="78">
        <f t="shared" si="2"/>
        <v>4107.5816693647375</v>
      </c>
      <c r="E26" s="79">
        <f>IF(D$11=B25,SUM(E$17:E25),IF(D$11&lt;B26,"",D25*D$10%/12))</f>
        <v>57.411473068786286</v>
      </c>
      <c r="F26" s="79">
        <f>IF(D$11=B25,SUM(F$17:F25),IF(D$11&lt;B26,"",G26-E26))</f>
        <v>485.33617613816551</v>
      </c>
      <c r="G26" s="79">
        <f>IF(D$11=B25,SUM(G$17:G25),IF(D$11&lt;B26,"",IF(D$11&lt;B26,0,IF(D$12&gt;=B26,D$9*D$10%/12,D$9*(D$10/12/100*(1+D$10/12/100)^(D$11-D$12))/((1+D$10/12/100)^(D$11-D$12)-1)))))</f>
        <v>542.74764920695179</v>
      </c>
      <c r="J26" s="75">
        <f t="shared" si="4"/>
        <v>44120</v>
      </c>
      <c r="K26" s="75">
        <f t="shared" si="5"/>
        <v>16</v>
      </c>
      <c r="L26" s="75">
        <f t="shared" si="3"/>
        <v>44120</v>
      </c>
    </row>
    <row r="27" spans="1:17" s="74" customFormat="1" ht="12">
      <c r="B27" s="76">
        <f t="shared" si="0"/>
        <v>11</v>
      </c>
      <c r="C27" s="77">
        <f t="shared" si="1"/>
        <v>44151</v>
      </c>
      <c r="D27" s="78">
        <f t="shared" si="2"/>
        <v>3616.1787910248449</v>
      </c>
      <c r="E27" s="79">
        <f>IF(D$11=B26,SUM(E$17:E26),IF(D$11&lt;B27,"",D26*D$10%/12))</f>
        <v>51.344770867059218</v>
      </c>
      <c r="F27" s="79">
        <f>IF(D$11=B26,SUM(F$17:F26),IF(D$11&lt;B27,"",G27-E27))</f>
        <v>491.4028783398926</v>
      </c>
      <c r="G27" s="79">
        <f>IF(D$11=B26,SUM(G$17:G26),IF(D$11&lt;B27,"",IF(D$11&lt;B27,0,IF(D$12&gt;=B27,D$9*D$10%/12,D$9*(D$10/12/100*(1+D$10/12/100)^(D$11-D$12))/((1+D$10/12/100)^(D$11-D$12)-1)))))</f>
        <v>542.74764920695179</v>
      </c>
      <c r="J27" s="75">
        <f t="shared" si="4"/>
        <v>44151</v>
      </c>
      <c r="K27" s="75">
        <f t="shared" si="5"/>
        <v>16</v>
      </c>
      <c r="L27" s="75">
        <f t="shared" si="3"/>
        <v>44151</v>
      </c>
    </row>
    <row r="28" spans="1:17" s="74" customFormat="1" ht="12">
      <c r="B28" s="76">
        <f t="shared" si="0"/>
        <v>12</v>
      </c>
      <c r="C28" s="77">
        <f t="shared" si="1"/>
        <v>44181</v>
      </c>
      <c r="D28" s="78">
        <f t="shared" si="2"/>
        <v>3118.6333767057035</v>
      </c>
      <c r="E28" s="79">
        <f>IF(D$11=B27,SUM(E$17:E27),IF(D$11&lt;B28,"",D27*D$10%/12))</f>
        <v>45.202234887810562</v>
      </c>
      <c r="F28" s="79">
        <f>IF(D$11=B27,SUM(F$17:F27),IF(D$11&lt;B28,"",G28-E28))</f>
        <v>497.54541431914123</v>
      </c>
      <c r="G28" s="79">
        <f>IF(D$11=B27,SUM(G$17:G27),IF(D$11&lt;B28,"",IF(D$11&lt;B28,0,IF(D$12&gt;=B28,D$9*D$10%/12,D$9*(D$10/12/100*(1+D$10/12/100)^(D$11-D$12))/((1+D$10/12/100)^(D$11-D$12)-1)))))</f>
        <v>542.74764920695179</v>
      </c>
      <c r="J28" s="75">
        <f t="shared" si="4"/>
        <v>44181</v>
      </c>
      <c r="K28" s="75">
        <f t="shared" si="5"/>
        <v>16</v>
      </c>
      <c r="L28" s="75">
        <f t="shared" si="3"/>
        <v>44181</v>
      </c>
    </row>
    <row r="29" spans="1:17" s="74" customFormat="1" ht="12">
      <c r="B29" s="76">
        <f t="shared" si="0"/>
        <v>13</v>
      </c>
      <c r="C29" s="77">
        <f t="shared" si="1"/>
        <v>44212</v>
      </c>
      <c r="D29" s="78">
        <f t="shared" si="2"/>
        <v>2614.8686447075729</v>
      </c>
      <c r="E29" s="79">
        <f>IF(D$11=B28,SUM(E$17:E28),IF(D$11&lt;B29,"",D28*D$10%/12))</f>
        <v>38.982917208821291</v>
      </c>
      <c r="F29" s="79">
        <f>IF(D$11=B28,SUM(F$17:F28),IF(D$11&lt;B29,"",G29-E29))</f>
        <v>503.76473199813051</v>
      </c>
      <c r="G29" s="79">
        <f>IF(D$11=B28,SUM(G$17:G28),IF(D$11&lt;B29,"",IF(D$11&lt;B29,0,IF(D$12&gt;=B29,D$9*D$10%/12,D$9*(D$10/12/100*(1+D$10/12/100)^(D$11-D$12))/((1+D$10/12/100)^(D$11-D$12)-1)))))</f>
        <v>542.74764920695179</v>
      </c>
      <c r="J29" s="75">
        <f t="shared" si="4"/>
        <v>44212</v>
      </c>
      <c r="K29" s="75">
        <f t="shared" si="5"/>
        <v>16</v>
      </c>
      <c r="L29" s="75">
        <f t="shared" si="3"/>
        <v>44212</v>
      </c>
    </row>
    <row r="30" spans="1:17" s="74" customFormat="1" ht="12">
      <c r="B30" s="76">
        <f t="shared" si="0"/>
        <v>14</v>
      </c>
      <c r="C30" s="77">
        <f t="shared" si="1"/>
        <v>44243</v>
      </c>
      <c r="D30" s="78">
        <f t="shared" si="2"/>
        <v>2104.8068535594657</v>
      </c>
      <c r="E30" s="79">
        <f>IF(D$11=B29,SUM(E$17:E29),IF(D$11&lt;B30,"",D29*D$10%/12))</f>
        <v>32.685858058844659</v>
      </c>
      <c r="F30" s="79">
        <f>IF(D$11=B29,SUM(F$17:F29),IF(D$11&lt;B30,"",G30-E30))</f>
        <v>510.06179114810715</v>
      </c>
      <c r="G30" s="79">
        <f>IF(D$11=B29,SUM(G$17:G29),IF(D$11&lt;B30,"",IF(D$11&lt;B30,0,IF(D$12&gt;=B30,D$9*D$10%/12,D$9*(D$10/12/100*(1+D$10/12/100)^(D$11-D$12))/((1+D$10/12/100)^(D$11-D$12)-1)))))</f>
        <v>542.74764920695179</v>
      </c>
      <c r="J30" s="75">
        <f t="shared" si="4"/>
        <v>44243</v>
      </c>
      <c r="K30" s="75">
        <f t="shared" si="5"/>
        <v>16</v>
      </c>
      <c r="L30" s="75">
        <f t="shared" si="3"/>
        <v>44243</v>
      </c>
    </row>
    <row r="31" spans="1:17" s="74" customFormat="1" ht="12">
      <c r="B31" s="76">
        <f t="shared" si="0"/>
        <v>15</v>
      </c>
      <c r="C31" s="77">
        <f t="shared" si="1"/>
        <v>44271</v>
      </c>
      <c r="D31" s="78">
        <f t="shared" si="2"/>
        <v>1588.3692900220071</v>
      </c>
      <c r="E31" s="79">
        <f>IF(D$11=B30,SUM(E$17:E30),IF(D$11&lt;B31,"",D30*D$10%/12))</f>
        <v>26.310085669493319</v>
      </c>
      <c r="F31" s="79">
        <f>IF(D$11=B30,SUM(F$17:F30),IF(D$11&lt;B31,"",G31-E31))</f>
        <v>516.43756353745846</v>
      </c>
      <c r="G31" s="79">
        <f>IF(D$11=B30,SUM(G$17:G30),IF(D$11&lt;B31,"",IF(D$11&lt;B31,0,IF(D$12&gt;=B31,D$9*D$10%/12,D$9*(D$10/12/100*(1+D$10/12/100)^(D$11-D$12))/((1+D$10/12/100)^(D$11-D$12)-1)))))</f>
        <v>542.74764920695179</v>
      </c>
      <c r="J31" s="75">
        <f t="shared" si="4"/>
        <v>44271</v>
      </c>
      <c r="K31" s="75">
        <f t="shared" si="5"/>
        <v>16</v>
      </c>
      <c r="L31" s="75">
        <f t="shared" si="3"/>
        <v>44271</v>
      </c>
    </row>
    <row r="32" spans="1:17" s="74" customFormat="1" ht="12">
      <c r="B32" s="76">
        <f t="shared" si="0"/>
        <v>16</v>
      </c>
      <c r="C32" s="77">
        <f t="shared" si="1"/>
        <v>44302</v>
      </c>
      <c r="D32" s="78">
        <f t="shared" si="2"/>
        <v>1065.4762569403306</v>
      </c>
      <c r="E32" s="79">
        <f>IF(D$11=B31,SUM(E$17:E31),IF(D$11&lt;B32,"",D31*D$10%/12))</f>
        <v>19.85461612527509</v>
      </c>
      <c r="F32" s="79">
        <f>IF(D$11=B31,SUM(F$17:F31),IF(D$11&lt;B32,"",G32-E32))</f>
        <v>522.89303308167666</v>
      </c>
      <c r="G32" s="79">
        <f>IF(D$11=B31,SUM(G$17:G31),IF(D$11&lt;B32,"",IF(D$11&lt;B32,0,IF(D$12&gt;=B32,D$9*D$10%/12,D$9*(D$10/12/100*(1+D$10/12/100)^(D$11-D$12))/((1+D$10/12/100)^(D$11-D$12)-1)))))</f>
        <v>542.74764920695179</v>
      </c>
      <c r="J32" s="75">
        <f t="shared" si="4"/>
        <v>44302</v>
      </c>
      <c r="K32" s="75">
        <f t="shared" si="5"/>
        <v>16</v>
      </c>
      <c r="L32" s="75">
        <f t="shared" si="3"/>
        <v>44302</v>
      </c>
    </row>
    <row r="33" spans="2:12" s="74" customFormat="1" ht="12">
      <c r="B33" s="76">
        <f t="shared" si="0"/>
        <v>17</v>
      </c>
      <c r="C33" s="77">
        <f t="shared" si="1"/>
        <v>44332</v>
      </c>
      <c r="D33" s="78">
        <f t="shared" si="2"/>
        <v>536.0470609451329</v>
      </c>
      <c r="E33" s="79">
        <f>IF(D$11=B32,SUM(E$17:E32),IF(D$11&lt;B33,"",D32*D$10%/12))</f>
        <v>13.318453211754132</v>
      </c>
      <c r="F33" s="79">
        <f>IF(D$11=B32,SUM(F$17:F32),IF(D$11&lt;B33,"",G33-E33))</f>
        <v>529.42919599519769</v>
      </c>
      <c r="G33" s="79">
        <f>IF(D$11=B32,SUM(G$17:G32),IF(D$11&lt;B33,"",IF(D$11&lt;B33,0,IF(D$12&gt;=B33,D$9*D$10%/12,D$9*(D$10/12/100*(1+D$10/12/100)^(D$11-D$12))/((1+D$10/12/100)^(D$11-D$12)-1)))))</f>
        <v>542.74764920695179</v>
      </c>
      <c r="J33" s="75">
        <f t="shared" si="4"/>
        <v>44332</v>
      </c>
      <c r="K33" s="75">
        <f t="shared" si="5"/>
        <v>16</v>
      </c>
      <c r="L33" s="75">
        <f t="shared" si="3"/>
        <v>44331</v>
      </c>
    </row>
    <row r="34" spans="2:12" s="74" customFormat="1" ht="12">
      <c r="B34" s="76">
        <f t="shared" si="0"/>
        <v>18</v>
      </c>
      <c r="C34" s="77">
        <f t="shared" si="1"/>
        <v>44363</v>
      </c>
      <c r="D34" s="78">
        <f t="shared" si="2"/>
        <v>-4.7748471843078732E-12</v>
      </c>
      <c r="E34" s="79">
        <f>IF(D$11=B33,SUM(E$17:E33),IF(D$11&lt;B34,"",D33*D$10%/12))</f>
        <v>6.7005882618141612</v>
      </c>
      <c r="F34" s="79">
        <f>IF(D$11=B33,SUM(F$17:F33),IF(D$11&lt;B34,"",G34-E34))</f>
        <v>536.04706094513767</v>
      </c>
      <c r="G34" s="79">
        <f>IF(D$11=B33,SUM(G$17:G33),IF(D$11&lt;B34,"",IF(D$11&lt;B34,0,IF(D$12&gt;=B34,D$9*D$10%/12,D$9*(D$10/12/100*(1+D$10/12/100)^(D$11-D$12))/((1+D$10/12/100)^(D$11-D$12)-1)))))</f>
        <v>542.74764920695179</v>
      </c>
      <c r="J34" s="75">
        <f t="shared" si="4"/>
        <v>44363</v>
      </c>
      <c r="K34" s="75">
        <f t="shared" si="5"/>
        <v>16</v>
      </c>
      <c r="L34" s="75">
        <f t="shared" si="3"/>
        <v>44363</v>
      </c>
    </row>
    <row r="35" spans="2:12" s="74" customFormat="1" ht="12">
      <c r="B35" s="76" t="str">
        <f t="shared" si="0"/>
        <v/>
      </c>
      <c r="C35" s="77" t="str">
        <f t="shared" si="1"/>
        <v>Cəmi:</v>
      </c>
      <c r="D35" s="78" t="str">
        <f t="shared" si="2"/>
        <v>-</v>
      </c>
      <c r="E35" s="79">
        <f>IF(D$11=B34,SUM(E$17:E34),IF(D$11&lt;B35,"",D34*D$10%/12))</f>
        <v>1069.4576857251272</v>
      </c>
      <c r="F35" s="79">
        <f>IF(D$11=B34,SUM(F$17:F34),IF(D$11&lt;B35,"",G35-E35))</f>
        <v>8700.0000000000036</v>
      </c>
      <c r="G35" s="79">
        <f>IF(D$11=B34,SUM(G$17:G34),IF(D$11&lt;B35,"",IF(D$11&lt;B35,0,IF(D$12&gt;=B35,D$9*D$10%/12,D$9*(D$10/12/100*(1+D$10/12/100)^(D$11-D$12))/((1+D$10/12/100)^(D$11-D$12)-1)))))</f>
        <v>9769.4576857251304</v>
      </c>
      <c r="J35" s="75">
        <f t="shared" si="4"/>
        <v>44393</v>
      </c>
      <c r="K35" s="75">
        <f t="shared" si="5"/>
        <v>16</v>
      </c>
      <c r="L35" s="75">
        <f t="shared" si="3"/>
        <v>44393</v>
      </c>
    </row>
    <row r="36" spans="2:12" s="74" customFormat="1" ht="12">
      <c r="B36" s="76" t="str">
        <f t="shared" si="0"/>
        <v/>
      </c>
      <c r="C36" s="77" t="str">
        <f t="shared" si="1"/>
        <v/>
      </c>
      <c r="D36" s="78" t="str">
        <f t="shared" si="2"/>
        <v/>
      </c>
      <c r="E36" s="79" t="str">
        <f>IF(D$11=B35,SUM(E$17:E35),IF(D$11&lt;B36,"",D35*D$10%/12))</f>
        <v/>
      </c>
      <c r="F36" s="79" t="str">
        <f>IF(D$11=B35,SUM(F$17:F35),IF(D$11&lt;B36,"",G36-E36))</f>
        <v/>
      </c>
      <c r="G36" s="79" t="str">
        <f>IF(D$11=B35,SUM(G$17:G35),IF(D$11&lt;B36,"",IF(D$11&lt;B36,0,IF(D$12&gt;=B36,D$9*D$10%/12,D$9*(D$10/12/100*(1+D$10/12/100)^(D$11-D$12))/((1+D$10/12/100)^(D$11-D$12)-1)))))</f>
        <v/>
      </c>
      <c r="J36" s="75">
        <f t="shared" si="4"/>
        <v>44424</v>
      </c>
      <c r="K36" s="75">
        <f t="shared" si="5"/>
        <v>16</v>
      </c>
      <c r="L36" s="75">
        <f t="shared" si="3"/>
        <v>44424</v>
      </c>
    </row>
    <row r="37" spans="2:12" s="74" customFormat="1" ht="12">
      <c r="B37" s="76" t="str">
        <f t="shared" si="0"/>
        <v/>
      </c>
      <c r="C37" s="77" t="str">
        <f t="shared" si="1"/>
        <v/>
      </c>
      <c r="D37" s="78" t="str">
        <f t="shared" si="2"/>
        <v/>
      </c>
      <c r="E37" s="79" t="str">
        <f>IF(D$11=B36,SUM(E$17:E36),IF(D$11&lt;B37,"",D36*D$10%/12))</f>
        <v/>
      </c>
      <c r="F37" s="79" t="str">
        <f>IF(D$11=B36,SUM(F$17:F36),IF(D$11&lt;B37,"",G37-E37))</f>
        <v/>
      </c>
      <c r="G37" s="79" t="str">
        <f>IF(D$11=B36,SUM(G$17:G36),IF(D$11&lt;B37,"",IF(D$11&lt;B37,0,IF(D$12&gt;=B37,D$9*D$10%/12,D$9*(D$10/12/100*(1+D$10/12/100)^(D$11-D$12))/((1+D$10/12/100)^(D$11-D$12)-1)))))</f>
        <v/>
      </c>
      <c r="J37" s="75">
        <f t="shared" si="4"/>
        <v>44455</v>
      </c>
      <c r="K37" s="75">
        <f t="shared" si="5"/>
        <v>16</v>
      </c>
      <c r="L37" s="75">
        <f t="shared" si="3"/>
        <v>44455</v>
      </c>
    </row>
    <row r="38" spans="2:12" s="74" customFormat="1" ht="12">
      <c r="B38" s="76" t="str">
        <f t="shared" si="0"/>
        <v/>
      </c>
      <c r="C38" s="77" t="str">
        <f t="shared" si="1"/>
        <v/>
      </c>
      <c r="D38" s="78" t="str">
        <f t="shared" si="2"/>
        <v/>
      </c>
      <c r="E38" s="79" t="str">
        <f>IF(D$11=B37,SUM(E$17:E37),IF(D$11&lt;B38,"",D37*D$10%/12))</f>
        <v/>
      </c>
      <c r="F38" s="79" t="str">
        <f>IF(D$11=B37,SUM(F$17:F37),IF(D$11&lt;B38,"",G38-E38))</f>
        <v/>
      </c>
      <c r="G38" s="79" t="str">
        <f>IF(D$11=B37,SUM(G$17:G37),IF(D$11&lt;B38,"",IF(D$11&lt;B38,0,IF(D$12&gt;=B38,D$9*D$10%/12,D$9*(D$10/12/100*(1+D$10/12/100)^(D$11-D$12))/((1+D$10/12/100)^(D$11-D$12)-1)))))</f>
        <v/>
      </c>
      <c r="J38" s="75">
        <f t="shared" si="4"/>
        <v>44485</v>
      </c>
      <c r="K38" s="75">
        <f t="shared" si="5"/>
        <v>16</v>
      </c>
      <c r="L38" s="75">
        <f t="shared" si="3"/>
        <v>44485</v>
      </c>
    </row>
    <row r="39" spans="2:12" s="74" customFormat="1" ht="12">
      <c r="B39" s="76" t="str">
        <f t="shared" si="0"/>
        <v/>
      </c>
      <c r="C39" s="77" t="str">
        <f t="shared" si="1"/>
        <v/>
      </c>
      <c r="D39" s="78" t="str">
        <f t="shared" si="2"/>
        <v/>
      </c>
      <c r="E39" s="79" t="str">
        <f>IF(D$11=B38,SUM(E$17:E38),IF(D$11&lt;B39,"",D38*D$10%/12))</f>
        <v/>
      </c>
      <c r="F39" s="79" t="str">
        <f>IF(D$11=B38,SUM(F$17:F38),IF(D$11&lt;B39,"",G39-E39))</f>
        <v/>
      </c>
      <c r="G39" s="79" t="str">
        <f>IF(D$11=B38,SUM(G$17:G38),IF(D$11&lt;B39,"",IF(D$11&lt;B39,0,IF(D$12&gt;=B39,D$9*D$10%/12,D$9*(D$10/12/100*(1+D$10/12/100)^(D$11-D$12))/((1+D$10/12/100)^(D$11-D$12)-1)))))</f>
        <v/>
      </c>
      <c r="J39" s="75">
        <f t="shared" si="4"/>
        <v>44516</v>
      </c>
      <c r="K39" s="75">
        <f t="shared" si="5"/>
        <v>16</v>
      </c>
      <c r="L39" s="75">
        <f t="shared" si="3"/>
        <v>44516</v>
      </c>
    </row>
    <row r="40" spans="2:12" s="74" customFormat="1" ht="12">
      <c r="B40" s="76" t="str">
        <f t="shared" si="0"/>
        <v/>
      </c>
      <c r="C40" s="77" t="str">
        <f t="shared" si="1"/>
        <v/>
      </c>
      <c r="D40" s="78" t="str">
        <f t="shared" si="2"/>
        <v/>
      </c>
      <c r="E40" s="79" t="str">
        <f>IF(D$11=B39,SUM(E$17:E39),IF(D$11&lt;B40,"",D39*D$10%/12))</f>
        <v/>
      </c>
      <c r="F40" s="79" t="str">
        <f>IF(D$11=B39,SUM(F$17:F39),IF(D$11&lt;B40,"",G40-E40))</f>
        <v/>
      </c>
      <c r="G40" s="79" t="str">
        <f>IF(D$11=B39,SUM(G$17:G39),IF(D$11&lt;B40,"",IF(D$11&lt;B40,0,IF(D$12&gt;=B40,D$9*D$10%/12,D$9*(D$10/12/100*(1+D$10/12/100)^(D$11-D$12))/((1+D$10/12/100)^(D$11-D$12)-1)))))</f>
        <v/>
      </c>
      <c r="J40" s="75">
        <f t="shared" si="4"/>
        <v>44546</v>
      </c>
      <c r="K40" s="75">
        <f t="shared" si="5"/>
        <v>16</v>
      </c>
      <c r="L40" s="75">
        <f t="shared" si="3"/>
        <v>44546</v>
      </c>
    </row>
    <row r="41" spans="2:12" s="74" customFormat="1" ht="12">
      <c r="B41" s="76" t="str">
        <f t="shared" si="0"/>
        <v/>
      </c>
      <c r="C41" s="77" t="str">
        <f t="shared" si="1"/>
        <v/>
      </c>
      <c r="D41" s="78" t="str">
        <f t="shared" si="2"/>
        <v/>
      </c>
      <c r="E41" s="79" t="str">
        <f>IF(D$11=B40,SUM(E$17:E40),IF(D$11&lt;B41,"",D40*D$10%/12))</f>
        <v/>
      </c>
      <c r="F41" s="79" t="str">
        <f>IF(D$11=B40,SUM(F$17:F40),IF(D$11&lt;B41,"",G41-E41))</f>
        <v/>
      </c>
      <c r="G41" s="79" t="str">
        <f>IF(D$11=B40,SUM(G$17:G40),IF(D$11&lt;B41,"",IF(D$11&lt;B41,0,IF(D$12&gt;=B41,D$9*D$10%/12,D$9*(D$10/12/100*(1+D$10/12/100)^(D$11-D$12))/((1+D$10/12/100)^(D$11-D$12)-1)))))</f>
        <v/>
      </c>
      <c r="J41" s="75">
        <f t="shared" si="4"/>
        <v>44577</v>
      </c>
      <c r="K41" s="75">
        <f t="shared" si="5"/>
        <v>16</v>
      </c>
      <c r="L41" s="75">
        <f t="shared" si="3"/>
        <v>44576</v>
      </c>
    </row>
    <row r="42" spans="2:12" s="74" customFormat="1" ht="12">
      <c r="B42" s="81" t="str">
        <f>IF(D$11&lt;=B41,"",B41+1)</f>
        <v/>
      </c>
      <c r="C42" s="82" t="str">
        <f>IF(D$11=B41,"Cəmi:",IF(D$11&lt;B42,"",IF(B42="","",J42)))</f>
        <v/>
      </c>
      <c r="D42" s="83" t="str">
        <f>IF(D$11=B41,"-",IF(D$11&lt;B42,"",IF(F42=0,D$9,D41-F42)))</f>
        <v/>
      </c>
      <c r="E42" s="84" t="str">
        <f>IF(D$11=B41,SUM(E$17:E41),IF(D$11&lt;B42,"",D41*D$10%/12))</f>
        <v/>
      </c>
      <c r="F42" s="84" t="str">
        <f>IF(D$11=B41,SUM(F$17:F41),IF(D$11&lt;B42,"",G42-E42))</f>
        <v/>
      </c>
      <c r="G42" s="84" t="str">
        <f>IF(D$11=B41,SUM(G$17:G41),IF(D$11&lt;B42,"",IF(D$11&lt;B42,0,IF(D$12&gt;=B42,D$9*D$10%/12,D$9*(D$10/12/100*(1+D$10/12/100)^(D$11-D$12))/((1+D$10/12/100)^(D$11-D$12)-1)))))</f>
        <v/>
      </c>
      <c r="J42" s="75">
        <f>IF(MONTH(J41)=1,IF(DAY(J41)&gt;28,DATE(YEAR(J41),MONTH(J41)+1,28),DATE(YEAR(J41),MONTH(J41)+1,DAY(J41))),IF(OR(MONTH(J41)=10,MONTH(J41)=3,MONTH(J41)=5,MONTH(J41)=8),IF(K42=31,DATE(YEAR(J41),MONTH(J41)+1,30),DATE(YEAR(J41),MONTH(J41)+1,DAY(J41))),DATE(YEAR(J41),MONTH(J41)+1,DAY(K42))))</f>
        <v>44608</v>
      </c>
      <c r="K42" s="75">
        <f>K41</f>
        <v>16</v>
      </c>
      <c r="L42" s="75">
        <f t="shared" si="3"/>
        <v>44608</v>
      </c>
    </row>
    <row r="43" spans="2:12" s="74" customFormat="1" ht="12">
      <c r="B43" s="81" t="str">
        <f>IF(D$11&lt;=B42,"",B42+1)</f>
        <v/>
      </c>
      <c r="C43" s="82" t="str">
        <f>IF(D$11=B42,"Cəmi:",IF(D$11&lt;B43,"",IF(B43="","",J43)))</f>
        <v/>
      </c>
      <c r="D43" s="83" t="str">
        <f>IF(D$11=B42,"-",IF(D$11&lt;B43,"",IF(F43=0,D$9,D42-F43)))</f>
        <v/>
      </c>
      <c r="E43" s="84" t="str">
        <f>IF(D$11=B42,SUM(E$17:E42),IF(D$11&lt;B43,"",D42*D$10%/12))</f>
        <v/>
      </c>
      <c r="F43" s="84" t="str">
        <f>IF(D$11=B42,SUM(F$17:F42),IF(D$11&lt;B43,"",G43-E43))</f>
        <v/>
      </c>
      <c r="G43" s="84" t="str">
        <f>IF(D$11=B42,SUM(G$17:G42),IF(D$11&lt;B43,"",IF(D$11&lt;B43,0,IF(D$12&gt;=B43,D$9*D$10%/12,D$9*(D$10/12/100*(1+D$10/12/100)^(D$11-D$12))/((1+D$10/12/100)^(D$11-D$12)-1)))))</f>
        <v/>
      </c>
      <c r="J43" s="75">
        <f>IF(MONTH(J42)=1,IF(DAY(J42)&gt;28,DATE(YEAR(J42),MONTH(J42)+1,28),DATE(YEAR(J42),MONTH(J42)+1,DAY(J42))),IF(OR(MONTH(J42)=10,MONTH(J42)=3,MONTH(J42)=5,MONTH(J42)=8),IF(K43=31,DATE(YEAR(J42),MONTH(J42)+1,30),DATE(YEAR(J42),MONTH(J42)+1,DAY(J42))),DATE(YEAR(J42),MONTH(J42)+1,DAY(K43))))</f>
        <v>44636</v>
      </c>
      <c r="K43" s="75">
        <f>K42</f>
        <v>16</v>
      </c>
      <c r="L43" s="75">
        <f t="shared" si="3"/>
        <v>44636</v>
      </c>
    </row>
    <row r="44" spans="2:12" s="74" customFormat="1" ht="12">
      <c r="B44" s="81" t="str">
        <f t="shared" si="0"/>
        <v/>
      </c>
      <c r="C44" s="82" t="str">
        <f t="shared" si="1"/>
        <v/>
      </c>
      <c r="D44" s="83" t="str">
        <f t="shared" si="2"/>
        <v/>
      </c>
      <c r="E44" s="84" t="str">
        <f>IF(D$11=B43,SUM(E$17:E43),IF(D$11&lt;B44,"",D43*D$10%/12))</f>
        <v/>
      </c>
      <c r="F44" s="84" t="str">
        <f>IF(D$11=B43,SUM(F$17:F43),IF(D$11&lt;B44,"",G44-E44))</f>
        <v/>
      </c>
      <c r="G44" s="84" t="str">
        <f>IF(D$11=B43,SUM(G$17:G43),IF(D$11&lt;B44,"",IF(D$11&lt;B44,0,IF(D$12&gt;=B44,D$9*D$10%/12,D$9*(D$10/12/100*(1+D$10/12/100)^(D$11-D$12))/((1+D$10/12/100)^(D$11-D$12)-1)))))</f>
        <v/>
      </c>
      <c r="J44" s="75">
        <f t="shared" si="4"/>
        <v>44667</v>
      </c>
      <c r="K44" s="75">
        <f t="shared" si="5"/>
        <v>16</v>
      </c>
      <c r="L44" s="75">
        <f t="shared" si="3"/>
        <v>44667</v>
      </c>
    </row>
    <row r="45" spans="2:12" s="74" customFormat="1" ht="12">
      <c r="B45" s="81" t="str">
        <f t="shared" si="0"/>
        <v/>
      </c>
      <c r="C45" s="82" t="str">
        <f t="shared" si="1"/>
        <v/>
      </c>
      <c r="D45" s="83" t="str">
        <f t="shared" si="2"/>
        <v/>
      </c>
      <c r="E45" s="84" t="str">
        <f>IF(D$11=B44,SUM(E$17:E44),IF(D$11&lt;B45,"",D44*D$10%/12))</f>
        <v/>
      </c>
      <c r="F45" s="84" t="str">
        <f>IF(D$11=B44,SUM(F$17:F44),IF(D$11&lt;B45,"",G45-E45))</f>
        <v/>
      </c>
      <c r="G45" s="84" t="str">
        <f>IF(D$11=B44,SUM(G$17:G44),IF(D$11&lt;B45,"",IF(D$11&lt;B45,0,IF(D$12&gt;=B45,D$9*D$10%/12,D$9*(D$10/12/100*(1+D$10/12/100)^(D$11-D$12))/((1+D$10/12/100)^(D$11-D$12)-1)))))</f>
        <v/>
      </c>
      <c r="J45" s="75">
        <f t="shared" si="4"/>
        <v>44697</v>
      </c>
      <c r="K45" s="75">
        <f t="shared" si="5"/>
        <v>16</v>
      </c>
      <c r="L45" s="75">
        <f t="shared" si="3"/>
        <v>44697</v>
      </c>
    </row>
    <row r="46" spans="2:12" s="74" customFormat="1" ht="12">
      <c r="B46" s="81" t="str">
        <f t="shared" si="0"/>
        <v/>
      </c>
      <c r="C46" s="82" t="str">
        <f t="shared" si="1"/>
        <v/>
      </c>
      <c r="D46" s="83" t="str">
        <f t="shared" si="2"/>
        <v/>
      </c>
      <c r="E46" s="84" t="str">
        <f>IF(D$11=B45,SUM(E$17:E45),IF(D$11&lt;B46,"",D45*D$10%/12))</f>
        <v/>
      </c>
      <c r="F46" s="84" t="str">
        <f>IF(D$11=B45,SUM(F$17:F45),IF(D$11&lt;B46,"",G46-E46))</f>
        <v/>
      </c>
      <c r="G46" s="84" t="str">
        <f>IF(D$11=B45,SUM(G$17:G45),IF(D$11&lt;B46,"",IF(D$11&lt;B46,0,IF(D$12&gt;=B46,D$9*D$10%/12,D$9*(D$10/12/100*(1+D$10/12/100)^(D$11-D$12))/((1+D$10/12/100)^(D$11-D$12)-1)))))</f>
        <v/>
      </c>
      <c r="J46" s="75">
        <f t="shared" si="4"/>
        <v>44728</v>
      </c>
      <c r="K46" s="75">
        <f t="shared" si="5"/>
        <v>16</v>
      </c>
      <c r="L46" s="75">
        <f t="shared" si="3"/>
        <v>44728</v>
      </c>
    </row>
    <row r="47" spans="2:12" s="74" customFormat="1" ht="12">
      <c r="B47" s="81" t="str">
        <f t="shared" si="0"/>
        <v/>
      </c>
      <c r="C47" s="82" t="str">
        <f t="shared" si="1"/>
        <v/>
      </c>
      <c r="D47" s="83" t="str">
        <f t="shared" si="2"/>
        <v/>
      </c>
      <c r="E47" s="84" t="str">
        <f>IF(D$11=B46,SUM(E$17:E46),IF(D$11&lt;B47,"",D46*D$10%/12))</f>
        <v/>
      </c>
      <c r="F47" s="84" t="str">
        <f>IF(D$11=B46,SUM(F$17:F46),IF(D$11&lt;B47,"",G47-E47))</f>
        <v/>
      </c>
      <c r="G47" s="84" t="str">
        <f>IF(D$11=B46,SUM(G$17:G46),IF(D$11&lt;B47,"",IF(D$11&lt;B47,0,IF(D$12&gt;=B47,D$9*D$10%/12,D$9*(D$10/12/100*(1+D$10/12/100)^(D$11-D$12))/((1+D$10/12/100)^(D$11-D$12)-1)))))</f>
        <v/>
      </c>
      <c r="J47" s="75">
        <f t="shared" si="4"/>
        <v>44758</v>
      </c>
      <c r="K47" s="75">
        <f t="shared" si="5"/>
        <v>16</v>
      </c>
      <c r="L47" s="75">
        <f t="shared" si="3"/>
        <v>44758</v>
      </c>
    </row>
    <row r="48" spans="2:12" s="74" customFormat="1" ht="12">
      <c r="B48" s="81" t="str">
        <f t="shared" si="0"/>
        <v/>
      </c>
      <c r="C48" s="82" t="str">
        <f t="shared" si="1"/>
        <v/>
      </c>
      <c r="D48" s="83" t="str">
        <f t="shared" si="2"/>
        <v/>
      </c>
      <c r="E48" s="84" t="str">
        <f>IF(D$11=B47,SUM(E$17:E47),IF(D$11&lt;B48,"",D47*D$10%/12))</f>
        <v/>
      </c>
      <c r="F48" s="84" t="str">
        <f>IF(D$11=B47,SUM(F$17:F47),IF(D$11&lt;B48,"",G48-E48))</f>
        <v/>
      </c>
      <c r="G48" s="84" t="str">
        <f>IF(D$11=B47,SUM(G$17:G47),IF(D$11&lt;B48,"",IF(D$11&lt;B48,0,IF(D$12&gt;=B48,D$9*D$10%/12,D$9*(D$10/12/100*(1+D$10/12/100)^(D$11-D$12))/((1+D$10/12/100)^(D$11-D$12)-1)))))</f>
        <v/>
      </c>
      <c r="J48" s="75">
        <f t="shared" si="4"/>
        <v>44789</v>
      </c>
      <c r="K48" s="75">
        <f t="shared" si="5"/>
        <v>16</v>
      </c>
      <c r="L48" s="75">
        <f t="shared" si="3"/>
        <v>44789</v>
      </c>
    </row>
    <row r="49" spans="2:12" s="74" customFormat="1" ht="12">
      <c r="B49" s="81" t="str">
        <f t="shared" si="0"/>
        <v/>
      </c>
      <c r="C49" s="82" t="str">
        <f t="shared" si="1"/>
        <v/>
      </c>
      <c r="D49" s="83" t="str">
        <f t="shared" si="2"/>
        <v/>
      </c>
      <c r="E49" s="84" t="str">
        <f>IF(D$11=B48,SUM(E$17:E48),IF(D$11&lt;B49,"",D48*D$10%/12))</f>
        <v/>
      </c>
      <c r="F49" s="84" t="str">
        <f>IF(D$11=B48,SUM(F$17:F48),IF(D$11&lt;B49,"",G49-E49))</f>
        <v/>
      </c>
      <c r="G49" s="84" t="str">
        <f>IF(D$11=B48,SUM(G$17:G48),IF(D$11&lt;B49,"",IF(D$11&lt;B49,0,IF(D$12&gt;=B49,D$9*D$10%/12,D$9*(D$10/12/100*(1+D$10/12/100)^(D$11-D$12))/((1+D$10/12/100)^(D$11-D$12)-1)))))</f>
        <v/>
      </c>
      <c r="J49" s="75">
        <f t="shared" si="4"/>
        <v>44820</v>
      </c>
      <c r="K49" s="75">
        <f t="shared" si="5"/>
        <v>16</v>
      </c>
      <c r="L49" s="75">
        <f t="shared" si="3"/>
        <v>44820</v>
      </c>
    </row>
    <row r="50" spans="2:12" s="74" customFormat="1" ht="12">
      <c r="B50" s="81" t="str">
        <f>IF(D$11&lt;=B49,"",B49+1)</f>
        <v/>
      </c>
      <c r="C50" s="82" t="str">
        <f>IF(D$11=B49,"Cəmi:",IF(D$11&lt;B50,"",IF(B50="","",J50)))</f>
        <v/>
      </c>
      <c r="D50" s="83" t="str">
        <f t="shared" si="2"/>
        <v/>
      </c>
      <c r="E50" s="84" t="str">
        <f>IF(D$11=B49,SUM(E$17:E49),IF(D$11&lt;B50,"",D49*D$10%/12))</f>
        <v/>
      </c>
      <c r="F50" s="84" t="str">
        <f>IF(D$11=B49,SUM(F$17:F49),IF(D$11&lt;B50,"",G50-E50))</f>
        <v/>
      </c>
      <c r="G50" s="84" t="str">
        <f>IF(D$11=B49,SUM(G$17:G49),IF(D$11&lt;B50,"",IF(D$11&lt;B50,0,IF(D$12&gt;=B50,D$9*D$10%/12,D$9*(D$10/12/100*(1+D$10/12/100)^(D$11-D$12))/((1+D$10/12/100)^(D$11-D$12)-1)))))</f>
        <v/>
      </c>
      <c r="J50" s="75">
        <f t="shared" si="4"/>
        <v>44850</v>
      </c>
      <c r="K50" s="75">
        <f t="shared" si="5"/>
        <v>16</v>
      </c>
      <c r="L50" s="75">
        <f t="shared" si="3"/>
        <v>44849</v>
      </c>
    </row>
    <row r="51" spans="2:12" s="74" customFormat="1" ht="12">
      <c r="B51" s="81" t="str">
        <f>IF(D$11&lt;=B50,"",B50+1)</f>
        <v/>
      </c>
      <c r="C51" s="82" t="str">
        <f>IF(D$11=B50,"Cəmi:",IF(D$11&lt;B51,"",IF(B51="","",J51)))</f>
        <v/>
      </c>
      <c r="D51" s="83" t="str">
        <f t="shared" si="2"/>
        <v/>
      </c>
      <c r="E51" s="84" t="str">
        <f>IF(D$11=B50,SUM(E$17:E50),IF(D$11&lt;B51,"",D50*D$10%/12))</f>
        <v/>
      </c>
      <c r="F51" s="84" t="str">
        <f>IF(D$11=B50,SUM(F$17:F50),IF(D$11&lt;B51,"",G51-E51))</f>
        <v/>
      </c>
      <c r="G51" s="84" t="str">
        <f>IF(D$11=B50,SUM(G$17:G50),IF(D$11&lt;B51,"",IF(D$11&lt;B51,0,IF(D$12&gt;=B51,D$9*D$10%/12,D$9*(D$10/12/100*(1+D$10/12/100)^(D$11-D$12))/((1+D$10/12/100)^(D$11-D$12)-1)))))</f>
        <v/>
      </c>
      <c r="J51" s="75">
        <f t="shared" si="4"/>
        <v>44881</v>
      </c>
      <c r="K51" s="75">
        <f t="shared" si="5"/>
        <v>16</v>
      </c>
      <c r="L51" s="75">
        <f t="shared" si="3"/>
        <v>44881</v>
      </c>
    </row>
    <row r="52" spans="2:12" s="74" customFormat="1" ht="12">
      <c r="B52" s="81" t="str">
        <f>IF(D$11&lt;=B51,"",B51+1)</f>
        <v/>
      </c>
      <c r="C52" s="82" t="str">
        <f>IF(D$11=B51,"Cəmi:",IF(D$11&lt;B52,"",IF(B52="","",J52)))</f>
        <v/>
      </c>
      <c r="D52" s="83" t="str">
        <f t="shared" si="2"/>
        <v/>
      </c>
      <c r="E52" s="84" t="str">
        <f>IF(D$11=B51,SUM(E$17:E51),IF(D$11&lt;B52,"",D51*D$10%/12))</f>
        <v/>
      </c>
      <c r="F52" s="84" t="str">
        <f>IF(D$11=B51,SUM(F$17:F51),IF(D$11&lt;B52,"",G52-E52))</f>
        <v/>
      </c>
      <c r="G52" s="84" t="str">
        <f>IF(D$11=B51,SUM(G$17:G51),IF(D$11&lt;B52,"",IF(D$11&lt;B52,0,IF(D$12&gt;=B52,D$9*D$10%/12,D$9*(D$10/12/100*(1+D$10/12/100)^(D$11-D$12))/((1+D$10/12/100)^(D$11-D$12)-1)))))</f>
        <v/>
      </c>
      <c r="J52" s="75">
        <f t="shared" si="4"/>
        <v>44911</v>
      </c>
      <c r="K52" s="75">
        <f t="shared" si="5"/>
        <v>16</v>
      </c>
      <c r="L52" s="75">
        <f t="shared" si="3"/>
        <v>44911</v>
      </c>
    </row>
    <row r="53" spans="2:12" s="74" customFormat="1" ht="12">
      <c r="B53" s="81" t="str">
        <f>IF(D$11&lt;=B52,"",B52+1)</f>
        <v/>
      </c>
      <c r="C53" s="82" t="str">
        <f>IF(D$11=B52,"Cəmi:",IF(D$11&lt;B53,"",IF(B53="","",J53)))</f>
        <v/>
      </c>
      <c r="D53" s="83" t="str">
        <f t="shared" si="2"/>
        <v/>
      </c>
      <c r="E53" s="84" t="str">
        <f>IF(D$11=B52,SUM(E$17:E52),IF(D$11&lt;B53,"",D52*D$10%/12))</f>
        <v/>
      </c>
      <c r="F53" s="84" t="str">
        <f>IF(D$11=B52,SUM(F$17:F52),IF(D$11&lt;B53,"",G53-E53))</f>
        <v/>
      </c>
      <c r="G53" s="84" t="str">
        <f>IF(D$11=B52,SUM(G$17:G52),IF(D$11&lt;B53,"",IF(D$11&lt;B53,0,IF(D$12&gt;=B53,D$9*D$10%/12,D$9*(D$10/12/100*(1+D$10/12/100)^(D$11-D$12))/((1+D$10/12/100)^(D$11-D$12)-1)))))</f>
        <v/>
      </c>
      <c r="J53" s="75">
        <f>IF(MONTH(J52)=1,IF(DAY(J52)&gt;28,DATE(YEAR(J52),MONTH(J52)+1,28),DATE(YEAR(J52),MONTH(J52)+1,DAY(J52))),IF(OR(MONTH(J52)=10,MONTH(J52)=3,MONTH(J52)=5,MONTH(J52)=8),IF(K53=31,DATE(YEAR(J52),MONTH(J52)+1,30),DATE(YEAR(J52),MONTH(J52)+1,DAY(J52))),DATE(YEAR(J52),MONTH(J52)+1,DAY(K53))))</f>
        <v>44942</v>
      </c>
      <c r="K53" s="75">
        <f>K52</f>
        <v>16</v>
      </c>
      <c r="L53" s="75">
        <f t="shared" si="3"/>
        <v>44942</v>
      </c>
    </row>
    <row r="54" spans="2:12" s="74" customFormat="1" ht="12">
      <c r="B54" s="81" t="str">
        <f>IF(D$11&lt;=B53,"",B53+1)</f>
        <v/>
      </c>
      <c r="C54" s="82" t="str">
        <f>IF(D$11=B53,"Cəmi:",IF(D$11&lt;B54,"",IF(B54="","",J54)))</f>
        <v/>
      </c>
      <c r="D54" s="83" t="str">
        <f t="shared" si="2"/>
        <v/>
      </c>
      <c r="E54" s="84" t="str">
        <f>IF(D$11=B53,SUM(E$17:E53),IF(D$11&lt;B54,"",D53*D$10%/12))</f>
        <v/>
      </c>
      <c r="F54" s="84" t="str">
        <f>IF(D$11=B53,SUM(F$17:F53),IF(D$11&lt;B54,"",G54-E54))</f>
        <v/>
      </c>
      <c r="G54" s="84" t="str">
        <f>IF(D$11=B53,SUM(G$17:G53),IF(D$11&lt;B54,"",IF(D$11&lt;B54,0,IF(D$12&gt;=B54,D$9*D$10%/12,D$9*(D$10/12/100*(1+D$10/12/100)^(D$11-D$12))/((1+D$10/12/100)^(D$11-D$12)-1)))))</f>
        <v/>
      </c>
      <c r="J54" s="75">
        <f t="shared" si="4"/>
        <v>44973</v>
      </c>
      <c r="K54" s="75">
        <f t="shared" si="5"/>
        <v>16</v>
      </c>
      <c r="L54" s="75">
        <f t="shared" si="3"/>
        <v>44973</v>
      </c>
    </row>
    <row r="55" spans="2:12" ht="12">
      <c r="B55" s="81" t="str">
        <f t="shared" ref="B55:B71" si="6">IF(D$11&lt;=B54,"",B54+1)</f>
        <v/>
      </c>
      <c r="C55" s="82"/>
      <c r="D55" s="83" t="str">
        <f t="shared" si="2"/>
        <v/>
      </c>
      <c r="E55" s="84" t="str">
        <f>IF(D$11=B54,SUM(E$17:E54),IF(D$11&lt;B55,"",D54*D$10%/12))</f>
        <v/>
      </c>
      <c r="F55" s="84" t="str">
        <f>IF(D$11=B54,SUM(F$17:F54),IF(D$11&lt;B55,"",G55-E55))</f>
        <v/>
      </c>
      <c r="G55" s="84" t="str">
        <f>IF(D$11=B54,SUM(G$17:G54),IF(D$11&lt;B55,"",IF(D$11&lt;B55,0,IF(D$12&gt;=B55,D$9*D$10%/12,D$9*(D$10/12/100*(1+D$10/12/100)^(D$11-D$12))/((1+D$10/12/100)^(D$11-D$12)-1)))))</f>
        <v/>
      </c>
    </row>
    <row r="56" spans="2:12" ht="12">
      <c r="B56" s="81" t="str">
        <f t="shared" si="6"/>
        <v/>
      </c>
      <c r="C56" s="82"/>
      <c r="D56" s="83" t="str">
        <f t="shared" si="2"/>
        <v/>
      </c>
      <c r="E56" s="84" t="str">
        <f>IF(D$11=B55,SUM(E$17:E55),IF(D$11&lt;B56,"",D55*D$10%/12))</f>
        <v/>
      </c>
      <c r="F56" s="84" t="str">
        <f>IF(D$11=B55,SUM(F$17:F55),IF(D$11&lt;B56,"",G56-E56))</f>
        <v/>
      </c>
      <c r="G56" s="84" t="str">
        <f>IF(D$11=B55,SUM(G$17:G55),IF(D$11&lt;B56,"",IF(D$11&lt;B56,0,IF(D$12&gt;=B56,D$9*D$10%/12,D$9*(D$10/12/100*(1+D$10/12/100)^(D$11-D$12))/((1+D$10/12/100)^(D$11-D$12)-1)))))</f>
        <v/>
      </c>
    </row>
    <row r="57" spans="2:12" ht="12">
      <c r="B57" s="81" t="str">
        <f t="shared" si="6"/>
        <v/>
      </c>
      <c r="C57" s="82"/>
      <c r="D57" s="83" t="str">
        <f t="shared" si="2"/>
        <v/>
      </c>
      <c r="E57" s="84" t="str">
        <f>IF(D$11=B56,SUM(E$17:E56),IF(D$11&lt;B57,"",D56*D$10%/12))</f>
        <v/>
      </c>
      <c r="F57" s="84" t="str">
        <f>IF(D$11=B56,SUM(F$17:F56),IF(D$11&lt;B57,"",G57-E57))</f>
        <v/>
      </c>
      <c r="G57" s="84" t="str">
        <f>IF(D$11=B56,SUM(G$17:G56),IF(D$11&lt;B57,"",IF(D$11&lt;B57,0,IF(D$12&gt;=B57,D$9*D$10%/12,D$9*(D$10/12/100*(1+D$10/12/100)^(D$11-D$12))/((1+D$10/12/100)^(D$11-D$12)-1)))))</f>
        <v/>
      </c>
    </row>
    <row r="58" spans="2:12" ht="12">
      <c r="B58" s="81" t="str">
        <f t="shared" si="6"/>
        <v/>
      </c>
      <c r="C58" s="82"/>
      <c r="D58" s="83" t="str">
        <f t="shared" si="2"/>
        <v/>
      </c>
      <c r="E58" s="84" t="str">
        <f>IF(D$11=B57,SUM(E$17:E57),IF(D$11&lt;B58,"",D57*D$10%/12))</f>
        <v/>
      </c>
      <c r="F58" s="84" t="str">
        <f>IF(D$11=B57,SUM(F$17:F57),IF(D$11&lt;B58,"",G58-E58))</f>
        <v/>
      </c>
      <c r="G58" s="84" t="str">
        <f>IF(D$11=B57,SUM(G$17:G57),IF(D$11&lt;B58,"",IF(D$11&lt;B58,0,IF(D$12&gt;=B58,D$9*D$10%/12,D$9*(D$10/12/100*(1+D$10/12/100)^(D$11-D$12))/((1+D$10/12/100)^(D$11-D$12)-1)))))</f>
        <v/>
      </c>
    </row>
    <row r="59" spans="2:12" ht="12">
      <c r="B59" s="81" t="str">
        <f t="shared" si="6"/>
        <v/>
      </c>
      <c r="C59" s="82"/>
      <c r="D59" s="83" t="str">
        <f t="shared" si="2"/>
        <v/>
      </c>
      <c r="E59" s="84" t="str">
        <f>IF(D$11=B58,SUM(E$17:E58),IF(D$11&lt;B59,"",D58*D$10%/12))</f>
        <v/>
      </c>
      <c r="F59" s="84" t="str">
        <f>IF(D$11=B58,SUM(F$17:F58),IF(D$11&lt;B59,"",G59-E59))</f>
        <v/>
      </c>
      <c r="G59" s="84" t="str">
        <f>IF(D$11=B58,SUM(G$17:G58),IF(D$11&lt;B59,"",IF(D$11&lt;B59,0,IF(D$12&gt;=B59,D$9*D$10%/12,D$9*(D$10/12/100*(1+D$10/12/100)^(D$11-D$12))/((1+D$10/12/100)^(D$11-D$12)-1)))))</f>
        <v/>
      </c>
    </row>
    <row r="60" spans="2:12" ht="12">
      <c r="B60" s="81" t="str">
        <f t="shared" si="6"/>
        <v/>
      </c>
      <c r="C60" s="82"/>
      <c r="D60" s="83" t="str">
        <f t="shared" si="2"/>
        <v/>
      </c>
      <c r="E60" s="84" t="str">
        <f>IF(D$11=B59,SUM(E$17:E59),IF(D$11&lt;B60,"",D59*D$10%/12))</f>
        <v/>
      </c>
      <c r="F60" s="84" t="str">
        <f>IF(D$11=B59,SUM(F$17:F59),IF(D$11&lt;B60,"",G60-E60))</f>
        <v/>
      </c>
      <c r="G60" s="84" t="str">
        <f>IF(D$11=B59,SUM(G$17:G59),IF(D$11&lt;B60,"",IF(D$11&lt;B60,0,IF(D$12&gt;=B60,D$9*D$10%/12,D$9*(D$10/12/100*(1+D$10/12/100)^(D$11-D$12))/((1+D$10/12/100)^(D$11-D$12)-1)))))</f>
        <v/>
      </c>
    </row>
    <row r="61" spans="2:12" ht="12">
      <c r="B61" s="81" t="str">
        <f t="shared" si="6"/>
        <v/>
      </c>
      <c r="C61" s="82"/>
      <c r="D61" s="83" t="str">
        <f t="shared" si="2"/>
        <v/>
      </c>
      <c r="E61" s="84" t="str">
        <f>IF(D$11=B60,SUM(E$17:E60),IF(D$11&lt;B61,"",D60*D$10%/12))</f>
        <v/>
      </c>
      <c r="F61" s="84" t="str">
        <f>IF(D$11=B60,SUM(F$17:F60),IF(D$11&lt;B61,"",G61-E61))</f>
        <v/>
      </c>
      <c r="G61" s="84" t="str">
        <f>IF(D$11=B60,SUM(G$17:G60),IF(D$11&lt;B61,"",IF(D$11&lt;B61,0,IF(D$12&gt;=B61,D$9*D$10%/12,D$9*(D$10/12/100*(1+D$10/12/100)^(D$11-D$12))/((1+D$10/12/100)^(D$11-D$12)-1)))))</f>
        <v/>
      </c>
    </row>
    <row r="62" spans="2:12" ht="12">
      <c r="B62" s="81" t="str">
        <f t="shared" si="6"/>
        <v/>
      </c>
      <c r="C62" s="82"/>
      <c r="D62" s="83" t="str">
        <f t="shared" si="2"/>
        <v/>
      </c>
      <c r="E62" s="84" t="str">
        <f>IF(D$11=B61,SUM(E$17:E61),IF(D$11&lt;B62,"",D61*D$10%/12))</f>
        <v/>
      </c>
      <c r="F62" s="84" t="str">
        <f>IF(D$11=B61,SUM(F$17:F61),IF(D$11&lt;B62,"",G62-E62))</f>
        <v/>
      </c>
      <c r="G62" s="84" t="str">
        <f>IF(D$11=B61,SUM(G$17:G61),IF(D$11&lt;B62,"",IF(D$11&lt;B62,0,IF(D$12&gt;=B62,D$9*D$10%/12,D$9*(D$10/12/100*(1+D$10/12/100)^(D$11-D$12))/((1+D$10/12/100)^(D$11-D$12)-1)))))</f>
        <v/>
      </c>
    </row>
    <row r="63" spans="2:12" ht="12">
      <c r="B63" s="81" t="str">
        <f t="shared" si="6"/>
        <v/>
      </c>
      <c r="C63" s="82"/>
      <c r="D63" s="83" t="str">
        <f t="shared" si="2"/>
        <v/>
      </c>
      <c r="E63" s="84" t="str">
        <f>IF(D$11=B62,SUM(E$17:E62),IF(D$11&lt;B63,"",D62*D$10%/12))</f>
        <v/>
      </c>
      <c r="F63" s="84" t="str">
        <f>IF(D$11=B62,SUM(F$17:F62),IF(D$11&lt;B63,"",G63-E63))</f>
        <v/>
      </c>
      <c r="G63" s="84" t="str">
        <f>IF(D$11=B62,SUM(G$17:G62),IF(D$11&lt;B63,"",IF(D$11&lt;B63,0,IF(D$12&gt;=B63,D$9*D$10%/12,D$9*(D$10/12/100*(1+D$10/12/100)^(D$11-D$12))/((1+D$10/12/100)^(D$11-D$12)-1)))))</f>
        <v/>
      </c>
    </row>
    <row r="64" spans="2:12" ht="12">
      <c r="B64" s="81" t="str">
        <f t="shared" si="6"/>
        <v/>
      </c>
      <c r="C64" s="82"/>
      <c r="D64" s="83" t="str">
        <f t="shared" si="2"/>
        <v/>
      </c>
      <c r="E64" s="84" t="str">
        <f>IF(D$11=B63,SUM(E$17:E63),IF(D$11&lt;B64,"",D63*D$10%/12))</f>
        <v/>
      </c>
      <c r="F64" s="84" t="str">
        <f>IF(D$11=B63,SUM(F$17:F63),IF(D$11&lt;B64,"",G64-E64))</f>
        <v/>
      </c>
      <c r="G64" s="84" t="str">
        <f>IF(D$11=B63,SUM(G$17:G63),IF(D$11&lt;B64,"",IF(D$11&lt;B64,0,IF(D$12&gt;=B64,D$9*D$10%/12,D$9*(D$10/12/100*(1+D$10/12/100)^(D$11-D$12))/((1+D$10/12/100)^(D$11-D$12)-1)))))</f>
        <v/>
      </c>
    </row>
    <row r="65" spans="2:7" ht="12">
      <c r="B65" s="81" t="str">
        <f t="shared" si="6"/>
        <v/>
      </c>
      <c r="C65" s="82"/>
      <c r="D65" s="83" t="str">
        <f t="shared" si="2"/>
        <v/>
      </c>
      <c r="E65" s="84" t="str">
        <f>IF(D$11=B64,SUM(E$17:E64),IF(D$11&lt;B65,"",D64*D$10%/12))</f>
        <v/>
      </c>
      <c r="F65" s="84" t="str">
        <f>IF(D$11=B64,SUM(F$17:F64),IF(D$11&lt;B65,"",G65-E65))</f>
        <v/>
      </c>
      <c r="G65" s="84" t="str">
        <f>IF(D$11=B64,SUM(G$17:G64),IF(D$11&lt;B65,"",IF(D$11&lt;B65,0,IF(D$12&gt;=B65,D$9*D$10%/12,D$9*(D$10/12/100*(1+D$10/12/100)^(D$11-D$12))/((1+D$10/12/100)^(D$11-D$12)-1)))))</f>
        <v/>
      </c>
    </row>
    <row r="66" spans="2:7" ht="12">
      <c r="B66" s="81" t="str">
        <f t="shared" si="6"/>
        <v/>
      </c>
      <c r="C66" s="82"/>
      <c r="D66" s="83" t="str">
        <f t="shared" si="2"/>
        <v/>
      </c>
      <c r="E66" s="84" t="str">
        <f>IF(D$11=B65,SUM(E$17:E65),IF(D$11&lt;B66,"",D65*D$10%/12))</f>
        <v/>
      </c>
      <c r="F66" s="84" t="str">
        <f>IF(D$11=B65,SUM(F$17:F65),IF(D$11&lt;B66,"",G66-E66))</f>
        <v/>
      </c>
      <c r="G66" s="84" t="str">
        <f>IF(D$11=B65,SUM(G$17:G65),IF(D$11&lt;B66,"",IF(D$11&lt;B66,0,IF(D$12&gt;=B66,D$9*D$10%/12,D$9*(D$10/12/100*(1+D$10/12/100)^(D$11-D$12))/((1+D$10/12/100)^(D$11-D$12)-1)))))</f>
        <v/>
      </c>
    </row>
    <row r="67" spans="2:7" ht="12">
      <c r="B67" s="81" t="str">
        <f t="shared" si="6"/>
        <v/>
      </c>
      <c r="C67" s="82"/>
      <c r="D67" s="83" t="str">
        <f t="shared" si="2"/>
        <v/>
      </c>
      <c r="E67" s="84" t="str">
        <f>IF(D$11=B66,SUM(E$17:E66),IF(D$11&lt;B67,"",D66*D$10%/12))</f>
        <v/>
      </c>
      <c r="F67" s="84" t="str">
        <f>IF(D$11=B66,SUM(F$17:F66),IF(D$11&lt;B67,"",G67-E67))</f>
        <v/>
      </c>
      <c r="G67" s="84" t="str">
        <f>IF(D$11=B66,SUM(G$17:G66),IF(D$11&lt;B67,"",IF(D$11&lt;B67,0,IF(D$12&gt;=B67,D$9*D$10%/12,D$9*(D$10/12/100*(1+D$10/12/100)^(D$11-D$12))/((1+D$10/12/100)^(D$11-D$12)-1)))))</f>
        <v/>
      </c>
    </row>
    <row r="68" spans="2:7" ht="12">
      <c r="B68" s="81" t="str">
        <f t="shared" si="6"/>
        <v/>
      </c>
      <c r="C68" s="82"/>
      <c r="D68" s="83" t="str">
        <f t="shared" si="2"/>
        <v/>
      </c>
      <c r="E68" s="84" t="str">
        <f>IF(D$11=B67,SUM(E$17:E67),IF(D$11&lt;B68,"",D67*D$10%/12))</f>
        <v/>
      </c>
      <c r="F68" s="84" t="str">
        <f>IF(D$11=B67,SUM(F$17:F67),IF(D$11&lt;B68,"",G68-E68))</f>
        <v/>
      </c>
      <c r="G68" s="84" t="str">
        <f>IF(D$11=B67,SUM(G$17:G67),IF(D$11&lt;B68,"",IF(D$11&lt;B68,0,IF(D$12&gt;=B68,D$9*D$10%/12,D$9*(D$10/12/100*(1+D$10/12/100)^(D$11-D$12))/((1+D$10/12/100)^(D$11-D$12)-1)))))</f>
        <v/>
      </c>
    </row>
    <row r="69" spans="2:7" ht="12">
      <c r="B69" s="81" t="str">
        <f t="shared" si="6"/>
        <v/>
      </c>
      <c r="C69" s="82"/>
      <c r="D69" s="83" t="str">
        <f t="shared" si="2"/>
        <v/>
      </c>
      <c r="E69" s="84" t="str">
        <f>IF(D$11=B68,SUM(E$17:E68),IF(D$11&lt;B69,"",D68*D$10%/12))</f>
        <v/>
      </c>
      <c r="F69" s="84" t="str">
        <f>IF(D$11=B68,SUM(F$17:F68),IF(D$11&lt;B69,"",G69-E69))</f>
        <v/>
      </c>
      <c r="G69" s="84" t="str">
        <f>IF(D$11=B68,SUM(G$17:G68),IF(D$11&lt;B69,"",IF(D$11&lt;B69,0,IF(D$12&gt;=B69,D$9*D$10%/12,D$9*(D$10/12/100*(1+D$10/12/100)^(D$11-D$12))/((1+D$10/12/100)^(D$11-D$12)-1)))))</f>
        <v/>
      </c>
    </row>
    <row r="70" spans="2:7" ht="12">
      <c r="B70" s="81" t="str">
        <f t="shared" si="6"/>
        <v/>
      </c>
      <c r="C70" s="82"/>
      <c r="D70" s="83" t="str">
        <f t="shared" si="2"/>
        <v/>
      </c>
      <c r="E70" s="84" t="str">
        <f>IF(D$11=B69,SUM(E$17:E69),IF(D$11&lt;B70,"",D69*D$10%/12))</f>
        <v/>
      </c>
      <c r="F70" s="84" t="str">
        <f>IF(D$11=B69,SUM(F$17:F69),IF(D$11&lt;B70,"",G70-E70))</f>
        <v/>
      </c>
      <c r="G70" s="84" t="str">
        <f>IF(D$11=B69,SUM(G$17:G69),IF(D$11&lt;B70,"",IF(D$11&lt;B70,0,IF(D$12&gt;=B70,D$9*D$10%/12,D$9*(D$10/12/100*(1+D$10/12/100)^(D$11-D$12))/((1+D$10/12/100)^(D$11-D$12)-1)))))</f>
        <v/>
      </c>
    </row>
    <row r="71" spans="2:7" ht="12">
      <c r="B71" s="81" t="str">
        <f t="shared" si="6"/>
        <v/>
      </c>
      <c r="C71" s="82"/>
      <c r="D71" s="83" t="str">
        <f t="shared" si="2"/>
        <v/>
      </c>
      <c r="E71" s="84" t="str">
        <f>IF(D$11=B70,SUM(E$17:E70),IF(D$11&lt;B71,"",D70*D$10%/12))</f>
        <v/>
      </c>
      <c r="F71" s="84" t="str">
        <f>IF(D$11=B70,SUM(F$17:F70),IF(D$11&lt;B71,"",G71-E71))</f>
        <v/>
      </c>
      <c r="G71" s="84" t="str">
        <f>IF(D$11=B70,SUM(G$17:G70),IF(D$11&lt;B71,"",IF(D$11&lt;B71,0,IF(D$12&gt;=B71,D$9*D$10%/12,D$9*(D$10/12/100*(1+D$10/12/100)^(D$11-D$12))/((1+D$10/12/100)^(D$11-D$12)-1)))))</f>
        <v/>
      </c>
    </row>
    <row r="72" spans="2:7" ht="12">
      <c r="B72" s="81" t="str">
        <f>IF(D$11&lt;=B71,"",B71+1)</f>
        <v/>
      </c>
      <c r="C72" s="82"/>
      <c r="D72" s="83" t="str">
        <f t="shared" si="2"/>
        <v/>
      </c>
      <c r="E72" s="84" t="str">
        <f>IF(D$11=B71,SUM(E$17:E71),IF(D$11&lt;B72,"",D71*D$10%/12))</f>
        <v/>
      </c>
      <c r="F72" s="84" t="str">
        <f>IF(D$11=B71,SUM(F$17:F71),IF(D$11&lt;B72,"",G72-E72))</f>
        <v/>
      </c>
      <c r="G72" s="84" t="str">
        <f>IF(D$11=B71,SUM(G$17:G71),IF(D$11&lt;B72,"",IF(D$11&lt;B72,0,IF(D$12&gt;=B72,D$9*D$10%/12,D$9*(D$10/12/100*(1+D$10/12/100)^(D$11-D$12))/((1+D$10/12/100)^(D$11-D$12)-1)))))</f>
        <v/>
      </c>
    </row>
    <row r="73" spans="2:7" ht="12">
      <c r="B73" s="81" t="str">
        <f>IF(D$11&lt;=B72,"",B72+1)</f>
        <v/>
      </c>
      <c r="C73" s="82"/>
      <c r="D73" s="83" t="str">
        <f t="shared" si="2"/>
        <v/>
      </c>
      <c r="E73" s="84" t="str">
        <f>IF(D$11=B72,SUM(E$17:E72),IF(D$11&lt;B73,"",D72*D$10%/12))</f>
        <v/>
      </c>
      <c r="F73" s="84" t="str">
        <f>IF(D$11=B72,SUM(F$17:F72),IF(D$11&lt;B73,"",G73-E73))</f>
        <v/>
      </c>
      <c r="G73" s="84" t="str">
        <f>IF(D$11=B72,SUM(G$17:G72),IF(D$11&lt;B73,"",IF(D$11&lt;B73,0,IF(D$12&gt;=B73,D$9*D$10%/12,D$9*(D$10/12/100*(1+D$10/12/100)^(D$11-D$12))/((1+D$10/12/100)^(D$11-D$12)-1)))))</f>
        <v/>
      </c>
    </row>
    <row r="74" spans="2:7" ht="12">
      <c r="B74" s="81" t="str">
        <f>IF(D$11&lt;=B73,"",B73+1)</f>
        <v/>
      </c>
      <c r="C74" s="82"/>
      <c r="D74" s="83" t="str">
        <f t="shared" si="2"/>
        <v/>
      </c>
      <c r="E74" s="84" t="str">
        <f>IF(D$11=B73,SUM(E$17:E73),IF(D$11&lt;B74,"",D73*D$10%/12))</f>
        <v/>
      </c>
      <c r="F74" s="84" t="str">
        <f>IF(D$11=B73,SUM(F$17:F73),IF(D$11&lt;B74,"",G74-E74))</f>
        <v/>
      </c>
      <c r="G74" s="84" t="str">
        <f>IF(D$11=B73,SUM(G$17:G73),IF(D$11&lt;B74,"",IF(D$11&lt;B74,0,IF(D$12&gt;=B74,D$9*D$10%/12,D$9*(D$10/12/100*(1+D$10/12/100)^(D$11-D$12))/((1+D$10/12/100)^(D$11-D$12)-1)))))</f>
        <v/>
      </c>
    </row>
    <row r="75" spans="2:7" ht="12">
      <c r="B75" s="81" t="str">
        <f>IF(D$11&lt;=B74,"",B74+1)</f>
        <v/>
      </c>
      <c r="C75" s="82"/>
      <c r="D75" s="83" t="str">
        <f>IF(D$11=B74,"-",IF(D$11&lt;B75,"",IF(F75=0,D$9,D74-F75)))</f>
        <v/>
      </c>
      <c r="E75" s="84" t="str">
        <f>IF(D$11=B74,SUM(E$17:E74),IF(D$11&lt;B75,"",D74*D$10%/12))</f>
        <v/>
      </c>
      <c r="F75" s="84" t="str">
        <f>IF(D$11=B74,SUM(F$17:F74),IF(D$11&lt;B75,"",G75-E75))</f>
        <v/>
      </c>
      <c r="G75" s="84" t="str">
        <f>IF(D$11=B74,SUM(G$17:G74),IF(D$11&lt;B75,"",IF(D$11&lt;B75,0,IF(D$12&gt;=B75,D$9*D$10%/12,D$9*(D$10/12/100*(1+D$10/12/100)^(D$11-D$12))/((1+D$10/12/100)^(D$11-D$12)-1)))))</f>
        <v/>
      </c>
    </row>
    <row r="76" spans="2:7" ht="12">
      <c r="B76" s="81" t="str">
        <f>IF(D$11&lt;=B75,"",B75+1)</f>
        <v/>
      </c>
      <c r="C76" s="82"/>
      <c r="D76" s="83" t="str">
        <f>IF(D$11=B75,"-",IF(D$11&lt;B76,"",IF(F76=0,D$9,D75-F76)))</f>
        <v/>
      </c>
      <c r="E76" s="84" t="str">
        <f>IF(D$11=B75,SUM(E$17:E75),IF(D$11&lt;B76,"",D75*D$10%/12))</f>
        <v/>
      </c>
      <c r="F76" s="84" t="str">
        <f>IF(D$11=B75,SUM(F$17:F75),IF(D$11&lt;B76,"",G76-E76))</f>
        <v/>
      </c>
      <c r="G76" s="84" t="str">
        <f>IF(D$11=B75,SUM(G$17:G75),IF(D$11&lt;B76,"",IF(D$11&lt;B76,0,IF(D$12&gt;=B76,D$9*D$10%/12,D$9*(D$10/12/100*(1+D$10/12/100)^(D$11-D$12))/((1+D$10/12/100)^(D$11-D$12)-1)))))</f>
        <v/>
      </c>
    </row>
    <row r="77" spans="2:7" ht="12">
      <c r="B77" s="81"/>
      <c r="C77" s="82"/>
      <c r="D77" s="83"/>
      <c r="E77" s="84"/>
      <c r="F77" s="84"/>
      <c r="G77" s="84"/>
    </row>
    <row r="78" spans="2:7" ht="12.75">
      <c r="B78" s="81" t="str">
        <f>IF(D$11&lt;=B76,"",B76+1)</f>
        <v/>
      </c>
      <c r="C78" s="82"/>
      <c r="D78" s="85" t="str">
        <f>IF(D$11=B76,"-",IF(D$11&lt;B78,"",IF(F78=0,D$9,D76-F78)))</f>
        <v/>
      </c>
      <c r="E78" s="86" t="str">
        <f>IF(D$11=B76,SUM(E$17:E76),IF(D$11&lt;B78,"",D76*D$10%/12))</f>
        <v/>
      </c>
      <c r="F78" s="86" t="str">
        <f>IF(D$11=B76,SUM(F$17:F76),IF(D$11&lt;B78,"",G78-E78))</f>
        <v/>
      </c>
      <c r="G78" s="86" t="str">
        <f>IF(D$11=B76,SUM(G$17:G76),IF(D$11&lt;B78,"",IF(D$11&lt;B78,0,IF(D$12&gt;=B78,D$9*D$10%/12,D$9*(D$10/12/100*(1+D$10/12/100)^(D$11-D$12))/((1+D$10/12/100)^(D$11-D$12)-1)))))</f>
        <v/>
      </c>
    </row>
    <row r="79" spans="2:7" ht="12">
      <c r="B79" s="81" t="str">
        <f t="shared" ref="B79:B86" si="7">IF(D$11&lt;=B78,"",B78+1)</f>
        <v/>
      </c>
      <c r="C79" s="82"/>
      <c r="D79" s="83" t="str">
        <f t="shared" si="2"/>
        <v/>
      </c>
      <c r="E79" s="84" t="str">
        <f>IF(D$11=B78,SUM(E$17:E78),IF(D$11&lt;B79,"",D78*D$10%/12))</f>
        <v/>
      </c>
      <c r="F79" s="84" t="str">
        <f>IF(D$11=B78,SUM(F$17:F78),IF(D$11&lt;B79,"",G79-E79))</f>
        <v/>
      </c>
      <c r="G79" s="84" t="str">
        <f>IF(D$11=B78,SUM(G$17:G78),IF(D$11&lt;B79,"",IF(D$11&lt;B79,0,IF(D$12&gt;=B79,D$9*D$10%/12,D$9*(D$10/12/100*(1+D$10/12/100)^(D$11-D$12))/((1+D$10/12/100)^(D$11-D$12)-1)))))</f>
        <v/>
      </c>
    </row>
    <row r="80" spans="2:7" ht="12">
      <c r="B80" s="81" t="str">
        <f t="shared" si="7"/>
        <v/>
      </c>
      <c r="C80" s="82"/>
      <c r="D80" s="83" t="str">
        <f t="shared" si="2"/>
        <v/>
      </c>
      <c r="E80" s="84" t="str">
        <f>IF(D$11=B79,SUM(E$17:E79),IF(D$11&lt;B80,"",D79*D$10%/12))</f>
        <v/>
      </c>
      <c r="F80" s="84" t="str">
        <f>IF(D$11=B79,SUM(F$17:F79),IF(D$11&lt;B80,"",G80-E80))</f>
        <v/>
      </c>
      <c r="G80" s="84" t="str">
        <f>IF(D$11=B79,SUM(G$17:G79),IF(D$11&lt;B80,"",IF(D$11&lt;B80,0,IF(D$12&gt;=B80,D$9*D$10%/12,D$9*(D$10/12/100*(1+D$10/12/100)^(D$11-D$12))/((1+D$10/12/100)^(D$11-D$12)-1)))))</f>
        <v/>
      </c>
    </row>
    <row r="81" spans="2:8" ht="12">
      <c r="B81" s="81" t="str">
        <f t="shared" si="7"/>
        <v/>
      </c>
      <c r="C81" s="82"/>
      <c r="D81" s="83" t="str">
        <f t="shared" si="2"/>
        <v/>
      </c>
      <c r="E81" s="84" t="str">
        <f>IF(D$11=B80,SUM(E$17:E80),IF(D$11&lt;B81,"",D80*D$10%/12))</f>
        <v/>
      </c>
      <c r="F81" s="84" t="str">
        <f>IF(D$11=B80,SUM(F$17:F80),IF(D$11&lt;B81,"",G81-E81))</f>
        <v/>
      </c>
      <c r="G81" s="84" t="str">
        <f>IF(D$11=B80,SUM(G$17:G80),IF(D$11&lt;B81,"",IF(D$11&lt;B81,0,IF(D$12&gt;=B81,D$9*D$10%/12,D$9*(D$10/12/100*(1+D$10/12/100)^(D$11-D$12))/((1+D$10/12/100)^(D$11-D$12)-1)))))</f>
        <v/>
      </c>
    </row>
    <row r="82" spans="2:8" ht="12">
      <c r="B82" s="81" t="str">
        <f t="shared" si="7"/>
        <v/>
      </c>
      <c r="C82" s="82"/>
      <c r="D82" s="83" t="str">
        <f t="shared" ref="D82:D83" si="8">IF(D$11=B81,"-",IF(D$11&lt;B82,"",IF(F82=0,D$9,D81-F82)))</f>
        <v/>
      </c>
      <c r="E82" s="84" t="str">
        <f>IF(D$11=B81,SUM(E$17:E81),IF(D$11&lt;B82,"",D81*D$10%/12))</f>
        <v/>
      </c>
      <c r="F82" s="84" t="str">
        <f>IF(D$11=B81,SUM(F$17:F81),IF(D$11&lt;B82,"",G82-E82))</f>
        <v/>
      </c>
      <c r="G82" s="84" t="str">
        <f>IF(D$11=B81,SUM(G$17:G81),IF(D$11&lt;B82,"",IF(D$11&lt;B82,0,IF(D$12&gt;=B82,D$9*D$10%/12,D$9*(D$10/12/100*(1+D$10/12/100)^(D$11-D$12))/((1+D$10/12/100)^(D$11-D$12)-1)))))</f>
        <v/>
      </c>
    </row>
    <row r="83" spans="2:8" ht="12">
      <c r="B83" s="81" t="str">
        <f t="shared" si="7"/>
        <v/>
      </c>
      <c r="C83" s="82"/>
      <c r="D83" s="83" t="str">
        <f t="shared" si="8"/>
        <v/>
      </c>
      <c r="E83" s="84" t="str">
        <f>IF(D$11=B82,SUM(E$17:E82),IF(D$11&lt;B83,"",D82*D$10%/12))</f>
        <v/>
      </c>
      <c r="F83" s="84" t="str">
        <f>IF(D$11=B82,SUM(F$17:F82),IF(D$11&lt;B83,"",G83-E83))</f>
        <v/>
      </c>
      <c r="G83" s="84" t="str">
        <f>IF(D$11=B82,SUM(G$17:G82),IF(D$11&lt;B83,"",IF(D$11&lt;B83,0,IF(D$12&gt;=B83,D$9*D$10%/12,D$9*(D$10/12/100*(1+D$10/12/100)^(D$11-D$12))/((1+D$10/12/100)^(D$11-D$12)-1)))))</f>
        <v/>
      </c>
    </row>
    <row r="84" spans="2:8" ht="12">
      <c r="B84" s="81" t="str">
        <f t="shared" si="7"/>
        <v/>
      </c>
      <c r="C84" s="82"/>
      <c r="D84" s="83"/>
      <c r="E84" s="84"/>
      <c r="F84" s="84"/>
      <c r="G84" s="84"/>
    </row>
    <row r="85" spans="2:8" ht="12">
      <c r="B85" s="81" t="str">
        <f t="shared" si="7"/>
        <v/>
      </c>
      <c r="C85" s="82"/>
      <c r="D85" s="83"/>
      <c r="E85" s="84"/>
      <c r="F85" s="84"/>
      <c r="G85" s="84"/>
    </row>
    <row r="86" spans="2:8" ht="12">
      <c r="B86" s="81" t="str">
        <f t="shared" si="7"/>
        <v/>
      </c>
      <c r="C86" s="82"/>
      <c r="D86" s="83"/>
      <c r="E86" s="84"/>
      <c r="F86" s="84"/>
      <c r="G86" s="84"/>
    </row>
    <row r="87" spans="2:8" ht="12">
      <c r="B87" s="81"/>
      <c r="C87" s="82"/>
      <c r="D87" s="83"/>
      <c r="E87" s="84"/>
      <c r="F87" s="84"/>
      <c r="G87" s="84"/>
    </row>
    <row r="88" spans="2:8" ht="12">
      <c r="B88" s="81"/>
      <c r="C88" s="82"/>
      <c r="D88" s="83"/>
      <c r="E88" s="84"/>
      <c r="F88" s="84"/>
      <c r="G88" s="84"/>
    </row>
    <row r="89" spans="2:8" ht="12">
      <c r="B89" s="81"/>
      <c r="C89" s="82"/>
      <c r="D89" s="83"/>
      <c r="E89" s="84"/>
      <c r="F89" s="84"/>
      <c r="G89" s="84"/>
    </row>
    <row r="90" spans="2:8">
      <c r="B90" s="87"/>
      <c r="C90" s="88"/>
      <c r="D90" s="89"/>
      <c r="E90" s="90"/>
      <c r="F90" s="90"/>
      <c r="G90" s="90"/>
    </row>
    <row r="91" spans="2:8">
      <c r="B91" s="87"/>
      <c r="C91" s="88"/>
      <c r="D91" s="89"/>
      <c r="E91" s="90"/>
      <c r="F91" s="90"/>
      <c r="G91" s="90"/>
    </row>
    <row r="92" spans="2:8">
      <c r="B92" s="87"/>
      <c r="C92" s="88"/>
      <c r="D92" s="89"/>
      <c r="E92" s="90"/>
      <c r="F92" s="90"/>
      <c r="G92" s="90"/>
    </row>
    <row r="93" spans="2:8" ht="15.75">
      <c r="B93" s="91" t="s">
        <v>41</v>
      </c>
      <c r="C93"/>
      <c r="D93"/>
      <c r="E93"/>
      <c r="F93"/>
      <c r="G93"/>
      <c r="H93"/>
    </row>
    <row r="94" spans="2:8" ht="18.75">
      <c r="B94"/>
      <c r="C94" s="92"/>
      <c r="D94"/>
      <c r="E94"/>
      <c r="F94"/>
      <c r="G94"/>
      <c r="H94"/>
    </row>
    <row r="95" spans="2:8" ht="18.75">
      <c r="B95"/>
      <c r="C95" s="92"/>
      <c r="D95"/>
      <c r="E95"/>
      <c r="F95"/>
      <c r="G95"/>
      <c r="H95"/>
    </row>
    <row r="96" spans="2:8" ht="15.75">
      <c r="B96"/>
      <c r="C96" s="93" t="s">
        <v>42</v>
      </c>
      <c r="D96" s="94"/>
      <c r="E96" s="94"/>
      <c r="F96" s="93" t="s">
        <v>43</v>
      </c>
      <c r="G96" s="94"/>
      <c r="H96" s="94"/>
    </row>
    <row r="97" spans="2:8" ht="15">
      <c r="B97"/>
      <c r="C97"/>
      <c r="D97"/>
      <c r="E97"/>
      <c r="F97"/>
      <c r="G97"/>
      <c r="H97"/>
    </row>
    <row r="98" spans="2:8" ht="15">
      <c r="B98"/>
      <c r="C98"/>
      <c r="D98"/>
      <c r="E98"/>
      <c r="F98"/>
      <c r="G98"/>
      <c r="H98"/>
    </row>
    <row r="99" spans="2:8" ht="15.75">
      <c r="B99"/>
      <c r="C99" s="93"/>
      <c r="D99"/>
      <c r="E99"/>
      <c r="F99"/>
      <c r="G99"/>
      <c r="H99"/>
    </row>
    <row r="100" spans="2:8" ht="15.75">
      <c r="B100"/>
      <c r="C100" s="93"/>
      <c r="D100"/>
      <c r="E100"/>
      <c r="F100"/>
      <c r="H100"/>
    </row>
    <row r="101" spans="2:8">
      <c r="B101" s="87"/>
      <c r="C101" s="88"/>
      <c r="D101" s="89"/>
      <c r="E101" s="90"/>
      <c r="F101" s="90"/>
      <c r="G101" s="90"/>
    </row>
    <row r="102" spans="2:8">
      <c r="B102" s="87"/>
      <c r="C102" s="88"/>
      <c r="D102" s="89"/>
      <c r="E102" s="90"/>
      <c r="F102" s="90"/>
      <c r="G102" s="90"/>
    </row>
    <row r="103" spans="2:8">
      <c r="B103" s="87"/>
      <c r="C103" s="88"/>
      <c r="D103" s="89"/>
      <c r="E103" s="90"/>
      <c r="F103" s="90"/>
      <c r="G103" s="90"/>
    </row>
    <row r="104" spans="2:8">
      <c r="B104" s="87"/>
      <c r="C104" s="88"/>
      <c r="D104" s="89"/>
      <c r="E104" s="90"/>
      <c r="F104" s="90"/>
      <c r="G104" s="90"/>
    </row>
    <row r="105" spans="2:8">
      <c r="B105" s="87"/>
      <c r="C105" s="88"/>
      <c r="D105" s="89"/>
      <c r="E105" s="90"/>
      <c r="F105" s="90"/>
      <c r="G105" s="90"/>
    </row>
    <row r="106" spans="2:8">
      <c r="B106" s="87"/>
      <c r="C106" s="88"/>
      <c r="D106" s="89"/>
      <c r="E106" s="90"/>
      <c r="F106" s="90"/>
      <c r="G106" s="90"/>
    </row>
    <row r="107" spans="2:8">
      <c r="B107" s="87"/>
      <c r="C107" s="88"/>
      <c r="D107" s="89"/>
      <c r="E107" s="90"/>
      <c r="F107" s="90"/>
      <c r="G107" s="90"/>
    </row>
    <row r="108" spans="2:8">
      <c r="B108" s="87"/>
      <c r="C108" s="88"/>
      <c r="D108" s="89"/>
      <c r="E108" s="90"/>
      <c r="F108" s="90"/>
      <c r="G108" s="90"/>
    </row>
    <row r="109" spans="2:8">
      <c r="B109" s="87"/>
      <c r="C109" s="88"/>
      <c r="D109" s="89"/>
      <c r="E109" s="90"/>
      <c r="F109" s="90"/>
      <c r="G109" s="90"/>
    </row>
    <row r="110" spans="2:8">
      <c r="B110" s="87"/>
      <c r="C110" s="88"/>
      <c r="D110" s="89"/>
      <c r="E110" s="90"/>
      <c r="F110" s="90"/>
      <c r="G110" s="90"/>
    </row>
    <row r="111" spans="2:8">
      <c r="B111" s="87"/>
      <c r="C111" s="88"/>
      <c r="D111" s="89"/>
      <c r="E111" s="90"/>
      <c r="F111" s="90"/>
      <c r="G111" s="90"/>
    </row>
    <row r="112" spans="2:8">
      <c r="B112" s="87"/>
      <c r="C112" s="88"/>
      <c r="D112" s="89"/>
      <c r="E112" s="90"/>
      <c r="F112" s="90"/>
      <c r="G112" s="90"/>
    </row>
    <row r="113" spans="2:7">
      <c r="B113" s="87"/>
      <c r="C113" s="88"/>
      <c r="D113" s="89"/>
      <c r="E113" s="90"/>
      <c r="F113" s="90"/>
      <c r="G113" s="90"/>
    </row>
    <row r="114" spans="2:7">
      <c r="B114" s="87"/>
      <c r="C114" s="88"/>
      <c r="D114" s="89"/>
      <c r="E114" s="90"/>
      <c r="F114" s="90"/>
      <c r="G114" s="90"/>
    </row>
    <row r="115" spans="2:7">
      <c r="B115" s="87"/>
      <c r="C115" s="88"/>
      <c r="D115" s="89"/>
      <c r="E115" s="90"/>
      <c r="F115" s="90"/>
      <c r="G115" s="90"/>
    </row>
    <row r="116" spans="2:7">
      <c r="B116" s="87"/>
      <c r="C116" s="88"/>
      <c r="D116" s="89"/>
      <c r="E116" s="90"/>
      <c r="F116" s="90"/>
      <c r="G116" s="90"/>
    </row>
    <row r="117" spans="2:7">
      <c r="B117" s="87"/>
      <c r="C117" s="88"/>
      <c r="D117" s="89"/>
      <c r="E117" s="90"/>
      <c r="F117" s="90"/>
      <c r="G117" s="90"/>
    </row>
    <row r="118" spans="2:7">
      <c r="B118" s="87"/>
      <c r="C118" s="88"/>
      <c r="D118" s="89"/>
      <c r="E118" s="90"/>
      <c r="F118" s="90"/>
      <c r="G118" s="90"/>
    </row>
    <row r="119" spans="2:7">
      <c r="B119" s="87"/>
      <c r="C119" s="88"/>
      <c r="D119" s="89"/>
      <c r="E119" s="90"/>
      <c r="F119" s="90"/>
      <c r="G119" s="90"/>
    </row>
    <row r="120" spans="2:7">
      <c r="B120" s="87"/>
      <c r="C120" s="88"/>
      <c r="D120" s="89"/>
      <c r="E120" s="90"/>
      <c r="F120" s="90"/>
      <c r="G120" s="90"/>
    </row>
    <row r="121" spans="2:7">
      <c r="B121" s="87"/>
      <c r="C121" s="88"/>
      <c r="D121" s="89"/>
      <c r="E121" s="90"/>
      <c r="F121" s="90"/>
      <c r="G121" s="90"/>
    </row>
    <row r="122" spans="2:7">
      <c r="B122" s="87"/>
      <c r="C122" s="88"/>
      <c r="D122" s="89"/>
      <c r="E122" s="90"/>
      <c r="F122" s="90"/>
      <c r="G122" s="90"/>
    </row>
    <row r="123" spans="2:7">
      <c r="B123" s="87"/>
      <c r="C123" s="88"/>
      <c r="D123" s="89"/>
      <c r="E123" s="90"/>
      <c r="F123" s="90"/>
      <c r="G123" s="90"/>
    </row>
    <row r="124" spans="2:7">
      <c r="B124" s="87"/>
      <c r="C124" s="88"/>
      <c r="D124" s="89"/>
      <c r="E124" s="90"/>
      <c r="F124" s="90"/>
      <c r="G124" s="90"/>
    </row>
    <row r="125" spans="2:7">
      <c r="B125" s="87"/>
      <c r="C125" s="88"/>
      <c r="D125" s="89"/>
      <c r="E125" s="90"/>
      <c r="F125" s="90"/>
      <c r="G125" s="90"/>
    </row>
    <row r="126" spans="2:7">
      <c r="B126" s="87"/>
      <c r="C126" s="88"/>
      <c r="D126" s="89"/>
      <c r="E126" s="90"/>
      <c r="F126" s="90"/>
      <c r="G126" s="90"/>
    </row>
    <row r="127" spans="2:7">
      <c r="B127" s="87"/>
      <c r="C127" s="88"/>
      <c r="D127" s="89"/>
      <c r="E127" s="90"/>
      <c r="F127" s="90"/>
      <c r="G127" s="90"/>
    </row>
    <row r="128" spans="2:7">
      <c r="B128" s="87"/>
      <c r="C128" s="88"/>
      <c r="D128" s="89"/>
      <c r="E128" s="90"/>
      <c r="F128" s="90"/>
      <c r="G128" s="90"/>
    </row>
    <row r="129" spans="2:7">
      <c r="B129" s="87"/>
      <c r="C129" s="88"/>
      <c r="D129" s="89"/>
      <c r="E129" s="90"/>
      <c r="F129" s="90"/>
      <c r="G129" s="90"/>
    </row>
    <row r="130" spans="2:7">
      <c r="B130" s="87"/>
      <c r="C130" s="88"/>
      <c r="D130" s="89"/>
      <c r="E130" s="90"/>
      <c r="F130" s="90"/>
      <c r="G130" s="90"/>
    </row>
    <row r="131" spans="2:7">
      <c r="B131" s="87"/>
      <c r="C131" s="88"/>
      <c r="D131" s="89"/>
      <c r="E131" s="90"/>
      <c r="F131" s="90"/>
      <c r="G131" s="90"/>
    </row>
    <row r="132" spans="2:7">
      <c r="B132" s="87"/>
      <c r="C132" s="88"/>
      <c r="D132" s="89"/>
      <c r="E132" s="90"/>
      <c r="F132" s="90"/>
      <c r="G132" s="90"/>
    </row>
    <row r="133" spans="2:7">
      <c r="B133" s="87"/>
      <c r="C133" s="88"/>
      <c r="D133" s="89"/>
      <c r="E133" s="90"/>
      <c r="F133" s="90"/>
      <c r="G133" s="90"/>
    </row>
    <row r="134" spans="2:7">
      <c r="B134" s="87"/>
      <c r="C134" s="88"/>
      <c r="D134" s="89"/>
      <c r="E134" s="90"/>
      <c r="F134" s="90"/>
      <c r="G134" s="90"/>
    </row>
    <row r="135" spans="2:7">
      <c r="B135" s="87"/>
      <c r="C135" s="88"/>
      <c r="D135" s="89"/>
      <c r="E135" s="90"/>
      <c r="F135" s="90"/>
      <c r="G135" s="90"/>
    </row>
    <row r="136" spans="2:7">
      <c r="B136" s="87"/>
      <c r="C136" s="88"/>
      <c r="D136" s="89"/>
      <c r="E136" s="90"/>
      <c r="F136" s="90"/>
      <c r="G136" s="90"/>
    </row>
    <row r="137" spans="2:7">
      <c r="B137" s="87"/>
      <c r="C137" s="88"/>
      <c r="D137" s="89"/>
      <c r="E137" s="90"/>
      <c r="F137" s="90"/>
      <c r="G137" s="90"/>
    </row>
    <row r="138" spans="2:7">
      <c r="B138" s="87"/>
      <c r="C138" s="88"/>
      <c r="D138" s="89"/>
      <c r="E138" s="90"/>
      <c r="F138" s="90"/>
      <c r="G138" s="90"/>
    </row>
    <row r="139" spans="2:7">
      <c r="B139" s="87"/>
      <c r="C139" s="88"/>
      <c r="D139" s="89"/>
      <c r="E139" s="90"/>
      <c r="F139" s="90"/>
      <c r="G139" s="90"/>
    </row>
    <row r="140" spans="2:7">
      <c r="C140" s="88"/>
      <c r="D140" s="89"/>
      <c r="E140" s="90"/>
      <c r="F140" s="90"/>
      <c r="G140" s="90"/>
    </row>
    <row r="141" spans="2:7">
      <c r="B141" s="87"/>
      <c r="C141" s="88"/>
      <c r="D141" s="89"/>
      <c r="E141" s="90"/>
      <c r="F141" s="90"/>
      <c r="G141" s="90"/>
    </row>
    <row r="142" spans="2:7">
      <c r="B142" s="87"/>
      <c r="C142" s="88"/>
      <c r="D142" s="89"/>
      <c r="E142" s="90"/>
      <c r="F142" s="90"/>
      <c r="G142" s="90"/>
    </row>
    <row r="143" spans="2:7">
      <c r="B143" s="87"/>
      <c r="C143" s="88"/>
      <c r="D143" s="89"/>
      <c r="E143" s="90"/>
      <c r="F143" s="90"/>
      <c r="G143" s="90"/>
    </row>
    <row r="144" spans="2:7">
      <c r="B144" s="87"/>
      <c r="C144" s="88"/>
      <c r="D144" s="89"/>
      <c r="E144" s="90"/>
      <c r="F144" s="90"/>
      <c r="G144" s="90"/>
    </row>
    <row r="145" spans="2:7">
      <c r="B145" s="87"/>
      <c r="C145" s="88"/>
      <c r="D145" s="89"/>
      <c r="E145" s="90"/>
      <c r="F145" s="90"/>
      <c r="G145" s="90"/>
    </row>
    <row r="146" spans="2:7">
      <c r="B146" s="87"/>
      <c r="C146" s="88"/>
      <c r="D146" s="89"/>
      <c r="E146" s="90"/>
      <c r="F146" s="90"/>
      <c r="G146" s="90"/>
    </row>
    <row r="147" spans="2:7">
      <c r="B147" s="87"/>
      <c r="C147" s="88"/>
      <c r="D147" s="89"/>
      <c r="E147" s="90"/>
      <c r="F147" s="90"/>
      <c r="G147" s="90"/>
    </row>
    <row r="148" spans="2:7">
      <c r="B148" s="87"/>
      <c r="C148" s="88"/>
      <c r="D148" s="89"/>
      <c r="E148" s="90"/>
      <c r="F148" s="90"/>
      <c r="G148" s="90"/>
    </row>
  </sheetData>
  <conditionalFormatting sqref="B142:G148 B90:F139 G90:G99 G101:G139">
    <cfRule type="expression" dxfId="171" priority="1" stopIfTrue="1">
      <formula>$C90="Cəmi:"</formula>
    </cfRule>
    <cfRule type="expression" dxfId="170" priority="2" stopIfTrue="1">
      <formula>$B90&gt;0</formula>
    </cfRule>
  </conditionalFormatting>
  <conditionalFormatting sqref="B18:G18">
    <cfRule type="expression" dxfId="167" priority="3" stopIfTrue="1">
      <formula>$C18="Cəmi:"</formula>
    </cfRule>
    <cfRule type="expression" dxfId="166" priority="4" stopIfTrue="1">
      <formula>$D$11&gt;=2</formula>
    </cfRule>
  </conditionalFormatting>
  <conditionalFormatting sqref="B19:G19">
    <cfRule type="expression" dxfId="163" priority="5" stopIfTrue="1">
      <formula>$C19="Cəmi:"</formula>
    </cfRule>
    <cfRule type="expression" dxfId="162" priority="6" stopIfTrue="1">
      <formula>$D$11&gt;=3</formula>
    </cfRule>
  </conditionalFormatting>
  <conditionalFormatting sqref="B20:G20">
    <cfRule type="expression" dxfId="159" priority="7" stopIfTrue="1">
      <formula>$C20="Cəmi:"</formula>
    </cfRule>
    <cfRule type="expression" dxfId="158" priority="8" stopIfTrue="1">
      <formula>$D$11&gt;=4</formula>
    </cfRule>
  </conditionalFormatting>
  <conditionalFormatting sqref="B21:G21">
    <cfRule type="expression" dxfId="155" priority="9" stopIfTrue="1">
      <formula>$C21="Cəmi:"</formula>
    </cfRule>
    <cfRule type="expression" dxfId="154" priority="10" stopIfTrue="1">
      <formula>$D$11&gt;=5</formula>
    </cfRule>
  </conditionalFormatting>
  <conditionalFormatting sqref="B22:G22">
    <cfRule type="expression" dxfId="151" priority="11" stopIfTrue="1">
      <formula>$C22="Cəmi:"</formula>
    </cfRule>
    <cfRule type="expression" dxfId="150" priority="12" stopIfTrue="1">
      <formula>$D$11&gt;=6</formula>
    </cfRule>
  </conditionalFormatting>
  <conditionalFormatting sqref="B23:G23">
    <cfRule type="expression" dxfId="147" priority="13" stopIfTrue="1">
      <formula>$C23="Cəmi:"</formula>
    </cfRule>
    <cfRule type="expression" dxfId="146" priority="14" stopIfTrue="1">
      <formula>$D$11&gt;=7</formula>
    </cfRule>
  </conditionalFormatting>
  <conditionalFormatting sqref="B24:G24">
    <cfRule type="expression" dxfId="143" priority="15" stopIfTrue="1">
      <formula>$C24="Cəmi:"</formula>
    </cfRule>
    <cfRule type="expression" dxfId="142" priority="16" stopIfTrue="1">
      <formula>$D$11&gt;=8</formula>
    </cfRule>
  </conditionalFormatting>
  <conditionalFormatting sqref="B25:G25">
    <cfRule type="expression" dxfId="139" priority="17" stopIfTrue="1">
      <formula>$C25="Cəmi:"</formula>
    </cfRule>
    <cfRule type="expression" dxfId="138" priority="18" stopIfTrue="1">
      <formula>$D$11&gt;=9</formula>
    </cfRule>
  </conditionalFormatting>
  <conditionalFormatting sqref="B27:G27">
    <cfRule type="expression" dxfId="135" priority="19" stopIfTrue="1">
      <formula>$C27="Cəmi:"</formula>
    </cfRule>
    <cfRule type="expression" dxfId="134" priority="20" stopIfTrue="1">
      <formula>$D$11&gt;=11</formula>
    </cfRule>
  </conditionalFormatting>
  <conditionalFormatting sqref="B26:G26">
    <cfRule type="expression" dxfId="131" priority="21" stopIfTrue="1">
      <formula>$C26="Cəmi:"</formula>
    </cfRule>
    <cfRule type="expression" dxfId="130" priority="22" stopIfTrue="1">
      <formula>$D$11&gt;=10</formula>
    </cfRule>
  </conditionalFormatting>
  <conditionalFormatting sqref="B28:G28">
    <cfRule type="expression" dxfId="127" priority="23" stopIfTrue="1">
      <formula>$C28="Cəmi:"</formula>
    </cfRule>
    <cfRule type="expression" dxfId="126" priority="24" stopIfTrue="1">
      <formula>$D$11&gt;=12</formula>
    </cfRule>
  </conditionalFormatting>
  <conditionalFormatting sqref="B29:G29">
    <cfRule type="expression" dxfId="123" priority="25" stopIfTrue="1">
      <formula>$C29="Cəmi:"</formula>
    </cfRule>
    <cfRule type="expression" dxfId="122" priority="26" stopIfTrue="1">
      <formula>$D$11&gt;=13</formula>
    </cfRule>
  </conditionalFormatting>
  <conditionalFormatting sqref="B30:G30">
    <cfRule type="expression" dxfId="119" priority="27" stopIfTrue="1">
      <formula>$C30="Cəmi:"</formula>
    </cfRule>
    <cfRule type="expression" dxfId="118" priority="28" stopIfTrue="1">
      <formula>$D$11&gt;=14</formula>
    </cfRule>
  </conditionalFormatting>
  <conditionalFormatting sqref="B31:G31">
    <cfRule type="expression" dxfId="115" priority="29" stopIfTrue="1">
      <formula>$C31="Cəmi:"</formula>
    </cfRule>
    <cfRule type="expression" dxfId="114" priority="30" stopIfTrue="1">
      <formula>$D$11&gt;=15</formula>
    </cfRule>
  </conditionalFormatting>
  <conditionalFormatting sqref="B32:G32">
    <cfRule type="expression" dxfId="111" priority="31" stopIfTrue="1">
      <formula>$C32="Cəmi:"</formula>
    </cfRule>
    <cfRule type="expression" dxfId="110" priority="32" stopIfTrue="1">
      <formula>$D$11&gt;=16</formula>
    </cfRule>
  </conditionalFormatting>
  <conditionalFormatting sqref="B33:G33">
    <cfRule type="expression" dxfId="107" priority="33" stopIfTrue="1">
      <formula>$C33="Cəmi:"</formula>
    </cfRule>
    <cfRule type="expression" dxfId="106" priority="34" stopIfTrue="1">
      <formula>$D$11&gt;=17</formula>
    </cfRule>
  </conditionalFormatting>
  <conditionalFormatting sqref="B34:G34">
    <cfRule type="expression" dxfId="103" priority="35" stopIfTrue="1">
      <formula>$C34="Cəmi:"</formula>
    </cfRule>
    <cfRule type="expression" dxfId="102" priority="36" stopIfTrue="1">
      <formula>$D$11&gt;=18</formula>
    </cfRule>
  </conditionalFormatting>
  <conditionalFormatting sqref="B35:G35">
    <cfRule type="expression" dxfId="99" priority="37" stopIfTrue="1">
      <formula>$C35="Cəmi:"</formula>
    </cfRule>
    <cfRule type="expression" dxfId="98" priority="38" stopIfTrue="1">
      <formula>$D$11&gt;=19</formula>
    </cfRule>
  </conditionalFormatting>
  <conditionalFormatting sqref="B36:G36">
    <cfRule type="expression" dxfId="95" priority="39" stopIfTrue="1">
      <formula>$C36="Cəmi:"</formula>
    </cfRule>
    <cfRule type="expression" dxfId="94" priority="40" stopIfTrue="1">
      <formula>$D$11&gt;=20</formula>
    </cfRule>
  </conditionalFormatting>
  <conditionalFormatting sqref="B37:G37">
    <cfRule type="expression" dxfId="91" priority="41" stopIfTrue="1">
      <formula>$C37="Cəmi:"</formula>
    </cfRule>
    <cfRule type="expression" dxfId="90" priority="42" stopIfTrue="1">
      <formula>$D$11&gt;=21</formula>
    </cfRule>
  </conditionalFormatting>
  <conditionalFormatting sqref="B38:G38">
    <cfRule type="expression" dxfId="87" priority="43" stopIfTrue="1">
      <formula>$C38="Cəmi:"</formula>
    </cfRule>
    <cfRule type="expression" dxfId="86" priority="44" stopIfTrue="1">
      <formula>$D$11&gt;=22</formula>
    </cfRule>
  </conditionalFormatting>
  <conditionalFormatting sqref="B39:G39 F40">
    <cfRule type="expression" dxfId="83" priority="45" stopIfTrue="1">
      <formula>$C39="Cəmi:"</formula>
    </cfRule>
    <cfRule type="expression" dxfId="82" priority="46" stopIfTrue="1">
      <formula>$D$11&gt;=23</formula>
    </cfRule>
  </conditionalFormatting>
  <conditionalFormatting sqref="B40:E40 G40">
    <cfRule type="expression" dxfId="79" priority="47" stopIfTrue="1">
      <formula>$C40="Cəmi:"</formula>
    </cfRule>
    <cfRule type="expression" dxfId="78" priority="48" stopIfTrue="1">
      <formula>$D$11&gt;=24</formula>
    </cfRule>
  </conditionalFormatting>
  <conditionalFormatting sqref="B41:G41">
    <cfRule type="expression" dxfId="75" priority="49" stopIfTrue="1">
      <formula>$C41="Cəmi:"</formula>
    </cfRule>
    <cfRule type="expression" dxfId="74" priority="50" stopIfTrue="1">
      <formula>$D$11&gt;=25</formula>
    </cfRule>
  </conditionalFormatting>
  <conditionalFormatting sqref="B42:G42">
    <cfRule type="expression" dxfId="71" priority="51" stopIfTrue="1">
      <formula>$C42="Cəmi:"</formula>
    </cfRule>
    <cfRule type="expression" dxfId="70" priority="52" stopIfTrue="1">
      <formula>$D$11&gt;=26</formula>
    </cfRule>
  </conditionalFormatting>
  <conditionalFormatting sqref="B43:G43">
    <cfRule type="expression" dxfId="67" priority="53" stopIfTrue="1">
      <formula>$C43="Cəmi:"</formula>
    </cfRule>
    <cfRule type="expression" dxfId="66" priority="54" stopIfTrue="1">
      <formula>$D$11&gt;=27</formula>
    </cfRule>
  </conditionalFormatting>
  <conditionalFormatting sqref="B44:G44">
    <cfRule type="expression" dxfId="63" priority="55" stopIfTrue="1">
      <formula>$C44="Cəmi:"</formula>
    </cfRule>
    <cfRule type="expression" dxfId="62" priority="56" stopIfTrue="1">
      <formula>$D$11&gt;=28</formula>
    </cfRule>
  </conditionalFormatting>
  <conditionalFormatting sqref="B45:G45">
    <cfRule type="expression" dxfId="59" priority="57" stopIfTrue="1">
      <formula>$C45="Cəmi:"</formula>
    </cfRule>
    <cfRule type="expression" dxfId="58" priority="58" stopIfTrue="1">
      <formula>$D$11&gt;=29</formula>
    </cfRule>
  </conditionalFormatting>
  <conditionalFormatting sqref="B46:G46">
    <cfRule type="expression" dxfId="55" priority="59" stopIfTrue="1">
      <formula>$C46="Cəmi:"</formula>
    </cfRule>
    <cfRule type="expression" dxfId="54" priority="60" stopIfTrue="1">
      <formula>$D$11&gt;=30</formula>
    </cfRule>
  </conditionalFormatting>
  <conditionalFormatting sqref="B47:G47">
    <cfRule type="expression" dxfId="51" priority="61" stopIfTrue="1">
      <formula>$C47="Cəmi:"</formula>
    </cfRule>
    <cfRule type="expression" dxfId="50" priority="62" stopIfTrue="1">
      <formula>$D$11&gt;=31</formula>
    </cfRule>
  </conditionalFormatting>
  <conditionalFormatting sqref="B48:G48">
    <cfRule type="expression" dxfId="47" priority="63" stopIfTrue="1">
      <formula>$C48="Cəmi:"</formula>
    </cfRule>
    <cfRule type="expression" dxfId="46" priority="64" stopIfTrue="1">
      <formula>$D$11&gt;=32</formula>
    </cfRule>
  </conditionalFormatting>
  <conditionalFormatting sqref="B49:G49">
    <cfRule type="expression" dxfId="43" priority="65" stopIfTrue="1">
      <formula>$C49="Cəmi:"</formula>
    </cfRule>
    <cfRule type="expression" dxfId="42" priority="66" stopIfTrue="1">
      <formula>$D$11&gt;=33</formula>
    </cfRule>
  </conditionalFormatting>
  <conditionalFormatting sqref="B50:G50 B55 B60 B65 B70 B72 B78 B83">
    <cfRule type="expression" dxfId="39" priority="67" stopIfTrue="1">
      <formula>$C50="Cəmi:"</formula>
    </cfRule>
    <cfRule type="expression" dxfId="38" priority="68" stopIfTrue="1">
      <formula>$D$11&gt;=34</formula>
    </cfRule>
  </conditionalFormatting>
  <conditionalFormatting sqref="B51:G51 B56 B61 B66 B71 B73 B79 B84">
    <cfRule type="expression" dxfId="35" priority="69" stopIfTrue="1">
      <formula>$C51="Cəmi:"</formula>
    </cfRule>
    <cfRule type="expression" dxfId="34" priority="70" stopIfTrue="1">
      <formula>$D$11&gt;=35</formula>
    </cfRule>
  </conditionalFormatting>
  <conditionalFormatting sqref="B52:G52 B57 B62 B67 B74 B80 B85">
    <cfRule type="expression" dxfId="31" priority="71" stopIfTrue="1">
      <formula>$C52="Cəmi:"</formula>
    </cfRule>
    <cfRule type="expression" dxfId="30" priority="72" stopIfTrue="1">
      <formula>$D$11&gt;=36</formula>
    </cfRule>
  </conditionalFormatting>
  <conditionalFormatting sqref="B53:G53 B58 B63 B68 B75 B81 B86">
    <cfRule type="expression" dxfId="27" priority="73" stopIfTrue="1">
      <formula>$C53="Cəmi:"</formula>
    </cfRule>
    <cfRule type="expression" dxfId="26" priority="74" stopIfTrue="1">
      <formula>$D$11&gt;=37</formula>
    </cfRule>
  </conditionalFormatting>
  <conditionalFormatting sqref="B54:G54 B59 B64 B69 B76:B77 B82 D55:G89">
    <cfRule type="expression" dxfId="23" priority="75" stopIfTrue="1">
      <formula>$C54="Cəmi:"</formula>
    </cfRule>
    <cfRule type="expression" dxfId="22" priority="76" stopIfTrue="1">
      <formula>$D$11&gt;=38</formula>
    </cfRule>
  </conditionalFormatting>
  <conditionalFormatting sqref="B87:C89 C56:C86">
    <cfRule type="expression" dxfId="19" priority="77" stopIfTrue="1">
      <formula>$C56="Cəmi:"</formula>
    </cfRule>
    <cfRule type="expression" dxfId="18" priority="78" stopIfTrue="1">
      <formula>$D$11&gt;=60</formula>
    </cfRule>
  </conditionalFormatting>
  <conditionalFormatting sqref="B17:G17 C55">
    <cfRule type="expression" dxfId="15" priority="79" stopIfTrue="1">
      <formula>$C17="Cəmi:"</formula>
    </cfRule>
    <cfRule type="expression" dxfId="14" priority="80" stopIfTrue="1">
      <formula>$D$11&gt;=1</formula>
    </cfRule>
  </conditionalFormatting>
  <conditionalFormatting sqref="C140:G140">
    <cfRule type="expression" dxfId="11" priority="81" stopIfTrue="1">
      <formula>$C140="Cəmi:"</formula>
    </cfRule>
    <cfRule type="expression" dxfId="10" priority="82" stopIfTrue="1">
      <formula>$B141&gt;0</formula>
    </cfRule>
  </conditionalFormatting>
  <conditionalFormatting sqref="C141:G141">
    <cfRule type="expression" dxfId="7" priority="83" stopIfTrue="1">
      <formula>$C141="Cəmi:"</formula>
    </cfRule>
    <cfRule type="expression" dxfId="6" priority="84" stopIfTrue="1">
      <formula>#REF!&gt;0</formula>
    </cfRule>
  </conditionalFormatting>
  <conditionalFormatting sqref="B141">
    <cfRule type="expression" dxfId="3" priority="85" stopIfTrue="1">
      <formula>$C140="Cəmi:"</formula>
    </cfRule>
    <cfRule type="expression" dxfId="2" priority="86" stopIfTrue="1">
      <formula>$B141&gt;0</formula>
    </cfRule>
  </conditionalFormatting>
  <dataValidations count="4">
    <dataValidation type="custom" allowBlank="1" showInputMessage="1" showErrorMessage="1" errorTitle="Diqqət!" error="Kredit üzrə güzəşt müddəti kreditin verilmiş olduğu müddətə bərabər və ya ondan artıq ola bilməz!"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formula1>D12&lt;D11</formula1>
    </dataValidation>
    <dataValidation type="list" allowBlank="1" showInputMessage="1" showErrorMessage="1" sqref="E9 WVM983049 WLQ983049 WBU983049 VRY983049 VIC983049 UYG983049 UOK983049 UEO983049 TUS983049 TKW983049 TBA983049 SRE983049 SHI983049 RXM983049 RNQ983049 RDU983049 QTY983049 QKC983049 QAG983049 PQK983049 PGO983049 OWS983049 OMW983049 ODA983049 NTE983049 NJI983049 MZM983049 MPQ983049 MFU983049 LVY983049 LMC983049 LCG983049 KSK983049 KIO983049 JYS983049 JOW983049 JFA983049 IVE983049 ILI983049 IBM983049 HRQ983049 HHU983049 GXY983049 GOC983049 GEG983049 FUK983049 FKO983049 FAS983049 EQW983049 EHA983049 DXE983049 DNI983049 DDM983049 CTQ983049 CJU983049 BZY983049 BQC983049 BGG983049 AWK983049 AMO983049 ACS983049 SW983049 JA983049 E983049 WVM917513 WLQ917513 WBU917513 VRY917513 VIC917513 UYG917513 UOK917513 UEO917513 TUS917513 TKW917513 TBA917513 SRE917513 SHI917513 RXM917513 RNQ917513 RDU917513 QTY917513 QKC917513 QAG917513 PQK917513 PGO917513 OWS917513 OMW917513 ODA917513 NTE917513 NJI917513 MZM917513 MPQ917513 MFU917513 LVY917513 LMC917513 LCG917513 KSK917513 KIO917513 JYS917513 JOW917513 JFA917513 IVE917513 ILI917513 IBM917513 HRQ917513 HHU917513 GXY917513 GOC917513 GEG917513 FUK917513 FKO917513 FAS917513 EQW917513 EHA917513 DXE917513 DNI917513 DDM917513 CTQ917513 CJU917513 BZY917513 BQC917513 BGG917513 AWK917513 AMO917513 ACS917513 SW917513 JA917513 E917513 WVM851977 WLQ851977 WBU851977 VRY851977 VIC851977 UYG851977 UOK851977 UEO851977 TUS851977 TKW851977 TBA851977 SRE851977 SHI851977 RXM851977 RNQ851977 RDU851977 QTY851977 QKC851977 QAG851977 PQK851977 PGO851977 OWS851977 OMW851977 ODA851977 NTE851977 NJI851977 MZM851977 MPQ851977 MFU851977 LVY851977 LMC851977 LCG851977 KSK851977 KIO851977 JYS851977 JOW851977 JFA851977 IVE851977 ILI851977 IBM851977 HRQ851977 HHU851977 GXY851977 GOC851977 GEG851977 FUK851977 FKO851977 FAS851977 EQW851977 EHA851977 DXE851977 DNI851977 DDM851977 CTQ851977 CJU851977 BZY851977 BQC851977 BGG851977 AWK851977 AMO851977 ACS851977 SW851977 JA851977 E851977 WVM786441 WLQ786441 WBU786441 VRY786441 VIC786441 UYG786441 UOK786441 UEO786441 TUS786441 TKW786441 TBA786441 SRE786441 SHI786441 RXM786441 RNQ786441 RDU786441 QTY786441 QKC786441 QAG786441 PQK786441 PGO786441 OWS786441 OMW786441 ODA786441 NTE786441 NJI786441 MZM786441 MPQ786441 MFU786441 LVY786441 LMC786441 LCG786441 KSK786441 KIO786441 JYS786441 JOW786441 JFA786441 IVE786441 ILI786441 IBM786441 HRQ786441 HHU786441 GXY786441 GOC786441 GEG786441 FUK786441 FKO786441 FAS786441 EQW786441 EHA786441 DXE786441 DNI786441 DDM786441 CTQ786441 CJU786441 BZY786441 BQC786441 BGG786441 AWK786441 AMO786441 ACS786441 SW786441 JA786441 E786441 WVM720905 WLQ720905 WBU720905 VRY720905 VIC720905 UYG720905 UOK720905 UEO720905 TUS720905 TKW720905 TBA720905 SRE720905 SHI720905 RXM720905 RNQ720905 RDU720905 QTY720905 QKC720905 QAG720905 PQK720905 PGO720905 OWS720905 OMW720905 ODA720905 NTE720905 NJI720905 MZM720905 MPQ720905 MFU720905 LVY720905 LMC720905 LCG720905 KSK720905 KIO720905 JYS720905 JOW720905 JFA720905 IVE720905 ILI720905 IBM720905 HRQ720905 HHU720905 GXY720905 GOC720905 GEG720905 FUK720905 FKO720905 FAS720905 EQW720905 EHA720905 DXE720905 DNI720905 DDM720905 CTQ720905 CJU720905 BZY720905 BQC720905 BGG720905 AWK720905 AMO720905 ACS720905 SW720905 JA720905 E720905 WVM655369 WLQ655369 WBU655369 VRY655369 VIC655369 UYG655369 UOK655369 UEO655369 TUS655369 TKW655369 TBA655369 SRE655369 SHI655369 RXM655369 RNQ655369 RDU655369 QTY655369 QKC655369 QAG655369 PQK655369 PGO655369 OWS655369 OMW655369 ODA655369 NTE655369 NJI655369 MZM655369 MPQ655369 MFU655369 LVY655369 LMC655369 LCG655369 KSK655369 KIO655369 JYS655369 JOW655369 JFA655369 IVE655369 ILI655369 IBM655369 HRQ655369 HHU655369 GXY655369 GOC655369 GEG655369 FUK655369 FKO655369 FAS655369 EQW655369 EHA655369 DXE655369 DNI655369 DDM655369 CTQ655369 CJU655369 BZY655369 BQC655369 BGG655369 AWK655369 AMO655369 ACS655369 SW655369 JA655369 E655369 WVM589833 WLQ589833 WBU589833 VRY589833 VIC589833 UYG589833 UOK589833 UEO589833 TUS589833 TKW589833 TBA589833 SRE589833 SHI589833 RXM589833 RNQ589833 RDU589833 QTY589833 QKC589833 QAG589833 PQK589833 PGO589833 OWS589833 OMW589833 ODA589833 NTE589833 NJI589833 MZM589833 MPQ589833 MFU589833 LVY589833 LMC589833 LCG589833 KSK589833 KIO589833 JYS589833 JOW589833 JFA589833 IVE589833 ILI589833 IBM589833 HRQ589833 HHU589833 GXY589833 GOC589833 GEG589833 FUK589833 FKO589833 FAS589833 EQW589833 EHA589833 DXE589833 DNI589833 DDM589833 CTQ589833 CJU589833 BZY589833 BQC589833 BGG589833 AWK589833 AMO589833 ACS589833 SW589833 JA589833 E589833 WVM524297 WLQ524297 WBU524297 VRY524297 VIC524297 UYG524297 UOK524297 UEO524297 TUS524297 TKW524297 TBA524297 SRE524297 SHI524297 RXM524297 RNQ524297 RDU524297 QTY524297 QKC524297 QAG524297 PQK524297 PGO524297 OWS524297 OMW524297 ODA524297 NTE524297 NJI524297 MZM524297 MPQ524297 MFU524297 LVY524297 LMC524297 LCG524297 KSK524297 KIO524297 JYS524297 JOW524297 JFA524297 IVE524297 ILI524297 IBM524297 HRQ524297 HHU524297 GXY524297 GOC524297 GEG524297 FUK524297 FKO524297 FAS524297 EQW524297 EHA524297 DXE524297 DNI524297 DDM524297 CTQ524297 CJU524297 BZY524297 BQC524297 BGG524297 AWK524297 AMO524297 ACS524297 SW524297 JA524297 E524297 WVM458761 WLQ458761 WBU458761 VRY458761 VIC458761 UYG458761 UOK458761 UEO458761 TUS458761 TKW458761 TBA458761 SRE458761 SHI458761 RXM458761 RNQ458761 RDU458761 QTY458761 QKC458761 QAG458761 PQK458761 PGO458761 OWS458761 OMW458761 ODA458761 NTE458761 NJI458761 MZM458761 MPQ458761 MFU458761 LVY458761 LMC458761 LCG458761 KSK458761 KIO458761 JYS458761 JOW458761 JFA458761 IVE458761 ILI458761 IBM458761 HRQ458761 HHU458761 GXY458761 GOC458761 GEG458761 FUK458761 FKO458761 FAS458761 EQW458761 EHA458761 DXE458761 DNI458761 DDM458761 CTQ458761 CJU458761 BZY458761 BQC458761 BGG458761 AWK458761 AMO458761 ACS458761 SW458761 JA458761 E458761 WVM393225 WLQ393225 WBU393225 VRY393225 VIC393225 UYG393225 UOK393225 UEO393225 TUS393225 TKW393225 TBA393225 SRE393225 SHI393225 RXM393225 RNQ393225 RDU393225 QTY393225 QKC393225 QAG393225 PQK393225 PGO393225 OWS393225 OMW393225 ODA393225 NTE393225 NJI393225 MZM393225 MPQ393225 MFU393225 LVY393225 LMC393225 LCG393225 KSK393225 KIO393225 JYS393225 JOW393225 JFA393225 IVE393225 ILI393225 IBM393225 HRQ393225 HHU393225 GXY393225 GOC393225 GEG393225 FUK393225 FKO393225 FAS393225 EQW393225 EHA393225 DXE393225 DNI393225 DDM393225 CTQ393225 CJU393225 BZY393225 BQC393225 BGG393225 AWK393225 AMO393225 ACS393225 SW393225 JA393225 E393225 WVM327689 WLQ327689 WBU327689 VRY327689 VIC327689 UYG327689 UOK327689 UEO327689 TUS327689 TKW327689 TBA327689 SRE327689 SHI327689 RXM327689 RNQ327689 RDU327689 QTY327689 QKC327689 QAG327689 PQK327689 PGO327689 OWS327689 OMW327689 ODA327689 NTE327689 NJI327689 MZM327689 MPQ327689 MFU327689 LVY327689 LMC327689 LCG327689 KSK327689 KIO327689 JYS327689 JOW327689 JFA327689 IVE327689 ILI327689 IBM327689 HRQ327689 HHU327689 GXY327689 GOC327689 GEG327689 FUK327689 FKO327689 FAS327689 EQW327689 EHA327689 DXE327689 DNI327689 DDM327689 CTQ327689 CJU327689 BZY327689 BQC327689 BGG327689 AWK327689 AMO327689 ACS327689 SW327689 JA327689 E327689 WVM262153 WLQ262153 WBU262153 VRY262153 VIC262153 UYG262153 UOK262153 UEO262153 TUS262153 TKW262153 TBA262153 SRE262153 SHI262153 RXM262153 RNQ262153 RDU262153 QTY262153 QKC262153 QAG262153 PQK262153 PGO262153 OWS262153 OMW262153 ODA262153 NTE262153 NJI262153 MZM262153 MPQ262153 MFU262153 LVY262153 LMC262153 LCG262153 KSK262153 KIO262153 JYS262153 JOW262153 JFA262153 IVE262153 ILI262153 IBM262153 HRQ262153 HHU262153 GXY262153 GOC262153 GEG262153 FUK262153 FKO262153 FAS262153 EQW262153 EHA262153 DXE262153 DNI262153 DDM262153 CTQ262153 CJU262153 BZY262153 BQC262153 BGG262153 AWK262153 AMO262153 ACS262153 SW262153 JA262153 E262153 WVM196617 WLQ196617 WBU196617 VRY196617 VIC196617 UYG196617 UOK196617 UEO196617 TUS196617 TKW196617 TBA196617 SRE196617 SHI196617 RXM196617 RNQ196617 RDU196617 QTY196617 QKC196617 QAG196617 PQK196617 PGO196617 OWS196617 OMW196617 ODA196617 NTE196617 NJI196617 MZM196617 MPQ196617 MFU196617 LVY196617 LMC196617 LCG196617 KSK196617 KIO196617 JYS196617 JOW196617 JFA196617 IVE196617 ILI196617 IBM196617 HRQ196617 HHU196617 GXY196617 GOC196617 GEG196617 FUK196617 FKO196617 FAS196617 EQW196617 EHA196617 DXE196617 DNI196617 DDM196617 CTQ196617 CJU196617 BZY196617 BQC196617 BGG196617 AWK196617 AMO196617 ACS196617 SW196617 JA196617 E196617 WVM131081 WLQ131081 WBU131081 VRY131081 VIC131081 UYG131081 UOK131081 UEO131081 TUS131081 TKW131081 TBA131081 SRE131081 SHI131081 RXM131081 RNQ131081 RDU131081 QTY131081 QKC131081 QAG131081 PQK131081 PGO131081 OWS131081 OMW131081 ODA131081 NTE131081 NJI131081 MZM131081 MPQ131081 MFU131081 LVY131081 LMC131081 LCG131081 KSK131081 KIO131081 JYS131081 JOW131081 JFA131081 IVE131081 ILI131081 IBM131081 HRQ131081 HHU131081 GXY131081 GOC131081 GEG131081 FUK131081 FKO131081 FAS131081 EQW131081 EHA131081 DXE131081 DNI131081 DDM131081 CTQ131081 CJU131081 BZY131081 BQC131081 BGG131081 AWK131081 AMO131081 ACS131081 SW131081 JA131081 E131081 WVM65545 WLQ65545 WBU65545 VRY65545 VIC65545 UYG65545 UOK65545 UEO65545 TUS65545 TKW65545 TBA65545 SRE65545 SHI65545 RXM65545 RNQ65545 RDU65545 QTY65545 QKC65545 QAG65545 PQK65545 PGO65545 OWS65545 OMW65545 ODA65545 NTE65545 NJI65545 MZM65545 MPQ65545 MFU65545 LVY65545 LMC65545 LCG65545 KSK65545 KIO65545 JYS65545 JOW65545 JFA65545 IVE65545 ILI65545 IBM65545 HRQ65545 HHU65545 GXY65545 GOC65545 GEG65545 FUK65545 FKO65545 FAS65545 EQW65545 EHA65545 DXE65545 DNI65545 DDM65545 CTQ65545 CJU65545 BZY65545 BQC65545 BGG65545 AWK65545 AMO65545 ACS65545 SW65545 JA65545 E65545 WVM9 WLQ9 WBU9 VRY9 VIC9 UYG9 UOK9 UEO9 TUS9 TKW9 TBA9 SRE9 SHI9 RXM9 RNQ9 RDU9 QTY9 QKC9 QAG9 PQK9 PGO9 OWS9 OMW9 ODA9 NTE9 NJI9 MZM9 MPQ9 MFU9 LVY9 LMC9 LCG9 KSK9 KIO9 JYS9 JOW9 JFA9 IVE9 ILI9 IBM9 HRQ9 HHU9 GXY9 GOC9 GEG9 FUK9 FKO9 FAS9 EQW9 EHA9 DXE9 DNI9 DDM9 CTQ9 CJU9 BZY9 BQC9 BGG9 AWK9 AMO9 ACS9 SW9 JA9">
      <formula1>$H$10:$H$13</formula1>
    </dataValidation>
    <dataValidation type="custom" allowBlank="1" showInputMessage="1" showErrorMessage="1" errorTitle="Diqqət!!!" error="Ödəniş qrafikii üzrə müddət 60 aydan artıq ola bilməz."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formula1>D11&lt;=60</formula1>
    </dataValidation>
    <dataValidation operator="equal" allowBlank="1" showInputMessage="1" showErrorMessage="1" errorTitle="Diqqət! Diqqət!" error="Bu sahədə müxtəlif düsturlar və informasiya yerləşmişdir və buraya məlumat daxil etmək və ya onu dəyişmək mümkün deyil" sqref="D17:D90 D65553:D65626 IZ65553:IZ65626 SV65553:SV65626 ACR65553:ACR65626 AMN65553:AMN65626 AWJ65553:AWJ65626 BGF65553:BGF65626 BQB65553:BQB65626 BZX65553:BZX65626 CJT65553:CJT65626 CTP65553:CTP65626 DDL65553:DDL65626 DNH65553:DNH65626 DXD65553:DXD65626 EGZ65553:EGZ65626 EQV65553:EQV65626 FAR65553:FAR65626 FKN65553:FKN65626 FUJ65553:FUJ65626 GEF65553:GEF65626 GOB65553:GOB65626 GXX65553:GXX65626 HHT65553:HHT65626 HRP65553:HRP65626 IBL65553:IBL65626 ILH65553:ILH65626 IVD65553:IVD65626 JEZ65553:JEZ65626 JOV65553:JOV65626 JYR65553:JYR65626 KIN65553:KIN65626 KSJ65553:KSJ65626 LCF65553:LCF65626 LMB65553:LMB65626 LVX65553:LVX65626 MFT65553:MFT65626 MPP65553:MPP65626 MZL65553:MZL65626 NJH65553:NJH65626 NTD65553:NTD65626 OCZ65553:OCZ65626 OMV65553:OMV65626 OWR65553:OWR65626 PGN65553:PGN65626 PQJ65553:PQJ65626 QAF65553:QAF65626 QKB65553:QKB65626 QTX65553:QTX65626 RDT65553:RDT65626 RNP65553:RNP65626 RXL65553:RXL65626 SHH65553:SHH65626 SRD65553:SRD65626 TAZ65553:TAZ65626 TKV65553:TKV65626 TUR65553:TUR65626 UEN65553:UEN65626 UOJ65553:UOJ65626 UYF65553:UYF65626 VIB65553:VIB65626 VRX65553:VRX65626 WBT65553:WBT65626 WLP65553:WLP65626 WVL65553:WVL65626 D131089:D131162 IZ131089:IZ131162 SV131089:SV131162 ACR131089:ACR131162 AMN131089:AMN131162 AWJ131089:AWJ131162 BGF131089:BGF131162 BQB131089:BQB131162 BZX131089:BZX131162 CJT131089:CJT131162 CTP131089:CTP131162 DDL131089:DDL131162 DNH131089:DNH131162 DXD131089:DXD131162 EGZ131089:EGZ131162 EQV131089:EQV131162 FAR131089:FAR131162 FKN131089:FKN131162 FUJ131089:FUJ131162 GEF131089:GEF131162 GOB131089:GOB131162 GXX131089:GXX131162 HHT131089:HHT131162 HRP131089:HRP131162 IBL131089:IBL131162 ILH131089:ILH131162 IVD131089:IVD131162 JEZ131089:JEZ131162 JOV131089:JOV131162 JYR131089:JYR131162 KIN131089:KIN131162 KSJ131089:KSJ131162 LCF131089:LCF131162 LMB131089:LMB131162 LVX131089:LVX131162 MFT131089:MFT131162 MPP131089:MPP131162 MZL131089:MZL131162 NJH131089:NJH131162 NTD131089:NTD131162 OCZ131089:OCZ131162 OMV131089:OMV131162 OWR131089:OWR131162 PGN131089:PGN131162 PQJ131089:PQJ131162 QAF131089:QAF131162 QKB131089:QKB131162 QTX131089:QTX131162 RDT131089:RDT131162 RNP131089:RNP131162 RXL131089:RXL131162 SHH131089:SHH131162 SRD131089:SRD131162 TAZ131089:TAZ131162 TKV131089:TKV131162 TUR131089:TUR131162 UEN131089:UEN131162 UOJ131089:UOJ131162 UYF131089:UYF131162 VIB131089:VIB131162 VRX131089:VRX131162 WBT131089:WBT131162 WLP131089:WLP131162 WVL131089:WVL131162 D196625:D196698 IZ196625:IZ196698 SV196625:SV196698 ACR196625:ACR196698 AMN196625:AMN196698 AWJ196625:AWJ196698 BGF196625:BGF196698 BQB196625:BQB196698 BZX196625:BZX196698 CJT196625:CJT196698 CTP196625:CTP196698 DDL196625:DDL196698 DNH196625:DNH196698 DXD196625:DXD196698 EGZ196625:EGZ196698 EQV196625:EQV196698 FAR196625:FAR196698 FKN196625:FKN196698 FUJ196625:FUJ196698 GEF196625:GEF196698 GOB196625:GOB196698 GXX196625:GXX196698 HHT196625:HHT196698 HRP196625:HRP196698 IBL196625:IBL196698 ILH196625:ILH196698 IVD196625:IVD196698 JEZ196625:JEZ196698 JOV196625:JOV196698 JYR196625:JYR196698 KIN196625:KIN196698 KSJ196625:KSJ196698 LCF196625:LCF196698 LMB196625:LMB196698 LVX196625:LVX196698 MFT196625:MFT196698 MPP196625:MPP196698 MZL196625:MZL196698 NJH196625:NJH196698 NTD196625:NTD196698 OCZ196625:OCZ196698 OMV196625:OMV196698 OWR196625:OWR196698 PGN196625:PGN196698 PQJ196625:PQJ196698 QAF196625:QAF196698 QKB196625:QKB196698 QTX196625:QTX196698 RDT196625:RDT196698 RNP196625:RNP196698 RXL196625:RXL196698 SHH196625:SHH196698 SRD196625:SRD196698 TAZ196625:TAZ196698 TKV196625:TKV196698 TUR196625:TUR196698 UEN196625:UEN196698 UOJ196625:UOJ196698 UYF196625:UYF196698 VIB196625:VIB196698 VRX196625:VRX196698 WBT196625:WBT196698 WLP196625:WLP196698 WVL196625:WVL196698 D262161:D262234 IZ262161:IZ262234 SV262161:SV262234 ACR262161:ACR262234 AMN262161:AMN262234 AWJ262161:AWJ262234 BGF262161:BGF262234 BQB262161:BQB262234 BZX262161:BZX262234 CJT262161:CJT262234 CTP262161:CTP262234 DDL262161:DDL262234 DNH262161:DNH262234 DXD262161:DXD262234 EGZ262161:EGZ262234 EQV262161:EQV262234 FAR262161:FAR262234 FKN262161:FKN262234 FUJ262161:FUJ262234 GEF262161:GEF262234 GOB262161:GOB262234 GXX262161:GXX262234 HHT262161:HHT262234 HRP262161:HRP262234 IBL262161:IBL262234 ILH262161:ILH262234 IVD262161:IVD262234 JEZ262161:JEZ262234 JOV262161:JOV262234 JYR262161:JYR262234 KIN262161:KIN262234 KSJ262161:KSJ262234 LCF262161:LCF262234 LMB262161:LMB262234 LVX262161:LVX262234 MFT262161:MFT262234 MPP262161:MPP262234 MZL262161:MZL262234 NJH262161:NJH262234 NTD262161:NTD262234 OCZ262161:OCZ262234 OMV262161:OMV262234 OWR262161:OWR262234 PGN262161:PGN262234 PQJ262161:PQJ262234 QAF262161:QAF262234 QKB262161:QKB262234 QTX262161:QTX262234 RDT262161:RDT262234 RNP262161:RNP262234 RXL262161:RXL262234 SHH262161:SHH262234 SRD262161:SRD262234 TAZ262161:TAZ262234 TKV262161:TKV262234 TUR262161:TUR262234 UEN262161:UEN262234 UOJ262161:UOJ262234 UYF262161:UYF262234 VIB262161:VIB262234 VRX262161:VRX262234 WBT262161:WBT262234 WLP262161:WLP262234 WVL262161:WVL262234 D327697:D327770 IZ327697:IZ327770 SV327697:SV327770 ACR327697:ACR327770 AMN327697:AMN327770 AWJ327697:AWJ327770 BGF327697:BGF327770 BQB327697:BQB327770 BZX327697:BZX327770 CJT327697:CJT327770 CTP327697:CTP327770 DDL327697:DDL327770 DNH327697:DNH327770 DXD327697:DXD327770 EGZ327697:EGZ327770 EQV327697:EQV327770 FAR327697:FAR327770 FKN327697:FKN327770 FUJ327697:FUJ327770 GEF327697:GEF327770 GOB327697:GOB327770 GXX327697:GXX327770 HHT327697:HHT327770 HRP327697:HRP327770 IBL327697:IBL327770 ILH327697:ILH327770 IVD327697:IVD327770 JEZ327697:JEZ327770 JOV327697:JOV327770 JYR327697:JYR327770 KIN327697:KIN327770 KSJ327697:KSJ327770 LCF327697:LCF327770 LMB327697:LMB327770 LVX327697:LVX327770 MFT327697:MFT327770 MPP327697:MPP327770 MZL327697:MZL327770 NJH327697:NJH327770 NTD327697:NTD327770 OCZ327697:OCZ327770 OMV327697:OMV327770 OWR327697:OWR327770 PGN327697:PGN327770 PQJ327697:PQJ327770 QAF327697:QAF327770 QKB327697:QKB327770 QTX327697:QTX327770 RDT327697:RDT327770 RNP327697:RNP327770 RXL327697:RXL327770 SHH327697:SHH327770 SRD327697:SRD327770 TAZ327697:TAZ327770 TKV327697:TKV327770 TUR327697:TUR327770 UEN327697:UEN327770 UOJ327697:UOJ327770 UYF327697:UYF327770 VIB327697:VIB327770 VRX327697:VRX327770 WBT327697:WBT327770 WLP327697:WLP327770 WVL327697:WVL327770 D393233:D393306 IZ393233:IZ393306 SV393233:SV393306 ACR393233:ACR393306 AMN393233:AMN393306 AWJ393233:AWJ393306 BGF393233:BGF393306 BQB393233:BQB393306 BZX393233:BZX393306 CJT393233:CJT393306 CTP393233:CTP393306 DDL393233:DDL393306 DNH393233:DNH393306 DXD393233:DXD393306 EGZ393233:EGZ393306 EQV393233:EQV393306 FAR393233:FAR393306 FKN393233:FKN393306 FUJ393233:FUJ393306 GEF393233:GEF393306 GOB393233:GOB393306 GXX393233:GXX393306 HHT393233:HHT393306 HRP393233:HRP393306 IBL393233:IBL393306 ILH393233:ILH393306 IVD393233:IVD393306 JEZ393233:JEZ393306 JOV393233:JOV393306 JYR393233:JYR393306 KIN393233:KIN393306 KSJ393233:KSJ393306 LCF393233:LCF393306 LMB393233:LMB393306 LVX393233:LVX393306 MFT393233:MFT393306 MPP393233:MPP393306 MZL393233:MZL393306 NJH393233:NJH393306 NTD393233:NTD393306 OCZ393233:OCZ393306 OMV393233:OMV393306 OWR393233:OWR393306 PGN393233:PGN393306 PQJ393233:PQJ393306 QAF393233:QAF393306 QKB393233:QKB393306 QTX393233:QTX393306 RDT393233:RDT393306 RNP393233:RNP393306 RXL393233:RXL393306 SHH393233:SHH393306 SRD393233:SRD393306 TAZ393233:TAZ393306 TKV393233:TKV393306 TUR393233:TUR393306 UEN393233:UEN393306 UOJ393233:UOJ393306 UYF393233:UYF393306 VIB393233:VIB393306 VRX393233:VRX393306 WBT393233:WBT393306 WLP393233:WLP393306 WVL393233:WVL393306 D458769:D458842 IZ458769:IZ458842 SV458769:SV458842 ACR458769:ACR458842 AMN458769:AMN458842 AWJ458769:AWJ458842 BGF458769:BGF458842 BQB458769:BQB458842 BZX458769:BZX458842 CJT458769:CJT458842 CTP458769:CTP458842 DDL458769:DDL458842 DNH458769:DNH458842 DXD458769:DXD458842 EGZ458769:EGZ458842 EQV458769:EQV458842 FAR458769:FAR458842 FKN458769:FKN458842 FUJ458769:FUJ458842 GEF458769:GEF458842 GOB458769:GOB458842 GXX458769:GXX458842 HHT458769:HHT458842 HRP458769:HRP458842 IBL458769:IBL458842 ILH458769:ILH458842 IVD458769:IVD458842 JEZ458769:JEZ458842 JOV458769:JOV458842 JYR458769:JYR458842 KIN458769:KIN458842 KSJ458769:KSJ458842 LCF458769:LCF458842 LMB458769:LMB458842 LVX458769:LVX458842 MFT458769:MFT458842 MPP458769:MPP458842 MZL458769:MZL458842 NJH458769:NJH458842 NTD458769:NTD458842 OCZ458769:OCZ458842 OMV458769:OMV458842 OWR458769:OWR458842 PGN458769:PGN458842 PQJ458769:PQJ458842 QAF458769:QAF458842 QKB458769:QKB458842 QTX458769:QTX458842 RDT458769:RDT458842 RNP458769:RNP458842 RXL458769:RXL458842 SHH458769:SHH458842 SRD458769:SRD458842 TAZ458769:TAZ458842 TKV458769:TKV458842 TUR458769:TUR458842 UEN458769:UEN458842 UOJ458769:UOJ458842 UYF458769:UYF458842 VIB458769:VIB458842 VRX458769:VRX458842 WBT458769:WBT458842 WLP458769:WLP458842 WVL458769:WVL458842 D524305:D524378 IZ524305:IZ524378 SV524305:SV524378 ACR524305:ACR524378 AMN524305:AMN524378 AWJ524305:AWJ524378 BGF524305:BGF524378 BQB524305:BQB524378 BZX524305:BZX524378 CJT524305:CJT524378 CTP524305:CTP524378 DDL524305:DDL524378 DNH524305:DNH524378 DXD524305:DXD524378 EGZ524305:EGZ524378 EQV524305:EQV524378 FAR524305:FAR524378 FKN524305:FKN524378 FUJ524305:FUJ524378 GEF524305:GEF524378 GOB524305:GOB524378 GXX524305:GXX524378 HHT524305:HHT524378 HRP524305:HRP524378 IBL524305:IBL524378 ILH524305:ILH524378 IVD524305:IVD524378 JEZ524305:JEZ524378 JOV524305:JOV524378 JYR524305:JYR524378 KIN524305:KIN524378 KSJ524305:KSJ524378 LCF524305:LCF524378 LMB524305:LMB524378 LVX524305:LVX524378 MFT524305:MFT524378 MPP524305:MPP524378 MZL524305:MZL524378 NJH524305:NJH524378 NTD524305:NTD524378 OCZ524305:OCZ524378 OMV524305:OMV524378 OWR524305:OWR524378 PGN524305:PGN524378 PQJ524305:PQJ524378 QAF524305:QAF524378 QKB524305:QKB524378 QTX524305:QTX524378 RDT524305:RDT524378 RNP524305:RNP524378 RXL524305:RXL524378 SHH524305:SHH524378 SRD524305:SRD524378 TAZ524305:TAZ524378 TKV524305:TKV524378 TUR524305:TUR524378 UEN524305:UEN524378 UOJ524305:UOJ524378 UYF524305:UYF524378 VIB524305:VIB524378 VRX524305:VRX524378 WBT524305:WBT524378 WLP524305:WLP524378 WVL524305:WVL524378 D589841:D589914 IZ589841:IZ589914 SV589841:SV589914 ACR589841:ACR589914 AMN589841:AMN589914 AWJ589841:AWJ589914 BGF589841:BGF589914 BQB589841:BQB589914 BZX589841:BZX589914 CJT589841:CJT589914 CTP589841:CTP589914 DDL589841:DDL589914 DNH589841:DNH589914 DXD589841:DXD589914 EGZ589841:EGZ589914 EQV589841:EQV589914 FAR589841:FAR589914 FKN589841:FKN589914 FUJ589841:FUJ589914 GEF589841:GEF589914 GOB589841:GOB589914 GXX589841:GXX589914 HHT589841:HHT589914 HRP589841:HRP589914 IBL589841:IBL589914 ILH589841:ILH589914 IVD589841:IVD589914 JEZ589841:JEZ589914 JOV589841:JOV589914 JYR589841:JYR589914 KIN589841:KIN589914 KSJ589841:KSJ589914 LCF589841:LCF589914 LMB589841:LMB589914 LVX589841:LVX589914 MFT589841:MFT589914 MPP589841:MPP589914 MZL589841:MZL589914 NJH589841:NJH589914 NTD589841:NTD589914 OCZ589841:OCZ589914 OMV589841:OMV589914 OWR589841:OWR589914 PGN589841:PGN589914 PQJ589841:PQJ589914 QAF589841:QAF589914 QKB589841:QKB589914 QTX589841:QTX589914 RDT589841:RDT589914 RNP589841:RNP589914 RXL589841:RXL589914 SHH589841:SHH589914 SRD589841:SRD589914 TAZ589841:TAZ589914 TKV589841:TKV589914 TUR589841:TUR589914 UEN589841:UEN589914 UOJ589841:UOJ589914 UYF589841:UYF589914 VIB589841:VIB589914 VRX589841:VRX589914 WBT589841:WBT589914 WLP589841:WLP589914 WVL589841:WVL589914 D655377:D655450 IZ655377:IZ655450 SV655377:SV655450 ACR655377:ACR655450 AMN655377:AMN655450 AWJ655377:AWJ655450 BGF655377:BGF655450 BQB655377:BQB655450 BZX655377:BZX655450 CJT655377:CJT655450 CTP655377:CTP655450 DDL655377:DDL655450 DNH655377:DNH655450 DXD655377:DXD655450 EGZ655377:EGZ655450 EQV655377:EQV655450 FAR655377:FAR655450 FKN655377:FKN655450 FUJ655377:FUJ655450 GEF655377:GEF655450 GOB655377:GOB655450 GXX655377:GXX655450 HHT655377:HHT655450 HRP655377:HRP655450 IBL655377:IBL655450 ILH655377:ILH655450 IVD655377:IVD655450 JEZ655377:JEZ655450 JOV655377:JOV655450 JYR655377:JYR655450 KIN655377:KIN655450 KSJ655377:KSJ655450 LCF655377:LCF655450 LMB655377:LMB655450 LVX655377:LVX655450 MFT655377:MFT655450 MPP655377:MPP655450 MZL655377:MZL655450 NJH655377:NJH655450 NTD655377:NTD655450 OCZ655377:OCZ655450 OMV655377:OMV655450 OWR655377:OWR655450 PGN655377:PGN655450 PQJ655377:PQJ655450 QAF655377:QAF655450 QKB655377:QKB655450 QTX655377:QTX655450 RDT655377:RDT655450 RNP655377:RNP655450 RXL655377:RXL655450 SHH655377:SHH655450 SRD655377:SRD655450 TAZ655377:TAZ655450 TKV655377:TKV655450 TUR655377:TUR655450 UEN655377:UEN655450 UOJ655377:UOJ655450 UYF655377:UYF655450 VIB655377:VIB655450 VRX655377:VRX655450 WBT655377:WBT655450 WLP655377:WLP655450 WVL655377:WVL655450 D720913:D720986 IZ720913:IZ720986 SV720913:SV720986 ACR720913:ACR720986 AMN720913:AMN720986 AWJ720913:AWJ720986 BGF720913:BGF720986 BQB720913:BQB720986 BZX720913:BZX720986 CJT720913:CJT720986 CTP720913:CTP720986 DDL720913:DDL720986 DNH720913:DNH720986 DXD720913:DXD720986 EGZ720913:EGZ720986 EQV720913:EQV720986 FAR720913:FAR720986 FKN720913:FKN720986 FUJ720913:FUJ720986 GEF720913:GEF720986 GOB720913:GOB720986 GXX720913:GXX720986 HHT720913:HHT720986 HRP720913:HRP720986 IBL720913:IBL720986 ILH720913:ILH720986 IVD720913:IVD720986 JEZ720913:JEZ720986 JOV720913:JOV720986 JYR720913:JYR720986 KIN720913:KIN720986 KSJ720913:KSJ720986 LCF720913:LCF720986 LMB720913:LMB720986 LVX720913:LVX720986 MFT720913:MFT720986 MPP720913:MPP720986 MZL720913:MZL720986 NJH720913:NJH720986 NTD720913:NTD720986 OCZ720913:OCZ720986 OMV720913:OMV720986 OWR720913:OWR720986 PGN720913:PGN720986 PQJ720913:PQJ720986 QAF720913:QAF720986 QKB720913:QKB720986 QTX720913:QTX720986 RDT720913:RDT720986 RNP720913:RNP720986 RXL720913:RXL720986 SHH720913:SHH720986 SRD720913:SRD720986 TAZ720913:TAZ720986 TKV720913:TKV720986 TUR720913:TUR720986 UEN720913:UEN720986 UOJ720913:UOJ720986 UYF720913:UYF720986 VIB720913:VIB720986 VRX720913:VRX720986 WBT720913:WBT720986 WLP720913:WLP720986 WVL720913:WVL720986 D786449:D786522 IZ786449:IZ786522 SV786449:SV786522 ACR786449:ACR786522 AMN786449:AMN786522 AWJ786449:AWJ786522 BGF786449:BGF786522 BQB786449:BQB786522 BZX786449:BZX786522 CJT786449:CJT786522 CTP786449:CTP786522 DDL786449:DDL786522 DNH786449:DNH786522 DXD786449:DXD786522 EGZ786449:EGZ786522 EQV786449:EQV786522 FAR786449:FAR786522 FKN786449:FKN786522 FUJ786449:FUJ786522 GEF786449:GEF786522 GOB786449:GOB786522 GXX786449:GXX786522 HHT786449:HHT786522 HRP786449:HRP786522 IBL786449:IBL786522 ILH786449:ILH786522 IVD786449:IVD786522 JEZ786449:JEZ786522 JOV786449:JOV786522 JYR786449:JYR786522 KIN786449:KIN786522 KSJ786449:KSJ786522 LCF786449:LCF786522 LMB786449:LMB786522 LVX786449:LVX786522 MFT786449:MFT786522 MPP786449:MPP786522 MZL786449:MZL786522 NJH786449:NJH786522 NTD786449:NTD786522 OCZ786449:OCZ786522 OMV786449:OMV786522 OWR786449:OWR786522 PGN786449:PGN786522 PQJ786449:PQJ786522 QAF786449:QAF786522 QKB786449:QKB786522 QTX786449:QTX786522 RDT786449:RDT786522 RNP786449:RNP786522 RXL786449:RXL786522 SHH786449:SHH786522 SRD786449:SRD786522 TAZ786449:TAZ786522 TKV786449:TKV786522 TUR786449:TUR786522 UEN786449:UEN786522 UOJ786449:UOJ786522 UYF786449:UYF786522 VIB786449:VIB786522 VRX786449:VRX786522 WBT786449:WBT786522 WLP786449:WLP786522 WVL786449:WVL786522 D851985:D852058 IZ851985:IZ852058 SV851985:SV852058 ACR851985:ACR852058 AMN851985:AMN852058 AWJ851985:AWJ852058 BGF851985:BGF852058 BQB851985:BQB852058 BZX851985:BZX852058 CJT851985:CJT852058 CTP851985:CTP852058 DDL851985:DDL852058 DNH851985:DNH852058 DXD851985:DXD852058 EGZ851985:EGZ852058 EQV851985:EQV852058 FAR851985:FAR852058 FKN851985:FKN852058 FUJ851985:FUJ852058 GEF851985:GEF852058 GOB851985:GOB852058 GXX851985:GXX852058 HHT851985:HHT852058 HRP851985:HRP852058 IBL851985:IBL852058 ILH851985:ILH852058 IVD851985:IVD852058 JEZ851985:JEZ852058 JOV851985:JOV852058 JYR851985:JYR852058 KIN851985:KIN852058 KSJ851985:KSJ852058 LCF851985:LCF852058 LMB851985:LMB852058 LVX851985:LVX852058 MFT851985:MFT852058 MPP851985:MPP852058 MZL851985:MZL852058 NJH851985:NJH852058 NTD851985:NTD852058 OCZ851985:OCZ852058 OMV851985:OMV852058 OWR851985:OWR852058 PGN851985:PGN852058 PQJ851985:PQJ852058 QAF851985:QAF852058 QKB851985:QKB852058 QTX851985:QTX852058 RDT851985:RDT852058 RNP851985:RNP852058 RXL851985:RXL852058 SHH851985:SHH852058 SRD851985:SRD852058 TAZ851985:TAZ852058 TKV851985:TKV852058 TUR851985:TUR852058 UEN851985:UEN852058 UOJ851985:UOJ852058 UYF851985:UYF852058 VIB851985:VIB852058 VRX851985:VRX852058 WBT851985:WBT852058 WLP851985:WLP852058 WVL851985:WVL852058 D917521:D917594 IZ917521:IZ917594 SV917521:SV917594 ACR917521:ACR917594 AMN917521:AMN917594 AWJ917521:AWJ917594 BGF917521:BGF917594 BQB917521:BQB917594 BZX917521:BZX917594 CJT917521:CJT917594 CTP917521:CTP917594 DDL917521:DDL917594 DNH917521:DNH917594 DXD917521:DXD917594 EGZ917521:EGZ917594 EQV917521:EQV917594 FAR917521:FAR917594 FKN917521:FKN917594 FUJ917521:FUJ917594 GEF917521:GEF917594 GOB917521:GOB917594 GXX917521:GXX917594 HHT917521:HHT917594 HRP917521:HRP917594 IBL917521:IBL917594 ILH917521:ILH917594 IVD917521:IVD917594 JEZ917521:JEZ917594 JOV917521:JOV917594 JYR917521:JYR917594 KIN917521:KIN917594 KSJ917521:KSJ917594 LCF917521:LCF917594 LMB917521:LMB917594 LVX917521:LVX917594 MFT917521:MFT917594 MPP917521:MPP917594 MZL917521:MZL917594 NJH917521:NJH917594 NTD917521:NTD917594 OCZ917521:OCZ917594 OMV917521:OMV917594 OWR917521:OWR917594 PGN917521:PGN917594 PQJ917521:PQJ917594 QAF917521:QAF917594 QKB917521:QKB917594 QTX917521:QTX917594 RDT917521:RDT917594 RNP917521:RNP917594 RXL917521:RXL917594 SHH917521:SHH917594 SRD917521:SRD917594 TAZ917521:TAZ917594 TKV917521:TKV917594 TUR917521:TUR917594 UEN917521:UEN917594 UOJ917521:UOJ917594 UYF917521:UYF917594 VIB917521:VIB917594 VRX917521:VRX917594 WBT917521:WBT917594 WLP917521:WLP917594 WVL917521:WVL917594 D983057:D983130 IZ983057:IZ983130 SV983057:SV983130 ACR983057:ACR983130 AMN983057:AMN983130 AWJ983057:AWJ983130 BGF983057:BGF983130 BQB983057:BQB983130 BZX983057:BZX983130 CJT983057:CJT983130 CTP983057:CTP983130 DDL983057:DDL983130 DNH983057:DNH983130 DXD983057:DXD983130 EGZ983057:EGZ983130 EQV983057:EQV983130 FAR983057:FAR983130 FKN983057:FKN983130 FUJ983057:FUJ983130 GEF983057:GEF983130 GOB983057:GOB983130 GXX983057:GXX983130 HHT983057:HHT983130 HRP983057:HRP983130 IBL983057:IBL983130 ILH983057:ILH983130 IVD983057:IVD983130 JEZ983057:JEZ983130 JOV983057:JOV983130 JYR983057:JYR983130 KIN983057:KIN983130 KSJ983057:KSJ983130 LCF983057:LCF983130 LMB983057:LMB983130 LVX983057:LVX983130 MFT983057:MFT983130 MPP983057:MPP983130 MZL983057:MZL983130 NJH983057:NJH983130 NTD983057:NTD983130 OCZ983057:OCZ983130 OMV983057:OMV983130 OWR983057:OWR983130 PGN983057:PGN983130 PQJ983057:PQJ983130 QAF983057:QAF983130 QKB983057:QKB983130 QTX983057:QTX983130 RDT983057:RDT983130 RNP983057:RNP983130 RXL983057:RXL983130 SHH983057:SHH983130 SRD983057:SRD983130 TAZ983057:TAZ983130 TKV983057:TKV983130 TUR983057:TUR983130 UEN983057:UEN983130 UOJ983057:UOJ983130 UYF983057:UYF983130 VIB983057:VIB983130 VRX983057:VRX983130 WBT983057:WBT983130 WLP983057:WLP983130 WVL983057:WVL983130 G17:G89 G65553:G65625 JC65553:JC65625 SY65553:SY65625 ACU65553:ACU65625 AMQ65553:AMQ65625 AWM65553:AWM65625 BGI65553:BGI65625 BQE65553:BQE65625 CAA65553:CAA65625 CJW65553:CJW65625 CTS65553:CTS65625 DDO65553:DDO65625 DNK65553:DNK65625 DXG65553:DXG65625 EHC65553:EHC65625 EQY65553:EQY65625 FAU65553:FAU65625 FKQ65553:FKQ65625 FUM65553:FUM65625 GEI65553:GEI65625 GOE65553:GOE65625 GYA65553:GYA65625 HHW65553:HHW65625 HRS65553:HRS65625 IBO65553:IBO65625 ILK65553:ILK65625 IVG65553:IVG65625 JFC65553:JFC65625 JOY65553:JOY65625 JYU65553:JYU65625 KIQ65553:KIQ65625 KSM65553:KSM65625 LCI65553:LCI65625 LME65553:LME65625 LWA65553:LWA65625 MFW65553:MFW65625 MPS65553:MPS65625 MZO65553:MZO65625 NJK65553:NJK65625 NTG65553:NTG65625 ODC65553:ODC65625 OMY65553:OMY65625 OWU65553:OWU65625 PGQ65553:PGQ65625 PQM65553:PQM65625 QAI65553:QAI65625 QKE65553:QKE65625 QUA65553:QUA65625 RDW65553:RDW65625 RNS65553:RNS65625 RXO65553:RXO65625 SHK65553:SHK65625 SRG65553:SRG65625 TBC65553:TBC65625 TKY65553:TKY65625 TUU65553:TUU65625 UEQ65553:UEQ65625 UOM65553:UOM65625 UYI65553:UYI65625 VIE65553:VIE65625 VSA65553:VSA65625 WBW65553:WBW65625 WLS65553:WLS65625 WVO65553:WVO65625 G131089:G131161 JC131089:JC131161 SY131089:SY131161 ACU131089:ACU131161 AMQ131089:AMQ131161 AWM131089:AWM131161 BGI131089:BGI131161 BQE131089:BQE131161 CAA131089:CAA131161 CJW131089:CJW131161 CTS131089:CTS131161 DDO131089:DDO131161 DNK131089:DNK131161 DXG131089:DXG131161 EHC131089:EHC131161 EQY131089:EQY131161 FAU131089:FAU131161 FKQ131089:FKQ131161 FUM131089:FUM131161 GEI131089:GEI131161 GOE131089:GOE131161 GYA131089:GYA131161 HHW131089:HHW131161 HRS131089:HRS131161 IBO131089:IBO131161 ILK131089:ILK131161 IVG131089:IVG131161 JFC131089:JFC131161 JOY131089:JOY131161 JYU131089:JYU131161 KIQ131089:KIQ131161 KSM131089:KSM131161 LCI131089:LCI131161 LME131089:LME131161 LWA131089:LWA131161 MFW131089:MFW131161 MPS131089:MPS131161 MZO131089:MZO131161 NJK131089:NJK131161 NTG131089:NTG131161 ODC131089:ODC131161 OMY131089:OMY131161 OWU131089:OWU131161 PGQ131089:PGQ131161 PQM131089:PQM131161 QAI131089:QAI131161 QKE131089:QKE131161 QUA131089:QUA131161 RDW131089:RDW131161 RNS131089:RNS131161 RXO131089:RXO131161 SHK131089:SHK131161 SRG131089:SRG131161 TBC131089:TBC131161 TKY131089:TKY131161 TUU131089:TUU131161 UEQ131089:UEQ131161 UOM131089:UOM131161 UYI131089:UYI131161 VIE131089:VIE131161 VSA131089:VSA131161 WBW131089:WBW131161 WLS131089:WLS131161 WVO131089:WVO131161 G196625:G196697 JC196625:JC196697 SY196625:SY196697 ACU196625:ACU196697 AMQ196625:AMQ196697 AWM196625:AWM196697 BGI196625:BGI196697 BQE196625:BQE196697 CAA196625:CAA196697 CJW196625:CJW196697 CTS196625:CTS196697 DDO196625:DDO196697 DNK196625:DNK196697 DXG196625:DXG196697 EHC196625:EHC196697 EQY196625:EQY196697 FAU196625:FAU196697 FKQ196625:FKQ196697 FUM196625:FUM196697 GEI196625:GEI196697 GOE196625:GOE196697 GYA196625:GYA196697 HHW196625:HHW196697 HRS196625:HRS196697 IBO196625:IBO196697 ILK196625:ILK196697 IVG196625:IVG196697 JFC196625:JFC196697 JOY196625:JOY196697 JYU196625:JYU196697 KIQ196625:KIQ196697 KSM196625:KSM196697 LCI196625:LCI196697 LME196625:LME196697 LWA196625:LWA196697 MFW196625:MFW196697 MPS196625:MPS196697 MZO196625:MZO196697 NJK196625:NJK196697 NTG196625:NTG196697 ODC196625:ODC196697 OMY196625:OMY196697 OWU196625:OWU196697 PGQ196625:PGQ196697 PQM196625:PQM196697 QAI196625:QAI196697 QKE196625:QKE196697 QUA196625:QUA196697 RDW196625:RDW196697 RNS196625:RNS196697 RXO196625:RXO196697 SHK196625:SHK196697 SRG196625:SRG196697 TBC196625:TBC196697 TKY196625:TKY196697 TUU196625:TUU196697 UEQ196625:UEQ196697 UOM196625:UOM196697 UYI196625:UYI196697 VIE196625:VIE196697 VSA196625:VSA196697 WBW196625:WBW196697 WLS196625:WLS196697 WVO196625:WVO196697 G262161:G262233 JC262161:JC262233 SY262161:SY262233 ACU262161:ACU262233 AMQ262161:AMQ262233 AWM262161:AWM262233 BGI262161:BGI262233 BQE262161:BQE262233 CAA262161:CAA262233 CJW262161:CJW262233 CTS262161:CTS262233 DDO262161:DDO262233 DNK262161:DNK262233 DXG262161:DXG262233 EHC262161:EHC262233 EQY262161:EQY262233 FAU262161:FAU262233 FKQ262161:FKQ262233 FUM262161:FUM262233 GEI262161:GEI262233 GOE262161:GOE262233 GYA262161:GYA262233 HHW262161:HHW262233 HRS262161:HRS262233 IBO262161:IBO262233 ILK262161:ILK262233 IVG262161:IVG262233 JFC262161:JFC262233 JOY262161:JOY262233 JYU262161:JYU262233 KIQ262161:KIQ262233 KSM262161:KSM262233 LCI262161:LCI262233 LME262161:LME262233 LWA262161:LWA262233 MFW262161:MFW262233 MPS262161:MPS262233 MZO262161:MZO262233 NJK262161:NJK262233 NTG262161:NTG262233 ODC262161:ODC262233 OMY262161:OMY262233 OWU262161:OWU262233 PGQ262161:PGQ262233 PQM262161:PQM262233 QAI262161:QAI262233 QKE262161:QKE262233 QUA262161:QUA262233 RDW262161:RDW262233 RNS262161:RNS262233 RXO262161:RXO262233 SHK262161:SHK262233 SRG262161:SRG262233 TBC262161:TBC262233 TKY262161:TKY262233 TUU262161:TUU262233 UEQ262161:UEQ262233 UOM262161:UOM262233 UYI262161:UYI262233 VIE262161:VIE262233 VSA262161:VSA262233 WBW262161:WBW262233 WLS262161:WLS262233 WVO262161:WVO262233 G327697:G327769 JC327697:JC327769 SY327697:SY327769 ACU327697:ACU327769 AMQ327697:AMQ327769 AWM327697:AWM327769 BGI327697:BGI327769 BQE327697:BQE327769 CAA327697:CAA327769 CJW327697:CJW327769 CTS327697:CTS327769 DDO327697:DDO327769 DNK327697:DNK327769 DXG327697:DXG327769 EHC327697:EHC327769 EQY327697:EQY327769 FAU327697:FAU327769 FKQ327697:FKQ327769 FUM327697:FUM327769 GEI327697:GEI327769 GOE327697:GOE327769 GYA327697:GYA327769 HHW327697:HHW327769 HRS327697:HRS327769 IBO327697:IBO327769 ILK327697:ILK327769 IVG327697:IVG327769 JFC327697:JFC327769 JOY327697:JOY327769 JYU327697:JYU327769 KIQ327697:KIQ327769 KSM327697:KSM327769 LCI327697:LCI327769 LME327697:LME327769 LWA327697:LWA327769 MFW327697:MFW327769 MPS327697:MPS327769 MZO327697:MZO327769 NJK327697:NJK327769 NTG327697:NTG327769 ODC327697:ODC327769 OMY327697:OMY327769 OWU327697:OWU327769 PGQ327697:PGQ327769 PQM327697:PQM327769 QAI327697:QAI327769 QKE327697:QKE327769 QUA327697:QUA327769 RDW327697:RDW327769 RNS327697:RNS327769 RXO327697:RXO327769 SHK327697:SHK327769 SRG327697:SRG327769 TBC327697:TBC327769 TKY327697:TKY327769 TUU327697:TUU327769 UEQ327697:UEQ327769 UOM327697:UOM327769 UYI327697:UYI327769 VIE327697:VIE327769 VSA327697:VSA327769 WBW327697:WBW327769 WLS327697:WLS327769 WVO327697:WVO327769 G393233:G393305 JC393233:JC393305 SY393233:SY393305 ACU393233:ACU393305 AMQ393233:AMQ393305 AWM393233:AWM393305 BGI393233:BGI393305 BQE393233:BQE393305 CAA393233:CAA393305 CJW393233:CJW393305 CTS393233:CTS393305 DDO393233:DDO393305 DNK393233:DNK393305 DXG393233:DXG393305 EHC393233:EHC393305 EQY393233:EQY393305 FAU393233:FAU393305 FKQ393233:FKQ393305 FUM393233:FUM393305 GEI393233:GEI393305 GOE393233:GOE393305 GYA393233:GYA393305 HHW393233:HHW393305 HRS393233:HRS393305 IBO393233:IBO393305 ILK393233:ILK393305 IVG393233:IVG393305 JFC393233:JFC393305 JOY393233:JOY393305 JYU393233:JYU393305 KIQ393233:KIQ393305 KSM393233:KSM393305 LCI393233:LCI393305 LME393233:LME393305 LWA393233:LWA393305 MFW393233:MFW393305 MPS393233:MPS393305 MZO393233:MZO393305 NJK393233:NJK393305 NTG393233:NTG393305 ODC393233:ODC393305 OMY393233:OMY393305 OWU393233:OWU393305 PGQ393233:PGQ393305 PQM393233:PQM393305 QAI393233:QAI393305 QKE393233:QKE393305 QUA393233:QUA393305 RDW393233:RDW393305 RNS393233:RNS393305 RXO393233:RXO393305 SHK393233:SHK393305 SRG393233:SRG393305 TBC393233:TBC393305 TKY393233:TKY393305 TUU393233:TUU393305 UEQ393233:UEQ393305 UOM393233:UOM393305 UYI393233:UYI393305 VIE393233:VIE393305 VSA393233:VSA393305 WBW393233:WBW393305 WLS393233:WLS393305 WVO393233:WVO393305 G458769:G458841 JC458769:JC458841 SY458769:SY458841 ACU458769:ACU458841 AMQ458769:AMQ458841 AWM458769:AWM458841 BGI458769:BGI458841 BQE458769:BQE458841 CAA458769:CAA458841 CJW458769:CJW458841 CTS458769:CTS458841 DDO458769:DDO458841 DNK458769:DNK458841 DXG458769:DXG458841 EHC458769:EHC458841 EQY458769:EQY458841 FAU458769:FAU458841 FKQ458769:FKQ458841 FUM458769:FUM458841 GEI458769:GEI458841 GOE458769:GOE458841 GYA458769:GYA458841 HHW458769:HHW458841 HRS458769:HRS458841 IBO458769:IBO458841 ILK458769:ILK458841 IVG458769:IVG458841 JFC458769:JFC458841 JOY458769:JOY458841 JYU458769:JYU458841 KIQ458769:KIQ458841 KSM458769:KSM458841 LCI458769:LCI458841 LME458769:LME458841 LWA458769:LWA458841 MFW458769:MFW458841 MPS458769:MPS458841 MZO458769:MZO458841 NJK458769:NJK458841 NTG458769:NTG458841 ODC458769:ODC458841 OMY458769:OMY458841 OWU458769:OWU458841 PGQ458769:PGQ458841 PQM458769:PQM458841 QAI458769:QAI458841 QKE458769:QKE458841 QUA458769:QUA458841 RDW458769:RDW458841 RNS458769:RNS458841 RXO458769:RXO458841 SHK458769:SHK458841 SRG458769:SRG458841 TBC458769:TBC458841 TKY458769:TKY458841 TUU458769:TUU458841 UEQ458769:UEQ458841 UOM458769:UOM458841 UYI458769:UYI458841 VIE458769:VIE458841 VSA458769:VSA458841 WBW458769:WBW458841 WLS458769:WLS458841 WVO458769:WVO458841 G524305:G524377 JC524305:JC524377 SY524305:SY524377 ACU524305:ACU524377 AMQ524305:AMQ524377 AWM524305:AWM524377 BGI524305:BGI524377 BQE524305:BQE524377 CAA524305:CAA524377 CJW524305:CJW524377 CTS524305:CTS524377 DDO524305:DDO524377 DNK524305:DNK524377 DXG524305:DXG524377 EHC524305:EHC524377 EQY524305:EQY524377 FAU524305:FAU524377 FKQ524305:FKQ524377 FUM524305:FUM524377 GEI524305:GEI524377 GOE524305:GOE524377 GYA524305:GYA524377 HHW524305:HHW524377 HRS524305:HRS524377 IBO524305:IBO524377 ILK524305:ILK524377 IVG524305:IVG524377 JFC524305:JFC524377 JOY524305:JOY524377 JYU524305:JYU524377 KIQ524305:KIQ524377 KSM524305:KSM524377 LCI524305:LCI524377 LME524305:LME524377 LWA524305:LWA524377 MFW524305:MFW524377 MPS524305:MPS524377 MZO524305:MZO524377 NJK524305:NJK524377 NTG524305:NTG524377 ODC524305:ODC524377 OMY524305:OMY524377 OWU524305:OWU524377 PGQ524305:PGQ524377 PQM524305:PQM524377 QAI524305:QAI524377 QKE524305:QKE524377 QUA524305:QUA524377 RDW524305:RDW524377 RNS524305:RNS524377 RXO524305:RXO524377 SHK524305:SHK524377 SRG524305:SRG524377 TBC524305:TBC524377 TKY524305:TKY524377 TUU524305:TUU524377 UEQ524305:UEQ524377 UOM524305:UOM524377 UYI524305:UYI524377 VIE524305:VIE524377 VSA524305:VSA524377 WBW524305:WBW524377 WLS524305:WLS524377 WVO524305:WVO524377 G589841:G589913 JC589841:JC589913 SY589841:SY589913 ACU589841:ACU589913 AMQ589841:AMQ589913 AWM589841:AWM589913 BGI589841:BGI589913 BQE589841:BQE589913 CAA589841:CAA589913 CJW589841:CJW589913 CTS589841:CTS589913 DDO589841:DDO589913 DNK589841:DNK589913 DXG589841:DXG589913 EHC589841:EHC589913 EQY589841:EQY589913 FAU589841:FAU589913 FKQ589841:FKQ589913 FUM589841:FUM589913 GEI589841:GEI589913 GOE589841:GOE589913 GYA589841:GYA589913 HHW589841:HHW589913 HRS589841:HRS589913 IBO589841:IBO589913 ILK589841:ILK589913 IVG589841:IVG589913 JFC589841:JFC589913 JOY589841:JOY589913 JYU589841:JYU589913 KIQ589841:KIQ589913 KSM589841:KSM589913 LCI589841:LCI589913 LME589841:LME589913 LWA589841:LWA589913 MFW589841:MFW589913 MPS589841:MPS589913 MZO589841:MZO589913 NJK589841:NJK589913 NTG589841:NTG589913 ODC589841:ODC589913 OMY589841:OMY589913 OWU589841:OWU589913 PGQ589841:PGQ589913 PQM589841:PQM589913 QAI589841:QAI589913 QKE589841:QKE589913 QUA589841:QUA589913 RDW589841:RDW589913 RNS589841:RNS589913 RXO589841:RXO589913 SHK589841:SHK589913 SRG589841:SRG589913 TBC589841:TBC589913 TKY589841:TKY589913 TUU589841:TUU589913 UEQ589841:UEQ589913 UOM589841:UOM589913 UYI589841:UYI589913 VIE589841:VIE589913 VSA589841:VSA589913 WBW589841:WBW589913 WLS589841:WLS589913 WVO589841:WVO589913 G655377:G655449 JC655377:JC655449 SY655377:SY655449 ACU655377:ACU655449 AMQ655377:AMQ655449 AWM655377:AWM655449 BGI655377:BGI655449 BQE655377:BQE655449 CAA655377:CAA655449 CJW655377:CJW655449 CTS655377:CTS655449 DDO655377:DDO655449 DNK655377:DNK655449 DXG655377:DXG655449 EHC655377:EHC655449 EQY655377:EQY655449 FAU655377:FAU655449 FKQ655377:FKQ655449 FUM655377:FUM655449 GEI655377:GEI655449 GOE655377:GOE655449 GYA655377:GYA655449 HHW655377:HHW655449 HRS655377:HRS655449 IBO655377:IBO655449 ILK655377:ILK655449 IVG655377:IVG655449 JFC655377:JFC655449 JOY655377:JOY655449 JYU655377:JYU655449 KIQ655377:KIQ655449 KSM655377:KSM655449 LCI655377:LCI655449 LME655377:LME655449 LWA655377:LWA655449 MFW655377:MFW655449 MPS655377:MPS655449 MZO655377:MZO655449 NJK655377:NJK655449 NTG655377:NTG655449 ODC655377:ODC655449 OMY655377:OMY655449 OWU655377:OWU655449 PGQ655377:PGQ655449 PQM655377:PQM655449 QAI655377:QAI655449 QKE655377:QKE655449 QUA655377:QUA655449 RDW655377:RDW655449 RNS655377:RNS655449 RXO655377:RXO655449 SHK655377:SHK655449 SRG655377:SRG655449 TBC655377:TBC655449 TKY655377:TKY655449 TUU655377:TUU655449 UEQ655377:UEQ655449 UOM655377:UOM655449 UYI655377:UYI655449 VIE655377:VIE655449 VSA655377:VSA655449 WBW655377:WBW655449 WLS655377:WLS655449 WVO655377:WVO655449 G720913:G720985 JC720913:JC720985 SY720913:SY720985 ACU720913:ACU720985 AMQ720913:AMQ720985 AWM720913:AWM720985 BGI720913:BGI720985 BQE720913:BQE720985 CAA720913:CAA720985 CJW720913:CJW720985 CTS720913:CTS720985 DDO720913:DDO720985 DNK720913:DNK720985 DXG720913:DXG720985 EHC720913:EHC720985 EQY720913:EQY720985 FAU720913:FAU720985 FKQ720913:FKQ720985 FUM720913:FUM720985 GEI720913:GEI720985 GOE720913:GOE720985 GYA720913:GYA720985 HHW720913:HHW720985 HRS720913:HRS720985 IBO720913:IBO720985 ILK720913:ILK720985 IVG720913:IVG720985 JFC720913:JFC720985 JOY720913:JOY720985 JYU720913:JYU720985 KIQ720913:KIQ720985 KSM720913:KSM720985 LCI720913:LCI720985 LME720913:LME720985 LWA720913:LWA720985 MFW720913:MFW720985 MPS720913:MPS720985 MZO720913:MZO720985 NJK720913:NJK720985 NTG720913:NTG720985 ODC720913:ODC720985 OMY720913:OMY720985 OWU720913:OWU720985 PGQ720913:PGQ720985 PQM720913:PQM720985 QAI720913:QAI720985 QKE720913:QKE720985 QUA720913:QUA720985 RDW720913:RDW720985 RNS720913:RNS720985 RXO720913:RXO720985 SHK720913:SHK720985 SRG720913:SRG720985 TBC720913:TBC720985 TKY720913:TKY720985 TUU720913:TUU720985 UEQ720913:UEQ720985 UOM720913:UOM720985 UYI720913:UYI720985 VIE720913:VIE720985 VSA720913:VSA720985 WBW720913:WBW720985 WLS720913:WLS720985 WVO720913:WVO720985 G786449:G786521 JC786449:JC786521 SY786449:SY786521 ACU786449:ACU786521 AMQ786449:AMQ786521 AWM786449:AWM786521 BGI786449:BGI786521 BQE786449:BQE786521 CAA786449:CAA786521 CJW786449:CJW786521 CTS786449:CTS786521 DDO786449:DDO786521 DNK786449:DNK786521 DXG786449:DXG786521 EHC786449:EHC786521 EQY786449:EQY786521 FAU786449:FAU786521 FKQ786449:FKQ786521 FUM786449:FUM786521 GEI786449:GEI786521 GOE786449:GOE786521 GYA786449:GYA786521 HHW786449:HHW786521 HRS786449:HRS786521 IBO786449:IBO786521 ILK786449:ILK786521 IVG786449:IVG786521 JFC786449:JFC786521 JOY786449:JOY786521 JYU786449:JYU786521 KIQ786449:KIQ786521 KSM786449:KSM786521 LCI786449:LCI786521 LME786449:LME786521 LWA786449:LWA786521 MFW786449:MFW786521 MPS786449:MPS786521 MZO786449:MZO786521 NJK786449:NJK786521 NTG786449:NTG786521 ODC786449:ODC786521 OMY786449:OMY786521 OWU786449:OWU786521 PGQ786449:PGQ786521 PQM786449:PQM786521 QAI786449:QAI786521 QKE786449:QKE786521 QUA786449:QUA786521 RDW786449:RDW786521 RNS786449:RNS786521 RXO786449:RXO786521 SHK786449:SHK786521 SRG786449:SRG786521 TBC786449:TBC786521 TKY786449:TKY786521 TUU786449:TUU786521 UEQ786449:UEQ786521 UOM786449:UOM786521 UYI786449:UYI786521 VIE786449:VIE786521 VSA786449:VSA786521 WBW786449:WBW786521 WLS786449:WLS786521 WVO786449:WVO786521 G851985:G852057 JC851985:JC852057 SY851985:SY852057 ACU851985:ACU852057 AMQ851985:AMQ852057 AWM851985:AWM852057 BGI851985:BGI852057 BQE851985:BQE852057 CAA851985:CAA852057 CJW851985:CJW852057 CTS851985:CTS852057 DDO851985:DDO852057 DNK851985:DNK852057 DXG851985:DXG852057 EHC851985:EHC852057 EQY851985:EQY852057 FAU851985:FAU852057 FKQ851985:FKQ852057 FUM851985:FUM852057 GEI851985:GEI852057 GOE851985:GOE852057 GYA851985:GYA852057 HHW851985:HHW852057 HRS851985:HRS852057 IBO851985:IBO852057 ILK851985:ILK852057 IVG851985:IVG852057 JFC851985:JFC852057 JOY851985:JOY852057 JYU851985:JYU852057 KIQ851985:KIQ852057 KSM851985:KSM852057 LCI851985:LCI852057 LME851985:LME852057 LWA851985:LWA852057 MFW851985:MFW852057 MPS851985:MPS852057 MZO851985:MZO852057 NJK851985:NJK852057 NTG851985:NTG852057 ODC851985:ODC852057 OMY851985:OMY852057 OWU851985:OWU852057 PGQ851985:PGQ852057 PQM851985:PQM852057 QAI851985:QAI852057 QKE851985:QKE852057 QUA851985:QUA852057 RDW851985:RDW852057 RNS851985:RNS852057 RXO851985:RXO852057 SHK851985:SHK852057 SRG851985:SRG852057 TBC851985:TBC852057 TKY851985:TKY852057 TUU851985:TUU852057 UEQ851985:UEQ852057 UOM851985:UOM852057 UYI851985:UYI852057 VIE851985:VIE852057 VSA851985:VSA852057 WBW851985:WBW852057 WLS851985:WLS852057 WVO851985:WVO852057 G917521:G917593 JC917521:JC917593 SY917521:SY917593 ACU917521:ACU917593 AMQ917521:AMQ917593 AWM917521:AWM917593 BGI917521:BGI917593 BQE917521:BQE917593 CAA917521:CAA917593 CJW917521:CJW917593 CTS917521:CTS917593 DDO917521:DDO917593 DNK917521:DNK917593 DXG917521:DXG917593 EHC917521:EHC917593 EQY917521:EQY917593 FAU917521:FAU917593 FKQ917521:FKQ917593 FUM917521:FUM917593 GEI917521:GEI917593 GOE917521:GOE917593 GYA917521:GYA917593 HHW917521:HHW917593 HRS917521:HRS917593 IBO917521:IBO917593 ILK917521:ILK917593 IVG917521:IVG917593 JFC917521:JFC917593 JOY917521:JOY917593 JYU917521:JYU917593 KIQ917521:KIQ917593 KSM917521:KSM917593 LCI917521:LCI917593 LME917521:LME917593 LWA917521:LWA917593 MFW917521:MFW917593 MPS917521:MPS917593 MZO917521:MZO917593 NJK917521:NJK917593 NTG917521:NTG917593 ODC917521:ODC917593 OMY917521:OMY917593 OWU917521:OWU917593 PGQ917521:PGQ917593 PQM917521:PQM917593 QAI917521:QAI917593 QKE917521:QKE917593 QUA917521:QUA917593 RDW917521:RDW917593 RNS917521:RNS917593 RXO917521:RXO917593 SHK917521:SHK917593 SRG917521:SRG917593 TBC917521:TBC917593 TKY917521:TKY917593 TUU917521:TUU917593 UEQ917521:UEQ917593 UOM917521:UOM917593 UYI917521:UYI917593 VIE917521:VIE917593 VSA917521:VSA917593 WBW917521:WBW917593 WLS917521:WLS917593 WVO917521:WVO917593 G983057:G983129 JC983057:JC983129 SY983057:SY983129 ACU983057:ACU983129 AMQ983057:AMQ983129 AWM983057:AWM983129 BGI983057:BGI983129 BQE983057:BQE983129 CAA983057:CAA983129 CJW983057:CJW983129 CTS983057:CTS983129 DDO983057:DDO983129 DNK983057:DNK983129 DXG983057:DXG983129 EHC983057:EHC983129 EQY983057:EQY983129 FAU983057:FAU983129 FKQ983057:FKQ983129 FUM983057:FUM983129 GEI983057:GEI983129 GOE983057:GOE983129 GYA983057:GYA983129 HHW983057:HHW983129 HRS983057:HRS983129 IBO983057:IBO983129 ILK983057:ILK983129 IVG983057:IVG983129 JFC983057:JFC983129 JOY983057:JOY983129 JYU983057:JYU983129 KIQ983057:KIQ983129 KSM983057:KSM983129 LCI983057:LCI983129 LME983057:LME983129 LWA983057:LWA983129 MFW983057:MFW983129 MPS983057:MPS983129 MZO983057:MZO983129 NJK983057:NJK983129 NTG983057:NTG983129 ODC983057:ODC983129 OMY983057:OMY983129 OWU983057:OWU983129 PGQ983057:PGQ983129 PQM983057:PQM983129 QAI983057:QAI983129 QKE983057:QKE983129 QUA983057:QUA983129 RDW983057:RDW983129 RNS983057:RNS983129 RXO983057:RXO983129 SHK983057:SHK983129 SRG983057:SRG983129 TBC983057:TBC983129 TKY983057:TKY983129 TUU983057:TUU983129 UEQ983057:UEQ983129 UOM983057:UOM983129 UYI983057:UYI983129 VIE983057:VIE983129 VSA983057:VSA983129 WBW983057:WBW983129 WLS983057:WLS983129 WVO983057:WVO983129 WVK24:WVK42 WVO17:WVO23 WVO43:WVO89 WLO24:WLO42 WLS17:WLS23 WLS43:WLS89 WBS24:WBS42 WBW17:WBW23 WBW43:WBW89 VRW24:VRW42 VSA17:VSA23 VSA43:VSA89 VIA24:VIA42 VIE17:VIE23 VIE43:VIE89 UYE24:UYE42 UYI17:UYI23 UYI43:UYI89 UOI24:UOI42 UOM17:UOM23 UOM43:UOM89 UEM24:UEM42 UEQ17:UEQ23 UEQ43:UEQ89 TUQ24:TUQ42 TUU17:TUU23 TUU43:TUU89 TKU24:TKU42 TKY17:TKY23 TKY43:TKY89 TAY24:TAY42 TBC17:TBC23 TBC43:TBC89 SRC24:SRC42 SRG17:SRG23 SRG43:SRG89 SHG24:SHG42 SHK17:SHK23 SHK43:SHK89 RXK24:RXK42 RXO17:RXO23 RXO43:RXO89 RNO24:RNO42 RNS17:RNS23 RNS43:RNS89 RDS24:RDS42 RDW17:RDW23 RDW43:RDW89 QTW24:QTW42 QUA17:QUA23 QUA43:QUA89 QKA24:QKA42 QKE17:QKE23 QKE43:QKE89 QAE24:QAE42 QAI17:QAI23 QAI43:QAI89 PQI24:PQI42 PQM17:PQM23 PQM43:PQM89 PGM24:PGM42 PGQ17:PGQ23 PGQ43:PGQ89 OWQ24:OWQ42 OWU17:OWU23 OWU43:OWU89 OMU24:OMU42 OMY17:OMY23 OMY43:OMY89 OCY24:OCY42 ODC17:ODC23 ODC43:ODC89 NTC24:NTC42 NTG17:NTG23 NTG43:NTG89 NJG24:NJG42 NJK17:NJK23 NJK43:NJK89 MZK24:MZK42 MZO17:MZO23 MZO43:MZO89 MPO24:MPO42 MPS17:MPS23 MPS43:MPS89 MFS24:MFS42 MFW17:MFW23 MFW43:MFW89 LVW24:LVW42 LWA17:LWA23 LWA43:LWA89 LMA24:LMA42 LME17:LME23 LME43:LME89 LCE24:LCE42 LCI17:LCI23 LCI43:LCI89 KSI24:KSI42 KSM17:KSM23 KSM43:KSM89 KIM24:KIM42 KIQ17:KIQ23 KIQ43:KIQ89 JYQ24:JYQ42 JYU17:JYU23 JYU43:JYU89 JOU24:JOU42 JOY17:JOY23 JOY43:JOY89 JEY24:JEY42 JFC17:JFC23 JFC43:JFC89 IVC24:IVC42 IVG17:IVG23 IVG43:IVG89 ILG24:ILG42 ILK17:ILK23 ILK43:ILK89 IBK24:IBK42 IBO17:IBO23 IBO43:IBO89 HRO24:HRO42 HRS17:HRS23 HRS43:HRS89 HHS24:HHS42 HHW17:HHW23 HHW43:HHW89 GXW24:GXW42 GYA17:GYA23 GYA43:GYA89 GOA24:GOA42 GOE17:GOE23 GOE43:GOE89 GEE24:GEE42 GEI17:GEI23 GEI43:GEI89 FUI24:FUI42 FUM17:FUM23 FUM43:FUM89 FKM24:FKM42 FKQ17:FKQ23 FKQ43:FKQ89 FAQ24:FAQ42 FAU17:FAU23 FAU43:FAU89 EQU24:EQU42 EQY17:EQY23 EQY43:EQY89 EGY24:EGY42 EHC17:EHC23 EHC43:EHC89 DXC24:DXC42 DXG17:DXG23 DXG43:DXG89 DNG24:DNG42 DNK17:DNK23 DNK43:DNK89 DDK24:DDK42 DDO17:DDO23 DDO43:DDO89 CTO24:CTO42 CTS17:CTS23 CTS43:CTS89 CJS24:CJS42 CJW17:CJW23 CJW43:CJW89 BZW24:BZW42 CAA17:CAA23 CAA43:CAA89 BQA24:BQA42 BQE17:BQE23 BQE43:BQE89 BGE24:BGE42 BGI17:BGI23 BGI43:BGI89 AWI24:AWI42 AWM17:AWM23 AWM43:AWM89 AMM24:AMM42 AMQ17:AMQ23 AMQ43:AMQ89 ACQ24:ACQ42 ACU17:ACU23 ACU43:ACU89 SU24:SU42 SY17:SY23 SY43:SY89 IY24:IY42 JC17:JC23 JC43:JC89 WVH24:WVH42 WVL17:WVL23 WVL43:WVL90 WLL24:WLL42 WLP17:WLP23 WLP43:WLP90 WBP24:WBP42 WBT17:WBT23 WBT43:WBT90 VRT24:VRT42 VRX17:VRX23 VRX43:VRX90 VHX24:VHX42 VIB17:VIB23 VIB43:VIB90 UYB24:UYB42 UYF17:UYF23 UYF43:UYF90 UOF24:UOF42 UOJ17:UOJ23 UOJ43:UOJ90 UEJ24:UEJ42 UEN17:UEN23 UEN43:UEN90 TUN24:TUN42 TUR17:TUR23 TUR43:TUR90 TKR24:TKR42 TKV17:TKV23 TKV43:TKV90 TAV24:TAV42 TAZ17:TAZ23 TAZ43:TAZ90 SQZ24:SQZ42 SRD17:SRD23 SRD43:SRD90 SHD24:SHD42 SHH17:SHH23 SHH43:SHH90 RXH24:RXH42 RXL17:RXL23 RXL43:RXL90 RNL24:RNL42 RNP17:RNP23 RNP43:RNP90 RDP24:RDP42 RDT17:RDT23 RDT43:RDT90 QTT24:QTT42 QTX17:QTX23 QTX43:QTX90 QJX24:QJX42 QKB17:QKB23 QKB43:QKB90 QAB24:QAB42 QAF17:QAF23 QAF43:QAF90 PQF24:PQF42 PQJ17:PQJ23 PQJ43:PQJ90 PGJ24:PGJ42 PGN17:PGN23 PGN43:PGN90 OWN24:OWN42 OWR17:OWR23 OWR43:OWR90 OMR24:OMR42 OMV17:OMV23 OMV43:OMV90 OCV24:OCV42 OCZ17:OCZ23 OCZ43:OCZ90 NSZ24:NSZ42 NTD17:NTD23 NTD43:NTD90 NJD24:NJD42 NJH17:NJH23 NJH43:NJH90 MZH24:MZH42 MZL17:MZL23 MZL43:MZL90 MPL24:MPL42 MPP17:MPP23 MPP43:MPP90 MFP24:MFP42 MFT17:MFT23 MFT43:MFT90 LVT24:LVT42 LVX17:LVX23 LVX43:LVX90 LLX24:LLX42 LMB17:LMB23 LMB43:LMB90 LCB24:LCB42 LCF17:LCF23 LCF43:LCF90 KSF24:KSF42 KSJ17:KSJ23 KSJ43:KSJ90 KIJ24:KIJ42 KIN17:KIN23 KIN43:KIN90 JYN24:JYN42 JYR17:JYR23 JYR43:JYR90 JOR24:JOR42 JOV17:JOV23 JOV43:JOV90 JEV24:JEV42 JEZ17:JEZ23 JEZ43:JEZ90 IUZ24:IUZ42 IVD17:IVD23 IVD43:IVD90 ILD24:ILD42 ILH17:ILH23 ILH43:ILH90 IBH24:IBH42 IBL17:IBL23 IBL43:IBL90 HRL24:HRL42 HRP17:HRP23 HRP43:HRP90 HHP24:HHP42 HHT17:HHT23 HHT43:HHT90 GXT24:GXT42 GXX17:GXX23 GXX43:GXX90 GNX24:GNX42 GOB17:GOB23 GOB43:GOB90 GEB24:GEB42 GEF17:GEF23 GEF43:GEF90 FUF24:FUF42 FUJ17:FUJ23 FUJ43:FUJ90 FKJ24:FKJ42 FKN17:FKN23 FKN43:FKN90 FAN24:FAN42 FAR17:FAR23 FAR43:FAR90 EQR24:EQR42 EQV17:EQV23 EQV43:EQV90 EGV24:EGV42 EGZ17:EGZ23 EGZ43:EGZ90 DWZ24:DWZ42 DXD17:DXD23 DXD43:DXD90 DND24:DND42 DNH17:DNH23 DNH43:DNH90 DDH24:DDH42 DDL17:DDL23 DDL43:DDL90 CTL24:CTL42 CTP17:CTP23 CTP43:CTP90 CJP24:CJP42 CJT17:CJT23 CJT43:CJT90 BZT24:BZT42 BZX17:BZX23 BZX43:BZX90 BPX24:BPX42 BQB17:BQB23 BQB43:BQB90 BGB24:BGB42 BGF17:BGF23 BGF43:BGF90 AWF24:AWF42 AWJ17:AWJ23 AWJ43:AWJ90 AMJ24:AMJ42 AMN17:AMN23 AMN43:AMN90 ACN24:ACN42 ACR17:ACR23 ACR43:ACR90 SR24:SR42 SV17:SV23 SV43:SV90 IV24:IV42 IZ17:IZ23 IZ43:IZ9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İşlənmiş avtomobil</vt:lpstr>
      <vt:lpstr>Yeni avtomobil</vt:lpstr>
      <vt:lpstr>Ödəmə cədvəli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A.Nasirli</dc:creator>
  <cp:lastModifiedBy>User</cp:lastModifiedBy>
  <cp:lastPrinted>2018-05-22T11:58:00Z</cp:lastPrinted>
  <dcterms:created xsi:type="dcterms:W3CDTF">2012-03-15T08:26:20Z</dcterms:created>
  <dcterms:modified xsi:type="dcterms:W3CDTF">2019-12-16T08:31:17Z</dcterms:modified>
</cp:coreProperties>
</file>