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ev\Studium\2.Sem-AuK_TI_Week4\Woche456\Screenshots\"/>
    </mc:Choice>
  </mc:AlternateContent>
  <xr:revisionPtr revIDLastSave="0" documentId="8_{372CFC78-FDC3-45D9-939F-01E7DCAE6916}" xr6:coauthVersionLast="47" xr6:coauthVersionMax="47" xr10:uidLastSave="{00000000-0000-0000-0000-000000000000}"/>
  <bookViews>
    <workbookView xWindow="-120" yWindow="-120" windowWidth="51840" windowHeight="21120" xr2:uid="{D8EB21C7-1469-4ECA-BCE9-06DE430E0F2D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9" i="1"/>
  <c r="I30" i="1"/>
  <c r="I31" i="1"/>
  <c r="I32" i="1"/>
  <c r="I27" i="1"/>
  <c r="B33" i="1"/>
  <c r="H32" i="1"/>
  <c r="H33" i="1" s="1"/>
  <c r="G32" i="1"/>
  <c r="G33" i="1" s="1"/>
  <c r="F32" i="1"/>
  <c r="F33" i="1" s="1"/>
  <c r="E32" i="1"/>
  <c r="E33" i="1" s="1"/>
  <c r="D32" i="1"/>
  <c r="D33" i="1" s="1"/>
  <c r="C32" i="1"/>
  <c r="C33" i="1" s="1"/>
  <c r="B32" i="1"/>
  <c r="N12" i="1"/>
  <c r="M12" i="1"/>
  <c r="L12" i="1"/>
  <c r="N7" i="1"/>
  <c r="N8" i="1"/>
  <c r="N9" i="1"/>
  <c r="N10" i="1"/>
  <c r="N11" i="1"/>
  <c r="M7" i="1"/>
  <c r="M8" i="1"/>
  <c r="M9" i="1"/>
  <c r="M10" i="1"/>
  <c r="M11" i="1"/>
  <c r="L7" i="1"/>
  <c r="L8" i="1"/>
  <c r="L9" i="1"/>
  <c r="L10" i="1"/>
  <c r="L11" i="1"/>
  <c r="C12" i="1"/>
  <c r="D12" i="1"/>
  <c r="E12" i="1"/>
  <c r="F12" i="1"/>
  <c r="G12" i="1"/>
  <c r="H12" i="1"/>
  <c r="I12" i="1"/>
  <c r="J12" i="1"/>
  <c r="K12" i="1"/>
  <c r="B12" i="1"/>
  <c r="N6" i="1"/>
  <c r="M6" i="1"/>
  <c r="L6" i="1"/>
  <c r="D15" i="1"/>
  <c r="E15" i="1"/>
  <c r="F15" i="1"/>
  <c r="G15" i="1"/>
  <c r="H15" i="1"/>
  <c r="I15" i="1"/>
  <c r="J15" i="1"/>
  <c r="K15" i="1"/>
  <c r="D16" i="1"/>
  <c r="E16" i="1"/>
  <c r="F16" i="1"/>
  <c r="G16" i="1"/>
  <c r="H16" i="1"/>
  <c r="I16" i="1"/>
  <c r="J16" i="1"/>
  <c r="K16" i="1"/>
  <c r="D17" i="1"/>
  <c r="E17" i="1"/>
  <c r="F17" i="1"/>
  <c r="G17" i="1"/>
  <c r="H17" i="1"/>
  <c r="I17" i="1"/>
  <c r="J17" i="1"/>
  <c r="K17" i="1"/>
  <c r="D18" i="1"/>
  <c r="E18" i="1"/>
  <c r="F18" i="1"/>
  <c r="G18" i="1"/>
  <c r="H18" i="1"/>
  <c r="I18" i="1"/>
  <c r="J18" i="1"/>
  <c r="K18" i="1"/>
  <c r="D19" i="1"/>
  <c r="E19" i="1"/>
  <c r="F19" i="1"/>
  <c r="G19" i="1"/>
  <c r="H19" i="1"/>
  <c r="I19" i="1"/>
  <c r="J19" i="1"/>
  <c r="K19" i="1"/>
  <c r="C16" i="1"/>
  <c r="C17" i="1"/>
  <c r="C18" i="1"/>
  <c r="C19" i="1"/>
  <c r="C15" i="1"/>
  <c r="C11" i="1"/>
  <c r="B11" i="1"/>
  <c r="D11" i="1"/>
  <c r="E11" i="1"/>
  <c r="F11" i="1"/>
  <c r="G11" i="1"/>
  <c r="I11" i="1"/>
  <c r="J11" i="1"/>
  <c r="K11" i="1"/>
  <c r="H11" i="1"/>
  <c r="E21" i="1" l="1"/>
  <c r="J20" i="1"/>
  <c r="H21" i="1"/>
  <c r="G21" i="1"/>
  <c r="F21" i="1"/>
  <c r="D21" i="1"/>
  <c r="K21" i="1"/>
  <c r="K20" i="1"/>
  <c r="H20" i="1"/>
  <c r="G20" i="1"/>
  <c r="F20" i="1"/>
  <c r="E20" i="1"/>
  <c r="I20" i="1"/>
  <c r="D20" i="1"/>
  <c r="C20" i="1"/>
  <c r="C21" i="1" l="1"/>
  <c r="J21" i="1"/>
  <c r="I21" i="1"/>
</calcChain>
</file>

<file path=xl/sharedStrings.xml><?xml version="1.0" encoding="utf-8"?>
<sst xmlns="http://schemas.openxmlformats.org/spreadsheetml/2006/main" count="64" uniqueCount="32">
  <si>
    <t>Elemente</t>
  </si>
  <si>
    <t>Insert at beginning</t>
  </si>
  <si>
    <t>Insert at end</t>
  </si>
  <si>
    <t>Insert sorted</t>
  </si>
  <si>
    <t>Find By Matr (existing)</t>
  </si>
  <si>
    <t>Find By Name (existing)</t>
  </si>
  <si>
    <t>Summe</t>
  </si>
  <si>
    <t>Verhältnis</t>
  </si>
  <si>
    <t>Spalte1</t>
  </si>
  <si>
    <t>Spalte2</t>
  </si>
  <si>
    <t>Spalte3</t>
  </si>
  <si>
    <t>Spalte4</t>
  </si>
  <si>
    <t>Spalte5</t>
  </si>
  <si>
    <t>Spalte0</t>
  </si>
  <si>
    <t>Spalte22</t>
  </si>
  <si>
    <t>Spalte33</t>
  </si>
  <si>
    <t>Spalte44</t>
  </si>
  <si>
    <t>Spalte55</t>
  </si>
  <si>
    <t>Spalte23</t>
  </si>
  <si>
    <t>DIFF</t>
  </si>
  <si>
    <t>10k -&gt; 20k</t>
  </si>
  <si>
    <t>30k -&gt; 60k</t>
  </si>
  <si>
    <t>Spalte6</t>
  </si>
  <si>
    <t>10k -&gt; 100k</t>
  </si>
  <si>
    <t>Spalte7</t>
  </si>
  <si>
    <t>2X</t>
  </si>
  <si>
    <t>10X</t>
  </si>
  <si>
    <t>Speed Faktor</t>
  </si>
  <si>
    <t>Verdopplung der Elemente --&gt; Verdopplung der Zeit --&gt; Linear</t>
  </si>
  <si>
    <t>Verdopplung der Elemente--&gt; Faktor 4 = Quadratisch</t>
  </si>
  <si>
    <t>Mehr als Quadratisch</t>
  </si>
  <si>
    <t>besser als Quadratisch aber schlechter als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</si>
</sst>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2" fontId="0" fillId="0" borderId="0" xfId="0" applyNumberFormat="1"/>
    <xf numFmtId="0" fontId="0" fillId="0" borderId="2" xfId="0" applyNumberFormat="1" applyFont="1" applyBorder="1"/>
    <xf numFmtId="0" fontId="0" fillId="0" borderId="0" xfId="0" applyAlignment="1"/>
    <xf numFmtId="0" fontId="0" fillId="0" borderId="0" xfId="0" applyAlignment="1"/>
    <xf numFmtId="0" fontId="0" fillId="0" borderId="0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Elemente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Tabelle1!$B$5:$K$5</c:f>
              <c:numCache>
                <c:formatCode>General</c:formatCode>
                <c:ptCount val="10"/>
                <c:pt idx="0">
                  <c:v>100001</c:v>
                </c:pt>
                <c:pt idx="1">
                  <c:v>90001</c:v>
                </c:pt>
                <c:pt idx="2">
                  <c:v>80001</c:v>
                </c:pt>
                <c:pt idx="3">
                  <c:v>70001</c:v>
                </c:pt>
                <c:pt idx="4">
                  <c:v>60001</c:v>
                </c:pt>
                <c:pt idx="5">
                  <c:v>50001</c:v>
                </c:pt>
                <c:pt idx="6">
                  <c:v>30001</c:v>
                </c:pt>
                <c:pt idx="7">
                  <c:v>20001</c:v>
                </c:pt>
                <c:pt idx="8">
                  <c:v>10001</c:v>
                </c:pt>
                <c:pt idx="9">
                  <c:v>1001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E8-4E66-B049-BD01B5E68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Tabelle1!$A$29</c:f>
              <c:strCache>
                <c:ptCount val="1"/>
                <c:pt idx="0">
                  <c:v>Insert sorted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Tabelle1!$B$29:$H$29</c:f>
              <c:numCache>
                <c:formatCode>General</c:formatCode>
                <c:ptCount val="7"/>
                <c:pt idx="0">
                  <c:v>2</c:v>
                </c:pt>
                <c:pt idx="1">
                  <c:v>8</c:v>
                </c:pt>
                <c:pt idx="2">
                  <c:v>34</c:v>
                </c:pt>
                <c:pt idx="3">
                  <c:v>186</c:v>
                </c:pt>
                <c:pt idx="4">
                  <c:v>920</c:v>
                </c:pt>
                <c:pt idx="5">
                  <c:v>4517</c:v>
                </c:pt>
                <c:pt idx="6">
                  <c:v>26096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D-4270-9D7E-75537E94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Tabelle1!$A$30</c:f>
              <c:strCache>
                <c:ptCount val="1"/>
                <c:pt idx="0">
                  <c:v>Find By Matr (existing)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Tabelle1!$B$30:$H$30</c:f>
              <c:numCache>
                <c:formatCode>General</c:formatCode>
                <c:ptCount val="7"/>
                <c:pt idx="0">
                  <c:v>2</c:v>
                </c:pt>
                <c:pt idx="1">
                  <c:v>9</c:v>
                </c:pt>
                <c:pt idx="2">
                  <c:v>55</c:v>
                </c:pt>
                <c:pt idx="3">
                  <c:v>341</c:v>
                </c:pt>
                <c:pt idx="4">
                  <c:v>1515</c:v>
                </c:pt>
                <c:pt idx="5">
                  <c:v>6792</c:v>
                </c:pt>
                <c:pt idx="6">
                  <c:v>44577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8-43FC-AB1F-1E525D50D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Tabelle1!$A$31</c:f>
              <c:strCache>
                <c:ptCount val="1"/>
                <c:pt idx="0">
                  <c:v>Find By Name (existing)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Tabelle1!$B$31:$H$31</c:f>
              <c:numCache>
                <c:formatCode>General</c:formatCode>
                <c:ptCount val="7"/>
                <c:pt idx="0">
                  <c:v>3</c:v>
                </c:pt>
                <c:pt idx="1">
                  <c:v>13</c:v>
                </c:pt>
                <c:pt idx="2">
                  <c:v>74</c:v>
                </c:pt>
                <c:pt idx="3">
                  <c:v>318</c:v>
                </c:pt>
                <c:pt idx="4">
                  <c:v>1074</c:v>
                </c:pt>
                <c:pt idx="5">
                  <c:v>3446</c:v>
                </c:pt>
                <c:pt idx="6">
                  <c:v>11929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A-4F54-964C-2887F2AC5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Tabelle1!$A$32</c:f>
              <c:strCache>
                <c:ptCount val="1"/>
                <c:pt idx="0">
                  <c:v>Summe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Tabelle1!$B$32:$H$32</c:f>
              <c:numCache>
                <c:formatCode>General</c:formatCode>
                <c:ptCount val="7"/>
                <c:pt idx="0">
                  <c:v>11</c:v>
                </c:pt>
                <c:pt idx="1">
                  <c:v>43</c:v>
                </c:pt>
                <c:pt idx="2">
                  <c:v>211</c:v>
                </c:pt>
                <c:pt idx="3">
                  <c:v>1082</c:v>
                </c:pt>
                <c:pt idx="4">
                  <c:v>4478</c:v>
                </c:pt>
                <c:pt idx="5">
                  <c:v>18931</c:v>
                </c:pt>
                <c:pt idx="6">
                  <c:v>99593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0D-49B5-8278-01C82423D7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Tabelle1!$A$6</c:f>
              <c:strCache>
                <c:ptCount val="1"/>
                <c:pt idx="0">
                  <c:v>Insert at beginning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Tabelle1!$B$6:$K$6</c:f>
              <c:numCache>
                <c:formatCode>General</c:formatCode>
                <c:ptCount val="10"/>
                <c:pt idx="0">
                  <c:v>174</c:v>
                </c:pt>
                <c:pt idx="1">
                  <c:v>162</c:v>
                </c:pt>
                <c:pt idx="2">
                  <c:v>141</c:v>
                </c:pt>
                <c:pt idx="3">
                  <c:v>126</c:v>
                </c:pt>
                <c:pt idx="4">
                  <c:v>112</c:v>
                </c:pt>
                <c:pt idx="5">
                  <c:v>86</c:v>
                </c:pt>
                <c:pt idx="6">
                  <c:v>53</c:v>
                </c:pt>
                <c:pt idx="7">
                  <c:v>36</c:v>
                </c:pt>
                <c:pt idx="8">
                  <c:v>17</c:v>
                </c:pt>
                <c:pt idx="9">
                  <c:v>2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A-4774-BCEE-9929458CB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Tabelle1!$A$7</c:f>
              <c:strCache>
                <c:ptCount val="1"/>
                <c:pt idx="0">
                  <c:v>Insert at end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Tabelle1!$B$7:$K$7</c:f>
              <c:numCache>
                <c:formatCode>General</c:formatCode>
                <c:ptCount val="10"/>
                <c:pt idx="0">
                  <c:v>78201</c:v>
                </c:pt>
                <c:pt idx="1">
                  <c:v>64454</c:v>
                </c:pt>
                <c:pt idx="2">
                  <c:v>33574</c:v>
                </c:pt>
                <c:pt idx="3">
                  <c:v>25237</c:v>
                </c:pt>
                <c:pt idx="4">
                  <c:v>19787</c:v>
                </c:pt>
                <c:pt idx="5">
                  <c:v>9885</c:v>
                </c:pt>
                <c:pt idx="6">
                  <c:v>3432</c:v>
                </c:pt>
                <c:pt idx="7">
                  <c:v>1709</c:v>
                </c:pt>
                <c:pt idx="8">
                  <c:v>343</c:v>
                </c:pt>
                <c:pt idx="9">
                  <c:v>3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A7-4D29-85E0-B86E61025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Tabelle1!$A$8</c:f>
              <c:strCache>
                <c:ptCount val="1"/>
                <c:pt idx="0">
                  <c:v>Insert sorted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Tabelle1!$B$8:$K$8</c:f>
              <c:numCache>
                <c:formatCode>General</c:formatCode>
                <c:ptCount val="10"/>
                <c:pt idx="0">
                  <c:v>134018</c:v>
                </c:pt>
                <c:pt idx="1">
                  <c:v>117631</c:v>
                </c:pt>
                <c:pt idx="2">
                  <c:v>54475</c:v>
                </c:pt>
                <c:pt idx="3">
                  <c:v>39716</c:v>
                </c:pt>
                <c:pt idx="4">
                  <c:v>30712</c:v>
                </c:pt>
                <c:pt idx="5">
                  <c:v>12436</c:v>
                </c:pt>
                <c:pt idx="6">
                  <c:v>3817</c:v>
                </c:pt>
                <c:pt idx="7">
                  <c:v>1514</c:v>
                </c:pt>
                <c:pt idx="8">
                  <c:v>311</c:v>
                </c:pt>
                <c:pt idx="9">
                  <c:v>3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C-4824-87A7-8C87C78AD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Tabelle1!$A$9</c:f>
              <c:strCache>
                <c:ptCount val="1"/>
                <c:pt idx="0">
                  <c:v>Find By Matr (existing)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Tabelle1!$B$9:$K$9</c:f>
              <c:numCache>
                <c:formatCode>General</c:formatCode>
                <c:ptCount val="10"/>
                <c:pt idx="0">
                  <c:v>191625</c:v>
                </c:pt>
                <c:pt idx="1">
                  <c:v>170944</c:v>
                </c:pt>
                <c:pt idx="2">
                  <c:v>83683</c:v>
                </c:pt>
                <c:pt idx="3">
                  <c:v>62074</c:v>
                </c:pt>
                <c:pt idx="4">
                  <c:v>50619</c:v>
                </c:pt>
                <c:pt idx="5">
                  <c:v>21895</c:v>
                </c:pt>
                <c:pt idx="6">
                  <c:v>5571</c:v>
                </c:pt>
                <c:pt idx="7">
                  <c:v>2485</c:v>
                </c:pt>
                <c:pt idx="8">
                  <c:v>555</c:v>
                </c:pt>
                <c:pt idx="9">
                  <c:v>2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8-40A9-AB2C-0E7CF0B92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Tabelle1!$A$10</c:f>
              <c:strCache>
                <c:ptCount val="1"/>
                <c:pt idx="0">
                  <c:v>Find By Name (existing)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Tabelle1!$B$10:$K$10</c:f>
              <c:numCache>
                <c:formatCode>General</c:formatCode>
                <c:ptCount val="10"/>
                <c:pt idx="0">
                  <c:v>22609</c:v>
                </c:pt>
                <c:pt idx="1">
                  <c:v>22339</c:v>
                </c:pt>
                <c:pt idx="2">
                  <c:v>16257</c:v>
                </c:pt>
                <c:pt idx="3">
                  <c:v>15343</c:v>
                </c:pt>
                <c:pt idx="4">
                  <c:v>13924</c:v>
                </c:pt>
                <c:pt idx="5">
                  <c:v>7853</c:v>
                </c:pt>
                <c:pt idx="6">
                  <c:v>2944</c:v>
                </c:pt>
                <c:pt idx="7">
                  <c:v>1758</c:v>
                </c:pt>
                <c:pt idx="8">
                  <c:v>486</c:v>
                </c:pt>
                <c:pt idx="9">
                  <c:v>3</c:v>
                </c:pt>
              </c:numCache>
            </c:numRef>
          </c:xVal>
          <c:yVal>
            <c:numRef>
              <c:f>Tabelle1!$B$11:$K$11</c:f>
              <c:numCache>
                <c:formatCode>General</c:formatCode>
                <c:ptCount val="10"/>
                <c:pt idx="0">
                  <c:v>426627</c:v>
                </c:pt>
                <c:pt idx="1">
                  <c:v>375530</c:v>
                </c:pt>
                <c:pt idx="2">
                  <c:v>188130</c:v>
                </c:pt>
                <c:pt idx="3">
                  <c:v>142496</c:v>
                </c:pt>
                <c:pt idx="4">
                  <c:v>115154</c:v>
                </c:pt>
                <c:pt idx="5">
                  <c:v>52155</c:v>
                </c:pt>
                <c:pt idx="6">
                  <c:v>15817</c:v>
                </c:pt>
                <c:pt idx="7">
                  <c:v>7502</c:v>
                </c:pt>
                <c:pt idx="8">
                  <c:v>1712</c:v>
                </c:pt>
                <c:pt idx="9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7-4B15-AA34-B667FFD74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992015"/>
        <c:axId val="394989935"/>
      </c:scatterChart>
      <c:valAx>
        <c:axId val="39499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crossBetween val="midCat"/>
      </c:valAx>
      <c:valAx>
        <c:axId val="3949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Tabelle1!$A$26</c:f>
              <c:strCache>
                <c:ptCount val="1"/>
                <c:pt idx="0">
                  <c:v>Elemente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cat>
          <c:val>
            <c:numRef>
              <c:f>Tabelle1!$B$32:$H$32</c:f>
              <c:numCache>
                <c:formatCode>General</c:formatCode>
                <c:ptCount val="7"/>
                <c:pt idx="0">
                  <c:v>11</c:v>
                </c:pt>
                <c:pt idx="1">
                  <c:v>43</c:v>
                </c:pt>
                <c:pt idx="2">
                  <c:v>211</c:v>
                </c:pt>
                <c:pt idx="3">
                  <c:v>1082</c:v>
                </c:pt>
                <c:pt idx="4">
                  <c:v>4478</c:v>
                </c:pt>
                <c:pt idx="5">
                  <c:v>18931</c:v>
                </c:pt>
                <c:pt idx="6">
                  <c:v>99593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17-4CBE-8237-7FF7650A5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Tabelle1!$A$27</c:f>
              <c:strCache>
                <c:ptCount val="1"/>
                <c:pt idx="0">
                  <c:v>Insert at beginning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Tabelle1!$B$27:$H$27</c:f>
              <c:numCache>
                <c:formatCode>General</c:formatCode>
                <c:ptCount val="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14</c:v>
                </c:pt>
                <c:pt idx="4">
                  <c:v>27</c:v>
                </c:pt>
                <c:pt idx="5">
                  <c:v>56</c:v>
                </c:pt>
                <c:pt idx="6">
                  <c:v>117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08-46AD-BB6B-22DC17D19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4066682111047379E-2"/>
          <c:y val="0.15448940269749517"/>
          <c:w val="0.90922593732715895"/>
          <c:h val="0.7676752689150850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Tabelle1!$A$28</c:f>
              <c:strCache>
                <c:ptCount val="1"/>
                <c:pt idx="0">
                  <c:v>Insert at end</c:v>
                </c:pt>
              </c:strCache>
            </c:strRef>
          </c:tx>
          <c:spPr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Tabelle1!$B$28:$H$28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41</c:v>
                </c:pt>
                <c:pt idx="3">
                  <c:v>223</c:v>
                </c:pt>
                <c:pt idx="4">
                  <c:v>942</c:v>
                </c:pt>
                <c:pt idx="5">
                  <c:v>4120</c:v>
                </c:pt>
                <c:pt idx="6">
                  <c:v>16874</c:v>
                </c:pt>
              </c:numCache>
            </c:numRef>
          </c:cat>
          <c:val>
            <c:numRef>
              <c:f>Tabelle1!$B$26:$H$26</c:f>
              <c:numCache>
                <c:formatCode>General</c:formatCode>
                <c:ptCount val="7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A-4A50-9D96-693E3A730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4992015"/>
        <c:axId val="394989935"/>
      </c:barChart>
      <c:catAx>
        <c:axId val="39499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89935"/>
        <c:crosses val="autoZero"/>
        <c:auto val="1"/>
        <c:lblAlgn val="ctr"/>
        <c:lblOffset val="100"/>
        <c:noMultiLvlLbl val="0"/>
      </c:catAx>
      <c:valAx>
        <c:axId val="394989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499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742950</xdr:colOff>
      <xdr:row>2</xdr:row>
      <xdr:rowOff>38100</xdr:rowOff>
    </xdr:from>
    <xdr:to>
      <xdr:col>18</xdr:col>
      <xdr:colOff>514350</xdr:colOff>
      <xdr:row>19</xdr:row>
      <xdr:rowOff>95250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969CFB61-4091-A58F-46E1-28FFCB6F88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552450</xdr:colOff>
      <xdr:row>2</xdr:row>
      <xdr:rowOff>28575</xdr:rowOff>
    </xdr:from>
    <xdr:to>
      <xdr:col>22</xdr:col>
      <xdr:colOff>390525</xdr:colOff>
      <xdr:row>19</xdr:row>
      <xdr:rowOff>85725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D4EBE894-36C3-4958-8CFC-7CBA3793E8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409575</xdr:colOff>
      <xdr:row>2</xdr:row>
      <xdr:rowOff>28575</xdr:rowOff>
    </xdr:from>
    <xdr:to>
      <xdr:col>26</xdr:col>
      <xdr:colOff>247650</xdr:colOff>
      <xdr:row>19</xdr:row>
      <xdr:rowOff>85725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47022FC-B0EC-4FFE-8F0E-7B26B43B0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276225</xdr:colOff>
      <xdr:row>2</xdr:row>
      <xdr:rowOff>38100</xdr:rowOff>
    </xdr:from>
    <xdr:to>
      <xdr:col>30</xdr:col>
      <xdr:colOff>114300</xdr:colOff>
      <xdr:row>19</xdr:row>
      <xdr:rowOff>95250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3D80B2E9-32C6-4DCA-A74A-26A38271D8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142875</xdr:colOff>
      <xdr:row>2</xdr:row>
      <xdr:rowOff>38100</xdr:rowOff>
    </xdr:from>
    <xdr:to>
      <xdr:col>33</xdr:col>
      <xdr:colOff>742950</xdr:colOff>
      <xdr:row>19</xdr:row>
      <xdr:rowOff>95250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784EE277-1DD1-4E0B-81FA-DED73E00E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28575</xdr:colOff>
      <xdr:row>2</xdr:row>
      <xdr:rowOff>47625</xdr:rowOff>
    </xdr:from>
    <xdr:to>
      <xdr:col>37</xdr:col>
      <xdr:colOff>628650</xdr:colOff>
      <xdr:row>19</xdr:row>
      <xdr:rowOff>104775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B994A89E-BF8B-4BEC-9B81-63D057457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33</xdr:row>
      <xdr:rowOff>114300</xdr:rowOff>
    </xdr:from>
    <xdr:to>
      <xdr:col>2</xdr:col>
      <xdr:colOff>638175</xdr:colOff>
      <xdr:row>50</xdr:row>
      <xdr:rowOff>171450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A37CD848-2335-41BC-8E24-DAE0A1D1C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685800</xdr:colOff>
      <xdr:row>33</xdr:row>
      <xdr:rowOff>123825</xdr:rowOff>
    </xdr:from>
    <xdr:to>
      <xdr:col>6</xdr:col>
      <xdr:colOff>523875</xdr:colOff>
      <xdr:row>50</xdr:row>
      <xdr:rowOff>180975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850266E6-FF8D-4FFB-9659-159055D1F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581025</xdr:colOff>
      <xdr:row>33</xdr:row>
      <xdr:rowOff>133350</xdr:rowOff>
    </xdr:from>
    <xdr:to>
      <xdr:col>10</xdr:col>
      <xdr:colOff>419100</xdr:colOff>
      <xdr:row>51</xdr:row>
      <xdr:rowOff>0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C08E60E2-5625-404E-85ED-F1BE9ED1D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476250</xdr:colOff>
      <xdr:row>33</xdr:row>
      <xdr:rowOff>142875</xdr:rowOff>
    </xdr:from>
    <xdr:to>
      <xdr:col>14</xdr:col>
      <xdr:colOff>314325</xdr:colOff>
      <xdr:row>51</xdr:row>
      <xdr:rowOff>9525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68B9FE77-AD84-4321-9349-E63FC3E93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381000</xdr:colOff>
      <xdr:row>33</xdr:row>
      <xdr:rowOff>142875</xdr:rowOff>
    </xdr:from>
    <xdr:to>
      <xdr:col>18</xdr:col>
      <xdr:colOff>219075</xdr:colOff>
      <xdr:row>51</xdr:row>
      <xdr:rowOff>9525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4F914189-93FB-4E7E-9CE1-3F08BB1C8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276225</xdr:colOff>
      <xdr:row>33</xdr:row>
      <xdr:rowOff>152400</xdr:rowOff>
    </xdr:from>
    <xdr:to>
      <xdr:col>22</xdr:col>
      <xdr:colOff>114300</xdr:colOff>
      <xdr:row>51</xdr:row>
      <xdr:rowOff>19050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6B2FC516-2ACF-459F-B786-33AFC759B8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180975</xdr:colOff>
      <xdr:row>33</xdr:row>
      <xdr:rowOff>152400</xdr:rowOff>
    </xdr:from>
    <xdr:to>
      <xdr:col>25</xdr:col>
      <xdr:colOff>714375</xdr:colOff>
      <xdr:row>51</xdr:row>
      <xdr:rowOff>19050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5E2A246F-E0B0-486E-8C3F-E40A0C9480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E0FF3-B1D9-4172-9892-385A5C65415B}" name="Tabelle1" displayName="Tabelle1" ref="A4:N12" totalsRowShown="0">
  <autoFilter ref="A4:N12" xr:uid="{0CFE0FF3-B1D9-4172-9892-385A5C65415B}"/>
  <tableColumns count="14">
    <tableColumn id="1" xr3:uid="{248EB2FD-5CB3-47D5-9F66-0D354346EDB6}" name="Spalte0"/>
    <tableColumn id="2" xr3:uid="{22FF0A28-9A4D-4F54-AFB1-60EAC3AA10ED}" name="Spalte2"/>
    <tableColumn id="13" xr3:uid="{A437BA59-1F15-4635-94EA-2ED18D52C9C4}" name="Spalte23"/>
    <tableColumn id="3" xr3:uid="{D0895BA8-ECEF-441D-8330-7E7F83EEE970}" name="Spalte3"/>
    <tableColumn id="4" xr3:uid="{7E80307B-C58E-4CD8-B524-969C8F10FD11}" name="Spalte4"/>
    <tableColumn id="5" xr3:uid="{E816AF54-F014-47E1-82BA-1705A7EBFB99}" name="Spalte5"/>
    <tableColumn id="6" xr3:uid="{02671A84-254F-4FB5-BD29-D7D4ABD202FD}" name="Spalte1"/>
    <tableColumn id="7" xr3:uid="{EF85B956-7ABC-4606-B11B-8E2B2D9D2BE1}" name="Spalte22"/>
    <tableColumn id="8" xr3:uid="{DAB01968-0407-444D-B221-A788C327CA92}" name="Spalte33"/>
    <tableColumn id="9" xr3:uid="{33880395-3BBD-407B-9882-A3DCFFF03955}" name="Spalte44"/>
    <tableColumn id="10" xr3:uid="{308DE8C3-FE03-4DE4-9668-897C48C258BD}" name="Spalte55"/>
    <tableColumn id="14" xr3:uid="{566168AC-2CC7-4622-8908-460084E29E7A}" name="DIFF"/>
    <tableColumn id="15" xr3:uid="{3D0358E0-8CEB-4F6E-A96F-86E6FE020C63}" name="Spalte6"/>
    <tableColumn id="16" xr3:uid="{C47E5DB3-6299-469B-BB82-C9B36DF04F7B}" name="Spalte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2267E-CCB5-46AB-9AC0-D8B7D8D1A43A}">
  <dimension ref="A3:N33"/>
  <sheetViews>
    <sheetView tabSelected="1" topLeftCell="A4" workbookViewId="0">
      <selection activeCell="V29" sqref="V29"/>
    </sheetView>
  </sheetViews>
  <sheetFormatPr baseColWidth="10" defaultRowHeight="15" x14ac:dyDescent="0.25"/>
  <cols>
    <col min="1" max="1" width="22.28515625" bestFit="1" customWidth="1"/>
  </cols>
  <sheetData>
    <row r="3" spans="1:14" x14ac:dyDescent="0.25">
      <c r="B3">
        <v>1</v>
      </c>
      <c r="C3">
        <v>2</v>
      </c>
      <c r="D3">
        <v>3</v>
      </c>
      <c r="E3">
        <v>4</v>
      </c>
      <c r="L3" t="s">
        <v>25</v>
      </c>
      <c r="M3" t="s">
        <v>25</v>
      </c>
      <c r="N3" t="s">
        <v>26</v>
      </c>
    </row>
    <row r="4" spans="1:14" x14ac:dyDescent="0.25">
      <c r="A4" t="s">
        <v>13</v>
      </c>
      <c r="B4" t="s">
        <v>9</v>
      </c>
      <c r="C4" t="s">
        <v>18</v>
      </c>
      <c r="D4" t="s">
        <v>10</v>
      </c>
      <c r="E4" t="s">
        <v>11</v>
      </c>
      <c r="F4" t="s">
        <v>12</v>
      </c>
      <c r="G4" t="s">
        <v>8</v>
      </c>
      <c r="H4" t="s">
        <v>14</v>
      </c>
      <c r="I4" t="s">
        <v>15</v>
      </c>
      <c r="J4" t="s">
        <v>16</v>
      </c>
      <c r="K4" t="s">
        <v>17</v>
      </c>
      <c r="L4" t="s">
        <v>19</v>
      </c>
      <c r="M4" t="s">
        <v>22</v>
      </c>
      <c r="N4" t="s">
        <v>24</v>
      </c>
    </row>
    <row r="5" spans="1:14" x14ac:dyDescent="0.25">
      <c r="A5" t="s">
        <v>0</v>
      </c>
      <c r="B5">
        <v>100001</v>
      </c>
      <c r="C5">
        <v>90001</v>
      </c>
      <c r="D5">
        <v>80001</v>
      </c>
      <c r="E5">
        <v>70001</v>
      </c>
      <c r="F5">
        <v>60001</v>
      </c>
      <c r="G5">
        <v>50001</v>
      </c>
      <c r="H5">
        <v>30001</v>
      </c>
      <c r="I5">
        <v>20001</v>
      </c>
      <c r="J5">
        <v>10001</v>
      </c>
      <c r="K5">
        <v>1001</v>
      </c>
      <c r="L5" t="s">
        <v>20</v>
      </c>
      <c r="M5" t="s">
        <v>21</v>
      </c>
      <c r="N5" t="s">
        <v>23</v>
      </c>
    </row>
    <row r="6" spans="1:14" x14ac:dyDescent="0.25">
      <c r="A6" t="s">
        <v>1</v>
      </c>
      <c r="B6">
        <v>174</v>
      </c>
      <c r="C6">
        <v>162</v>
      </c>
      <c r="D6">
        <v>141</v>
      </c>
      <c r="E6">
        <v>126</v>
      </c>
      <c r="F6">
        <v>112</v>
      </c>
      <c r="G6">
        <v>86</v>
      </c>
      <c r="H6">
        <v>53</v>
      </c>
      <c r="I6">
        <v>36</v>
      </c>
      <c r="J6">
        <v>17</v>
      </c>
      <c r="K6">
        <v>2</v>
      </c>
      <c r="L6" s="8">
        <f>Tabelle1[[#This Row],[Spalte33]]/Tabelle1[[#This Row],[Spalte44]]</f>
        <v>2.1176470588235294</v>
      </c>
      <c r="M6" s="8">
        <f>Tabelle1[[#This Row],[Spalte5]]/Tabelle1[[#This Row],[Spalte22]]</f>
        <v>2.1132075471698113</v>
      </c>
      <c r="N6" s="8">
        <f>Tabelle1[[#This Row],[Spalte2]]/Tabelle1[[#This Row],[Spalte44]]</f>
        <v>10.235294117647058</v>
      </c>
    </row>
    <row r="7" spans="1:14" x14ac:dyDescent="0.25">
      <c r="A7" t="s">
        <v>2</v>
      </c>
      <c r="B7">
        <v>78201</v>
      </c>
      <c r="C7">
        <v>64454</v>
      </c>
      <c r="D7">
        <v>33574</v>
      </c>
      <c r="E7">
        <v>25237</v>
      </c>
      <c r="F7">
        <v>19787</v>
      </c>
      <c r="G7">
        <v>9885</v>
      </c>
      <c r="H7">
        <v>3432</v>
      </c>
      <c r="I7">
        <v>1709</v>
      </c>
      <c r="J7">
        <v>343</v>
      </c>
      <c r="K7">
        <v>3</v>
      </c>
      <c r="L7" s="8">
        <f>Tabelle1[[#This Row],[Spalte33]]/Tabelle1[[#This Row],[Spalte44]]</f>
        <v>4.9825072886297379</v>
      </c>
      <c r="M7" s="8">
        <f>Tabelle1[[#This Row],[Spalte5]]/Tabelle1[[#This Row],[Spalte22]]</f>
        <v>5.7654428904428903</v>
      </c>
      <c r="N7" s="8">
        <f>Tabelle1[[#This Row],[Spalte2]]/Tabelle1[[#This Row],[Spalte44]]</f>
        <v>227.99125364431487</v>
      </c>
    </row>
    <row r="8" spans="1:14" x14ac:dyDescent="0.25">
      <c r="A8" t="s">
        <v>3</v>
      </c>
      <c r="B8">
        <v>134018</v>
      </c>
      <c r="C8">
        <v>117631</v>
      </c>
      <c r="D8">
        <v>54475</v>
      </c>
      <c r="E8">
        <v>39716</v>
      </c>
      <c r="F8">
        <v>30712</v>
      </c>
      <c r="G8">
        <v>12436</v>
      </c>
      <c r="H8">
        <v>3817</v>
      </c>
      <c r="I8">
        <v>1514</v>
      </c>
      <c r="J8">
        <v>311</v>
      </c>
      <c r="K8">
        <v>3</v>
      </c>
      <c r="L8" s="8">
        <f>Tabelle1[[#This Row],[Spalte33]]/Tabelle1[[#This Row],[Spalte44]]</f>
        <v>4.868167202572347</v>
      </c>
      <c r="M8" s="8">
        <f>Tabelle1[[#This Row],[Spalte5]]/Tabelle1[[#This Row],[Spalte22]]</f>
        <v>8.0461095100864561</v>
      </c>
      <c r="N8" s="8">
        <f>Tabelle1[[#This Row],[Spalte2]]/Tabelle1[[#This Row],[Spalte44]]</f>
        <v>430.92604501607718</v>
      </c>
    </row>
    <row r="9" spans="1:14" x14ac:dyDescent="0.25">
      <c r="A9" t="s">
        <v>4</v>
      </c>
      <c r="B9">
        <v>191625</v>
      </c>
      <c r="C9">
        <v>170944</v>
      </c>
      <c r="D9">
        <v>83683</v>
      </c>
      <c r="E9">
        <v>62074</v>
      </c>
      <c r="F9">
        <v>50619</v>
      </c>
      <c r="G9">
        <v>21895</v>
      </c>
      <c r="H9">
        <v>5571</v>
      </c>
      <c r="I9">
        <v>2485</v>
      </c>
      <c r="J9">
        <v>555</v>
      </c>
      <c r="K9">
        <v>2</v>
      </c>
      <c r="L9" s="8">
        <f>Tabelle1[[#This Row],[Spalte33]]/Tabelle1[[#This Row],[Spalte44]]</f>
        <v>4.4774774774774775</v>
      </c>
      <c r="M9" s="8">
        <f>Tabelle1[[#This Row],[Spalte5]]/Tabelle1[[#This Row],[Spalte22]]</f>
        <v>9.0861604738826056</v>
      </c>
      <c r="N9" s="8">
        <f>Tabelle1[[#This Row],[Spalte2]]/Tabelle1[[#This Row],[Spalte44]]</f>
        <v>345.27027027027026</v>
      </c>
    </row>
    <row r="10" spans="1:14" x14ac:dyDescent="0.25">
      <c r="A10" t="s">
        <v>5</v>
      </c>
      <c r="B10">
        <v>22609</v>
      </c>
      <c r="C10">
        <v>22339</v>
      </c>
      <c r="D10">
        <v>16257</v>
      </c>
      <c r="E10">
        <v>15343</v>
      </c>
      <c r="F10">
        <v>13924</v>
      </c>
      <c r="G10">
        <v>7853</v>
      </c>
      <c r="H10">
        <v>2944</v>
      </c>
      <c r="I10">
        <v>1758</v>
      </c>
      <c r="J10">
        <v>486</v>
      </c>
      <c r="K10">
        <v>3</v>
      </c>
      <c r="L10" s="8">
        <f>Tabelle1[[#This Row],[Spalte33]]/Tabelle1[[#This Row],[Spalte44]]</f>
        <v>3.617283950617284</v>
      </c>
      <c r="M10" s="8">
        <f>Tabelle1[[#This Row],[Spalte5]]/Tabelle1[[#This Row],[Spalte22]]</f>
        <v>4.7296195652173916</v>
      </c>
      <c r="N10" s="8">
        <f>Tabelle1[[#This Row],[Spalte2]]/Tabelle1[[#This Row],[Spalte44]]</f>
        <v>46.520576131687243</v>
      </c>
    </row>
    <row r="11" spans="1:14" x14ac:dyDescent="0.25">
      <c r="A11" t="s">
        <v>6</v>
      </c>
      <c r="B11">
        <f t="shared" ref="B11:G11" si="0">SUM(B6:B10)</f>
        <v>426627</v>
      </c>
      <c r="C11">
        <f t="shared" si="0"/>
        <v>375530</v>
      </c>
      <c r="D11">
        <f t="shared" si="0"/>
        <v>188130</v>
      </c>
      <c r="E11">
        <f t="shared" si="0"/>
        <v>142496</v>
      </c>
      <c r="F11">
        <f t="shared" si="0"/>
        <v>115154</v>
      </c>
      <c r="G11">
        <f t="shared" si="0"/>
        <v>52155</v>
      </c>
      <c r="H11">
        <f>SUM(H6:H10)</f>
        <v>15817</v>
      </c>
      <c r="I11">
        <f t="shared" ref="I11:K11" si="1">SUM(I6:I10)</f>
        <v>7502</v>
      </c>
      <c r="J11">
        <f t="shared" si="1"/>
        <v>1712</v>
      </c>
      <c r="K11">
        <f t="shared" si="1"/>
        <v>13</v>
      </c>
      <c r="L11" s="8">
        <f>Tabelle1[[#This Row],[Spalte33]]/Tabelle1[[#This Row],[Spalte44]]</f>
        <v>4.3820093457943923</v>
      </c>
      <c r="M11" s="8">
        <f>Tabelle1[[#This Row],[Spalte5]]/Tabelle1[[#This Row],[Spalte22]]</f>
        <v>7.2803945122336726</v>
      </c>
      <c r="N11" s="8">
        <f>Tabelle1[[#This Row],[Spalte2]]/Tabelle1[[#This Row],[Spalte44]]</f>
        <v>249.19801401869159</v>
      </c>
    </row>
    <row r="12" spans="1:14" x14ac:dyDescent="0.25">
      <c r="A12" t="s">
        <v>7</v>
      </c>
      <c r="B12" s="1">
        <f>1/(B5/B11)</f>
        <v>4.2662273377266233</v>
      </c>
      <c r="C12" s="1">
        <f t="shared" ref="C12:D12" si="2">C5/C11</f>
        <v>0.2396639416291641</v>
      </c>
      <c r="D12" s="1">
        <f t="shared" si="2"/>
        <v>0.42524318290543772</v>
      </c>
      <c r="E12" s="1">
        <f t="shared" ref="E12" si="3">E5/E11</f>
        <v>0.4912488771614642</v>
      </c>
      <c r="F12" s="1">
        <f t="shared" ref="F12" si="4">F5/F11</f>
        <v>0.52105007207739207</v>
      </c>
      <c r="G12" s="1">
        <f t="shared" ref="G12" si="5">G5/G11</f>
        <v>0.9587000287604257</v>
      </c>
      <c r="H12" s="1">
        <f t="shared" ref="H12" si="6">H5/H11</f>
        <v>1.8967566542327876</v>
      </c>
      <c r="I12" s="1">
        <f t="shared" ref="I12" si="7">I5/I11</f>
        <v>2.6660890429218873</v>
      </c>
      <c r="J12" s="1">
        <f t="shared" ref="J12:K12" si="8">J5/J11</f>
        <v>5.8417056074766354</v>
      </c>
      <c r="K12" s="1">
        <f t="shared" si="8"/>
        <v>77</v>
      </c>
      <c r="L12" s="8">
        <f>1/(Tabelle1[[#This Row],[Spalte33]]/Tabelle1[[#This Row],[Spalte44]])</f>
        <v>2.1911142176536034</v>
      </c>
      <c r="M12" s="8">
        <f>1/(Tabelle1[[#This Row],[Spalte5]]/Tabelle1[[#This Row],[Spalte22]])</f>
        <v>3.6402579250599554</v>
      </c>
      <c r="N12" s="8">
        <f>1/(Tabelle1[[#This Row],[Spalte2]]/Tabelle1[[#This Row],[Spalte44]])</f>
        <v>1.3692907444987563</v>
      </c>
    </row>
    <row r="15" spans="1:14" x14ac:dyDescent="0.25">
      <c r="A15" s="6" t="s">
        <v>1</v>
      </c>
      <c r="B15" t="s">
        <v>19</v>
      </c>
      <c r="C15">
        <f>B6-C6</f>
        <v>12</v>
      </c>
      <c r="D15">
        <f t="shared" ref="D15:K15" si="9">C6-D6</f>
        <v>21</v>
      </c>
      <c r="E15">
        <f t="shared" si="9"/>
        <v>15</v>
      </c>
      <c r="F15">
        <f t="shared" si="9"/>
        <v>14</v>
      </c>
      <c r="G15">
        <f t="shared" si="9"/>
        <v>26</v>
      </c>
      <c r="H15">
        <f t="shared" si="9"/>
        <v>33</v>
      </c>
      <c r="I15">
        <f t="shared" si="9"/>
        <v>17</v>
      </c>
      <c r="J15">
        <f t="shared" si="9"/>
        <v>19</v>
      </c>
      <c r="K15">
        <f t="shared" si="9"/>
        <v>15</v>
      </c>
    </row>
    <row r="16" spans="1:14" x14ac:dyDescent="0.25">
      <c r="A16" s="4" t="s">
        <v>2</v>
      </c>
      <c r="B16" t="s">
        <v>19</v>
      </c>
      <c r="C16">
        <f t="shared" ref="C16:K21" si="10">B7-C7</f>
        <v>13747</v>
      </c>
      <c r="D16">
        <f t="shared" si="10"/>
        <v>30880</v>
      </c>
      <c r="E16">
        <f t="shared" si="10"/>
        <v>8337</v>
      </c>
      <c r="F16">
        <f t="shared" si="10"/>
        <v>5450</v>
      </c>
      <c r="G16">
        <f t="shared" si="10"/>
        <v>9902</v>
      </c>
      <c r="H16">
        <f t="shared" si="10"/>
        <v>6453</v>
      </c>
      <c r="I16">
        <f t="shared" si="10"/>
        <v>1723</v>
      </c>
      <c r="J16">
        <f t="shared" si="10"/>
        <v>1366</v>
      </c>
      <c r="K16">
        <f t="shared" si="10"/>
        <v>340</v>
      </c>
    </row>
    <row r="17" spans="1:14" x14ac:dyDescent="0.25">
      <c r="A17" s="6" t="s">
        <v>3</v>
      </c>
      <c r="B17" t="s">
        <v>19</v>
      </c>
      <c r="C17">
        <f t="shared" si="10"/>
        <v>16387</v>
      </c>
      <c r="D17">
        <f t="shared" si="10"/>
        <v>63156</v>
      </c>
      <c r="E17">
        <f t="shared" si="10"/>
        <v>14759</v>
      </c>
      <c r="F17">
        <f t="shared" si="10"/>
        <v>9004</v>
      </c>
      <c r="G17">
        <f t="shared" si="10"/>
        <v>18276</v>
      </c>
      <c r="H17">
        <f t="shared" si="10"/>
        <v>8619</v>
      </c>
      <c r="I17">
        <f t="shared" si="10"/>
        <v>2303</v>
      </c>
      <c r="J17">
        <f t="shared" si="10"/>
        <v>1203</v>
      </c>
      <c r="K17">
        <f t="shared" si="10"/>
        <v>308</v>
      </c>
    </row>
    <row r="18" spans="1:14" x14ac:dyDescent="0.25">
      <c r="A18" s="4" t="s">
        <v>4</v>
      </c>
      <c r="B18" t="s">
        <v>19</v>
      </c>
      <c r="C18">
        <f t="shared" si="10"/>
        <v>20681</v>
      </c>
      <c r="D18">
        <f t="shared" si="10"/>
        <v>87261</v>
      </c>
      <c r="E18">
        <f t="shared" si="10"/>
        <v>21609</v>
      </c>
      <c r="F18">
        <f t="shared" si="10"/>
        <v>11455</v>
      </c>
      <c r="G18">
        <f t="shared" si="10"/>
        <v>28724</v>
      </c>
      <c r="H18">
        <f t="shared" si="10"/>
        <v>16324</v>
      </c>
      <c r="I18">
        <f t="shared" si="10"/>
        <v>3086</v>
      </c>
      <c r="J18">
        <f t="shared" si="10"/>
        <v>1930</v>
      </c>
      <c r="K18">
        <f t="shared" si="10"/>
        <v>553</v>
      </c>
    </row>
    <row r="19" spans="1:14" x14ac:dyDescent="0.25">
      <c r="A19" s="6" t="s">
        <v>5</v>
      </c>
      <c r="B19" t="s">
        <v>19</v>
      </c>
      <c r="C19">
        <f t="shared" si="10"/>
        <v>270</v>
      </c>
      <c r="D19">
        <f t="shared" si="10"/>
        <v>6082</v>
      </c>
      <c r="E19">
        <f t="shared" si="10"/>
        <v>914</v>
      </c>
      <c r="F19">
        <f t="shared" si="10"/>
        <v>1419</v>
      </c>
      <c r="G19">
        <f t="shared" si="10"/>
        <v>6071</v>
      </c>
      <c r="H19">
        <f t="shared" si="10"/>
        <v>4909</v>
      </c>
      <c r="I19">
        <f t="shared" si="10"/>
        <v>1186</v>
      </c>
      <c r="J19">
        <f t="shared" si="10"/>
        <v>1272</v>
      </c>
      <c r="K19">
        <f t="shared" si="10"/>
        <v>483</v>
      </c>
    </row>
    <row r="20" spans="1:14" x14ac:dyDescent="0.25">
      <c r="A20" s="4" t="s">
        <v>6</v>
      </c>
      <c r="B20" t="s">
        <v>19</v>
      </c>
      <c r="C20">
        <f t="shared" si="10"/>
        <v>51097</v>
      </c>
      <c r="D20">
        <f t="shared" si="10"/>
        <v>187400</v>
      </c>
      <c r="E20">
        <f t="shared" si="10"/>
        <v>45634</v>
      </c>
      <c r="F20">
        <f t="shared" si="10"/>
        <v>27342</v>
      </c>
      <c r="G20">
        <f t="shared" si="10"/>
        <v>62999</v>
      </c>
      <c r="H20">
        <f t="shared" si="10"/>
        <v>36338</v>
      </c>
      <c r="I20">
        <f t="shared" si="10"/>
        <v>8315</v>
      </c>
      <c r="J20">
        <f t="shared" si="10"/>
        <v>5790</v>
      </c>
      <c r="K20">
        <f t="shared" si="10"/>
        <v>1699</v>
      </c>
    </row>
    <row r="21" spans="1:14" x14ac:dyDescent="0.25">
      <c r="A21" s="6" t="s">
        <v>7</v>
      </c>
      <c r="B21" t="s">
        <v>19</v>
      </c>
      <c r="C21">
        <f t="shared" si="10"/>
        <v>4.0265633960974592</v>
      </c>
      <c r="D21">
        <f t="shared" si="10"/>
        <v>-0.18557924127627362</v>
      </c>
      <c r="E21">
        <f t="shared" si="10"/>
        <v>-6.6005694256026481E-2</v>
      </c>
      <c r="F21">
        <f t="shared" si="10"/>
        <v>-2.9801194915927864E-2</v>
      </c>
      <c r="G21">
        <f t="shared" si="10"/>
        <v>-0.43764995668303364</v>
      </c>
      <c r="H21">
        <f t="shared" si="10"/>
        <v>-0.9380566254723619</v>
      </c>
      <c r="I21">
        <f t="shared" si="10"/>
        <v>-0.7693323886890997</v>
      </c>
      <c r="J21">
        <f t="shared" si="10"/>
        <v>-3.1756165645547481</v>
      </c>
      <c r="K21">
        <f t="shared" si="10"/>
        <v>-71.158294392523359</v>
      </c>
    </row>
    <row r="25" spans="1:14" x14ac:dyDescent="0.25">
      <c r="A25" s="2" t="s">
        <v>13</v>
      </c>
      <c r="B25" s="3" t="s">
        <v>9</v>
      </c>
      <c r="C25" s="3" t="s">
        <v>18</v>
      </c>
      <c r="D25" s="3" t="s">
        <v>10</v>
      </c>
      <c r="E25" s="3" t="s">
        <v>11</v>
      </c>
      <c r="F25" s="3" t="s">
        <v>12</v>
      </c>
      <c r="G25" s="3" t="s">
        <v>8</v>
      </c>
      <c r="H25" s="3" t="s">
        <v>8</v>
      </c>
    </row>
    <row r="26" spans="1:14" x14ac:dyDescent="0.25">
      <c r="A26" s="4" t="s">
        <v>0</v>
      </c>
      <c r="B26" s="5">
        <v>1000</v>
      </c>
      <c r="C26" s="5">
        <v>2000</v>
      </c>
      <c r="D26" s="5">
        <v>4000</v>
      </c>
      <c r="E26" s="5">
        <v>8000</v>
      </c>
      <c r="F26" s="5">
        <v>16000</v>
      </c>
      <c r="G26" s="5">
        <v>32000</v>
      </c>
      <c r="H26" s="5">
        <v>64000</v>
      </c>
    </row>
    <row r="27" spans="1:14" x14ac:dyDescent="0.25">
      <c r="A27" s="6" t="s">
        <v>1</v>
      </c>
      <c r="B27" s="7">
        <v>1</v>
      </c>
      <c r="C27" s="7">
        <v>4</v>
      </c>
      <c r="D27" s="7">
        <v>7</v>
      </c>
      <c r="E27" s="7">
        <v>14</v>
      </c>
      <c r="F27" s="7">
        <v>27</v>
      </c>
      <c r="G27" s="7">
        <v>56</v>
      </c>
      <c r="H27" s="7">
        <v>117</v>
      </c>
      <c r="I27">
        <f>H27/G27</f>
        <v>2.0892857142857144</v>
      </c>
      <c r="J27" s="10" t="s">
        <v>28</v>
      </c>
      <c r="K27" s="10"/>
      <c r="L27" s="10"/>
      <c r="M27" s="10"/>
      <c r="N27" s="10"/>
    </row>
    <row r="28" spans="1:14" x14ac:dyDescent="0.25">
      <c r="A28" s="4" t="s">
        <v>2</v>
      </c>
      <c r="B28" s="5">
        <v>3</v>
      </c>
      <c r="C28" s="5">
        <v>9</v>
      </c>
      <c r="D28" s="5">
        <v>41</v>
      </c>
      <c r="E28" s="5">
        <v>223</v>
      </c>
      <c r="F28" s="5">
        <v>942</v>
      </c>
      <c r="G28" s="5">
        <v>4120</v>
      </c>
      <c r="H28" s="5">
        <v>16874</v>
      </c>
      <c r="I28">
        <f t="shared" ref="I28:I32" si="11">H28/G28</f>
        <v>4.0956310679611647</v>
      </c>
      <c r="J28" s="11" t="s">
        <v>29</v>
      </c>
      <c r="K28" s="11"/>
      <c r="L28" s="11"/>
      <c r="M28" s="11"/>
      <c r="N28" s="11"/>
    </row>
    <row r="29" spans="1:14" x14ac:dyDescent="0.25">
      <c r="A29" s="6" t="s">
        <v>3</v>
      </c>
      <c r="B29" s="7">
        <v>2</v>
      </c>
      <c r="C29" s="7">
        <v>8</v>
      </c>
      <c r="D29" s="7">
        <v>34</v>
      </c>
      <c r="E29" s="7">
        <v>186</v>
      </c>
      <c r="F29" s="7">
        <v>920</v>
      </c>
      <c r="G29" s="7">
        <v>4517</v>
      </c>
      <c r="H29" s="7">
        <v>26096</v>
      </c>
      <c r="I29">
        <f t="shared" si="11"/>
        <v>5.7772858091653756</v>
      </c>
      <c r="J29" s="10" t="s">
        <v>30</v>
      </c>
      <c r="K29" s="10"/>
      <c r="L29" s="10"/>
      <c r="M29" s="10"/>
      <c r="N29" s="10"/>
    </row>
    <row r="30" spans="1:14" x14ac:dyDescent="0.25">
      <c r="A30" s="4" t="s">
        <v>4</v>
      </c>
      <c r="B30" s="5">
        <v>2</v>
      </c>
      <c r="C30" s="5">
        <v>9</v>
      </c>
      <c r="D30" s="5">
        <v>55</v>
      </c>
      <c r="E30" s="5">
        <v>341</v>
      </c>
      <c r="F30" s="5">
        <v>1515</v>
      </c>
      <c r="G30" s="5">
        <v>6792</v>
      </c>
      <c r="H30" s="5">
        <v>44577</v>
      </c>
      <c r="I30">
        <f t="shared" si="11"/>
        <v>6.5631625441696109</v>
      </c>
      <c r="J30" s="10" t="s">
        <v>30</v>
      </c>
      <c r="K30" s="10"/>
      <c r="L30" s="10"/>
      <c r="M30" s="10"/>
      <c r="N30" s="10"/>
    </row>
    <row r="31" spans="1:14" x14ac:dyDescent="0.25">
      <c r="A31" s="6" t="s">
        <v>5</v>
      </c>
      <c r="B31" s="7">
        <v>3</v>
      </c>
      <c r="C31" s="7">
        <v>13</v>
      </c>
      <c r="D31" s="7">
        <v>74</v>
      </c>
      <c r="E31" s="7">
        <v>318</v>
      </c>
      <c r="F31" s="7">
        <v>1074</v>
      </c>
      <c r="G31" s="7">
        <v>3446</v>
      </c>
      <c r="H31" s="7">
        <v>11929</v>
      </c>
      <c r="I31">
        <f t="shared" si="11"/>
        <v>3.4616947185142193</v>
      </c>
      <c r="J31" s="12" t="s">
        <v>31</v>
      </c>
      <c r="K31" s="12"/>
      <c r="L31" s="12"/>
      <c r="M31" s="12"/>
      <c r="N31" s="12"/>
    </row>
    <row r="32" spans="1:14" x14ac:dyDescent="0.25">
      <c r="A32" s="4" t="s">
        <v>6</v>
      </c>
      <c r="B32" s="5">
        <f t="shared" ref="B32" si="12">SUM(B27:B31)</f>
        <v>11</v>
      </c>
      <c r="C32" s="5">
        <f t="shared" ref="C32" si="13">SUM(C27:C31)</f>
        <v>43</v>
      </c>
      <c r="D32" s="5">
        <f t="shared" ref="D32" si="14">SUM(D27:D31)</f>
        <v>211</v>
      </c>
      <c r="E32" s="5">
        <f t="shared" ref="E32" si="15">SUM(E27:E31)</f>
        <v>1082</v>
      </c>
      <c r="F32" s="5">
        <f t="shared" ref="F32" si="16">SUM(F27:F31)</f>
        <v>4478</v>
      </c>
      <c r="G32" s="5">
        <f t="shared" ref="G32:H32" si="17">SUM(G27:G31)</f>
        <v>18931</v>
      </c>
      <c r="H32" s="5">
        <f t="shared" si="17"/>
        <v>99593</v>
      </c>
      <c r="I32">
        <f t="shared" si="11"/>
        <v>5.260842005176694</v>
      </c>
      <c r="J32" s="10" t="s">
        <v>30</v>
      </c>
      <c r="K32" s="10"/>
      <c r="L32" s="10"/>
      <c r="M32" s="10"/>
      <c r="N32" s="10"/>
    </row>
    <row r="33" spans="1:8" x14ac:dyDescent="0.25">
      <c r="A33" s="6" t="s">
        <v>27</v>
      </c>
      <c r="B33" s="9">
        <f>(B26/B32)</f>
        <v>90.909090909090907</v>
      </c>
      <c r="C33" s="9">
        <f t="shared" ref="C33" si="18">C26/C32</f>
        <v>46.511627906976742</v>
      </c>
      <c r="D33" s="9">
        <f t="shared" ref="D33" si="19">D26/D32</f>
        <v>18.957345971563981</v>
      </c>
      <c r="E33" s="9">
        <f t="shared" ref="E33" si="20">E26/E32</f>
        <v>7.3937153419593349</v>
      </c>
      <c r="F33" s="9">
        <f t="shared" ref="F33" si="21">F26/F32</f>
        <v>3.5730236712818222</v>
      </c>
      <c r="G33" s="9">
        <f t="shared" ref="G33:H33" si="22">G26/G32</f>
        <v>1.6903491627489304</v>
      </c>
      <c r="H33" s="9">
        <f t="shared" si="22"/>
        <v>0.64261544486058253</v>
      </c>
    </row>
  </sheetData>
  <mergeCells count="5">
    <mergeCell ref="J32:N32"/>
    <mergeCell ref="J27:N27"/>
    <mergeCell ref="J29:N29"/>
    <mergeCell ref="J30:N30"/>
    <mergeCell ref="J31:N31"/>
  </mergeCells>
  <phoneticPr fontId="2" type="noConversion"/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6 5 m 5 V F d Q 4 u m k A A A A 9 g A A A B I A H A B D b 2 5 m a W c v U G F j a 2 F n Z S 5 4 b W w g o h g A K K A U A A A A A A A A A A A A A A A A A A A A A A A A A A A A h Y 8 x D o I w G I W v Q r r T l u J A y E 8 Z 1 E 0 S E x P j 2 p Q K j V A M L Z a 7 O X g k r y B G U T f H 9 7 1 v e O 9 + v U E + t k 1 w U b 3 V n c l Q h C k K l J F d q U 2 V o c E d w w T l H L Z C n k S l g k k 2 N h 1 t m a H a u X N K i P c e + x h 3 f U U Y p R E 5 F J u d r F U r 0 E f W / + V Q G + u E k Q p x 2 L / G c I Y j u s B x M m 0 C M k M o t P k K b O q e 7 Q + E 5 d C 4 o V e 8 V O F q D W S O Q N 4 f + A N Q S w M E F A A C A A g A 6 5 m 5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u Z u V Q o i k e 4 D g A A A B E A A A A T A B w A R m 9 y b X V s Y X M v U 2 V j d G l v b j E u b S C i G A A o o B Q A A A A A A A A A A A A A A A A A A A A A A A A A A A A r T k 0 u y c z P U w i G 0 I b W A F B L A Q I t A B Q A A g A I A O u Z u V R X U O L p p A A A A P Y A A A A S A A A A A A A A A A A A A A A A A A A A A A B D b 2 5 m a W c v U G F j a 2 F n Z S 5 4 b W x Q S w E C L Q A U A A I A C A D r m b l U D 8 r p q 6 Q A A A D p A A A A E w A A A A A A A A A A A A A A A A D w A A A A W 0 N v b n R l b n R f V H l w Z X N d L n h t b F B L A Q I t A B Q A A g A I A O u Z u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h L I X J Y C n R o o f M v 1 c r U O 9 A A A A A A I A A A A A A B B m A A A A A Q A A I A A A A H q + 7 b 4 F q V k o Q U P g U 3 n K t O M M g e 6 X 1 R Z P s s H L t h 0 w c 9 z y A A A A A A 6 A A A A A A g A A I A A A A K o 4 M n Q o p p 3 d M X h Q p i s A 1 b r w / k d q s x u D Y 3 W J o C g 3 8 8 D h U A A A A F A V k W W Z 7 F 5 b 8 5 n U L o t R Z O m T C 6 e e 8 i E V R k A E h N F s q / T 9 U j M b l X E t 0 V 1 N h w J K Z S G Q W 7 3 B g F / + c z y m F 8 P 0 P d F G 4 o y l n 1 Y 0 e y g A P 4 Z D Z E u U r v U X Q A A A A C j 2 x 3 / i 9 Y E U w X C 5 J y j J Z s y 3 w N u x C 9 o Z / X G 1 3 l b e D N r S t d X o C / d z n w P Y N U / P z + + E 8 1 S F P t a u V M l S g h R J 0 j + Y a q o = < / D a t a M a s h u p > 
</file>

<file path=customXml/itemProps1.xml><?xml version="1.0" encoding="utf-8"?>
<ds:datastoreItem xmlns:ds="http://schemas.openxmlformats.org/officeDocument/2006/customXml" ds:itemID="{D636FCE7-76B5-478C-AD27-F78CF27AACC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Eriktion</dc:creator>
  <cp:lastModifiedBy>Eriktion</cp:lastModifiedBy>
  <dcterms:created xsi:type="dcterms:W3CDTF">2022-05-25T17:05:06Z</dcterms:created>
  <dcterms:modified xsi:type="dcterms:W3CDTF">2022-05-25T19:28:09Z</dcterms:modified>
</cp:coreProperties>
</file>