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tammob/Documents/Universität/6. Semester/Projektmanagement/"/>
    </mc:Choice>
  </mc:AlternateContent>
  <xr:revisionPtr revIDLastSave="0" documentId="13_ncr:1_{AAB09946-2089-4844-B675-383CE34F531D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Verformelte Gantplanung" sheetId="4" r:id="rId1"/>
  </sheets>
  <definedNames>
    <definedName name="Anfang">'Verformelte Gantplanung'!$P$4:$P$55</definedName>
    <definedName name="sortierbereic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6" i="4" l="1"/>
  <c r="P55" i="4"/>
  <c r="R55" i="4" s="1"/>
  <c r="J55" i="4"/>
  <c r="I55" i="4"/>
  <c r="S54" i="4"/>
  <c r="J54" i="4"/>
  <c r="I54" i="4"/>
  <c r="P54" i="4" s="1"/>
  <c r="Q54" i="4" s="1"/>
  <c r="T53" i="4"/>
  <c r="J53" i="4"/>
  <c r="I53" i="4"/>
  <c r="T52" i="4"/>
  <c r="J52" i="4"/>
  <c r="I52" i="4"/>
  <c r="T51" i="4"/>
  <c r="T50" i="4" s="1"/>
  <c r="T44" i="4" s="1"/>
  <c r="T15" i="4" s="1"/>
  <c r="J51" i="4"/>
  <c r="I51" i="4"/>
  <c r="J50" i="4"/>
  <c r="I50" i="4"/>
  <c r="J49" i="4"/>
  <c r="I49" i="4"/>
  <c r="J48" i="4"/>
  <c r="I48" i="4"/>
  <c r="T47" i="4"/>
  <c r="J47" i="4"/>
  <c r="I47" i="4"/>
  <c r="J46" i="4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J39" i="4"/>
  <c r="I39" i="4"/>
  <c r="J38" i="4"/>
  <c r="I38" i="4"/>
  <c r="J37" i="4"/>
  <c r="I37" i="4"/>
  <c r="J36" i="4"/>
  <c r="I36" i="4"/>
  <c r="J35" i="4"/>
  <c r="I35" i="4"/>
  <c r="T34" i="4"/>
  <c r="J34" i="4"/>
  <c r="I34" i="4"/>
  <c r="J33" i="4"/>
  <c r="I33" i="4"/>
  <c r="J32" i="4"/>
  <c r="I32" i="4"/>
  <c r="J31" i="4"/>
  <c r="I31" i="4"/>
  <c r="T30" i="4"/>
  <c r="T25" i="4" s="1"/>
  <c r="T17" i="4" s="1"/>
  <c r="T7" i="4" s="1"/>
  <c r="J30" i="4"/>
  <c r="I30" i="4"/>
  <c r="T29" i="4"/>
  <c r="T27" i="4" s="1"/>
  <c r="T24" i="4" s="1"/>
  <c r="J29" i="4"/>
  <c r="I29" i="4"/>
  <c r="T28" i="4"/>
  <c r="J28" i="4"/>
  <c r="I28" i="4"/>
  <c r="J27" i="4"/>
  <c r="I27" i="4"/>
  <c r="J26" i="4"/>
  <c r="I26" i="4"/>
  <c r="J25" i="4"/>
  <c r="I25" i="4"/>
  <c r="J24" i="4"/>
  <c r="I24" i="4"/>
  <c r="T23" i="4"/>
  <c r="J23" i="4"/>
  <c r="I23" i="4"/>
  <c r="J22" i="4"/>
  <c r="I22" i="4"/>
  <c r="J21" i="4"/>
  <c r="I21" i="4"/>
  <c r="J20" i="4"/>
  <c r="I20" i="4"/>
  <c r="J19" i="4"/>
  <c r="I19" i="4"/>
  <c r="T18" i="4"/>
  <c r="J18" i="4"/>
  <c r="I18" i="4"/>
  <c r="J17" i="4"/>
  <c r="I17" i="4"/>
  <c r="J16" i="4"/>
  <c r="I16" i="4"/>
  <c r="J15" i="4"/>
  <c r="I15" i="4"/>
  <c r="J14" i="4"/>
  <c r="I14" i="4"/>
  <c r="T13" i="4"/>
  <c r="J13" i="4"/>
  <c r="I13" i="4"/>
  <c r="J12" i="4"/>
  <c r="I12" i="4"/>
  <c r="T11" i="4"/>
  <c r="J11" i="4"/>
  <c r="I11" i="4"/>
  <c r="J10" i="4"/>
  <c r="I10" i="4"/>
  <c r="J9" i="4"/>
  <c r="I9" i="4"/>
  <c r="T8" i="4"/>
  <c r="J8" i="4"/>
  <c r="I8" i="4"/>
  <c r="J7" i="4"/>
  <c r="I7" i="4"/>
  <c r="J6" i="4"/>
  <c r="I6" i="4"/>
  <c r="N5" i="4"/>
  <c r="J5" i="4"/>
  <c r="I5" i="4"/>
  <c r="O4" i="4"/>
  <c r="J4" i="4"/>
  <c r="I4" i="4"/>
  <c r="R4" i="4" s="1"/>
  <c r="IM2" i="4"/>
  <c r="IL2" i="4"/>
  <c r="IK2" i="4"/>
  <c r="IJ2" i="4"/>
  <c r="II2" i="4"/>
  <c r="IH2" i="4"/>
  <c r="IG2" i="4"/>
  <c r="IF2" i="4"/>
  <c r="IE2" i="4"/>
  <c r="ID2" i="4"/>
  <c r="IC2" i="4"/>
  <c r="IB2" i="4"/>
  <c r="IA2" i="4"/>
  <c r="HZ2" i="4"/>
  <c r="HY2" i="4"/>
  <c r="HX2" i="4"/>
  <c r="HW2" i="4"/>
  <c r="HV2" i="4"/>
  <c r="HU2" i="4"/>
  <c r="HT2" i="4"/>
  <c r="HS2" i="4"/>
  <c r="HR2" i="4"/>
  <c r="HQ2" i="4"/>
  <c r="HP2" i="4"/>
  <c r="HO2" i="4"/>
  <c r="HN2" i="4"/>
  <c r="HM2" i="4"/>
  <c r="HL2" i="4"/>
  <c r="HK2" i="4"/>
  <c r="HJ2" i="4"/>
  <c r="HI2" i="4"/>
  <c r="HH2" i="4"/>
  <c r="HG2" i="4"/>
  <c r="HF2" i="4"/>
  <c r="HE2" i="4"/>
  <c r="HD2" i="4"/>
  <c r="HC2" i="4"/>
  <c r="HB2" i="4"/>
  <c r="HA2" i="4"/>
  <c r="GZ2" i="4"/>
  <c r="GY2" i="4"/>
  <c r="GX2" i="4"/>
  <c r="GW2" i="4"/>
  <c r="GV2" i="4"/>
  <c r="GU2" i="4"/>
  <c r="GT2" i="4"/>
  <c r="GS2" i="4"/>
  <c r="GR2" i="4"/>
  <c r="GQ2" i="4"/>
  <c r="GP2" i="4"/>
  <c r="GO2" i="4"/>
  <c r="GN2" i="4"/>
  <c r="GM2" i="4"/>
  <c r="GL2" i="4"/>
  <c r="GK2" i="4"/>
  <c r="GJ2" i="4"/>
  <c r="GI2" i="4"/>
  <c r="GH2" i="4"/>
  <c r="GG2" i="4"/>
  <c r="GF2" i="4"/>
  <c r="GE2" i="4"/>
  <c r="GD2" i="4"/>
  <c r="GC2" i="4"/>
  <c r="GB2" i="4"/>
  <c r="GA2" i="4"/>
  <c r="FZ2" i="4"/>
  <c r="FY2" i="4"/>
  <c r="FX2" i="4"/>
  <c r="FW2" i="4"/>
  <c r="FV2" i="4"/>
  <c r="FU2" i="4"/>
  <c r="FT2" i="4"/>
  <c r="FS2" i="4"/>
  <c r="FR2" i="4"/>
  <c r="FQ2" i="4"/>
  <c r="FP2" i="4"/>
  <c r="FO2" i="4"/>
  <c r="FN2" i="4"/>
  <c r="FM2" i="4"/>
  <c r="FL2" i="4"/>
  <c r="FK2" i="4"/>
  <c r="FJ2" i="4"/>
  <c r="FI2" i="4"/>
  <c r="FH2" i="4"/>
  <c r="FG2" i="4"/>
  <c r="FF2" i="4"/>
  <c r="FE2" i="4"/>
  <c r="FD2" i="4"/>
  <c r="FC2" i="4"/>
  <c r="FB2" i="4"/>
  <c r="FA2" i="4"/>
  <c r="EZ2" i="4"/>
  <c r="EY2" i="4"/>
  <c r="EX2" i="4"/>
  <c r="EW2" i="4"/>
  <c r="EV2" i="4"/>
  <c r="EU2" i="4"/>
  <c r="ET2" i="4"/>
  <c r="ES2" i="4"/>
  <c r="ER2" i="4"/>
  <c r="EQ2" i="4"/>
  <c r="EP2" i="4"/>
  <c r="EO2" i="4"/>
  <c r="EN2" i="4"/>
  <c r="EM2" i="4"/>
  <c r="EL2" i="4"/>
  <c r="EK2" i="4"/>
  <c r="EJ2" i="4"/>
  <c r="EI2" i="4"/>
  <c r="EH2" i="4"/>
  <c r="EG2" i="4"/>
  <c r="EF2" i="4"/>
  <c r="EE2" i="4"/>
  <c r="ED2" i="4"/>
  <c r="EC2" i="4"/>
  <c r="EB2" i="4"/>
  <c r="EA2" i="4"/>
  <c r="DZ2" i="4"/>
  <c r="DY2" i="4"/>
  <c r="DX2" i="4"/>
  <c r="DW2" i="4"/>
  <c r="DV2" i="4"/>
  <c r="DU2" i="4"/>
  <c r="DT2" i="4"/>
  <c r="DS2" i="4"/>
  <c r="DR2" i="4"/>
  <c r="DQ2" i="4"/>
  <c r="DP2" i="4"/>
  <c r="DO2" i="4"/>
  <c r="DN2" i="4"/>
  <c r="DM2" i="4"/>
  <c r="DL2" i="4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43" i="4" l="1"/>
  <c r="T40" i="4" s="1"/>
  <c r="N9" i="4"/>
  <c r="N10" i="4" s="1"/>
  <c r="T49" i="4"/>
  <c r="T48" i="4" s="1"/>
  <c r="T46" i="4" s="1"/>
  <c r="T45" i="4" s="1"/>
  <c r="T32" i="4" s="1"/>
  <c r="T26" i="4"/>
  <c r="T20" i="4" s="1"/>
  <c r="T12" i="4" s="1"/>
  <c r="T10" i="4" s="1"/>
  <c r="T39" i="4"/>
  <c r="T38" i="4" s="1"/>
  <c r="T36" i="4" s="1"/>
  <c r="T42" i="4" s="1"/>
  <c r="T33" i="4" s="1"/>
  <c r="O55" i="4"/>
  <c r="P5" i="4"/>
  <c r="R5" i="4" s="1"/>
  <c r="Q4" i="4"/>
  <c r="P6" i="4"/>
  <c r="R6" i="4" s="1"/>
  <c r="N15" i="4"/>
  <c r="N14" i="4"/>
  <c r="N35" i="4"/>
  <c r="O5" i="4"/>
  <c r="N6" i="4"/>
  <c r="N7" i="4"/>
  <c r="N8" i="4"/>
  <c r="S55" i="4"/>
  <c r="Q55" i="4"/>
  <c r="T41" i="4"/>
  <c r="T31" i="4" s="1"/>
  <c r="O6" i="4" l="1"/>
  <c r="N13" i="4"/>
  <c r="T37" i="4"/>
  <c r="T35" i="4" s="1"/>
  <c r="T14" i="4"/>
  <c r="N37" i="4"/>
  <c r="N40" i="4" s="1"/>
  <c r="S6" i="4"/>
  <c r="Q6" i="4"/>
  <c r="N12" i="4"/>
  <c r="N17" i="4"/>
  <c r="N16" i="4"/>
  <c r="N19" i="4"/>
  <c r="T22" i="4"/>
  <c r="T16" i="4" s="1"/>
  <c r="T9" i="4" s="1"/>
  <c r="T5" i="4" s="1"/>
  <c r="T21" i="4"/>
  <c r="T19" i="4" s="1"/>
  <c r="N11" i="4"/>
  <c r="N18" i="4"/>
  <c r="N34" i="4"/>
  <c r="N44" i="4"/>
  <c r="P35" i="4"/>
  <c r="R35" i="4" s="1"/>
  <c r="P9" i="4"/>
  <c r="P8" i="4"/>
  <c r="R8" i="4" s="1"/>
  <c r="P7" i="4"/>
  <c r="R7" i="4" s="1"/>
  <c r="Q5" i="4"/>
  <c r="T4" i="4" l="1"/>
  <c r="S4" i="4" s="1"/>
  <c r="S5" i="4"/>
  <c r="P34" i="4"/>
  <c r="R34" i="4" s="1"/>
  <c r="S7" i="4"/>
  <c r="Q7" i="4"/>
  <c r="O34" i="4"/>
  <c r="N21" i="4"/>
  <c r="O35" i="4"/>
  <c r="R9" i="4"/>
  <c r="O9" i="4"/>
  <c r="N43" i="4"/>
  <c r="N42" i="4"/>
  <c r="S35" i="4"/>
  <c r="P37" i="4"/>
  <c r="R37" i="4" s="1"/>
  <c r="Q35" i="4"/>
  <c r="N25" i="4"/>
  <c r="P18" i="4"/>
  <c r="R18" i="4" s="1"/>
  <c r="Q8" i="4"/>
  <c r="P11" i="4"/>
  <c r="R11" i="4" s="1"/>
  <c r="S8" i="4"/>
  <c r="O7" i="4"/>
  <c r="N50" i="4"/>
  <c r="O8" i="4"/>
  <c r="N22" i="4"/>
  <c r="N20" i="4"/>
  <c r="O11" i="4" l="1"/>
  <c r="O37" i="4"/>
  <c r="P14" i="4"/>
  <c r="P10" i="4"/>
  <c r="Q9" i="4"/>
  <c r="P13" i="4"/>
  <c r="P16" i="4"/>
  <c r="S9" i="4"/>
  <c r="P15" i="4"/>
  <c r="N24" i="4"/>
  <c r="N33" i="4"/>
  <c r="S11" i="4"/>
  <c r="Q11" i="4"/>
  <c r="N53" i="4"/>
  <c r="N52" i="4"/>
  <c r="N23" i="4"/>
  <c r="Q18" i="4"/>
  <c r="S18" i="4"/>
  <c r="N36" i="4"/>
  <c r="N31" i="4"/>
  <c r="N32" i="4"/>
  <c r="S34" i="4"/>
  <c r="Q34" i="4"/>
  <c r="N30" i="4"/>
  <c r="P42" i="4"/>
  <c r="Q37" i="4"/>
  <c r="S37" i="4"/>
  <c r="O18" i="4"/>
  <c r="N26" i="4"/>
  <c r="P38" i="4" l="1"/>
  <c r="R38" i="4" s="1"/>
  <c r="R42" i="4"/>
  <c r="N38" i="4"/>
  <c r="P32" i="4"/>
  <c r="R32" i="4" s="1"/>
  <c r="P31" i="4"/>
  <c r="R31" i="4" s="1"/>
  <c r="N27" i="4"/>
  <c r="R13" i="4"/>
  <c r="O13" i="4"/>
  <c r="N45" i="4"/>
  <c r="N51" i="4"/>
  <c r="R15" i="4"/>
  <c r="O15" i="4"/>
  <c r="N28" i="4"/>
  <c r="N41" i="4"/>
  <c r="O31" i="4"/>
  <c r="R10" i="4"/>
  <c r="O10" i="4"/>
  <c r="O42" i="4"/>
  <c r="R16" i="4"/>
  <c r="O16" i="4"/>
  <c r="P19" i="4"/>
  <c r="R14" i="4"/>
  <c r="O14" i="4"/>
  <c r="O32" i="4" l="1"/>
  <c r="P40" i="4"/>
  <c r="S14" i="4"/>
  <c r="Q14" i="4"/>
  <c r="P45" i="4"/>
  <c r="O45" i="4" s="1"/>
  <c r="Q32" i="4"/>
  <c r="S32" i="4"/>
  <c r="R19" i="4"/>
  <c r="O19" i="4"/>
  <c r="P17" i="4"/>
  <c r="S10" i="4"/>
  <c r="P12" i="4"/>
  <c r="Q10" i="4"/>
  <c r="P44" i="4"/>
  <c r="S15" i="4"/>
  <c r="Q15" i="4"/>
  <c r="N48" i="4"/>
  <c r="N46" i="4"/>
  <c r="N29" i="4"/>
  <c r="N39" i="4"/>
  <c r="O38" i="4"/>
  <c r="Q42" i="4"/>
  <c r="R36" i="4"/>
  <c r="S42" i="4"/>
  <c r="R50" i="4"/>
  <c r="P22" i="4"/>
  <c r="Q16" i="4"/>
  <c r="S16" i="4"/>
  <c r="Q13" i="4"/>
  <c r="S13" i="4"/>
  <c r="S31" i="4"/>
  <c r="P41" i="4"/>
  <c r="R41" i="4" s="1"/>
  <c r="Q31" i="4"/>
  <c r="Q38" i="4"/>
  <c r="R39" i="4"/>
  <c r="S38" i="4"/>
  <c r="Q41" i="4" l="1"/>
  <c r="S41" i="4"/>
  <c r="P50" i="4"/>
  <c r="O50" i="4" s="1"/>
  <c r="S50" i="4"/>
  <c r="R12" i="4"/>
  <c r="O12" i="4"/>
  <c r="S19" i="4"/>
  <c r="Q19" i="4"/>
  <c r="P21" i="4"/>
  <c r="O41" i="4"/>
  <c r="P39" i="4"/>
  <c r="O39" i="4" s="1"/>
  <c r="S39" i="4"/>
  <c r="Q39" i="4"/>
  <c r="S36" i="4"/>
  <c r="P36" i="4"/>
  <c r="O36" i="4" s="1"/>
  <c r="R44" i="4"/>
  <c r="O44" i="4"/>
  <c r="R17" i="4"/>
  <c r="O17" i="4"/>
  <c r="R22" i="4"/>
  <c r="O22" i="4"/>
  <c r="N49" i="4"/>
  <c r="R45" i="4"/>
  <c r="P48" i="4"/>
  <c r="O48" i="4" s="1"/>
  <c r="R40" i="4"/>
  <c r="O40" i="4"/>
  <c r="Q36" i="4" l="1"/>
  <c r="P43" i="4"/>
  <c r="S40" i="4"/>
  <c r="Q40" i="4"/>
  <c r="Q17" i="4"/>
  <c r="R25" i="4"/>
  <c r="S17" i="4"/>
  <c r="R21" i="4"/>
  <c r="P33" i="4" s="1"/>
  <c r="O21" i="4"/>
  <c r="Q12" i="4"/>
  <c r="P20" i="4"/>
  <c r="S12" i="4"/>
  <c r="Q50" i="4"/>
  <c r="P46" i="4"/>
  <c r="Q45" i="4"/>
  <c r="S45" i="4"/>
  <c r="N47" i="4"/>
  <c r="P53" i="4"/>
  <c r="S22" i="4"/>
  <c r="P23" i="4"/>
  <c r="Q22" i="4"/>
  <c r="P52" i="4"/>
  <c r="S44" i="4"/>
  <c r="Q44" i="4"/>
  <c r="P24" i="4" l="1"/>
  <c r="R52" i="4"/>
  <c r="O52" i="4"/>
  <c r="R24" i="4"/>
  <c r="O24" i="4"/>
  <c r="R33" i="4"/>
  <c r="O33" i="4"/>
  <c r="Q21" i="4"/>
  <c r="S21" i="4"/>
  <c r="R53" i="4"/>
  <c r="O53" i="4"/>
  <c r="N54" i="4"/>
  <c r="O54" i="4" s="1"/>
  <c r="R23" i="4"/>
  <c r="O23" i="4"/>
  <c r="R20" i="4"/>
  <c r="O20" i="4"/>
  <c r="R46" i="4"/>
  <c r="O46" i="4"/>
  <c r="P30" i="4"/>
  <c r="P25" i="4"/>
  <c r="O25" i="4" s="1"/>
  <c r="S25" i="4"/>
  <c r="R43" i="4"/>
  <c r="O43" i="4"/>
  <c r="Q25" i="4" l="1"/>
  <c r="R30" i="4"/>
  <c r="O30" i="4"/>
  <c r="S20" i="4"/>
  <c r="R26" i="4"/>
  <c r="Q20" i="4"/>
  <c r="Q24" i="4"/>
  <c r="P27" i="4"/>
  <c r="S24" i="4"/>
  <c r="S43" i="4"/>
  <c r="Q43" i="4"/>
  <c r="Q46" i="4"/>
  <c r="R48" i="4"/>
  <c r="S46" i="4"/>
  <c r="S23" i="4"/>
  <c r="Q23" i="4"/>
  <c r="Q53" i="4"/>
  <c r="S53" i="4"/>
  <c r="Q33" i="4"/>
  <c r="S33" i="4"/>
  <c r="S52" i="4"/>
  <c r="Q52" i="4"/>
  <c r="P26" i="4" l="1"/>
  <c r="O26" i="4" s="1"/>
  <c r="S26" i="4"/>
  <c r="P28" i="4"/>
  <c r="Q26" i="4"/>
  <c r="R27" i="4"/>
  <c r="O27" i="4"/>
  <c r="S48" i="4"/>
  <c r="P49" i="4"/>
  <c r="Q48" i="4"/>
  <c r="S30" i="4"/>
  <c r="Q30" i="4"/>
  <c r="R49" i="4" l="1"/>
  <c r="O49" i="4"/>
  <c r="R28" i="4"/>
  <c r="O28" i="4"/>
  <c r="S27" i="4"/>
  <c r="R29" i="4"/>
  <c r="Q27" i="4"/>
  <c r="Q28" i="4" l="1"/>
  <c r="S28" i="4"/>
  <c r="P29" i="4"/>
  <c r="O29" i="4" s="1"/>
  <c r="S29" i="4"/>
  <c r="R51" i="4"/>
  <c r="P47" i="4"/>
  <c r="Q49" i="4"/>
  <c r="S49" i="4"/>
  <c r="R47" i="4" l="1"/>
  <c r="O47" i="4"/>
  <c r="Q29" i="4"/>
  <c r="P51" i="4"/>
  <c r="O51" i="4" s="1"/>
  <c r="S51" i="4"/>
  <c r="Q51" i="4" l="1"/>
  <c r="S47" i="4"/>
  <c r="Q47" i="4"/>
</calcChain>
</file>

<file path=xl/sharedStrings.xml><?xml version="1.0" encoding="utf-8"?>
<sst xmlns="http://schemas.openxmlformats.org/spreadsheetml/2006/main" count="267" uniqueCount="128">
  <si>
    <t>Kalenderwoche</t>
  </si>
  <si>
    <t>Objekt</t>
  </si>
  <si>
    <t>Arbeitspaket</t>
  </si>
  <si>
    <t>Aktivitäten</t>
  </si>
  <si>
    <t>Normalfolge (EA)</t>
  </si>
  <si>
    <t>Anfangsfolge (AA)</t>
  </si>
  <si>
    <t>Endfolge (EE)</t>
  </si>
  <si>
    <t>Paket-ID</t>
  </si>
  <si>
    <t>Dauer 
in Wochen</t>
  </si>
  <si>
    <t>Dauer in
Tagen</t>
  </si>
  <si>
    <t>Werktage</t>
  </si>
  <si>
    <t xml:space="preserve">Personal </t>
  </si>
  <si>
    <t>Finanzielle Mittel in Euro</t>
  </si>
  <si>
    <t>Betriebsmittel</t>
  </si>
  <si>
    <t>Puffer
Anfang</t>
  </si>
  <si>
    <t>Anfang</t>
  </si>
  <si>
    <t>Ende</t>
  </si>
  <si>
    <t>Puffer
 Ende</t>
  </si>
  <si>
    <t>Ressourcen</t>
  </si>
  <si>
    <t>Personal</t>
  </si>
  <si>
    <t>Personalplanung</t>
  </si>
  <si>
    <t>Büro, Datenbank</t>
  </si>
  <si>
    <t>Personaleinstellung</t>
  </si>
  <si>
    <t>Büro, Datenbank</t>
  </si>
  <si>
    <t>Personalverwaltung</t>
  </si>
  <si>
    <t>Büro, Datenbank</t>
  </si>
  <si>
    <t>Betriebs- und Verbrauchsstoffe</t>
  </si>
  <si>
    <t>Bedarfsplanung</t>
  </si>
  <si>
    <t>Büro</t>
  </si>
  <si>
    <t>PR</t>
  </si>
  <si>
    <t>Marketing</t>
  </si>
  <si>
    <t>Identitätsplanung</t>
  </si>
  <si>
    <t>Service</t>
  </si>
  <si>
    <t>Analyse der Passagierwünsche</t>
  </si>
  <si>
    <t>Büro, Umfragetools</t>
  </si>
  <si>
    <t>App</t>
  </si>
  <si>
    <t>Funktionen</t>
  </si>
  <si>
    <t>Anforderungsanalyse</t>
  </si>
  <si>
    <t>Büro, Designtools</t>
  </si>
  <si>
    <t>Werbung für die Fähre</t>
  </si>
  <si>
    <t>Büro, Werbefläche</t>
  </si>
  <si>
    <t>User Interface</t>
  </si>
  <si>
    <t>Mock-Up</t>
  </si>
  <si>
    <t>Büro, Mockupsoftware</t>
  </si>
  <si>
    <t>Servicebereitstellung</t>
  </si>
  <si>
    <t>Büro mit Ausstattung für Kundenkontakt</t>
  </si>
  <si>
    <t>Infrastruktur</t>
  </si>
  <si>
    <t>Anlegestellen</t>
  </si>
  <si>
    <t>Bedarfsanalyse</t>
  </si>
  <si>
    <t>Büro, Analysesoftware</t>
  </si>
  <si>
    <t>Fähre</t>
  </si>
  <si>
    <t>Design/ Ausstattung</t>
  </si>
  <si>
    <t>Büro, Analysesoftware</t>
  </si>
  <si>
    <t>Route</t>
  </si>
  <si>
    <t>Fahrplan</t>
  </si>
  <si>
    <t>Büro, Analysesoftware</t>
  </si>
  <si>
    <t>Programmieren</t>
  </si>
  <si>
    <t>Büro, IDE*</t>
  </si>
  <si>
    <t>Partnerschaften erstellen</t>
  </si>
  <si>
    <t>Büro, Konferenzraum</t>
  </si>
  <si>
    <t>On Demand</t>
  </si>
  <si>
    <t>Analyse aller Szenarien</t>
  </si>
  <si>
    <t>Büro, IDE</t>
  </si>
  <si>
    <t>Simulation/Evaluation</t>
  </si>
  <si>
    <t>Simulation/ Evaluation/Erstellen</t>
  </si>
  <si>
    <t>Sicherheit</t>
  </si>
  <si>
    <t>Notfallmaßnamen</t>
  </si>
  <si>
    <t>Schnittstellen mit Behörden einrichten</t>
  </si>
  <si>
    <t>Leitung &amp; Management</t>
  </si>
  <si>
    <t>Testbetrieb</t>
  </si>
  <si>
    <t>Testplanung</t>
  </si>
  <si>
    <t>18, 19</t>
  </si>
  <si>
    <t>Blackboxtesting</t>
  </si>
  <si>
    <t>Whiteboxtesting</t>
  </si>
  <si>
    <t>Büro, Codedokumentation</t>
  </si>
  <si>
    <t>Betriebssimulation</t>
  </si>
  <si>
    <t>Büro, Simulationssoftware</t>
  </si>
  <si>
    <t>Endabnahme</t>
  </si>
  <si>
    <t>Ergebnisse Validieren</t>
  </si>
  <si>
    <t>Personensicherheit</t>
  </si>
  <si>
    <t>Planung</t>
  </si>
  <si>
    <t>Überwachung</t>
  </si>
  <si>
    <t>Konzept</t>
  </si>
  <si>
    <t>Flotte</t>
  </si>
  <si>
    <t>Planung der Erweiterung der Flottengröße</t>
  </si>
  <si>
    <t>Einkauf</t>
  </si>
  <si>
    <t>Rechsabteilung</t>
  </si>
  <si>
    <t>Genehmigung/ Zertifizierung</t>
  </si>
  <si>
    <t>Zeitplan erstellen</t>
  </si>
  <si>
    <t xml:space="preserve">Büro, juristische Unterlagen? </t>
  </si>
  <si>
    <t>Tower/ Dock</t>
  </si>
  <si>
    <t>Rechtsabteilung</t>
  </si>
  <si>
    <t>Genehmigungen &amp; Zertifizierung</t>
  </si>
  <si>
    <t>Anschaffung und Bau</t>
  </si>
  <si>
    <t xml:space="preserve">Büro (für Architekten ausgestattet), Grundstück, Baumaterial </t>
  </si>
  <si>
    <t>Montage und Einrichten</t>
  </si>
  <si>
    <t>Technik für Kontrollraum, Sendeanlagen</t>
  </si>
  <si>
    <t>Anschaffung</t>
  </si>
  <si>
    <t>11, 34</t>
  </si>
  <si>
    <t>Büro, (Lager für Ladeequipment?)</t>
  </si>
  <si>
    <t>Rettungsutensilien Beschaffung</t>
  </si>
  <si>
    <t xml:space="preserve">Material für Anlegestellenumbau </t>
  </si>
  <si>
    <t>Beschaffung</t>
  </si>
  <si>
    <t>Installation</t>
  </si>
  <si>
    <t>Fähre, Überwachungstechnologie</t>
  </si>
  <si>
    <t>Liveservicesicherheitskonzept Abnhame</t>
  </si>
  <si>
    <t>46, 38</t>
  </si>
  <si>
    <t>Überwachungsräume</t>
  </si>
  <si>
    <t>Datenschutz</t>
  </si>
  <si>
    <t>Datenschutzmaßnahmen erkennen</t>
  </si>
  <si>
    <t>Datenschutz umsetzen</t>
  </si>
  <si>
    <t>Montage</t>
  </si>
  <si>
    <t>Fähre, Ausstattung</t>
  </si>
  <si>
    <t>Technische Abnahme</t>
  </si>
  <si>
    <t>26, 36, 40, 39, 47</t>
  </si>
  <si>
    <t xml:space="preserve">Fähre </t>
  </si>
  <si>
    <t>Werbung auf der Fähre</t>
  </si>
  <si>
    <t>15, 19</t>
  </si>
  <si>
    <t>Büro, Werbefläche auf Fähre</t>
  </si>
  <si>
    <t>Adaptieren &amp; Erweiterung ermöglichen</t>
  </si>
  <si>
    <t>Projektübergabe</t>
  </si>
  <si>
    <t>Übergabevorbereitung</t>
  </si>
  <si>
    <t xml:space="preserve"> 8, 10, 25 ,27, 31, 44, 48, 49, 50</t>
  </si>
  <si>
    <t>Übergabenachbereitung</t>
  </si>
  <si>
    <t>Summe 
Finanzielle 
Mittel</t>
  </si>
  <si>
    <t>Arbeitspakete</t>
  </si>
  <si>
    <t>Finanzielle MIttel</t>
  </si>
  <si>
    <t>*IDE= integriete Entwicklungsumgebung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</si>
</sst>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yyyy"/>
    <numFmt numFmtId="165" formatCode="dd\.mm\.yyyy"/>
  </numFmts>
  <fonts count="14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FF0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color theme="1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color rgb="FF000000"/>
      <name val="Inconsolata"/>
    </font>
    <font>
      <sz val="11"/>
      <color rgb="FFA61D4C"/>
      <name val="Arial"/>
    </font>
    <font>
      <sz val="11"/>
      <color rgb="FFF4B4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8080"/>
      </left>
      <right/>
      <top style="thin">
        <color rgb="FF008080"/>
      </top>
      <bottom style="thin">
        <color rgb="FF008080"/>
      </bottom>
      <diagonal/>
    </border>
    <border>
      <left/>
      <right/>
      <top style="thin">
        <color rgb="FF57BB8A"/>
      </top>
      <bottom/>
      <diagonal/>
    </border>
    <border>
      <left/>
      <right style="thin">
        <color rgb="FF57BB8A"/>
      </right>
      <top style="thin">
        <color rgb="FF57BB8A"/>
      </top>
      <bottom/>
      <diagonal/>
    </border>
    <border>
      <left style="thin">
        <color rgb="FF008080"/>
      </left>
      <right/>
      <top/>
      <bottom/>
      <diagonal/>
    </border>
    <border>
      <left/>
      <right/>
      <top style="thin">
        <color rgb="FF008080"/>
      </top>
      <bottom/>
      <diagonal/>
    </border>
    <border>
      <left/>
      <right style="thin">
        <color rgb="FF008080"/>
      </right>
      <top style="thin">
        <color rgb="FF008080"/>
      </top>
      <bottom/>
      <diagonal/>
    </border>
    <border>
      <left/>
      <right style="thin">
        <color rgb="FF008080"/>
      </right>
      <top/>
      <bottom/>
      <diagonal/>
    </border>
    <border>
      <left style="thin">
        <color rgb="FF008080"/>
      </left>
      <right/>
      <top/>
      <bottom style="thin">
        <color rgb="FF008080"/>
      </bottom>
      <diagonal/>
    </border>
    <border>
      <left/>
      <right/>
      <top/>
      <bottom style="thin">
        <color rgb="FF008080"/>
      </bottom>
      <diagonal/>
    </border>
    <border>
      <left/>
      <right style="thin">
        <color rgb="FF008080"/>
      </right>
      <top/>
      <bottom style="thin">
        <color rgb="FF00808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2" borderId="0" xfId="0" applyFont="1" applyFill="1" applyAlignment="1"/>
    <xf numFmtId="0" fontId="1" fillId="2" borderId="0" xfId="0" applyFont="1" applyFill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/>
    <xf numFmtId="0" fontId="2" fillId="0" borderId="0" xfId="0" applyFont="1"/>
    <xf numFmtId="0" fontId="1" fillId="3" borderId="0" xfId="0" applyFont="1" applyFill="1"/>
    <xf numFmtId="0" fontId="1" fillId="0" borderId="0" xfId="0" applyFont="1" applyAlignment="1">
      <alignment horizontal="right"/>
    </xf>
    <xf numFmtId="0" fontId="5" fillId="3" borderId="0" xfId="0" applyFont="1" applyFill="1" applyAlignment="1"/>
    <xf numFmtId="0" fontId="1" fillId="0" borderId="0" xfId="0" applyFont="1"/>
    <xf numFmtId="0" fontId="6" fillId="4" borderId="1" xfId="0" applyFont="1" applyFill="1" applyBorder="1" applyAlignment="1"/>
    <xf numFmtId="0" fontId="6" fillId="4" borderId="2" xfId="0" applyFont="1" applyFill="1" applyBorder="1" applyAlignment="1"/>
    <xf numFmtId="0" fontId="6" fillId="4" borderId="2" xfId="0" applyFont="1" applyFill="1" applyBorder="1" applyAlignment="1">
      <alignment horizontal="right"/>
    </xf>
    <xf numFmtId="0" fontId="6" fillId="4" borderId="2" xfId="0" applyFont="1" applyFill="1" applyBorder="1" applyAlignment="1">
      <alignment wrapText="1"/>
    </xf>
    <xf numFmtId="0" fontId="6" fillId="4" borderId="2" xfId="0" applyFont="1" applyFill="1" applyBorder="1" applyAlignment="1"/>
    <xf numFmtId="0" fontId="7" fillId="4" borderId="2" xfId="0" applyFont="1" applyFill="1" applyBorder="1" applyAlignment="1"/>
    <xf numFmtId="0" fontId="7" fillId="3" borderId="2" xfId="0" applyFont="1" applyFill="1" applyBorder="1" applyAlignment="1"/>
    <xf numFmtId="0" fontId="8" fillId="4" borderId="3" xfId="0" applyFont="1" applyFill="1" applyBorder="1" applyAlignment="1"/>
    <xf numFmtId="165" fontId="1" fillId="0" borderId="0" xfId="0" applyNumberFormat="1" applyFont="1" applyAlignment="1">
      <alignment textRotation="90"/>
    </xf>
    <xf numFmtId="165" fontId="1" fillId="0" borderId="0" xfId="0" applyNumberFormat="1" applyFont="1" applyAlignment="1"/>
    <xf numFmtId="0" fontId="2" fillId="0" borderId="4" xfId="0" applyFont="1" applyBorder="1" applyAlignment="1"/>
    <xf numFmtId="0" fontId="2" fillId="0" borderId="0" xfId="0" applyFont="1" applyAlignme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/>
    <xf numFmtId="165" fontId="5" fillId="3" borderId="0" xfId="0" applyNumberFormat="1" applyFont="1" applyFill="1" applyAlignment="1"/>
    <xf numFmtId="165" fontId="1" fillId="3" borderId="0" xfId="0" applyNumberFormat="1" applyFont="1" applyFill="1" applyAlignment="1"/>
    <xf numFmtId="165" fontId="1" fillId="3" borderId="5" xfId="0" applyNumberFormat="1" applyFont="1" applyFill="1" applyBorder="1" applyAlignment="1"/>
    <xf numFmtId="165" fontId="2" fillId="0" borderId="0" xfId="0" applyNumberFormat="1" applyFont="1" applyAlignment="1">
      <alignment textRotation="180"/>
    </xf>
    <xf numFmtId="0" fontId="1" fillId="0" borderId="0" xfId="0" applyFont="1"/>
    <xf numFmtId="165" fontId="1" fillId="3" borderId="0" xfId="0" applyNumberFormat="1" applyFont="1" applyFill="1" applyAlignment="1"/>
    <xf numFmtId="165" fontId="1" fillId="3" borderId="5" xfId="0" applyNumberFormat="1" applyFont="1" applyFill="1" applyBorder="1" applyAlignment="1"/>
    <xf numFmtId="165" fontId="5" fillId="3" borderId="5" xfId="0" applyNumberFormat="1" applyFont="1" applyFill="1" applyBorder="1" applyAlignment="1"/>
    <xf numFmtId="165" fontId="9" fillId="3" borderId="0" xfId="0" applyNumberFormat="1" applyFont="1" applyFill="1" applyAlignment="1"/>
    <xf numFmtId="164" fontId="1" fillId="3" borderId="5" xfId="0" applyNumberFormat="1" applyFont="1" applyFill="1" applyBorder="1" applyAlignment="1"/>
    <xf numFmtId="0" fontId="2" fillId="2" borderId="4" xfId="0" applyFont="1" applyFill="1" applyBorder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10" fillId="3" borderId="0" xfId="0" applyFont="1" applyFill="1" applyAlignment="1">
      <alignment horizontal="right"/>
    </xf>
    <xf numFmtId="0" fontId="1" fillId="5" borderId="0" xfId="0" applyFont="1" applyFill="1" applyAlignment="1"/>
    <xf numFmtId="0" fontId="1" fillId="3" borderId="0" xfId="0" applyFont="1" applyFill="1" applyAlignment="1"/>
    <xf numFmtId="165" fontId="9" fillId="3" borderId="0" xfId="0" applyNumberFormat="1" applyFont="1" applyFill="1" applyAlignment="1"/>
    <xf numFmtId="164" fontId="1" fillId="3" borderId="0" xfId="0" applyNumberFormat="1" applyFont="1" applyFill="1" applyAlignment="1"/>
    <xf numFmtId="165" fontId="2" fillId="3" borderId="0" xfId="0" applyNumberFormat="1" applyFont="1" applyFill="1" applyAlignment="1"/>
    <xf numFmtId="0" fontId="2" fillId="3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5" fontId="1" fillId="3" borderId="0" xfId="0" applyNumberFormat="1" applyFont="1" applyFill="1"/>
    <xf numFmtId="165" fontId="11" fillId="3" borderId="0" xfId="0" applyNumberFormat="1" applyFont="1" applyFill="1"/>
    <xf numFmtId="0" fontId="10" fillId="0" borderId="4" xfId="0" applyFont="1" applyBorder="1" applyAlignment="1"/>
    <xf numFmtId="0" fontId="10" fillId="2" borderId="0" xfId="0" applyFont="1" applyFill="1" applyAlignment="1">
      <alignment horizontal="right"/>
    </xf>
    <xf numFmtId="0" fontId="2" fillId="2" borderId="0" xfId="0" applyFont="1" applyFill="1"/>
    <xf numFmtId="0" fontId="2" fillId="3" borderId="6" xfId="0" applyFont="1" applyFill="1" applyBorder="1" applyAlignment="1"/>
    <xf numFmtId="0" fontId="2" fillId="0" borderId="7" xfId="0" applyFont="1" applyBorder="1" applyAlignment="1"/>
    <xf numFmtId="0" fontId="2" fillId="3" borderId="7" xfId="0" applyFont="1" applyFill="1" applyBorder="1" applyAlignment="1">
      <alignment horizontal="right"/>
    </xf>
    <xf numFmtId="0" fontId="2" fillId="3" borderId="7" xfId="0" applyFont="1" applyFill="1" applyBorder="1" applyAlignment="1"/>
    <xf numFmtId="0" fontId="1" fillId="0" borderId="7" xfId="0" applyFont="1" applyBorder="1" applyAlignment="1"/>
    <xf numFmtId="0" fontId="1" fillId="0" borderId="7" xfId="0" applyFont="1" applyBorder="1"/>
    <xf numFmtId="0" fontId="2" fillId="0" borderId="7" xfId="0" applyFont="1" applyBorder="1"/>
    <xf numFmtId="0" fontId="5" fillId="3" borderId="7" xfId="0" applyFont="1" applyFill="1" applyBorder="1" applyAlignment="1"/>
    <xf numFmtId="165" fontId="1" fillId="3" borderId="7" xfId="0" applyNumberFormat="1" applyFont="1" applyFill="1" applyBorder="1" applyAlignment="1"/>
    <xf numFmtId="165" fontId="1" fillId="3" borderId="8" xfId="0" applyNumberFormat="1" applyFont="1" applyFill="1" applyBorder="1" applyAlignment="1"/>
    <xf numFmtId="0" fontId="2" fillId="3" borderId="0" xfId="0" applyFont="1" applyFill="1" applyAlignment="1">
      <alignment horizontal="right"/>
    </xf>
    <xf numFmtId="0" fontId="2" fillId="3" borderId="0" xfId="0" applyFont="1" applyFill="1"/>
    <xf numFmtId="0" fontId="12" fillId="0" borderId="0" xfId="0" applyFont="1"/>
    <xf numFmtId="0" fontId="5" fillId="3" borderId="0" xfId="0" applyFont="1" applyFill="1"/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8" fillId="0" borderId="11" xfId="0" applyFont="1" applyBorder="1" applyAlignment="1"/>
    <xf numFmtId="0" fontId="2" fillId="0" borderId="12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1" fillId="0" borderId="14" xfId="0" applyFont="1" applyBorder="1" applyAlignment="1"/>
    <xf numFmtId="165" fontId="13" fillId="0" borderId="0" xfId="0" applyNumberFormat="1" applyFont="1"/>
    <xf numFmtId="0" fontId="2" fillId="0" borderId="0" xfId="0" applyFont="1" applyAlignment="1">
      <alignment horizontal="right"/>
    </xf>
    <xf numFmtId="0" fontId="1" fillId="0" borderId="15" xfId="0" applyFont="1" applyBorder="1" applyAlignment="1"/>
    <xf numFmtId="0" fontId="13" fillId="0" borderId="0" xfId="0" applyFont="1"/>
    <xf numFmtId="0" fontId="2" fillId="0" borderId="16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1" fillId="0" borderId="18" xfId="0" applyFont="1" applyBorder="1" applyAlignment="1"/>
    <xf numFmtId="0" fontId="1" fillId="0" borderId="0" xfId="0" applyFont="1" applyAlignment="1">
      <alignment horizontal="right"/>
    </xf>
    <xf numFmtId="0" fontId="2" fillId="0" borderId="12" xfId="0" applyFont="1" applyBorder="1" applyAlignment="1">
      <alignment horizontal="right" vertical="center"/>
    </xf>
    <xf numFmtId="0" fontId="5" fillId="0" borderId="12" xfId="0" applyFont="1" applyBorder="1"/>
  </cellXfs>
  <cellStyles count="1">
    <cellStyle name="Standard" xfId="0" builtinId="0"/>
  </cellStyles>
  <dxfs count="3"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N995"/>
  <sheetViews>
    <sheetView tabSelected="1" topLeftCell="M1" workbookViewId="0">
      <selection activeCell="X36" sqref="X36"/>
    </sheetView>
  </sheetViews>
  <sheetFormatPr baseColWidth="10" defaultColWidth="14.5" defaultRowHeight="15.75" customHeight="1"/>
  <cols>
    <col min="1" max="1" width="24.33203125" customWidth="1"/>
    <col min="2" max="2" width="26.5" customWidth="1"/>
    <col min="3" max="3" width="35.6640625" customWidth="1"/>
    <col min="4" max="4" width="31" customWidth="1"/>
    <col min="5" max="6" width="17.33203125" customWidth="1"/>
    <col min="7" max="7" width="9.5" customWidth="1"/>
    <col min="9" max="9" width="9.33203125" customWidth="1"/>
    <col min="10" max="10" width="10.6640625" customWidth="1"/>
    <col min="12" max="12" width="18.33203125" customWidth="1"/>
    <col min="13" max="13" width="51.33203125" customWidth="1"/>
    <col min="14" max="14" width="11" customWidth="1"/>
    <col min="15" max="15" width="11" hidden="1" customWidth="1"/>
    <col min="16" max="16" width="11" customWidth="1"/>
    <col min="17" max="17" width="15.83203125" hidden="1" customWidth="1"/>
    <col min="18" max="18" width="10.6640625" customWidth="1"/>
    <col min="19" max="19" width="15.33203125" hidden="1" customWidth="1"/>
    <col min="20" max="20" width="15.33203125" customWidth="1"/>
    <col min="21" max="193" width="3.83203125" customWidth="1"/>
    <col min="194" max="198" width="4.33203125" customWidth="1"/>
    <col min="199" max="248" width="3.33203125" customWidth="1"/>
  </cols>
  <sheetData>
    <row r="1" spans="1:248" ht="13">
      <c r="A1" s="5"/>
      <c r="D1" s="6"/>
      <c r="E1" s="6"/>
      <c r="F1" s="7"/>
      <c r="G1" s="7"/>
      <c r="H1" s="8"/>
      <c r="M1" s="9"/>
      <c r="N1" s="10"/>
      <c r="O1" s="10"/>
      <c r="P1" s="10"/>
      <c r="Q1" s="10"/>
      <c r="R1" s="10"/>
      <c r="S1" s="10"/>
      <c r="U1" s="1">
        <v>1</v>
      </c>
      <c r="V1" s="1">
        <v>2</v>
      </c>
      <c r="W1" s="1">
        <v>3</v>
      </c>
      <c r="X1" s="1">
        <v>4</v>
      </c>
      <c r="Y1" s="1">
        <v>5</v>
      </c>
      <c r="Z1" s="1">
        <v>6</v>
      </c>
      <c r="AA1" s="1">
        <v>7</v>
      </c>
      <c r="AB1" s="1">
        <v>8</v>
      </c>
      <c r="AC1" s="1">
        <v>9</v>
      </c>
      <c r="AD1" s="1">
        <v>10</v>
      </c>
      <c r="AE1" s="1">
        <v>11</v>
      </c>
      <c r="AF1" s="1">
        <v>12</v>
      </c>
      <c r="AG1" s="1">
        <v>13</v>
      </c>
      <c r="AH1" s="1">
        <v>14</v>
      </c>
      <c r="AI1" s="1">
        <v>15</v>
      </c>
      <c r="AJ1" s="1">
        <v>16</v>
      </c>
      <c r="AK1" s="1">
        <v>17</v>
      </c>
      <c r="AL1" s="1">
        <v>18</v>
      </c>
      <c r="AM1" s="1">
        <v>19</v>
      </c>
      <c r="AN1" s="1">
        <v>20</v>
      </c>
      <c r="AO1" s="1">
        <v>21</v>
      </c>
      <c r="AP1" s="1">
        <v>22</v>
      </c>
      <c r="AQ1" s="1">
        <v>23</v>
      </c>
      <c r="AR1" s="1">
        <v>24</v>
      </c>
      <c r="AS1" s="1">
        <v>25</v>
      </c>
      <c r="AT1" s="1">
        <v>26</v>
      </c>
      <c r="AU1" s="1">
        <v>27</v>
      </c>
      <c r="AV1" s="1">
        <v>28</v>
      </c>
      <c r="AW1" s="1">
        <v>29</v>
      </c>
      <c r="AX1" s="1">
        <v>30</v>
      </c>
      <c r="AY1" s="1">
        <v>31</v>
      </c>
      <c r="AZ1" s="1">
        <v>32</v>
      </c>
      <c r="BA1" s="1">
        <v>33</v>
      </c>
      <c r="BB1" s="1">
        <v>34</v>
      </c>
      <c r="BC1" s="1">
        <v>35</v>
      </c>
      <c r="BD1" s="1">
        <v>36</v>
      </c>
      <c r="BE1" s="1">
        <v>37</v>
      </c>
      <c r="BF1" s="1">
        <v>38</v>
      </c>
      <c r="BG1" s="1">
        <v>39</v>
      </c>
      <c r="BH1" s="1">
        <v>40</v>
      </c>
      <c r="BI1" s="1">
        <v>41</v>
      </c>
      <c r="BJ1" s="1">
        <v>42</v>
      </c>
      <c r="BK1" s="1">
        <v>43</v>
      </c>
      <c r="BL1" s="1">
        <v>44</v>
      </c>
      <c r="BM1" s="1">
        <v>45</v>
      </c>
      <c r="BN1" s="1">
        <v>46</v>
      </c>
      <c r="BO1" s="1">
        <v>47</v>
      </c>
      <c r="BP1" s="1">
        <v>48</v>
      </c>
      <c r="BQ1" s="1">
        <v>49</v>
      </c>
      <c r="BR1" s="1">
        <v>50</v>
      </c>
      <c r="BS1" s="1">
        <v>51</v>
      </c>
      <c r="BT1" s="1">
        <v>52</v>
      </c>
      <c r="BU1" s="1">
        <v>53</v>
      </c>
      <c r="BV1" s="1">
        <v>54</v>
      </c>
      <c r="BW1" s="1">
        <v>55</v>
      </c>
      <c r="BX1" s="1">
        <v>56</v>
      </c>
      <c r="BY1" s="1">
        <v>57</v>
      </c>
      <c r="BZ1" s="1">
        <v>58</v>
      </c>
      <c r="CA1" s="1">
        <v>59</v>
      </c>
      <c r="CB1" s="1">
        <v>60</v>
      </c>
      <c r="CC1" s="1">
        <v>61</v>
      </c>
      <c r="CD1" s="1">
        <v>62</v>
      </c>
      <c r="CE1" s="1">
        <v>63</v>
      </c>
      <c r="CF1" s="1">
        <v>64</v>
      </c>
      <c r="CG1" s="1">
        <v>65</v>
      </c>
      <c r="CH1" s="1">
        <v>66</v>
      </c>
      <c r="CI1" s="1">
        <v>67</v>
      </c>
      <c r="CJ1" s="1">
        <v>68</v>
      </c>
      <c r="CK1" s="1">
        <v>69</v>
      </c>
      <c r="CL1" s="1">
        <v>70</v>
      </c>
      <c r="CM1" s="1">
        <v>71</v>
      </c>
      <c r="CN1" s="1">
        <v>72</v>
      </c>
      <c r="CO1" s="1">
        <v>73</v>
      </c>
      <c r="CP1" s="1">
        <v>74</v>
      </c>
      <c r="CQ1" s="1">
        <v>75</v>
      </c>
      <c r="CR1" s="1">
        <v>76</v>
      </c>
      <c r="CS1" s="1">
        <v>77</v>
      </c>
      <c r="CT1" s="1">
        <v>78</v>
      </c>
      <c r="CU1" s="1">
        <v>79</v>
      </c>
      <c r="CV1" s="1">
        <v>80</v>
      </c>
      <c r="CW1" s="1">
        <v>81</v>
      </c>
      <c r="CX1" s="1">
        <v>82</v>
      </c>
      <c r="CY1" s="1">
        <v>83</v>
      </c>
      <c r="CZ1" s="1">
        <v>84</v>
      </c>
      <c r="DA1" s="1">
        <v>85</v>
      </c>
      <c r="DB1" s="1">
        <v>86</v>
      </c>
      <c r="DC1" s="1">
        <v>87</v>
      </c>
      <c r="DD1" s="1">
        <v>88</v>
      </c>
      <c r="DE1" s="1">
        <v>89</v>
      </c>
      <c r="DF1" s="1">
        <v>90</v>
      </c>
      <c r="DG1" s="1">
        <v>91</v>
      </c>
      <c r="DH1" s="1">
        <v>92</v>
      </c>
      <c r="DI1" s="1">
        <v>93</v>
      </c>
      <c r="DJ1" s="1">
        <v>94</v>
      </c>
      <c r="DK1" s="1">
        <v>95</v>
      </c>
      <c r="DL1" s="1">
        <v>96</v>
      </c>
      <c r="DM1" s="1">
        <v>97</v>
      </c>
      <c r="DN1" s="1">
        <v>98</v>
      </c>
      <c r="DO1" s="1">
        <v>99</v>
      </c>
      <c r="DP1" s="1">
        <v>100</v>
      </c>
      <c r="DQ1" s="1">
        <v>101</v>
      </c>
      <c r="DR1" s="1">
        <v>102</v>
      </c>
      <c r="DS1" s="1">
        <v>103</v>
      </c>
      <c r="DT1" s="1">
        <v>104</v>
      </c>
      <c r="DU1" s="1">
        <v>105</v>
      </c>
      <c r="DV1" s="1">
        <v>106</v>
      </c>
      <c r="DW1" s="1">
        <v>107</v>
      </c>
      <c r="DX1" s="1">
        <v>108</v>
      </c>
      <c r="DY1" s="1">
        <v>109</v>
      </c>
      <c r="DZ1" s="1">
        <v>110</v>
      </c>
      <c r="EA1" s="1">
        <v>111</v>
      </c>
      <c r="EB1" s="1">
        <v>112</v>
      </c>
      <c r="EC1" s="1">
        <v>113</v>
      </c>
      <c r="ED1" s="1">
        <v>114</v>
      </c>
      <c r="EE1" s="1">
        <v>115</v>
      </c>
      <c r="EF1" s="1">
        <v>116</v>
      </c>
      <c r="EG1" s="1">
        <v>117</v>
      </c>
      <c r="EH1" s="1">
        <v>118</v>
      </c>
      <c r="EI1" s="1">
        <v>119</v>
      </c>
      <c r="EJ1" s="1">
        <v>120</v>
      </c>
      <c r="EK1" s="1">
        <v>121</v>
      </c>
      <c r="EL1" s="1">
        <v>122</v>
      </c>
      <c r="EM1" s="1">
        <v>123</v>
      </c>
      <c r="EN1" s="1">
        <v>124</v>
      </c>
      <c r="EO1" s="1">
        <v>125</v>
      </c>
      <c r="EP1" s="1">
        <v>126</v>
      </c>
      <c r="EQ1" s="1">
        <v>127</v>
      </c>
      <c r="ER1" s="1">
        <v>128</v>
      </c>
      <c r="ES1" s="1">
        <v>129</v>
      </c>
      <c r="ET1" s="1">
        <v>130</v>
      </c>
      <c r="EU1" s="1">
        <v>131</v>
      </c>
      <c r="EV1" s="1">
        <v>132</v>
      </c>
      <c r="EW1" s="1">
        <v>133</v>
      </c>
      <c r="EX1" s="1">
        <v>134</v>
      </c>
      <c r="EY1" s="1">
        <v>135</v>
      </c>
      <c r="EZ1" s="1">
        <v>136</v>
      </c>
      <c r="FA1" s="1">
        <v>137</v>
      </c>
      <c r="FB1" s="1">
        <v>138</v>
      </c>
      <c r="FC1" s="1">
        <v>139</v>
      </c>
      <c r="FD1" s="1">
        <v>140</v>
      </c>
      <c r="FE1" s="1">
        <v>141</v>
      </c>
      <c r="FF1" s="1">
        <v>142</v>
      </c>
      <c r="FG1" s="1">
        <v>143</v>
      </c>
      <c r="FH1" s="1">
        <v>144</v>
      </c>
      <c r="FI1" s="1">
        <v>145</v>
      </c>
      <c r="FJ1" s="1">
        <v>146</v>
      </c>
      <c r="FK1" s="1">
        <v>147</v>
      </c>
      <c r="FL1" s="1">
        <v>148</v>
      </c>
      <c r="FM1" s="1">
        <v>149</v>
      </c>
      <c r="FN1" s="1">
        <v>150</v>
      </c>
      <c r="FO1" s="1">
        <v>151</v>
      </c>
      <c r="FP1" s="1">
        <v>152</v>
      </c>
      <c r="FQ1" s="1">
        <v>153</v>
      </c>
      <c r="FR1" s="1">
        <v>154</v>
      </c>
      <c r="FS1" s="1">
        <v>155</v>
      </c>
      <c r="FT1" s="1">
        <v>156</v>
      </c>
      <c r="FU1" s="1">
        <v>157</v>
      </c>
      <c r="FV1" s="1">
        <v>158</v>
      </c>
      <c r="FW1" s="1">
        <v>159</v>
      </c>
      <c r="FX1" s="1">
        <v>160</v>
      </c>
      <c r="FY1" s="1">
        <v>161</v>
      </c>
      <c r="FZ1" s="1">
        <v>162</v>
      </c>
      <c r="GA1" s="1">
        <v>163</v>
      </c>
      <c r="GB1" s="1">
        <v>164</v>
      </c>
      <c r="GC1" s="1">
        <v>165</v>
      </c>
      <c r="GD1" s="1">
        <v>166</v>
      </c>
      <c r="GE1" s="1">
        <v>167</v>
      </c>
      <c r="GF1" s="1">
        <v>168</v>
      </c>
      <c r="GG1" s="1">
        <v>169</v>
      </c>
      <c r="GH1" s="1">
        <v>170</v>
      </c>
      <c r="GI1" s="1">
        <v>171</v>
      </c>
      <c r="GJ1" s="1">
        <v>172</v>
      </c>
      <c r="GK1" s="1">
        <v>173</v>
      </c>
      <c r="GL1" s="1">
        <v>174</v>
      </c>
      <c r="GM1" s="1">
        <v>175</v>
      </c>
      <c r="GN1" s="1">
        <v>176</v>
      </c>
      <c r="GO1" s="1">
        <v>177</v>
      </c>
      <c r="GP1" s="1">
        <v>178</v>
      </c>
      <c r="GQ1" s="1">
        <v>179</v>
      </c>
      <c r="GR1" s="1">
        <v>180</v>
      </c>
      <c r="GS1" s="1">
        <v>181</v>
      </c>
      <c r="GT1" s="1">
        <v>182</v>
      </c>
      <c r="GU1" s="1">
        <v>183</v>
      </c>
      <c r="GV1" s="1">
        <v>184</v>
      </c>
      <c r="GW1" s="1">
        <v>185</v>
      </c>
      <c r="GX1" s="1">
        <v>186</v>
      </c>
      <c r="GY1" s="1">
        <v>187</v>
      </c>
      <c r="GZ1" s="1">
        <v>188</v>
      </c>
      <c r="HA1" s="1">
        <v>189</v>
      </c>
      <c r="HB1" s="1">
        <v>190</v>
      </c>
      <c r="HC1" s="1">
        <v>191</v>
      </c>
      <c r="HD1" s="1">
        <v>192</v>
      </c>
      <c r="HE1" s="1">
        <v>193</v>
      </c>
      <c r="HF1" s="1">
        <v>194</v>
      </c>
      <c r="HG1" s="1">
        <v>195</v>
      </c>
      <c r="HH1" s="1">
        <v>196</v>
      </c>
      <c r="HI1" s="1">
        <v>197</v>
      </c>
      <c r="HJ1" s="1">
        <v>198</v>
      </c>
      <c r="HK1" s="1">
        <v>199</v>
      </c>
      <c r="HL1" s="1">
        <v>200</v>
      </c>
      <c r="HM1" s="1">
        <v>201</v>
      </c>
      <c r="HN1" s="1">
        <v>202</v>
      </c>
      <c r="HO1" s="1">
        <v>203</v>
      </c>
      <c r="HP1" s="1">
        <v>204</v>
      </c>
      <c r="HQ1" s="1">
        <v>205</v>
      </c>
      <c r="HR1" s="1">
        <v>206</v>
      </c>
      <c r="HS1" s="1">
        <v>207</v>
      </c>
      <c r="HT1" s="1">
        <v>208</v>
      </c>
      <c r="HU1" s="1">
        <v>209</v>
      </c>
      <c r="HV1" s="1">
        <v>210</v>
      </c>
      <c r="HW1" s="1">
        <v>211</v>
      </c>
      <c r="HX1" s="1">
        <v>212</v>
      </c>
      <c r="HY1" s="1">
        <v>213</v>
      </c>
      <c r="HZ1" s="1">
        <v>214</v>
      </c>
      <c r="IA1" s="1">
        <v>215</v>
      </c>
      <c r="IB1" s="1">
        <v>216</v>
      </c>
      <c r="IC1" s="1">
        <v>217</v>
      </c>
      <c r="ID1" s="1">
        <v>218</v>
      </c>
      <c r="IE1" s="1">
        <v>219</v>
      </c>
      <c r="IF1" s="1">
        <v>220</v>
      </c>
      <c r="IG1" s="1">
        <v>221</v>
      </c>
      <c r="IH1" s="1">
        <v>222</v>
      </c>
      <c r="II1" s="1">
        <v>223</v>
      </c>
      <c r="IJ1" s="1">
        <v>224</v>
      </c>
      <c r="IK1" s="1">
        <v>225</v>
      </c>
      <c r="IL1" s="1">
        <v>226</v>
      </c>
      <c r="IM1" s="1">
        <v>227</v>
      </c>
    </row>
    <row r="2" spans="1:248" ht="13">
      <c r="D2" s="11"/>
      <c r="E2" s="11"/>
      <c r="M2" s="9"/>
      <c r="N2" s="10"/>
      <c r="O2" s="10"/>
      <c r="P2" s="10"/>
      <c r="Q2" s="10"/>
      <c r="R2" s="10"/>
      <c r="S2" s="12"/>
      <c r="T2" s="1" t="s">
        <v>0</v>
      </c>
      <c r="U2" s="1">
        <f t="shared" ref="U2:IM2" si="0">WEEKNUM(U3,12)</f>
        <v>18</v>
      </c>
      <c r="V2" s="1">
        <f t="shared" si="0"/>
        <v>19</v>
      </c>
      <c r="W2" s="1">
        <f t="shared" si="0"/>
        <v>20</v>
      </c>
      <c r="X2" s="1">
        <f t="shared" si="0"/>
        <v>21</v>
      </c>
      <c r="Y2" s="1">
        <f t="shared" si="0"/>
        <v>22</v>
      </c>
      <c r="Z2" s="1">
        <f t="shared" si="0"/>
        <v>23</v>
      </c>
      <c r="AA2" s="1">
        <f t="shared" si="0"/>
        <v>24</v>
      </c>
      <c r="AB2" s="1">
        <f t="shared" si="0"/>
        <v>25</v>
      </c>
      <c r="AC2" s="1">
        <f t="shared" si="0"/>
        <v>26</v>
      </c>
      <c r="AD2" s="1">
        <f t="shared" si="0"/>
        <v>27</v>
      </c>
      <c r="AE2" s="1">
        <f t="shared" si="0"/>
        <v>28</v>
      </c>
      <c r="AF2" s="1">
        <f t="shared" si="0"/>
        <v>29</v>
      </c>
      <c r="AG2" s="1">
        <f t="shared" si="0"/>
        <v>30</v>
      </c>
      <c r="AH2" s="1">
        <f t="shared" si="0"/>
        <v>31</v>
      </c>
      <c r="AI2" s="1">
        <f t="shared" si="0"/>
        <v>32</v>
      </c>
      <c r="AJ2" s="1">
        <f t="shared" si="0"/>
        <v>33</v>
      </c>
      <c r="AK2" s="1">
        <f t="shared" si="0"/>
        <v>34</v>
      </c>
      <c r="AL2" s="1">
        <f t="shared" si="0"/>
        <v>35</v>
      </c>
      <c r="AM2" s="1">
        <f t="shared" si="0"/>
        <v>36</v>
      </c>
      <c r="AN2" s="1">
        <f t="shared" si="0"/>
        <v>37</v>
      </c>
      <c r="AO2" s="1">
        <f t="shared" si="0"/>
        <v>38</v>
      </c>
      <c r="AP2" s="1">
        <f t="shared" si="0"/>
        <v>39</v>
      </c>
      <c r="AQ2" s="1">
        <f t="shared" si="0"/>
        <v>40</v>
      </c>
      <c r="AR2" s="1">
        <f t="shared" si="0"/>
        <v>41</v>
      </c>
      <c r="AS2" s="1">
        <f t="shared" si="0"/>
        <v>42</v>
      </c>
      <c r="AT2" s="1">
        <f t="shared" si="0"/>
        <v>43</v>
      </c>
      <c r="AU2" s="1">
        <f t="shared" si="0"/>
        <v>44</v>
      </c>
      <c r="AV2" s="1">
        <f t="shared" si="0"/>
        <v>45</v>
      </c>
      <c r="AW2" s="1">
        <f t="shared" si="0"/>
        <v>46</v>
      </c>
      <c r="AX2" s="1">
        <f t="shared" si="0"/>
        <v>47</v>
      </c>
      <c r="AY2" s="1">
        <f t="shared" si="0"/>
        <v>48</v>
      </c>
      <c r="AZ2" s="1">
        <f t="shared" si="0"/>
        <v>49</v>
      </c>
      <c r="BA2" s="1">
        <f t="shared" si="0"/>
        <v>50</v>
      </c>
      <c r="BB2" s="1">
        <f t="shared" si="0"/>
        <v>51</v>
      </c>
      <c r="BC2" s="1">
        <f t="shared" si="0"/>
        <v>52</v>
      </c>
      <c r="BD2" s="1">
        <f t="shared" si="0"/>
        <v>53</v>
      </c>
      <c r="BE2" s="1">
        <f t="shared" si="0"/>
        <v>2</v>
      </c>
      <c r="BF2" s="1">
        <f t="shared" si="0"/>
        <v>3</v>
      </c>
      <c r="BG2" s="1">
        <f t="shared" si="0"/>
        <v>4</v>
      </c>
      <c r="BH2" s="1">
        <f t="shared" si="0"/>
        <v>5</v>
      </c>
      <c r="BI2" s="1">
        <f t="shared" si="0"/>
        <v>6</v>
      </c>
      <c r="BJ2" s="1">
        <f t="shared" si="0"/>
        <v>7</v>
      </c>
      <c r="BK2" s="1">
        <f t="shared" si="0"/>
        <v>8</v>
      </c>
      <c r="BL2" s="1">
        <f t="shared" si="0"/>
        <v>9</v>
      </c>
      <c r="BM2" s="1">
        <f t="shared" si="0"/>
        <v>10</v>
      </c>
      <c r="BN2" s="1">
        <f t="shared" si="0"/>
        <v>11</v>
      </c>
      <c r="BO2" s="1">
        <f t="shared" si="0"/>
        <v>12</v>
      </c>
      <c r="BP2" s="1">
        <f t="shared" si="0"/>
        <v>13</v>
      </c>
      <c r="BQ2" s="1">
        <f t="shared" si="0"/>
        <v>14</v>
      </c>
      <c r="BR2" s="1">
        <f t="shared" si="0"/>
        <v>15</v>
      </c>
      <c r="BS2" s="1">
        <f t="shared" si="0"/>
        <v>16</v>
      </c>
      <c r="BT2" s="1">
        <f t="shared" si="0"/>
        <v>17</v>
      </c>
      <c r="BU2" s="1">
        <f t="shared" si="0"/>
        <v>18</v>
      </c>
      <c r="BV2" s="1">
        <f t="shared" si="0"/>
        <v>19</v>
      </c>
      <c r="BW2" s="1">
        <f t="shared" si="0"/>
        <v>20</v>
      </c>
      <c r="BX2" s="1">
        <f t="shared" si="0"/>
        <v>21</v>
      </c>
      <c r="BY2" s="1">
        <f t="shared" si="0"/>
        <v>22</v>
      </c>
      <c r="BZ2" s="1">
        <f t="shared" si="0"/>
        <v>23</v>
      </c>
      <c r="CA2" s="1">
        <f t="shared" si="0"/>
        <v>24</v>
      </c>
      <c r="CB2" s="1">
        <f t="shared" si="0"/>
        <v>25</v>
      </c>
      <c r="CC2" s="1">
        <f t="shared" si="0"/>
        <v>26</v>
      </c>
      <c r="CD2" s="1">
        <f t="shared" si="0"/>
        <v>27</v>
      </c>
      <c r="CE2" s="1">
        <f t="shared" si="0"/>
        <v>28</v>
      </c>
      <c r="CF2" s="1">
        <f t="shared" si="0"/>
        <v>29</v>
      </c>
      <c r="CG2" s="1">
        <f t="shared" si="0"/>
        <v>30</v>
      </c>
      <c r="CH2" s="1">
        <f t="shared" si="0"/>
        <v>31</v>
      </c>
      <c r="CI2" s="1">
        <f t="shared" si="0"/>
        <v>32</v>
      </c>
      <c r="CJ2" s="1">
        <f t="shared" si="0"/>
        <v>33</v>
      </c>
      <c r="CK2" s="1">
        <f t="shared" si="0"/>
        <v>34</v>
      </c>
      <c r="CL2" s="1">
        <f t="shared" si="0"/>
        <v>35</v>
      </c>
      <c r="CM2" s="1">
        <f t="shared" si="0"/>
        <v>36</v>
      </c>
      <c r="CN2" s="1">
        <f t="shared" si="0"/>
        <v>37</v>
      </c>
      <c r="CO2" s="1">
        <f t="shared" si="0"/>
        <v>38</v>
      </c>
      <c r="CP2" s="1">
        <f t="shared" si="0"/>
        <v>39</v>
      </c>
      <c r="CQ2" s="1">
        <f t="shared" si="0"/>
        <v>40</v>
      </c>
      <c r="CR2" s="1">
        <f t="shared" si="0"/>
        <v>41</v>
      </c>
      <c r="CS2" s="1">
        <f t="shared" si="0"/>
        <v>42</v>
      </c>
      <c r="CT2" s="1">
        <f t="shared" si="0"/>
        <v>43</v>
      </c>
      <c r="CU2" s="1">
        <f t="shared" si="0"/>
        <v>44</v>
      </c>
      <c r="CV2" s="1">
        <f t="shared" si="0"/>
        <v>45</v>
      </c>
      <c r="CW2" s="1">
        <f t="shared" si="0"/>
        <v>46</v>
      </c>
      <c r="CX2" s="1">
        <f t="shared" si="0"/>
        <v>47</v>
      </c>
      <c r="CY2" s="1">
        <f t="shared" si="0"/>
        <v>48</v>
      </c>
      <c r="CZ2" s="1">
        <f t="shared" si="0"/>
        <v>49</v>
      </c>
      <c r="DA2" s="1">
        <f t="shared" si="0"/>
        <v>50</v>
      </c>
      <c r="DB2" s="1">
        <f t="shared" si="0"/>
        <v>51</v>
      </c>
      <c r="DC2" s="1">
        <f t="shared" si="0"/>
        <v>52</v>
      </c>
      <c r="DD2" s="1">
        <f t="shared" si="0"/>
        <v>53</v>
      </c>
      <c r="DE2" s="1">
        <f t="shared" si="0"/>
        <v>2</v>
      </c>
      <c r="DF2" s="1">
        <f t="shared" si="0"/>
        <v>3</v>
      </c>
      <c r="DG2" s="1">
        <f t="shared" si="0"/>
        <v>4</v>
      </c>
      <c r="DH2" s="1">
        <f t="shared" si="0"/>
        <v>5</v>
      </c>
      <c r="DI2" s="1">
        <f t="shared" si="0"/>
        <v>6</v>
      </c>
      <c r="DJ2" s="1">
        <f t="shared" si="0"/>
        <v>7</v>
      </c>
      <c r="DK2" s="1">
        <f t="shared" si="0"/>
        <v>8</v>
      </c>
      <c r="DL2" s="1">
        <f t="shared" si="0"/>
        <v>9</v>
      </c>
      <c r="DM2" s="1">
        <f t="shared" si="0"/>
        <v>10</v>
      </c>
      <c r="DN2" s="1">
        <f t="shared" si="0"/>
        <v>11</v>
      </c>
      <c r="DO2" s="1">
        <f t="shared" si="0"/>
        <v>12</v>
      </c>
      <c r="DP2" s="1">
        <f t="shared" si="0"/>
        <v>13</v>
      </c>
      <c r="DQ2" s="1">
        <f t="shared" si="0"/>
        <v>14</v>
      </c>
      <c r="DR2" s="1">
        <f t="shared" si="0"/>
        <v>15</v>
      </c>
      <c r="DS2" s="1">
        <f t="shared" si="0"/>
        <v>16</v>
      </c>
      <c r="DT2" s="1">
        <f t="shared" si="0"/>
        <v>17</v>
      </c>
      <c r="DU2" s="1">
        <f t="shared" si="0"/>
        <v>18</v>
      </c>
      <c r="DV2" s="1">
        <f t="shared" si="0"/>
        <v>19</v>
      </c>
      <c r="DW2" s="1">
        <f t="shared" si="0"/>
        <v>20</v>
      </c>
      <c r="DX2" s="1">
        <f t="shared" si="0"/>
        <v>21</v>
      </c>
      <c r="DY2" s="1">
        <f t="shared" si="0"/>
        <v>22</v>
      </c>
      <c r="DZ2" s="1">
        <f t="shared" si="0"/>
        <v>23</v>
      </c>
      <c r="EA2" s="1">
        <f t="shared" si="0"/>
        <v>24</v>
      </c>
      <c r="EB2" s="1">
        <f t="shared" si="0"/>
        <v>25</v>
      </c>
      <c r="EC2" s="1">
        <f t="shared" si="0"/>
        <v>26</v>
      </c>
      <c r="ED2" s="1">
        <f t="shared" si="0"/>
        <v>27</v>
      </c>
      <c r="EE2" s="1">
        <f t="shared" si="0"/>
        <v>28</v>
      </c>
      <c r="EF2" s="1">
        <f t="shared" si="0"/>
        <v>29</v>
      </c>
      <c r="EG2" s="1">
        <f t="shared" si="0"/>
        <v>30</v>
      </c>
      <c r="EH2" s="1">
        <f t="shared" si="0"/>
        <v>31</v>
      </c>
      <c r="EI2" s="1">
        <f t="shared" si="0"/>
        <v>32</v>
      </c>
      <c r="EJ2" s="1">
        <f t="shared" si="0"/>
        <v>33</v>
      </c>
      <c r="EK2" s="1">
        <f t="shared" si="0"/>
        <v>34</v>
      </c>
      <c r="EL2" s="1">
        <f t="shared" si="0"/>
        <v>35</v>
      </c>
      <c r="EM2" s="1">
        <f t="shared" si="0"/>
        <v>36</v>
      </c>
      <c r="EN2" s="1">
        <f t="shared" si="0"/>
        <v>37</v>
      </c>
      <c r="EO2" s="1">
        <f t="shared" si="0"/>
        <v>38</v>
      </c>
      <c r="EP2" s="1">
        <f t="shared" si="0"/>
        <v>39</v>
      </c>
      <c r="EQ2" s="1">
        <f t="shared" si="0"/>
        <v>40</v>
      </c>
      <c r="ER2" s="1">
        <f t="shared" si="0"/>
        <v>41</v>
      </c>
      <c r="ES2" s="1">
        <f t="shared" si="0"/>
        <v>42</v>
      </c>
      <c r="ET2" s="1">
        <f t="shared" si="0"/>
        <v>43</v>
      </c>
      <c r="EU2" s="1">
        <f t="shared" si="0"/>
        <v>44</v>
      </c>
      <c r="EV2" s="1">
        <f t="shared" si="0"/>
        <v>45</v>
      </c>
      <c r="EW2" s="1">
        <f t="shared" si="0"/>
        <v>46</v>
      </c>
      <c r="EX2" s="1">
        <f t="shared" si="0"/>
        <v>47</v>
      </c>
      <c r="EY2" s="1">
        <f t="shared" si="0"/>
        <v>48</v>
      </c>
      <c r="EZ2" s="1">
        <f t="shared" si="0"/>
        <v>49</v>
      </c>
      <c r="FA2" s="1">
        <f t="shared" si="0"/>
        <v>50</v>
      </c>
      <c r="FB2" s="1">
        <f t="shared" si="0"/>
        <v>51</v>
      </c>
      <c r="FC2" s="1">
        <f t="shared" si="0"/>
        <v>52</v>
      </c>
      <c r="FD2" s="1">
        <f t="shared" si="0"/>
        <v>53</v>
      </c>
      <c r="FE2" s="1">
        <f t="shared" si="0"/>
        <v>2</v>
      </c>
      <c r="FF2" s="1">
        <f t="shared" si="0"/>
        <v>3</v>
      </c>
      <c r="FG2" s="1">
        <f t="shared" si="0"/>
        <v>4</v>
      </c>
      <c r="FH2" s="1">
        <f t="shared" si="0"/>
        <v>5</v>
      </c>
      <c r="FI2" s="1">
        <f t="shared" si="0"/>
        <v>6</v>
      </c>
      <c r="FJ2" s="1">
        <f t="shared" si="0"/>
        <v>7</v>
      </c>
      <c r="FK2" s="1">
        <f t="shared" si="0"/>
        <v>8</v>
      </c>
      <c r="FL2" s="1">
        <f t="shared" si="0"/>
        <v>9</v>
      </c>
      <c r="FM2" s="1">
        <f t="shared" si="0"/>
        <v>10</v>
      </c>
      <c r="FN2" s="1">
        <f t="shared" si="0"/>
        <v>11</v>
      </c>
      <c r="FO2" s="1">
        <f t="shared" si="0"/>
        <v>12</v>
      </c>
      <c r="FP2" s="1">
        <f t="shared" si="0"/>
        <v>13</v>
      </c>
      <c r="FQ2" s="1">
        <f t="shared" si="0"/>
        <v>14</v>
      </c>
      <c r="FR2" s="1">
        <f t="shared" si="0"/>
        <v>15</v>
      </c>
      <c r="FS2" s="1">
        <f t="shared" si="0"/>
        <v>16</v>
      </c>
      <c r="FT2" s="1">
        <f t="shared" si="0"/>
        <v>17</v>
      </c>
      <c r="FU2" s="1">
        <f t="shared" si="0"/>
        <v>18</v>
      </c>
      <c r="FV2" s="1">
        <f t="shared" si="0"/>
        <v>19</v>
      </c>
      <c r="FW2" s="1">
        <f t="shared" si="0"/>
        <v>20</v>
      </c>
      <c r="FX2" s="1">
        <f t="shared" si="0"/>
        <v>21</v>
      </c>
      <c r="FY2" s="1">
        <f t="shared" si="0"/>
        <v>22</v>
      </c>
      <c r="FZ2" s="1">
        <f t="shared" si="0"/>
        <v>23</v>
      </c>
      <c r="GA2" s="1">
        <f t="shared" si="0"/>
        <v>24</v>
      </c>
      <c r="GB2" s="1">
        <f t="shared" si="0"/>
        <v>25</v>
      </c>
      <c r="GC2" s="1">
        <f t="shared" si="0"/>
        <v>26</v>
      </c>
      <c r="GD2" s="1">
        <f t="shared" si="0"/>
        <v>27</v>
      </c>
      <c r="GE2" s="1">
        <f t="shared" si="0"/>
        <v>28</v>
      </c>
      <c r="GF2" s="1">
        <f t="shared" si="0"/>
        <v>29</v>
      </c>
      <c r="GG2" s="1">
        <f t="shared" si="0"/>
        <v>30</v>
      </c>
      <c r="GH2" s="1">
        <f t="shared" si="0"/>
        <v>31</v>
      </c>
      <c r="GI2" s="1">
        <f t="shared" si="0"/>
        <v>32</v>
      </c>
      <c r="GJ2" s="1">
        <f t="shared" si="0"/>
        <v>33</v>
      </c>
      <c r="GK2" s="1">
        <f t="shared" si="0"/>
        <v>34</v>
      </c>
      <c r="GL2" s="1">
        <f t="shared" si="0"/>
        <v>35</v>
      </c>
      <c r="GM2" s="1">
        <f t="shared" si="0"/>
        <v>36</v>
      </c>
      <c r="GN2" s="1">
        <f t="shared" si="0"/>
        <v>37</v>
      </c>
      <c r="GO2" s="1">
        <f t="shared" si="0"/>
        <v>38</v>
      </c>
      <c r="GP2" s="1">
        <f t="shared" si="0"/>
        <v>39</v>
      </c>
      <c r="GQ2" s="1">
        <f t="shared" si="0"/>
        <v>40</v>
      </c>
      <c r="GR2" s="1">
        <f t="shared" si="0"/>
        <v>41</v>
      </c>
      <c r="GS2" s="1">
        <f t="shared" si="0"/>
        <v>42</v>
      </c>
      <c r="GT2" s="1">
        <f t="shared" si="0"/>
        <v>43</v>
      </c>
      <c r="GU2" s="1">
        <f t="shared" si="0"/>
        <v>44</v>
      </c>
      <c r="GV2" s="1">
        <f t="shared" si="0"/>
        <v>45</v>
      </c>
      <c r="GW2" s="1">
        <f t="shared" si="0"/>
        <v>46</v>
      </c>
      <c r="GX2" s="1">
        <f t="shared" si="0"/>
        <v>47</v>
      </c>
      <c r="GY2" s="1">
        <f t="shared" si="0"/>
        <v>48</v>
      </c>
      <c r="GZ2" s="1">
        <f t="shared" si="0"/>
        <v>49</v>
      </c>
      <c r="HA2" s="1">
        <f t="shared" si="0"/>
        <v>50</v>
      </c>
      <c r="HB2" s="1">
        <f t="shared" si="0"/>
        <v>51</v>
      </c>
      <c r="HC2" s="1">
        <f t="shared" si="0"/>
        <v>52</v>
      </c>
      <c r="HD2" s="1">
        <f t="shared" si="0"/>
        <v>53</v>
      </c>
      <c r="HE2" s="1">
        <f t="shared" si="0"/>
        <v>2</v>
      </c>
      <c r="HF2" s="1">
        <f t="shared" si="0"/>
        <v>3</v>
      </c>
      <c r="HG2" s="1">
        <f t="shared" si="0"/>
        <v>4</v>
      </c>
      <c r="HH2" s="1">
        <f t="shared" si="0"/>
        <v>5</v>
      </c>
      <c r="HI2" s="1">
        <f t="shared" si="0"/>
        <v>6</v>
      </c>
      <c r="HJ2" s="1">
        <f t="shared" si="0"/>
        <v>7</v>
      </c>
      <c r="HK2" s="1">
        <f t="shared" si="0"/>
        <v>8</v>
      </c>
      <c r="HL2" s="1">
        <f t="shared" si="0"/>
        <v>9</v>
      </c>
      <c r="HM2" s="1">
        <f t="shared" si="0"/>
        <v>10</v>
      </c>
      <c r="HN2" s="1">
        <f t="shared" si="0"/>
        <v>11</v>
      </c>
      <c r="HO2" s="1">
        <f t="shared" si="0"/>
        <v>12</v>
      </c>
      <c r="HP2" s="1">
        <f t="shared" si="0"/>
        <v>13</v>
      </c>
      <c r="HQ2" s="1">
        <f t="shared" si="0"/>
        <v>14</v>
      </c>
      <c r="HR2" s="1">
        <f t="shared" si="0"/>
        <v>15</v>
      </c>
      <c r="HS2" s="1">
        <f t="shared" si="0"/>
        <v>16</v>
      </c>
      <c r="HT2" s="1">
        <f t="shared" si="0"/>
        <v>17</v>
      </c>
      <c r="HU2" s="1">
        <f t="shared" si="0"/>
        <v>18</v>
      </c>
      <c r="HV2" s="1">
        <f t="shared" si="0"/>
        <v>19</v>
      </c>
      <c r="HW2" s="1">
        <f t="shared" si="0"/>
        <v>20</v>
      </c>
      <c r="HX2" s="1">
        <f t="shared" si="0"/>
        <v>21</v>
      </c>
      <c r="HY2" s="1">
        <f t="shared" si="0"/>
        <v>22</v>
      </c>
      <c r="HZ2" s="1">
        <f t="shared" si="0"/>
        <v>23</v>
      </c>
      <c r="IA2" s="1">
        <f t="shared" si="0"/>
        <v>24</v>
      </c>
      <c r="IB2" s="1">
        <f t="shared" si="0"/>
        <v>25</v>
      </c>
      <c r="IC2" s="1">
        <f t="shared" si="0"/>
        <v>26</v>
      </c>
      <c r="ID2" s="1">
        <f t="shared" si="0"/>
        <v>27</v>
      </c>
      <c r="IE2" s="1">
        <f t="shared" si="0"/>
        <v>28</v>
      </c>
      <c r="IF2" s="1">
        <f t="shared" si="0"/>
        <v>29</v>
      </c>
      <c r="IG2" s="1">
        <f t="shared" si="0"/>
        <v>30</v>
      </c>
      <c r="IH2" s="1">
        <f t="shared" si="0"/>
        <v>31</v>
      </c>
      <c r="II2" s="1">
        <f t="shared" si="0"/>
        <v>32</v>
      </c>
      <c r="IJ2" s="1">
        <f t="shared" si="0"/>
        <v>33</v>
      </c>
      <c r="IK2" s="1">
        <f t="shared" si="0"/>
        <v>34</v>
      </c>
      <c r="IL2" s="1">
        <f t="shared" si="0"/>
        <v>35</v>
      </c>
      <c r="IM2" s="1">
        <f t="shared" si="0"/>
        <v>36</v>
      </c>
      <c r="IN2" s="13"/>
    </row>
    <row r="3" spans="1:248" ht="61">
      <c r="A3" s="14" t="s">
        <v>1</v>
      </c>
      <c r="B3" s="15" t="s">
        <v>2</v>
      </c>
      <c r="C3" s="15" t="s">
        <v>3</v>
      </c>
      <c r="D3" s="16" t="s">
        <v>4</v>
      </c>
      <c r="E3" s="16" t="s">
        <v>5</v>
      </c>
      <c r="F3" s="15" t="s">
        <v>6</v>
      </c>
      <c r="G3" s="15" t="s">
        <v>7</v>
      </c>
      <c r="H3" s="15" t="s">
        <v>8</v>
      </c>
      <c r="I3" s="15" t="s">
        <v>9</v>
      </c>
      <c r="J3" s="15" t="s">
        <v>10</v>
      </c>
      <c r="K3" s="15" t="s">
        <v>11</v>
      </c>
      <c r="L3" s="17" t="s">
        <v>12</v>
      </c>
      <c r="M3" s="18" t="s">
        <v>13</v>
      </c>
      <c r="N3" s="19" t="s">
        <v>14</v>
      </c>
      <c r="O3" s="19"/>
      <c r="P3" s="19" t="s">
        <v>15</v>
      </c>
      <c r="Q3" s="19"/>
      <c r="R3" s="19" t="s">
        <v>16</v>
      </c>
      <c r="S3" s="20"/>
      <c r="T3" s="21" t="s">
        <v>17</v>
      </c>
      <c r="U3" s="22">
        <v>43950</v>
      </c>
      <c r="V3" s="22">
        <v>43957</v>
      </c>
      <c r="W3" s="22">
        <v>43964</v>
      </c>
      <c r="X3" s="22">
        <v>43971</v>
      </c>
      <c r="Y3" s="22">
        <v>43978</v>
      </c>
      <c r="Z3" s="22">
        <v>43985</v>
      </c>
      <c r="AA3" s="22">
        <v>43992</v>
      </c>
      <c r="AB3" s="22">
        <v>43999</v>
      </c>
      <c r="AC3" s="22">
        <v>44006</v>
      </c>
      <c r="AD3" s="22">
        <v>44013</v>
      </c>
      <c r="AE3" s="22">
        <v>44020</v>
      </c>
      <c r="AF3" s="22">
        <v>44027</v>
      </c>
      <c r="AG3" s="22">
        <v>44034</v>
      </c>
      <c r="AH3" s="22">
        <v>44041</v>
      </c>
      <c r="AI3" s="22">
        <v>44048</v>
      </c>
      <c r="AJ3" s="22">
        <v>44055</v>
      </c>
      <c r="AK3" s="22">
        <v>44062</v>
      </c>
      <c r="AL3" s="22">
        <v>44069</v>
      </c>
      <c r="AM3" s="22">
        <v>44076</v>
      </c>
      <c r="AN3" s="22">
        <v>44083</v>
      </c>
      <c r="AO3" s="22">
        <v>44090</v>
      </c>
      <c r="AP3" s="22">
        <v>44097</v>
      </c>
      <c r="AQ3" s="22">
        <v>44104</v>
      </c>
      <c r="AR3" s="22">
        <v>44111</v>
      </c>
      <c r="AS3" s="22">
        <v>44118</v>
      </c>
      <c r="AT3" s="22">
        <v>44125</v>
      </c>
      <c r="AU3" s="22">
        <v>44132</v>
      </c>
      <c r="AV3" s="22">
        <v>44139</v>
      </c>
      <c r="AW3" s="22">
        <v>44146</v>
      </c>
      <c r="AX3" s="22">
        <v>44153</v>
      </c>
      <c r="AY3" s="22">
        <v>44160</v>
      </c>
      <c r="AZ3" s="22">
        <v>44167</v>
      </c>
      <c r="BA3" s="22">
        <v>44174</v>
      </c>
      <c r="BB3" s="22">
        <v>44181</v>
      </c>
      <c r="BC3" s="22">
        <v>44188</v>
      </c>
      <c r="BD3" s="22">
        <v>44195</v>
      </c>
      <c r="BE3" s="22">
        <v>44202</v>
      </c>
      <c r="BF3" s="22">
        <v>44209</v>
      </c>
      <c r="BG3" s="22">
        <v>44216</v>
      </c>
      <c r="BH3" s="22">
        <v>44223</v>
      </c>
      <c r="BI3" s="22">
        <v>44230</v>
      </c>
      <c r="BJ3" s="22">
        <v>44237</v>
      </c>
      <c r="BK3" s="22">
        <v>44244</v>
      </c>
      <c r="BL3" s="22">
        <v>44251</v>
      </c>
      <c r="BM3" s="22">
        <v>44258</v>
      </c>
      <c r="BN3" s="22">
        <v>44265</v>
      </c>
      <c r="BO3" s="22">
        <v>44272</v>
      </c>
      <c r="BP3" s="22">
        <v>44279</v>
      </c>
      <c r="BQ3" s="22">
        <v>44286</v>
      </c>
      <c r="BR3" s="22">
        <v>44293</v>
      </c>
      <c r="BS3" s="22">
        <v>44300</v>
      </c>
      <c r="BT3" s="22">
        <v>44307</v>
      </c>
      <c r="BU3" s="22">
        <v>44314</v>
      </c>
      <c r="BV3" s="22">
        <v>44321</v>
      </c>
      <c r="BW3" s="22">
        <v>44328</v>
      </c>
      <c r="BX3" s="22">
        <v>44335</v>
      </c>
      <c r="BY3" s="22">
        <v>44342</v>
      </c>
      <c r="BZ3" s="22">
        <v>44349</v>
      </c>
      <c r="CA3" s="22">
        <v>44356</v>
      </c>
      <c r="CB3" s="22">
        <v>44363</v>
      </c>
      <c r="CC3" s="22">
        <v>44370</v>
      </c>
      <c r="CD3" s="22">
        <v>44377</v>
      </c>
      <c r="CE3" s="22">
        <v>44384</v>
      </c>
      <c r="CF3" s="22">
        <v>44391</v>
      </c>
      <c r="CG3" s="22">
        <v>44398</v>
      </c>
      <c r="CH3" s="22">
        <v>44405</v>
      </c>
      <c r="CI3" s="22">
        <v>44412</v>
      </c>
      <c r="CJ3" s="22">
        <v>44419</v>
      </c>
      <c r="CK3" s="22">
        <v>44426</v>
      </c>
      <c r="CL3" s="22">
        <v>44433</v>
      </c>
      <c r="CM3" s="22">
        <v>44440</v>
      </c>
      <c r="CN3" s="22">
        <v>44447</v>
      </c>
      <c r="CO3" s="22">
        <v>44454</v>
      </c>
      <c r="CP3" s="22">
        <v>44461</v>
      </c>
      <c r="CQ3" s="22">
        <v>44468</v>
      </c>
      <c r="CR3" s="22">
        <v>44475</v>
      </c>
      <c r="CS3" s="22">
        <v>44482</v>
      </c>
      <c r="CT3" s="22">
        <v>44489</v>
      </c>
      <c r="CU3" s="22">
        <v>44496</v>
      </c>
      <c r="CV3" s="22">
        <v>44503</v>
      </c>
      <c r="CW3" s="22">
        <v>44510</v>
      </c>
      <c r="CX3" s="22">
        <v>44517</v>
      </c>
      <c r="CY3" s="22">
        <v>44524</v>
      </c>
      <c r="CZ3" s="22">
        <v>44531</v>
      </c>
      <c r="DA3" s="22">
        <v>44538</v>
      </c>
      <c r="DB3" s="22">
        <v>44545</v>
      </c>
      <c r="DC3" s="22">
        <v>44552</v>
      </c>
      <c r="DD3" s="22">
        <v>44559</v>
      </c>
      <c r="DE3" s="22">
        <v>44566</v>
      </c>
      <c r="DF3" s="22">
        <v>44573</v>
      </c>
      <c r="DG3" s="22">
        <v>44580</v>
      </c>
      <c r="DH3" s="22">
        <v>44587</v>
      </c>
      <c r="DI3" s="22">
        <v>44594</v>
      </c>
      <c r="DJ3" s="22">
        <v>44601</v>
      </c>
      <c r="DK3" s="22">
        <v>44608</v>
      </c>
      <c r="DL3" s="22">
        <v>44615</v>
      </c>
      <c r="DM3" s="22">
        <v>44622</v>
      </c>
      <c r="DN3" s="22">
        <v>44629</v>
      </c>
      <c r="DO3" s="22">
        <v>44636</v>
      </c>
      <c r="DP3" s="22">
        <v>44643</v>
      </c>
      <c r="DQ3" s="22">
        <v>44650</v>
      </c>
      <c r="DR3" s="22">
        <v>44657</v>
      </c>
      <c r="DS3" s="22">
        <v>44664</v>
      </c>
      <c r="DT3" s="22">
        <v>44671</v>
      </c>
      <c r="DU3" s="22">
        <v>44678</v>
      </c>
      <c r="DV3" s="22">
        <v>44685</v>
      </c>
      <c r="DW3" s="22">
        <v>44692</v>
      </c>
      <c r="DX3" s="22">
        <v>44699</v>
      </c>
      <c r="DY3" s="22">
        <v>44706</v>
      </c>
      <c r="DZ3" s="22">
        <v>44713</v>
      </c>
      <c r="EA3" s="22">
        <v>44720</v>
      </c>
      <c r="EB3" s="22">
        <v>44727</v>
      </c>
      <c r="EC3" s="22">
        <v>44734</v>
      </c>
      <c r="ED3" s="22">
        <v>44741</v>
      </c>
      <c r="EE3" s="22">
        <v>44748</v>
      </c>
      <c r="EF3" s="22">
        <v>44755</v>
      </c>
      <c r="EG3" s="22">
        <v>44762</v>
      </c>
      <c r="EH3" s="22">
        <v>44769</v>
      </c>
      <c r="EI3" s="22">
        <v>44776</v>
      </c>
      <c r="EJ3" s="22">
        <v>44783</v>
      </c>
      <c r="EK3" s="22">
        <v>44790</v>
      </c>
      <c r="EL3" s="22">
        <v>44797</v>
      </c>
      <c r="EM3" s="22">
        <v>44804</v>
      </c>
      <c r="EN3" s="22">
        <v>44811</v>
      </c>
      <c r="EO3" s="22">
        <v>44818</v>
      </c>
      <c r="EP3" s="22">
        <v>44825</v>
      </c>
      <c r="EQ3" s="22">
        <v>44832</v>
      </c>
      <c r="ER3" s="22">
        <v>44839</v>
      </c>
      <c r="ES3" s="22">
        <v>44846</v>
      </c>
      <c r="ET3" s="22">
        <v>44853</v>
      </c>
      <c r="EU3" s="22">
        <v>44860</v>
      </c>
      <c r="EV3" s="22">
        <v>44867</v>
      </c>
      <c r="EW3" s="22">
        <v>44874</v>
      </c>
      <c r="EX3" s="22">
        <v>44881</v>
      </c>
      <c r="EY3" s="22">
        <v>44888</v>
      </c>
      <c r="EZ3" s="22">
        <v>44895</v>
      </c>
      <c r="FA3" s="22">
        <v>44902</v>
      </c>
      <c r="FB3" s="22">
        <v>44909</v>
      </c>
      <c r="FC3" s="22">
        <v>44916</v>
      </c>
      <c r="FD3" s="22">
        <v>44923</v>
      </c>
      <c r="FE3" s="22">
        <v>44930</v>
      </c>
      <c r="FF3" s="22">
        <v>44937</v>
      </c>
      <c r="FG3" s="22">
        <v>44944</v>
      </c>
      <c r="FH3" s="22">
        <v>44951</v>
      </c>
      <c r="FI3" s="22">
        <v>44958</v>
      </c>
      <c r="FJ3" s="22">
        <v>44965</v>
      </c>
      <c r="FK3" s="22">
        <v>44972</v>
      </c>
      <c r="FL3" s="22">
        <v>44979</v>
      </c>
      <c r="FM3" s="22">
        <v>44986</v>
      </c>
      <c r="FN3" s="22">
        <v>44993</v>
      </c>
      <c r="FO3" s="22">
        <v>45000</v>
      </c>
      <c r="FP3" s="22">
        <v>45007</v>
      </c>
      <c r="FQ3" s="22">
        <v>45014</v>
      </c>
      <c r="FR3" s="22">
        <v>45021</v>
      </c>
      <c r="FS3" s="22">
        <v>45028</v>
      </c>
      <c r="FT3" s="22">
        <v>45035</v>
      </c>
      <c r="FU3" s="22">
        <v>45042</v>
      </c>
      <c r="FV3" s="22">
        <v>45049</v>
      </c>
      <c r="FW3" s="22">
        <v>45056</v>
      </c>
      <c r="FX3" s="22">
        <v>45063</v>
      </c>
      <c r="FY3" s="22">
        <v>45070</v>
      </c>
      <c r="FZ3" s="22">
        <v>45077</v>
      </c>
      <c r="GA3" s="22">
        <v>45084</v>
      </c>
      <c r="GB3" s="22">
        <v>45091</v>
      </c>
      <c r="GC3" s="22">
        <v>45098</v>
      </c>
      <c r="GD3" s="22">
        <v>45105</v>
      </c>
      <c r="GE3" s="22">
        <v>45112</v>
      </c>
      <c r="GF3" s="22">
        <v>45119</v>
      </c>
      <c r="GG3" s="22">
        <v>45126</v>
      </c>
      <c r="GH3" s="22">
        <v>45133</v>
      </c>
      <c r="GI3" s="22">
        <v>45140</v>
      </c>
      <c r="GJ3" s="22">
        <v>45147</v>
      </c>
      <c r="GK3" s="22">
        <v>45154</v>
      </c>
      <c r="GL3" s="22">
        <v>45161</v>
      </c>
      <c r="GM3" s="22">
        <v>45168</v>
      </c>
      <c r="GN3" s="22">
        <v>45175</v>
      </c>
      <c r="GO3" s="22">
        <v>45182</v>
      </c>
      <c r="GP3" s="22">
        <v>45189</v>
      </c>
      <c r="GQ3" s="22">
        <v>45196</v>
      </c>
      <c r="GR3" s="22">
        <v>45203</v>
      </c>
      <c r="GS3" s="22">
        <v>45210</v>
      </c>
      <c r="GT3" s="22">
        <v>45217</v>
      </c>
      <c r="GU3" s="22">
        <v>45224</v>
      </c>
      <c r="GV3" s="22">
        <v>45231</v>
      </c>
      <c r="GW3" s="22">
        <v>45238</v>
      </c>
      <c r="GX3" s="22">
        <v>45245</v>
      </c>
      <c r="GY3" s="22">
        <v>45252</v>
      </c>
      <c r="GZ3" s="22">
        <v>45259</v>
      </c>
      <c r="HA3" s="22">
        <v>45266</v>
      </c>
      <c r="HB3" s="22">
        <v>45273</v>
      </c>
      <c r="HC3" s="22">
        <v>45280</v>
      </c>
      <c r="HD3" s="22">
        <v>45287</v>
      </c>
      <c r="HE3" s="22">
        <v>45294</v>
      </c>
      <c r="HF3" s="22">
        <v>45301</v>
      </c>
      <c r="HG3" s="22">
        <v>45308</v>
      </c>
      <c r="HH3" s="22">
        <v>45315</v>
      </c>
      <c r="HI3" s="22">
        <v>45322</v>
      </c>
      <c r="HJ3" s="22">
        <v>45329</v>
      </c>
      <c r="HK3" s="22">
        <v>45336</v>
      </c>
      <c r="HL3" s="22">
        <v>45343</v>
      </c>
      <c r="HM3" s="22">
        <v>45350</v>
      </c>
      <c r="HN3" s="22">
        <v>45357</v>
      </c>
      <c r="HO3" s="22">
        <v>45364</v>
      </c>
      <c r="HP3" s="22">
        <v>45371</v>
      </c>
      <c r="HQ3" s="22">
        <v>45378</v>
      </c>
      <c r="HR3" s="22">
        <v>45385</v>
      </c>
      <c r="HS3" s="22">
        <v>45392</v>
      </c>
      <c r="HT3" s="22">
        <v>45399</v>
      </c>
      <c r="HU3" s="22">
        <v>45406</v>
      </c>
      <c r="HV3" s="22">
        <v>45413</v>
      </c>
      <c r="HW3" s="22">
        <v>45420</v>
      </c>
      <c r="HX3" s="22">
        <v>45427</v>
      </c>
      <c r="HY3" s="22">
        <v>45434</v>
      </c>
      <c r="HZ3" s="22">
        <v>45441</v>
      </c>
      <c r="IA3" s="22">
        <v>45448</v>
      </c>
      <c r="IB3" s="22">
        <v>45455</v>
      </c>
      <c r="IC3" s="22">
        <v>45462</v>
      </c>
      <c r="ID3" s="22">
        <v>45469</v>
      </c>
      <c r="IE3" s="22">
        <v>45476</v>
      </c>
      <c r="IF3" s="22">
        <v>45483</v>
      </c>
      <c r="IG3" s="22">
        <v>45490</v>
      </c>
      <c r="IH3" s="22">
        <v>45497</v>
      </c>
      <c r="II3" s="22">
        <v>45504</v>
      </c>
      <c r="IJ3" s="22">
        <v>45511</v>
      </c>
      <c r="IK3" s="22">
        <v>45518</v>
      </c>
      <c r="IL3" s="22">
        <v>45525</v>
      </c>
      <c r="IM3" s="22">
        <v>45532</v>
      </c>
      <c r="IN3" s="23"/>
    </row>
    <row r="4" spans="1:248" ht="13">
      <c r="A4" s="24" t="s">
        <v>18</v>
      </c>
      <c r="B4" s="25" t="s">
        <v>19</v>
      </c>
      <c r="C4" s="25" t="s">
        <v>20</v>
      </c>
      <c r="D4" s="26"/>
      <c r="E4" s="26"/>
      <c r="F4" s="27"/>
      <c r="G4" s="27">
        <v>1</v>
      </c>
      <c r="H4" s="25">
        <v>3</v>
      </c>
      <c r="I4" s="1">
        <f t="shared" ref="I4:I55" si="1">H4*7</f>
        <v>21</v>
      </c>
      <c r="J4" s="1">
        <f t="shared" ref="J4:J55" si="2">H4*5</f>
        <v>15</v>
      </c>
      <c r="K4" s="1">
        <v>5</v>
      </c>
      <c r="M4" s="25" t="s">
        <v>21</v>
      </c>
      <c r="N4" s="28">
        <v>43950</v>
      </c>
      <c r="O4" s="29" t="str">
        <f t="shared" ref="O4:O55" si="3">IF(N4&lt;=P4,"Passt","Passt nicht")</f>
        <v>Passt</v>
      </c>
      <c r="P4" s="28">
        <v>43950</v>
      </c>
      <c r="Q4" s="29" t="str">
        <f t="shared" ref="Q4:Q55" si="4">IF(R4+1-P4=I4,"Dauer Pass","Dauer Passt nicht")</f>
        <v>Dauer Pass</v>
      </c>
      <c r="R4" s="29">
        <f>$P$4+$I$4-1</f>
        <v>43970</v>
      </c>
      <c r="S4" s="29" t="str">
        <f t="shared" ref="S4:S55" si="5">IF(R4&lt;=T4,"Passt","Passt nicht")</f>
        <v>Passt</v>
      </c>
      <c r="T4" s="30">
        <f>$T$5-$I$5</f>
        <v>44288</v>
      </c>
      <c r="U4" s="31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</row>
    <row r="5" spans="1:248" ht="13">
      <c r="A5" s="24" t="s">
        <v>18</v>
      </c>
      <c r="B5" s="25" t="s">
        <v>19</v>
      </c>
      <c r="C5" s="25" t="s">
        <v>22</v>
      </c>
      <c r="D5" s="26">
        <v>1</v>
      </c>
      <c r="E5" s="26"/>
      <c r="F5" s="27"/>
      <c r="G5" s="27">
        <v>2</v>
      </c>
      <c r="H5" s="25">
        <v>2</v>
      </c>
      <c r="I5" s="1">
        <f t="shared" si="1"/>
        <v>14</v>
      </c>
      <c r="J5" s="1">
        <f t="shared" si="2"/>
        <v>10</v>
      </c>
      <c r="K5" s="1">
        <v>5</v>
      </c>
      <c r="M5" s="25" t="s">
        <v>23</v>
      </c>
      <c r="N5" s="33">
        <f>$N$4+$I$4</f>
        <v>43971</v>
      </c>
      <c r="O5" s="29" t="str">
        <f t="shared" si="3"/>
        <v>Passt</v>
      </c>
      <c r="P5" s="29">
        <f t="shared" ref="P5:P6" si="6">$R$4+1</f>
        <v>43971</v>
      </c>
      <c r="Q5" s="29" t="str">
        <f t="shared" si="4"/>
        <v>Dauer Pass</v>
      </c>
      <c r="R5" s="29">
        <f>$P$5+$I$5-1</f>
        <v>43984</v>
      </c>
      <c r="S5" s="29" t="str">
        <f t="shared" si="5"/>
        <v>Passt</v>
      </c>
      <c r="T5" s="34">
        <f>MIN(MIN(MIN(MIN(MIN($T$35-$I$35,$T$32-$I$32),$T$31-$I$31),$T$9-$I$9),$T$8-$I$8),$T$7-$I$7)</f>
        <v>44302</v>
      </c>
      <c r="U5" s="31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</row>
    <row r="6" spans="1:248" ht="13">
      <c r="A6" s="24" t="s">
        <v>18</v>
      </c>
      <c r="B6" s="25" t="s">
        <v>19</v>
      </c>
      <c r="C6" s="25" t="s">
        <v>24</v>
      </c>
      <c r="D6" s="26"/>
      <c r="E6" s="26">
        <v>2</v>
      </c>
      <c r="F6" s="27"/>
      <c r="G6" s="27">
        <v>3</v>
      </c>
      <c r="H6" s="1">
        <v>158</v>
      </c>
      <c r="I6" s="1">
        <f t="shared" si="1"/>
        <v>1106</v>
      </c>
      <c r="J6" s="1">
        <f t="shared" si="2"/>
        <v>790</v>
      </c>
      <c r="K6" s="1">
        <v>5</v>
      </c>
      <c r="L6" s="1">
        <v>12000000</v>
      </c>
      <c r="M6" s="25" t="s">
        <v>25</v>
      </c>
      <c r="N6" s="29">
        <f>$N$5</f>
        <v>43971</v>
      </c>
      <c r="O6" s="29" t="str">
        <f t="shared" si="3"/>
        <v>Passt</v>
      </c>
      <c r="P6" s="29">
        <f t="shared" si="6"/>
        <v>43971</v>
      </c>
      <c r="Q6" s="29" t="str">
        <f t="shared" si="4"/>
        <v>Dauer Pass</v>
      </c>
      <c r="R6" s="29">
        <f>$P$6+$I$6-1</f>
        <v>45076</v>
      </c>
      <c r="S6" s="29" t="str">
        <f t="shared" si="5"/>
        <v>Passt</v>
      </c>
      <c r="T6" s="35">
        <v>45100</v>
      </c>
      <c r="U6" s="31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</row>
    <row r="7" spans="1:248" ht="13">
      <c r="A7" s="24" t="s">
        <v>18</v>
      </c>
      <c r="B7" s="25" t="s">
        <v>26</v>
      </c>
      <c r="C7" s="25" t="s">
        <v>27</v>
      </c>
      <c r="D7" s="26">
        <v>2</v>
      </c>
      <c r="E7" s="26"/>
      <c r="F7" s="27"/>
      <c r="G7" s="27">
        <v>4</v>
      </c>
      <c r="H7" s="1">
        <v>3</v>
      </c>
      <c r="I7" s="1">
        <f t="shared" si="1"/>
        <v>21</v>
      </c>
      <c r="J7" s="1">
        <f t="shared" si="2"/>
        <v>15</v>
      </c>
      <c r="K7" s="1">
        <v>5</v>
      </c>
      <c r="M7" s="25" t="s">
        <v>28</v>
      </c>
      <c r="N7" s="29">
        <f t="shared" ref="N7:N9" si="7">$N$5+$I$5</f>
        <v>43985</v>
      </c>
      <c r="O7" s="29" t="str">
        <f t="shared" si="3"/>
        <v>Passt</v>
      </c>
      <c r="P7" s="29">
        <f t="shared" ref="P7:P9" si="8">$R$5+1</f>
        <v>43985</v>
      </c>
      <c r="Q7" s="29" t="str">
        <f t="shared" si="4"/>
        <v>Dauer Pass</v>
      </c>
      <c r="R7" s="29">
        <f>$P$7+$I$7-1</f>
        <v>44005</v>
      </c>
      <c r="S7" s="29" t="str">
        <f t="shared" si="5"/>
        <v>Passt</v>
      </c>
      <c r="T7" s="30">
        <f>MIN($T$34-$I$34, $T$17-$I$17)</f>
        <v>44708</v>
      </c>
      <c r="U7" s="31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</row>
    <row r="8" spans="1:248" ht="13">
      <c r="A8" s="24" t="s">
        <v>29</v>
      </c>
      <c r="B8" s="25" t="s">
        <v>30</v>
      </c>
      <c r="C8" s="25" t="s">
        <v>31</v>
      </c>
      <c r="D8" s="26">
        <v>2</v>
      </c>
      <c r="E8" s="26"/>
      <c r="F8" s="27"/>
      <c r="G8" s="27">
        <v>5</v>
      </c>
      <c r="H8" s="1">
        <v>10</v>
      </c>
      <c r="I8" s="1">
        <f t="shared" si="1"/>
        <v>70</v>
      </c>
      <c r="J8" s="1">
        <f t="shared" si="2"/>
        <v>50</v>
      </c>
      <c r="K8" s="1">
        <v>4</v>
      </c>
      <c r="M8" s="25" t="s">
        <v>28</v>
      </c>
      <c r="N8" s="36">
        <f t="shared" si="7"/>
        <v>43985</v>
      </c>
      <c r="O8" s="29" t="str">
        <f t="shared" si="3"/>
        <v>Passt</v>
      </c>
      <c r="P8" s="29">
        <f t="shared" si="8"/>
        <v>43985</v>
      </c>
      <c r="Q8" s="29" t="str">
        <f t="shared" si="4"/>
        <v>Dauer Pass</v>
      </c>
      <c r="R8" s="29">
        <f>$P$8+$I$8-1</f>
        <v>44054</v>
      </c>
      <c r="S8" s="29" t="str">
        <f t="shared" si="5"/>
        <v>Passt</v>
      </c>
      <c r="T8" s="30">
        <f>MIN($T$18-$I$18,$T$11-$I$11)</f>
        <v>44876</v>
      </c>
      <c r="U8" s="31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</row>
    <row r="9" spans="1:248" ht="13">
      <c r="A9" s="24" t="s">
        <v>29</v>
      </c>
      <c r="B9" s="25" t="s">
        <v>32</v>
      </c>
      <c r="C9" s="25" t="s">
        <v>33</v>
      </c>
      <c r="D9" s="26">
        <v>2</v>
      </c>
      <c r="E9" s="26"/>
      <c r="F9" s="27"/>
      <c r="G9" s="27">
        <v>6</v>
      </c>
      <c r="H9" s="1">
        <v>12</v>
      </c>
      <c r="I9" s="1">
        <f t="shared" si="1"/>
        <v>84</v>
      </c>
      <c r="J9" s="1">
        <f t="shared" si="2"/>
        <v>60</v>
      </c>
      <c r="K9" s="1">
        <v>10</v>
      </c>
      <c r="M9" s="25" t="s">
        <v>34</v>
      </c>
      <c r="N9" s="36">
        <f t="shared" si="7"/>
        <v>43985</v>
      </c>
      <c r="O9" s="29" t="str">
        <f t="shared" si="3"/>
        <v>Passt</v>
      </c>
      <c r="P9" s="29">
        <f t="shared" si="8"/>
        <v>43985</v>
      </c>
      <c r="Q9" s="29" t="str">
        <f t="shared" si="4"/>
        <v>Dauer Pass</v>
      </c>
      <c r="R9" s="29">
        <f>$P$9+$I$9-1</f>
        <v>44068</v>
      </c>
      <c r="S9" s="29" t="str">
        <f t="shared" si="5"/>
        <v>Passt</v>
      </c>
      <c r="T9" s="30">
        <f>MIN(MIN(MIN(MIN($T$16-$I$16,$T$15-$I$15),$T$14-$I$14),$T$13-$I$13),$T$10-$I$10)</f>
        <v>44491</v>
      </c>
      <c r="U9" s="31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</row>
    <row r="10" spans="1:248" ht="13">
      <c r="A10" s="24" t="s">
        <v>35</v>
      </c>
      <c r="B10" s="25" t="s">
        <v>36</v>
      </c>
      <c r="C10" s="25" t="s">
        <v>37</v>
      </c>
      <c r="D10" s="26">
        <v>6</v>
      </c>
      <c r="E10" s="26"/>
      <c r="F10" s="27"/>
      <c r="G10" s="27">
        <v>7</v>
      </c>
      <c r="H10" s="1">
        <v>10</v>
      </c>
      <c r="I10" s="1">
        <f t="shared" si="1"/>
        <v>70</v>
      </c>
      <c r="J10" s="1">
        <f t="shared" si="2"/>
        <v>50</v>
      </c>
      <c r="K10" s="1">
        <v>10</v>
      </c>
      <c r="M10" s="25" t="s">
        <v>38</v>
      </c>
      <c r="N10" s="29">
        <f>$N$9+$I$8</f>
        <v>44055</v>
      </c>
      <c r="O10" s="29" t="str">
        <f t="shared" si="3"/>
        <v>Passt</v>
      </c>
      <c r="P10" s="29">
        <f>$R$9+1</f>
        <v>44069</v>
      </c>
      <c r="Q10" s="29" t="str">
        <f t="shared" si="4"/>
        <v>Dauer Pass</v>
      </c>
      <c r="R10" s="29">
        <f>$P$10+$I$10-1</f>
        <v>44138</v>
      </c>
      <c r="S10" s="29" t="str">
        <f t="shared" si="5"/>
        <v>Passt</v>
      </c>
      <c r="T10" s="37">
        <f>$T$12-$I$12</f>
        <v>44918</v>
      </c>
      <c r="U10" s="31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</row>
    <row r="11" spans="1:248" ht="13">
      <c r="A11" s="38" t="s">
        <v>29</v>
      </c>
      <c r="B11" s="39" t="s">
        <v>30</v>
      </c>
      <c r="C11" s="39" t="s">
        <v>39</v>
      </c>
      <c r="D11" s="40">
        <v>5</v>
      </c>
      <c r="E11" s="40"/>
      <c r="F11" s="39"/>
      <c r="G11" s="39">
        <v>8</v>
      </c>
      <c r="H11" s="3">
        <v>5</v>
      </c>
      <c r="I11" s="1">
        <f t="shared" si="1"/>
        <v>35</v>
      </c>
      <c r="J11" s="1">
        <f t="shared" si="2"/>
        <v>25</v>
      </c>
      <c r="K11" s="3">
        <v>4</v>
      </c>
      <c r="L11" s="4"/>
      <c r="M11" s="39" t="s">
        <v>40</v>
      </c>
      <c r="N11" s="29">
        <f>$N$8+$I$8</f>
        <v>44055</v>
      </c>
      <c r="O11" s="29" t="str">
        <f t="shared" si="3"/>
        <v>Passt</v>
      </c>
      <c r="P11" s="29">
        <f>$R$8+1</f>
        <v>44055</v>
      </c>
      <c r="Q11" s="29" t="str">
        <f t="shared" si="4"/>
        <v>Dauer Pass</v>
      </c>
      <c r="R11" s="29">
        <f>$P$11+$I$11-1</f>
        <v>44089</v>
      </c>
      <c r="S11" s="29" t="str">
        <f t="shared" si="5"/>
        <v>Passt</v>
      </c>
      <c r="T11" s="30">
        <f>$T$54-$I$54</f>
        <v>45016</v>
      </c>
      <c r="U11" s="31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</row>
    <row r="12" spans="1:248" ht="13">
      <c r="A12" s="24" t="s">
        <v>35</v>
      </c>
      <c r="B12" s="25" t="s">
        <v>41</v>
      </c>
      <c r="C12" s="25" t="s">
        <v>42</v>
      </c>
      <c r="D12" s="26">
        <v>7</v>
      </c>
      <c r="E12" s="26"/>
      <c r="F12" s="27"/>
      <c r="G12" s="27">
        <v>9</v>
      </c>
      <c r="H12" s="1">
        <v>1</v>
      </c>
      <c r="I12" s="1">
        <f t="shared" si="1"/>
        <v>7</v>
      </c>
      <c r="J12" s="1">
        <f t="shared" si="2"/>
        <v>5</v>
      </c>
      <c r="K12" s="1">
        <v>3</v>
      </c>
      <c r="L12" s="23"/>
      <c r="M12" s="25" t="s">
        <v>43</v>
      </c>
      <c r="N12" s="29">
        <f>$N$10+$I$10</f>
        <v>44125</v>
      </c>
      <c r="O12" s="29" t="str">
        <f t="shared" si="3"/>
        <v>Passt</v>
      </c>
      <c r="P12" s="29">
        <f>$R$10+1</f>
        <v>44139</v>
      </c>
      <c r="Q12" s="29" t="str">
        <f t="shared" si="4"/>
        <v>Dauer Pass</v>
      </c>
      <c r="R12" s="29">
        <f>$P$12+$I$12-1</f>
        <v>44145</v>
      </c>
      <c r="S12" s="29" t="str">
        <f t="shared" si="5"/>
        <v>Passt</v>
      </c>
      <c r="T12" s="30">
        <f>$T$20-$I$20</f>
        <v>44925</v>
      </c>
      <c r="U12" s="31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</row>
    <row r="13" spans="1:248" ht="13">
      <c r="A13" s="24" t="s">
        <v>29</v>
      </c>
      <c r="B13" s="25" t="s">
        <v>32</v>
      </c>
      <c r="C13" s="25" t="s">
        <v>44</v>
      </c>
      <c r="D13" s="26">
        <v>6</v>
      </c>
      <c r="E13" s="41"/>
      <c r="F13" s="27"/>
      <c r="G13" s="27">
        <v>10</v>
      </c>
      <c r="H13" s="42">
        <v>12</v>
      </c>
      <c r="I13" s="1">
        <f t="shared" si="1"/>
        <v>84</v>
      </c>
      <c r="J13" s="1">
        <f t="shared" si="2"/>
        <v>60</v>
      </c>
      <c r="K13" s="1">
        <v>10</v>
      </c>
      <c r="L13" s="1">
        <v>200000</v>
      </c>
      <c r="M13" s="25" t="s">
        <v>45</v>
      </c>
      <c r="N13" s="36">
        <f t="shared" ref="N13:N15" si="9">$N$9+$I$9</f>
        <v>44069</v>
      </c>
      <c r="O13" s="29" t="str">
        <f t="shared" si="3"/>
        <v>Passt</v>
      </c>
      <c r="P13" s="29">
        <f t="shared" ref="P13:P16" si="10">$R$9+1</f>
        <v>44069</v>
      </c>
      <c r="Q13" s="29" t="str">
        <f t="shared" si="4"/>
        <v>Dauer Pass</v>
      </c>
      <c r="R13" s="29">
        <f>$P$13+$I$13-1</f>
        <v>44152</v>
      </c>
      <c r="S13" s="29" t="str">
        <f t="shared" si="5"/>
        <v>Passt</v>
      </c>
      <c r="T13" s="30">
        <f>$T$54-$I$54</f>
        <v>45016</v>
      </c>
      <c r="U13" s="31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</row>
    <row r="14" spans="1:248" ht="13">
      <c r="A14" s="24" t="s">
        <v>46</v>
      </c>
      <c r="B14" s="25" t="s">
        <v>47</v>
      </c>
      <c r="C14" s="25" t="s">
        <v>48</v>
      </c>
      <c r="D14" s="26">
        <v>6</v>
      </c>
      <c r="E14" s="26"/>
      <c r="F14" s="27"/>
      <c r="G14" s="27">
        <v>11</v>
      </c>
      <c r="H14" s="1">
        <v>12</v>
      </c>
      <c r="I14" s="1">
        <f t="shared" si="1"/>
        <v>84</v>
      </c>
      <c r="J14" s="1">
        <f t="shared" si="2"/>
        <v>60</v>
      </c>
      <c r="K14" s="1">
        <v>10</v>
      </c>
      <c r="M14" s="25" t="s">
        <v>49</v>
      </c>
      <c r="N14" s="36">
        <f t="shared" si="9"/>
        <v>44069</v>
      </c>
      <c r="O14" s="29" t="str">
        <f t="shared" si="3"/>
        <v>Passt</v>
      </c>
      <c r="P14" s="29">
        <f t="shared" si="10"/>
        <v>44069</v>
      </c>
      <c r="Q14" s="29" t="str">
        <f t="shared" si="4"/>
        <v>Dauer Pass</v>
      </c>
      <c r="R14" s="29">
        <f>$P$14+$I$14-1</f>
        <v>44152</v>
      </c>
      <c r="S14" s="29" t="str">
        <f t="shared" si="5"/>
        <v>Passt</v>
      </c>
      <c r="T14" s="30">
        <f>$T$40-$I$40</f>
        <v>44666</v>
      </c>
      <c r="U14" s="31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</row>
    <row r="15" spans="1:248" ht="13">
      <c r="A15" s="24" t="s">
        <v>50</v>
      </c>
      <c r="B15" s="25" t="s">
        <v>51</v>
      </c>
      <c r="C15" s="25" t="s">
        <v>48</v>
      </c>
      <c r="D15" s="26">
        <v>6</v>
      </c>
      <c r="E15" s="26"/>
      <c r="F15" s="27"/>
      <c r="G15" s="27">
        <v>12</v>
      </c>
      <c r="H15" s="1">
        <v>12</v>
      </c>
      <c r="I15" s="1">
        <f t="shared" si="1"/>
        <v>84</v>
      </c>
      <c r="J15" s="1">
        <f t="shared" si="2"/>
        <v>60</v>
      </c>
      <c r="K15" s="1">
        <v>3</v>
      </c>
      <c r="M15" s="25" t="s">
        <v>52</v>
      </c>
      <c r="N15" s="36">
        <f t="shared" si="9"/>
        <v>44069</v>
      </c>
      <c r="O15" s="29" t="str">
        <f t="shared" si="3"/>
        <v>Passt</v>
      </c>
      <c r="P15" s="29">
        <f t="shared" si="10"/>
        <v>44069</v>
      </c>
      <c r="Q15" s="29" t="str">
        <f t="shared" si="4"/>
        <v>Dauer Pass</v>
      </c>
      <c r="R15" s="29">
        <f>$P$15+$I$15-1</f>
        <v>44152</v>
      </c>
      <c r="S15" s="29" t="str">
        <f t="shared" si="5"/>
        <v>Passt</v>
      </c>
      <c r="T15" s="30">
        <f>$T$44-$I$44</f>
        <v>44946</v>
      </c>
      <c r="U15" s="31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</row>
    <row r="16" spans="1:248" ht="13">
      <c r="A16" s="38" t="s">
        <v>53</v>
      </c>
      <c r="B16" s="39" t="s">
        <v>54</v>
      </c>
      <c r="C16" s="39" t="s">
        <v>48</v>
      </c>
      <c r="D16" s="40">
        <v>6</v>
      </c>
      <c r="E16" s="40"/>
      <c r="F16" s="39"/>
      <c r="G16" s="39">
        <v>13</v>
      </c>
      <c r="H16" s="3">
        <v>12</v>
      </c>
      <c r="I16" s="1">
        <f t="shared" si="1"/>
        <v>84</v>
      </c>
      <c r="J16" s="1">
        <f t="shared" si="2"/>
        <v>60</v>
      </c>
      <c r="K16" s="3">
        <v>10</v>
      </c>
      <c r="L16" s="4"/>
      <c r="M16" s="39" t="s">
        <v>55</v>
      </c>
      <c r="N16" s="36">
        <f>$N$14</f>
        <v>44069</v>
      </c>
      <c r="O16" s="29" t="str">
        <f t="shared" si="3"/>
        <v>Passt</v>
      </c>
      <c r="P16" s="29">
        <f t="shared" si="10"/>
        <v>44069</v>
      </c>
      <c r="Q16" s="29" t="str">
        <f t="shared" si="4"/>
        <v>Dauer Pass</v>
      </c>
      <c r="R16" s="29">
        <f>$P$16+$I$16-1</f>
        <v>44152</v>
      </c>
      <c r="S16" s="29" t="str">
        <f t="shared" si="5"/>
        <v>Passt</v>
      </c>
      <c r="T16" s="30">
        <f>$T$22-$I$22</f>
        <v>44575</v>
      </c>
      <c r="U16" s="31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</row>
    <row r="17" spans="1:173" ht="13">
      <c r="A17" s="24" t="s">
        <v>35</v>
      </c>
      <c r="B17" s="25" t="s">
        <v>36</v>
      </c>
      <c r="C17" s="25" t="s">
        <v>56</v>
      </c>
      <c r="D17" s="26">
        <v>7</v>
      </c>
      <c r="E17" s="26"/>
      <c r="F17" s="27"/>
      <c r="G17" s="27">
        <v>14</v>
      </c>
      <c r="H17" s="1">
        <v>40</v>
      </c>
      <c r="I17" s="1">
        <f t="shared" si="1"/>
        <v>280</v>
      </c>
      <c r="J17" s="1">
        <f t="shared" si="2"/>
        <v>200</v>
      </c>
      <c r="K17" s="1">
        <v>25</v>
      </c>
      <c r="M17" s="25" t="s">
        <v>57</v>
      </c>
      <c r="N17" s="29">
        <f>$N$10+$I$10</f>
        <v>44125</v>
      </c>
      <c r="O17" s="29" t="str">
        <f t="shared" si="3"/>
        <v>Passt</v>
      </c>
      <c r="P17" s="29">
        <f>$R$10+1</f>
        <v>44139</v>
      </c>
      <c r="Q17" s="29" t="str">
        <f t="shared" si="4"/>
        <v>Dauer Pass</v>
      </c>
      <c r="R17" s="29">
        <f>$P$17+$I$17-1</f>
        <v>44418</v>
      </c>
      <c r="S17" s="29" t="str">
        <f t="shared" si="5"/>
        <v>Passt</v>
      </c>
      <c r="T17" s="30">
        <f>$T$25</f>
        <v>44988</v>
      </c>
      <c r="U17" s="31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</row>
    <row r="18" spans="1:173" ht="13">
      <c r="A18" s="24" t="s">
        <v>29</v>
      </c>
      <c r="B18" s="25" t="s">
        <v>30</v>
      </c>
      <c r="C18" s="25" t="s">
        <v>58</v>
      </c>
      <c r="D18" s="26">
        <v>5</v>
      </c>
      <c r="E18" s="26"/>
      <c r="F18" s="27"/>
      <c r="G18" s="27">
        <v>15</v>
      </c>
      <c r="H18" s="1">
        <v>12</v>
      </c>
      <c r="I18" s="1">
        <f t="shared" si="1"/>
        <v>84</v>
      </c>
      <c r="J18" s="1">
        <f t="shared" si="2"/>
        <v>60</v>
      </c>
      <c r="K18" s="1">
        <v>4</v>
      </c>
      <c r="M18" s="25" t="s">
        <v>59</v>
      </c>
      <c r="N18" s="29">
        <f>$N$8+$I$8</f>
        <v>44055</v>
      </c>
      <c r="O18" s="29" t="str">
        <f t="shared" si="3"/>
        <v>Passt</v>
      </c>
      <c r="P18" s="29">
        <f>$R$8+1</f>
        <v>44055</v>
      </c>
      <c r="Q18" s="29" t="str">
        <f t="shared" si="4"/>
        <v>Dauer Pass</v>
      </c>
      <c r="R18" s="29">
        <f>$P$18+$I$18-1</f>
        <v>44138</v>
      </c>
      <c r="S18" s="29" t="str">
        <f t="shared" si="5"/>
        <v>Passt</v>
      </c>
      <c r="T18" s="34">
        <f>$T$52-$I$52</f>
        <v>44960</v>
      </c>
      <c r="U18" s="31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</row>
    <row r="19" spans="1:173" ht="13">
      <c r="A19" s="24" t="s">
        <v>53</v>
      </c>
      <c r="B19" s="25" t="s">
        <v>60</v>
      </c>
      <c r="C19" s="25" t="s">
        <v>61</v>
      </c>
      <c r="D19" s="26"/>
      <c r="E19" s="26">
        <v>11</v>
      </c>
      <c r="F19" s="27"/>
      <c r="G19" s="27">
        <v>16</v>
      </c>
      <c r="H19" s="43">
        <v>6</v>
      </c>
      <c r="I19" s="1">
        <f t="shared" si="1"/>
        <v>42</v>
      </c>
      <c r="J19" s="1">
        <f t="shared" si="2"/>
        <v>30</v>
      </c>
      <c r="K19" s="1">
        <v>5</v>
      </c>
      <c r="M19" s="25" t="s">
        <v>28</v>
      </c>
      <c r="N19" s="33">
        <f>$N$14</f>
        <v>44069</v>
      </c>
      <c r="O19" s="29" t="str">
        <f t="shared" si="3"/>
        <v>Passt</v>
      </c>
      <c r="P19" s="44">
        <f>$P$14</f>
        <v>44069</v>
      </c>
      <c r="Q19" s="29" t="str">
        <f t="shared" si="4"/>
        <v>Dauer Pass</v>
      </c>
      <c r="R19" s="29">
        <f>$P$19+$I$19-1</f>
        <v>44110</v>
      </c>
      <c r="S19" s="29" t="str">
        <f t="shared" si="5"/>
        <v>Passt</v>
      </c>
      <c r="T19" s="37">
        <f>$T$21-$I$21</f>
        <v>44575</v>
      </c>
      <c r="U19" s="31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</row>
    <row r="20" spans="1:173" ht="13">
      <c r="A20" s="24" t="s">
        <v>35</v>
      </c>
      <c r="B20" s="25" t="s">
        <v>41</v>
      </c>
      <c r="C20" s="25" t="s">
        <v>56</v>
      </c>
      <c r="D20" s="26">
        <v>9</v>
      </c>
      <c r="E20" s="26"/>
      <c r="F20" s="27"/>
      <c r="G20" s="27">
        <v>17</v>
      </c>
      <c r="H20" s="1">
        <v>12</v>
      </c>
      <c r="I20" s="1">
        <f t="shared" si="1"/>
        <v>84</v>
      </c>
      <c r="J20" s="1">
        <f t="shared" si="2"/>
        <v>60</v>
      </c>
      <c r="K20" s="1">
        <v>10</v>
      </c>
      <c r="L20" s="2"/>
      <c r="M20" s="25" t="s">
        <v>62</v>
      </c>
      <c r="N20" s="29">
        <f>$N$12+$I$12</f>
        <v>44132</v>
      </c>
      <c r="O20" s="29" t="str">
        <f t="shared" si="3"/>
        <v>Passt</v>
      </c>
      <c r="P20" s="29">
        <f>$R$12+1</f>
        <v>44146</v>
      </c>
      <c r="Q20" s="29" t="str">
        <f t="shared" si="4"/>
        <v>Dauer Pass</v>
      </c>
      <c r="R20" s="29">
        <f>$P$20+$I$20-1</f>
        <v>44229</v>
      </c>
      <c r="S20" s="29" t="str">
        <f t="shared" si="5"/>
        <v>Passt</v>
      </c>
      <c r="T20" s="30">
        <f>$T$26</f>
        <v>45009</v>
      </c>
      <c r="U20" s="31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</row>
    <row r="21" spans="1:173" ht="13">
      <c r="A21" s="24" t="s">
        <v>53</v>
      </c>
      <c r="B21" s="25" t="s">
        <v>60</v>
      </c>
      <c r="C21" s="25" t="s">
        <v>63</v>
      </c>
      <c r="D21" s="26">
        <v>16</v>
      </c>
      <c r="E21" s="41"/>
      <c r="F21" s="27"/>
      <c r="G21" s="27">
        <v>18</v>
      </c>
      <c r="H21" s="1">
        <v>40</v>
      </c>
      <c r="I21" s="1">
        <f t="shared" si="1"/>
        <v>280</v>
      </c>
      <c r="J21" s="1">
        <f t="shared" si="2"/>
        <v>200</v>
      </c>
      <c r="K21" s="1">
        <v>5</v>
      </c>
      <c r="L21" s="1">
        <v>10000</v>
      </c>
      <c r="M21" s="25" t="s">
        <v>28</v>
      </c>
      <c r="N21" s="33">
        <f>$N$19+$I$19</f>
        <v>44111</v>
      </c>
      <c r="O21" s="29" t="str">
        <f t="shared" si="3"/>
        <v>Passt</v>
      </c>
      <c r="P21" s="33">
        <f>$R$19+1</f>
        <v>44111</v>
      </c>
      <c r="Q21" s="29" t="str">
        <f t="shared" si="4"/>
        <v>Dauer Pass</v>
      </c>
      <c r="R21" s="29">
        <f>$P$21+$I$21-1</f>
        <v>44390</v>
      </c>
      <c r="S21" s="29" t="str">
        <f t="shared" si="5"/>
        <v>Passt</v>
      </c>
      <c r="T21" s="30">
        <f>MIN($T$33-$I$33,$T$24-$I$24)</f>
        <v>44855</v>
      </c>
      <c r="U21" s="31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</row>
    <row r="22" spans="1:173" ht="15" customHeight="1">
      <c r="A22" s="24" t="s">
        <v>53</v>
      </c>
      <c r="B22" s="25" t="s">
        <v>54</v>
      </c>
      <c r="C22" s="25" t="s">
        <v>64</v>
      </c>
      <c r="D22" s="26">
        <v>13</v>
      </c>
      <c r="E22" s="26"/>
      <c r="F22" s="27"/>
      <c r="G22" s="27">
        <v>19</v>
      </c>
      <c r="H22" s="1">
        <v>40</v>
      </c>
      <c r="I22" s="1">
        <f t="shared" si="1"/>
        <v>280</v>
      </c>
      <c r="J22" s="1">
        <f t="shared" si="2"/>
        <v>200</v>
      </c>
      <c r="K22" s="1">
        <v>5</v>
      </c>
      <c r="M22" s="25" t="s">
        <v>28</v>
      </c>
      <c r="N22" s="45">
        <f>$N$16+$I$16</f>
        <v>44153</v>
      </c>
      <c r="O22" s="29" t="str">
        <f t="shared" si="3"/>
        <v>Passt</v>
      </c>
      <c r="P22" s="45">
        <f>$R$16+1</f>
        <v>44153</v>
      </c>
      <c r="Q22" s="29" t="str">
        <f t="shared" si="4"/>
        <v>Dauer Pass</v>
      </c>
      <c r="R22" s="29">
        <f>$P$22+$I$22-1</f>
        <v>44432</v>
      </c>
      <c r="S22" s="29" t="str">
        <f t="shared" si="5"/>
        <v>Passt</v>
      </c>
      <c r="T22" s="30">
        <f>MIN(MIN(MIN(MIN($T$53-$I$53,$T$33-$I$33),$T$24-$I$24),$T$23-$I$23),$T$52-$I$52)</f>
        <v>44855</v>
      </c>
      <c r="U22" s="31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</row>
    <row r="23" spans="1:173" ht="13">
      <c r="A23" s="24" t="s">
        <v>65</v>
      </c>
      <c r="B23" s="25" t="s">
        <v>66</v>
      </c>
      <c r="C23" s="25" t="s">
        <v>67</v>
      </c>
      <c r="D23" s="26">
        <v>19</v>
      </c>
      <c r="E23" s="26">
        <v>39</v>
      </c>
      <c r="F23" s="27"/>
      <c r="G23" s="27">
        <v>20</v>
      </c>
      <c r="H23" s="1">
        <v>4</v>
      </c>
      <c r="I23" s="1">
        <f t="shared" si="1"/>
        <v>28</v>
      </c>
      <c r="J23" s="1">
        <f t="shared" si="2"/>
        <v>20</v>
      </c>
      <c r="K23" s="1">
        <v>2</v>
      </c>
      <c r="L23" s="1">
        <v>50000</v>
      </c>
      <c r="M23" s="25" t="s">
        <v>59</v>
      </c>
      <c r="N23" s="46">
        <f>IF(($N$22+$I$22)&lt;$N$42,$N$22+$I$22,$N$42)</f>
        <v>44349</v>
      </c>
      <c r="O23" s="29" t="str">
        <f t="shared" si="3"/>
        <v>Passt</v>
      </c>
      <c r="P23" s="29">
        <f>IF($R$22+1&lt;$R$42+1, $R$22+1, $R$42+1 )</f>
        <v>44433</v>
      </c>
      <c r="Q23" s="29" t="str">
        <f t="shared" si="4"/>
        <v>Dauer Pass</v>
      </c>
      <c r="R23" s="29">
        <f>$P$23+$I$23-1</f>
        <v>44460</v>
      </c>
      <c r="S23" s="29" t="str">
        <f t="shared" si="5"/>
        <v>Passt</v>
      </c>
      <c r="T23" s="30">
        <f>$T$54-$I$54</f>
        <v>45016</v>
      </c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</row>
    <row r="24" spans="1:173" ht="13">
      <c r="A24" s="24" t="s">
        <v>68</v>
      </c>
      <c r="B24" s="25" t="s">
        <v>69</v>
      </c>
      <c r="C24" s="25" t="s">
        <v>70</v>
      </c>
      <c r="D24" s="26" t="s">
        <v>71</v>
      </c>
      <c r="E24" s="26"/>
      <c r="F24" s="27"/>
      <c r="G24" s="27">
        <v>21</v>
      </c>
      <c r="H24" s="1">
        <v>3</v>
      </c>
      <c r="I24" s="1">
        <f t="shared" si="1"/>
        <v>21</v>
      </c>
      <c r="J24" s="1">
        <f t="shared" si="2"/>
        <v>15</v>
      </c>
      <c r="K24" s="1">
        <v>5</v>
      </c>
      <c r="M24" s="25" t="s">
        <v>59</v>
      </c>
      <c r="N24" s="29">
        <f>MAX($N$21+$I$21,$N$22+$I$22)</f>
        <v>44433</v>
      </c>
      <c r="O24" s="29" t="str">
        <f t="shared" si="3"/>
        <v>Passt</v>
      </c>
      <c r="P24" s="29">
        <f>MAX($R$22+1,  $R$21+1 )</f>
        <v>44433</v>
      </c>
      <c r="Q24" s="29" t="str">
        <f t="shared" si="4"/>
        <v>Dauer Pass</v>
      </c>
      <c r="R24" s="29">
        <f>$P$24+$I$24-1</f>
        <v>44453</v>
      </c>
      <c r="S24" s="29" t="str">
        <f t="shared" si="5"/>
        <v>Passt</v>
      </c>
      <c r="T24" s="30">
        <f>$T$27-$I$27</f>
        <v>44876</v>
      </c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</row>
    <row r="25" spans="1:173" ht="13">
      <c r="A25" s="24" t="s">
        <v>35</v>
      </c>
      <c r="B25" s="25" t="s">
        <v>36</v>
      </c>
      <c r="C25" s="25" t="s">
        <v>72</v>
      </c>
      <c r="D25" s="26"/>
      <c r="E25" s="26"/>
      <c r="F25" s="27">
        <v>14</v>
      </c>
      <c r="G25" s="27">
        <v>22</v>
      </c>
      <c r="H25" s="1">
        <v>8</v>
      </c>
      <c r="I25" s="1">
        <f t="shared" si="1"/>
        <v>56</v>
      </c>
      <c r="J25" s="1">
        <f t="shared" si="2"/>
        <v>40</v>
      </c>
      <c r="K25" s="1">
        <v>15</v>
      </c>
      <c r="M25" s="47" t="s">
        <v>28</v>
      </c>
      <c r="N25" s="29">
        <f>$N$17</f>
        <v>44125</v>
      </c>
      <c r="O25" s="29" t="str">
        <f t="shared" si="3"/>
        <v>Passt</v>
      </c>
      <c r="P25" s="29">
        <f>$R$25-$I$25+1</f>
        <v>44363</v>
      </c>
      <c r="Q25" s="29" t="str">
        <f t="shared" si="4"/>
        <v>Dauer Pass</v>
      </c>
      <c r="R25" s="29">
        <f>$R$17</f>
        <v>44418</v>
      </c>
      <c r="S25" s="29" t="str">
        <f t="shared" si="5"/>
        <v>Passt</v>
      </c>
      <c r="T25" s="30">
        <f>$T$30-$I$30</f>
        <v>44988</v>
      </c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</row>
    <row r="26" spans="1:173" ht="13">
      <c r="A26" s="24" t="s">
        <v>35</v>
      </c>
      <c r="B26" s="25" t="s">
        <v>41</v>
      </c>
      <c r="C26" s="25" t="s">
        <v>73</v>
      </c>
      <c r="D26" s="26"/>
      <c r="E26" s="26"/>
      <c r="F26" s="27">
        <v>17</v>
      </c>
      <c r="G26" s="27">
        <v>23</v>
      </c>
      <c r="H26" s="1">
        <v>3</v>
      </c>
      <c r="I26" s="1">
        <f t="shared" si="1"/>
        <v>21</v>
      </c>
      <c r="J26" s="1">
        <f t="shared" si="2"/>
        <v>15</v>
      </c>
      <c r="K26" s="1">
        <v>15</v>
      </c>
      <c r="L26" s="23"/>
      <c r="M26" s="47" t="s">
        <v>74</v>
      </c>
      <c r="N26" s="29">
        <f>$N$20</f>
        <v>44132</v>
      </c>
      <c r="O26" s="29" t="str">
        <f t="shared" si="3"/>
        <v>Passt</v>
      </c>
      <c r="P26" s="29">
        <f>$R$26-$I$26+1</f>
        <v>44209</v>
      </c>
      <c r="Q26" s="29" t="str">
        <f t="shared" si="4"/>
        <v>Dauer Pass</v>
      </c>
      <c r="R26" s="29">
        <f>$R$20</f>
        <v>44229</v>
      </c>
      <c r="S26" s="29" t="str">
        <f t="shared" si="5"/>
        <v>Passt</v>
      </c>
      <c r="T26" s="30">
        <f>$T$28-$I$28</f>
        <v>45009</v>
      </c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</row>
    <row r="27" spans="1:173" ht="13">
      <c r="A27" s="38" t="s">
        <v>68</v>
      </c>
      <c r="B27" s="39" t="s">
        <v>69</v>
      </c>
      <c r="C27" s="39" t="s">
        <v>75</v>
      </c>
      <c r="D27" s="40">
        <v>21</v>
      </c>
      <c r="E27" s="40"/>
      <c r="F27" s="39"/>
      <c r="G27" s="39">
        <v>24</v>
      </c>
      <c r="H27" s="3">
        <v>20</v>
      </c>
      <c r="I27" s="1">
        <f t="shared" si="1"/>
        <v>140</v>
      </c>
      <c r="J27" s="1">
        <f t="shared" si="2"/>
        <v>100</v>
      </c>
      <c r="K27" s="3">
        <v>5</v>
      </c>
      <c r="L27" s="4"/>
      <c r="M27" s="48" t="s">
        <v>76</v>
      </c>
      <c r="N27" s="45">
        <f>$N$24+$I$24</f>
        <v>44454</v>
      </c>
      <c r="O27" s="29" t="str">
        <f t="shared" si="3"/>
        <v>Passt</v>
      </c>
      <c r="P27" s="33">
        <f>$R$24+1</f>
        <v>44454</v>
      </c>
      <c r="Q27" s="29" t="str">
        <f t="shared" si="4"/>
        <v>Dauer Pass</v>
      </c>
      <c r="R27" s="29">
        <f>$P$27+$I$27-1</f>
        <v>44593</v>
      </c>
      <c r="S27" s="29" t="str">
        <f t="shared" si="5"/>
        <v>Passt</v>
      </c>
      <c r="T27" s="30">
        <f>$T$29</f>
        <v>45016</v>
      </c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</row>
    <row r="28" spans="1:173" ht="13">
      <c r="A28" s="24" t="s">
        <v>35</v>
      </c>
      <c r="B28" s="25" t="s">
        <v>41</v>
      </c>
      <c r="C28" s="25" t="s">
        <v>77</v>
      </c>
      <c r="D28" s="26">
        <v>23</v>
      </c>
      <c r="E28" s="26"/>
      <c r="F28" s="27"/>
      <c r="G28" s="27">
        <v>25</v>
      </c>
      <c r="H28" s="1">
        <v>1</v>
      </c>
      <c r="I28" s="1">
        <f t="shared" si="1"/>
        <v>7</v>
      </c>
      <c r="J28" s="1">
        <f t="shared" si="2"/>
        <v>5</v>
      </c>
      <c r="K28" s="1">
        <v>3</v>
      </c>
      <c r="L28" s="1">
        <v>1000</v>
      </c>
      <c r="M28" s="47" t="s">
        <v>28</v>
      </c>
      <c r="N28" s="45">
        <f>$N$26+$I$26</f>
        <v>44153</v>
      </c>
      <c r="O28" s="29" t="str">
        <f t="shared" si="3"/>
        <v>Passt</v>
      </c>
      <c r="P28" s="33">
        <f>$R$26+1</f>
        <v>44230</v>
      </c>
      <c r="Q28" s="29" t="str">
        <f t="shared" si="4"/>
        <v>Dauer Pass</v>
      </c>
      <c r="R28" s="29">
        <f>$P$28+$I$28-1</f>
        <v>44236</v>
      </c>
      <c r="S28" s="29" t="str">
        <f t="shared" si="5"/>
        <v>Passt</v>
      </c>
      <c r="T28" s="30">
        <f>$T$54-$I$54</f>
        <v>45016</v>
      </c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</row>
    <row r="29" spans="1:173" ht="13">
      <c r="A29" s="24" t="s">
        <v>68</v>
      </c>
      <c r="B29" s="25" t="s">
        <v>69</v>
      </c>
      <c r="C29" s="25" t="s">
        <v>78</v>
      </c>
      <c r="D29" s="26"/>
      <c r="E29" s="26"/>
      <c r="F29" s="27">
        <v>24</v>
      </c>
      <c r="G29" s="27">
        <v>26</v>
      </c>
      <c r="H29" s="1">
        <v>4</v>
      </c>
      <c r="I29" s="1">
        <f t="shared" si="1"/>
        <v>28</v>
      </c>
      <c r="J29" s="1">
        <f t="shared" si="2"/>
        <v>20</v>
      </c>
      <c r="K29" s="1">
        <v>5</v>
      </c>
      <c r="L29" s="1">
        <v>400000</v>
      </c>
      <c r="M29" s="47" t="s">
        <v>28</v>
      </c>
      <c r="N29" s="29">
        <f>$N$27</f>
        <v>44454</v>
      </c>
      <c r="O29" s="29" t="str">
        <f t="shared" si="3"/>
        <v>Passt</v>
      </c>
      <c r="P29" s="29">
        <f>$R$29-$I$29+1</f>
        <v>44566</v>
      </c>
      <c r="Q29" s="29" t="str">
        <f t="shared" si="4"/>
        <v>Dauer Pass</v>
      </c>
      <c r="R29" s="29">
        <f>$R$27</f>
        <v>44593</v>
      </c>
      <c r="S29" s="29" t="str">
        <f t="shared" si="5"/>
        <v>Passt</v>
      </c>
      <c r="T29" s="30">
        <f>$T$51</f>
        <v>45016</v>
      </c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</row>
    <row r="30" spans="1:173" ht="13">
      <c r="A30" s="38" t="s">
        <v>35</v>
      </c>
      <c r="B30" s="39" t="s">
        <v>36</v>
      </c>
      <c r="C30" s="39" t="s">
        <v>77</v>
      </c>
      <c r="D30" s="40">
        <v>22</v>
      </c>
      <c r="E30" s="40"/>
      <c r="F30" s="39"/>
      <c r="G30" s="39">
        <v>27</v>
      </c>
      <c r="H30" s="3">
        <v>4</v>
      </c>
      <c r="I30" s="1">
        <f t="shared" si="1"/>
        <v>28</v>
      </c>
      <c r="J30" s="1">
        <f t="shared" si="2"/>
        <v>20</v>
      </c>
      <c r="K30" s="3">
        <v>3</v>
      </c>
      <c r="L30" s="4"/>
      <c r="M30" s="48" t="s">
        <v>28</v>
      </c>
      <c r="N30" s="29">
        <f>$N$25+$I$24</f>
        <v>44146</v>
      </c>
      <c r="O30" s="29" t="str">
        <f t="shared" si="3"/>
        <v>Passt</v>
      </c>
      <c r="P30" s="29">
        <f>$R$25+1</f>
        <v>44419</v>
      </c>
      <c r="Q30" s="29" t="str">
        <f t="shared" si="4"/>
        <v>Dauer Pass</v>
      </c>
      <c r="R30" s="29">
        <f>$P$30+$I$30-1</f>
        <v>44446</v>
      </c>
      <c r="S30" s="29" t="str">
        <f t="shared" si="5"/>
        <v>Passt</v>
      </c>
      <c r="T30" s="30">
        <f>$T$54-$I$54</f>
        <v>45016</v>
      </c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</row>
    <row r="31" spans="1:173" ht="13">
      <c r="A31" s="24" t="s">
        <v>65</v>
      </c>
      <c r="B31" s="25" t="s">
        <v>79</v>
      </c>
      <c r="C31" s="25" t="s">
        <v>80</v>
      </c>
      <c r="D31" s="26">
        <v>2</v>
      </c>
      <c r="E31" s="26">
        <v>39</v>
      </c>
      <c r="F31" s="27"/>
      <c r="G31" s="27">
        <v>28</v>
      </c>
      <c r="H31" s="1">
        <v>12</v>
      </c>
      <c r="I31" s="1">
        <f t="shared" si="1"/>
        <v>84</v>
      </c>
      <c r="J31" s="1">
        <f t="shared" si="2"/>
        <v>60</v>
      </c>
      <c r="K31" s="1">
        <v>5</v>
      </c>
      <c r="M31" s="47" t="s">
        <v>28</v>
      </c>
      <c r="N31" s="49">
        <f t="shared" ref="N31:N32" si="11">MAX($N$42,$N$5+$I$5)</f>
        <v>44349</v>
      </c>
      <c r="O31" s="29" t="str">
        <f t="shared" si="3"/>
        <v>Passt</v>
      </c>
      <c r="P31" s="29">
        <f t="shared" ref="P31:P32" si="12">$P$42</f>
        <v>44349</v>
      </c>
      <c r="Q31" s="29" t="str">
        <f t="shared" si="4"/>
        <v>Dauer Pass</v>
      </c>
      <c r="R31" s="29">
        <f>$P$31+$I$31-1</f>
        <v>44432</v>
      </c>
      <c r="S31" s="29" t="str">
        <f t="shared" si="5"/>
        <v>Passt</v>
      </c>
      <c r="T31" s="30">
        <f>$T$41-$I$41</f>
        <v>44939</v>
      </c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</row>
    <row r="32" spans="1:173" ht="13">
      <c r="A32" s="24" t="s">
        <v>65</v>
      </c>
      <c r="B32" s="25" t="s">
        <v>81</v>
      </c>
      <c r="C32" s="25" t="s">
        <v>82</v>
      </c>
      <c r="D32" s="26">
        <v>2</v>
      </c>
      <c r="E32" s="26">
        <v>39</v>
      </c>
      <c r="F32" s="27"/>
      <c r="G32" s="27">
        <v>29</v>
      </c>
      <c r="H32" s="1">
        <v>12</v>
      </c>
      <c r="I32" s="1">
        <f t="shared" si="1"/>
        <v>84</v>
      </c>
      <c r="J32" s="1">
        <f t="shared" si="2"/>
        <v>60</v>
      </c>
      <c r="K32" s="1">
        <v>5</v>
      </c>
      <c r="M32" s="47" t="s">
        <v>28</v>
      </c>
      <c r="N32" s="49">
        <f t="shared" si="11"/>
        <v>44349</v>
      </c>
      <c r="O32" s="29" t="str">
        <f t="shared" si="3"/>
        <v>Passt</v>
      </c>
      <c r="P32" s="29">
        <f t="shared" si="12"/>
        <v>44349</v>
      </c>
      <c r="Q32" s="29" t="str">
        <f t="shared" si="4"/>
        <v>Dauer Pass</v>
      </c>
      <c r="R32" s="29">
        <f>$P$32+$I$32-1</f>
        <v>44432</v>
      </c>
      <c r="S32" s="29" t="str">
        <f t="shared" si="5"/>
        <v>Passt</v>
      </c>
      <c r="T32" s="30">
        <f>$T$45-$I$45</f>
        <v>44645</v>
      </c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</row>
    <row r="33" spans="1:173" ht="13">
      <c r="A33" s="24" t="s">
        <v>50</v>
      </c>
      <c r="B33" s="25" t="s">
        <v>83</v>
      </c>
      <c r="C33" s="25" t="s">
        <v>84</v>
      </c>
      <c r="D33" s="26" t="s">
        <v>71</v>
      </c>
      <c r="E33" s="26"/>
      <c r="F33" s="27"/>
      <c r="G33" s="27">
        <v>30</v>
      </c>
      <c r="H33" s="1">
        <v>4</v>
      </c>
      <c r="I33" s="1">
        <f t="shared" si="1"/>
        <v>28</v>
      </c>
      <c r="J33" s="1">
        <f t="shared" si="2"/>
        <v>20</v>
      </c>
      <c r="K33" s="1">
        <v>3</v>
      </c>
      <c r="M33" s="47" t="s">
        <v>59</v>
      </c>
      <c r="N33" s="29">
        <f>MAX($N$21+$I$21,$N$22+$I$22)</f>
        <v>44433</v>
      </c>
      <c r="O33" s="29" t="str">
        <f t="shared" si="3"/>
        <v>Passt</v>
      </c>
      <c r="P33" s="50">
        <f>MAX($R$22+1,  $R$21+1 )</f>
        <v>44433</v>
      </c>
      <c r="Q33" s="29" t="str">
        <f t="shared" si="4"/>
        <v>Dauer Pass</v>
      </c>
      <c r="R33" s="29">
        <f>$P$33+$I$33-1</f>
        <v>44460</v>
      </c>
      <c r="S33" s="29" t="str">
        <f t="shared" si="5"/>
        <v>Passt</v>
      </c>
      <c r="T33" s="30">
        <f>$T$42</f>
        <v>45016</v>
      </c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</row>
    <row r="34" spans="1:173" ht="13">
      <c r="A34" s="24" t="s">
        <v>18</v>
      </c>
      <c r="B34" s="25" t="s">
        <v>26</v>
      </c>
      <c r="C34" s="25" t="s">
        <v>85</v>
      </c>
      <c r="D34" s="26">
        <v>4</v>
      </c>
      <c r="E34" s="26"/>
      <c r="F34" s="27"/>
      <c r="G34" s="27">
        <v>31</v>
      </c>
      <c r="H34" s="1">
        <v>4</v>
      </c>
      <c r="I34" s="1">
        <f t="shared" si="1"/>
        <v>28</v>
      </c>
      <c r="J34" s="1">
        <f t="shared" si="2"/>
        <v>20</v>
      </c>
      <c r="K34" s="1">
        <v>5</v>
      </c>
      <c r="L34" s="1">
        <v>150000</v>
      </c>
      <c r="M34" s="47" t="s">
        <v>28</v>
      </c>
      <c r="N34" s="29">
        <f>$N$7+$I$7</f>
        <v>44006</v>
      </c>
      <c r="O34" s="29" t="str">
        <f t="shared" si="3"/>
        <v>Passt</v>
      </c>
      <c r="P34" s="29">
        <f>$R$7+1</f>
        <v>44006</v>
      </c>
      <c r="Q34" s="29" t="str">
        <f t="shared" si="4"/>
        <v>Dauer Pass</v>
      </c>
      <c r="R34" s="29">
        <f>$P$34+$I$34-1</f>
        <v>44033</v>
      </c>
      <c r="S34" s="29" t="str">
        <f t="shared" si="5"/>
        <v>Passt</v>
      </c>
      <c r="T34" s="30">
        <f>$T$54-$I$54</f>
        <v>45016</v>
      </c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</row>
    <row r="35" spans="1:173" ht="13">
      <c r="A35" s="24" t="s">
        <v>86</v>
      </c>
      <c r="B35" s="25" t="s">
        <v>87</v>
      </c>
      <c r="C35" s="25" t="s">
        <v>88</v>
      </c>
      <c r="D35" s="26">
        <v>2</v>
      </c>
      <c r="E35" s="26"/>
      <c r="F35" s="27"/>
      <c r="G35" s="27">
        <v>32</v>
      </c>
      <c r="H35" s="1">
        <v>1</v>
      </c>
      <c r="I35" s="1">
        <f t="shared" si="1"/>
        <v>7</v>
      </c>
      <c r="J35" s="1">
        <f t="shared" si="2"/>
        <v>5</v>
      </c>
      <c r="K35" s="1">
        <v>3</v>
      </c>
      <c r="M35" s="47" t="s">
        <v>89</v>
      </c>
      <c r="N35" s="29">
        <f>$N$5+$I$5</f>
        <v>43985</v>
      </c>
      <c r="O35" s="29" t="str">
        <f t="shared" si="3"/>
        <v>Passt</v>
      </c>
      <c r="P35" s="29">
        <f>$R$5+1</f>
        <v>43985</v>
      </c>
      <c r="Q35" s="29" t="str">
        <f t="shared" si="4"/>
        <v>Dauer Pass</v>
      </c>
      <c r="R35" s="29">
        <f>$P$35+$I$35-1</f>
        <v>43991</v>
      </c>
      <c r="S35" s="29" t="str">
        <f t="shared" si="5"/>
        <v>Passt</v>
      </c>
      <c r="T35" s="30">
        <f>$T$37-$I$37</f>
        <v>44309</v>
      </c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</row>
    <row r="36" spans="1:173" ht="13">
      <c r="A36" s="24" t="s">
        <v>46</v>
      </c>
      <c r="B36" s="25" t="s">
        <v>90</v>
      </c>
      <c r="C36" s="25" t="s">
        <v>27</v>
      </c>
      <c r="D36" s="26"/>
      <c r="E36" s="26"/>
      <c r="F36" s="27">
        <v>39</v>
      </c>
      <c r="G36" s="27">
        <v>33</v>
      </c>
      <c r="H36" s="1">
        <v>1</v>
      </c>
      <c r="I36" s="1">
        <f t="shared" si="1"/>
        <v>7</v>
      </c>
      <c r="J36" s="1">
        <f t="shared" si="2"/>
        <v>5</v>
      </c>
      <c r="K36" s="1">
        <v>3</v>
      </c>
      <c r="M36" s="47" t="s">
        <v>28</v>
      </c>
      <c r="N36" s="45">
        <f>$N$42</f>
        <v>44349</v>
      </c>
      <c r="O36" s="29" t="str">
        <f t="shared" si="3"/>
        <v>Passt</v>
      </c>
      <c r="P36" s="45">
        <f>$R$36-$I$36+1</f>
        <v>44454</v>
      </c>
      <c r="Q36" s="29" t="str">
        <f t="shared" si="4"/>
        <v>Dauer Pass</v>
      </c>
      <c r="R36" s="29">
        <f>$R$42</f>
        <v>44460</v>
      </c>
      <c r="S36" s="29" t="str">
        <f t="shared" si="5"/>
        <v>Passt</v>
      </c>
      <c r="T36" s="30">
        <f>$T$38</f>
        <v>45016</v>
      </c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</row>
    <row r="37" spans="1:173" ht="13">
      <c r="A37" s="51" t="s">
        <v>91</v>
      </c>
      <c r="B37" s="25" t="s">
        <v>87</v>
      </c>
      <c r="C37" s="25" t="s">
        <v>92</v>
      </c>
      <c r="D37" s="26">
        <v>32</v>
      </c>
      <c r="E37" s="26"/>
      <c r="F37" s="27"/>
      <c r="G37" s="27">
        <v>34</v>
      </c>
      <c r="H37" s="1">
        <v>51</v>
      </c>
      <c r="I37" s="1">
        <f t="shared" si="1"/>
        <v>357</v>
      </c>
      <c r="J37" s="1">
        <f t="shared" si="2"/>
        <v>255</v>
      </c>
      <c r="K37" s="1">
        <v>3</v>
      </c>
      <c r="L37" s="1">
        <v>50000</v>
      </c>
      <c r="M37" s="47" t="s">
        <v>28</v>
      </c>
      <c r="N37" s="29">
        <f>$N$35+$I$35</f>
        <v>43992</v>
      </c>
      <c r="O37" s="29" t="str">
        <f t="shared" si="3"/>
        <v>Passt</v>
      </c>
      <c r="P37" s="29">
        <f>$R$35+1</f>
        <v>43992</v>
      </c>
      <c r="Q37" s="29" t="str">
        <f t="shared" si="4"/>
        <v>Dauer Pass</v>
      </c>
      <c r="R37" s="29">
        <f>$P$37+$I$37-1</f>
        <v>44348</v>
      </c>
      <c r="S37" s="29" t="str">
        <f t="shared" si="5"/>
        <v>Passt</v>
      </c>
      <c r="T37" s="30">
        <f>$T$40-$I$40</f>
        <v>44666</v>
      </c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</row>
    <row r="38" spans="1:173" ht="13">
      <c r="A38" s="24" t="s">
        <v>46</v>
      </c>
      <c r="B38" s="25" t="s">
        <v>90</v>
      </c>
      <c r="C38" s="25" t="s">
        <v>93</v>
      </c>
      <c r="D38" s="26"/>
      <c r="E38" s="26">
        <v>39</v>
      </c>
      <c r="F38" s="27">
        <v>33</v>
      </c>
      <c r="G38" s="27">
        <v>35</v>
      </c>
      <c r="H38" s="1">
        <v>75</v>
      </c>
      <c r="I38" s="1">
        <f t="shared" si="1"/>
        <v>525</v>
      </c>
      <c r="J38" s="1">
        <f t="shared" si="2"/>
        <v>375</v>
      </c>
      <c r="K38" s="1">
        <v>3</v>
      </c>
      <c r="M38" s="47" t="s">
        <v>94</v>
      </c>
      <c r="N38" s="29">
        <f>$P$42</f>
        <v>44349</v>
      </c>
      <c r="O38" s="29" t="str">
        <f t="shared" si="3"/>
        <v>Passt</v>
      </c>
      <c r="P38" s="29">
        <f>$P$42</f>
        <v>44349</v>
      </c>
      <c r="Q38" s="29" t="str">
        <f t="shared" si="4"/>
        <v>Dauer Pass</v>
      </c>
      <c r="R38" s="29">
        <f>$P$38+$I$38-1</f>
        <v>44873</v>
      </c>
      <c r="S38" s="29" t="str">
        <f t="shared" si="5"/>
        <v>Passt</v>
      </c>
      <c r="T38" s="30">
        <f>$T$39</f>
        <v>45016</v>
      </c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</row>
    <row r="39" spans="1:173" ht="13">
      <c r="A39" s="38" t="s">
        <v>46</v>
      </c>
      <c r="B39" s="39" t="s">
        <v>90</v>
      </c>
      <c r="C39" s="39" t="s">
        <v>95</v>
      </c>
      <c r="D39" s="40"/>
      <c r="E39" s="40"/>
      <c r="F39" s="39">
        <v>35</v>
      </c>
      <c r="G39" s="39">
        <v>36</v>
      </c>
      <c r="H39" s="3">
        <v>30</v>
      </c>
      <c r="I39" s="1">
        <f t="shared" si="1"/>
        <v>210</v>
      </c>
      <c r="J39" s="1">
        <f t="shared" si="2"/>
        <v>150</v>
      </c>
      <c r="K39" s="3">
        <v>20</v>
      </c>
      <c r="L39" s="3">
        <v>3000000</v>
      </c>
      <c r="M39" s="39" t="s">
        <v>96</v>
      </c>
      <c r="N39" s="29">
        <f>N38</f>
        <v>44349</v>
      </c>
      <c r="O39" s="29" t="str">
        <f t="shared" si="3"/>
        <v>Passt</v>
      </c>
      <c r="P39" s="29">
        <f>$R$39-$I$39+1</f>
        <v>44664</v>
      </c>
      <c r="Q39" s="29" t="str">
        <f t="shared" si="4"/>
        <v>Dauer Pass</v>
      </c>
      <c r="R39" s="29">
        <f>$R$38</f>
        <v>44873</v>
      </c>
      <c r="S39" s="29" t="str">
        <f t="shared" si="5"/>
        <v>Passt</v>
      </c>
      <c r="T39" s="30">
        <f>$T$51</f>
        <v>45016</v>
      </c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</row>
    <row r="40" spans="1:173" ht="13">
      <c r="A40" s="24" t="s">
        <v>46</v>
      </c>
      <c r="B40" s="25" t="s">
        <v>47</v>
      </c>
      <c r="C40" s="25" t="s">
        <v>97</v>
      </c>
      <c r="D40" s="26" t="s">
        <v>98</v>
      </c>
      <c r="E40" s="26"/>
      <c r="F40" s="27"/>
      <c r="G40" s="27">
        <v>37</v>
      </c>
      <c r="H40" s="1">
        <v>25</v>
      </c>
      <c r="I40" s="1">
        <f t="shared" si="1"/>
        <v>175</v>
      </c>
      <c r="J40" s="1">
        <f t="shared" si="2"/>
        <v>125</v>
      </c>
      <c r="K40" s="1">
        <v>3</v>
      </c>
      <c r="M40" s="47" t="s">
        <v>99</v>
      </c>
      <c r="N40" s="33">
        <f>MAX($N$14+$I$14,$N$37+$I$37)</f>
        <v>44349</v>
      </c>
      <c r="O40" s="29" t="str">
        <f t="shared" si="3"/>
        <v>Passt</v>
      </c>
      <c r="P40" s="33">
        <f>MAX($R$14+1,$R$37+1)</f>
        <v>44349</v>
      </c>
      <c r="Q40" s="29" t="str">
        <f t="shared" si="4"/>
        <v>Dauer Pass</v>
      </c>
      <c r="R40" s="29">
        <f>$P$40+$I$40-1</f>
        <v>44523</v>
      </c>
      <c r="S40" s="29" t="str">
        <f t="shared" si="5"/>
        <v>Passt</v>
      </c>
      <c r="T40" s="30">
        <f>$T$43-$I$43</f>
        <v>44841</v>
      </c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</row>
    <row r="41" spans="1:173" ht="13">
      <c r="A41" s="24" t="s">
        <v>65</v>
      </c>
      <c r="B41" s="25" t="s">
        <v>79</v>
      </c>
      <c r="C41" s="25" t="s">
        <v>100</v>
      </c>
      <c r="D41" s="26">
        <v>28</v>
      </c>
      <c r="E41" s="26"/>
      <c r="F41" s="27"/>
      <c r="G41" s="27">
        <v>38</v>
      </c>
      <c r="H41" s="1">
        <v>3</v>
      </c>
      <c r="I41" s="1">
        <f t="shared" si="1"/>
        <v>21</v>
      </c>
      <c r="J41" s="1">
        <f t="shared" si="2"/>
        <v>15</v>
      </c>
      <c r="K41" s="1">
        <v>3</v>
      </c>
      <c r="L41" s="1">
        <v>1000000</v>
      </c>
      <c r="M41" s="47" t="s">
        <v>28</v>
      </c>
      <c r="N41" s="49">
        <f>$N$31+$I$31</f>
        <v>44433</v>
      </c>
      <c r="O41" s="29" t="str">
        <f t="shared" si="3"/>
        <v>Passt</v>
      </c>
      <c r="P41" s="29">
        <f>$R$31+1</f>
        <v>44433</v>
      </c>
      <c r="Q41" s="29" t="str">
        <f t="shared" si="4"/>
        <v>Dauer Pass</v>
      </c>
      <c r="R41" s="29">
        <f>$P$41+$I$41-1</f>
        <v>44453</v>
      </c>
      <c r="S41" s="29" t="str">
        <f t="shared" si="5"/>
        <v>Passt</v>
      </c>
      <c r="T41" s="30">
        <f>$T$47-$I$47</f>
        <v>44960</v>
      </c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</row>
    <row r="42" spans="1:173" ht="13">
      <c r="A42" s="38" t="s">
        <v>50</v>
      </c>
      <c r="B42" s="39" t="s">
        <v>83</v>
      </c>
      <c r="C42" s="39" t="s">
        <v>85</v>
      </c>
      <c r="D42" s="40">
        <v>34</v>
      </c>
      <c r="E42" s="40"/>
      <c r="F42" s="39">
        <v>30</v>
      </c>
      <c r="G42" s="39">
        <v>39</v>
      </c>
      <c r="H42" s="3">
        <v>16</v>
      </c>
      <c r="I42" s="1">
        <f t="shared" si="1"/>
        <v>112</v>
      </c>
      <c r="J42" s="1">
        <f t="shared" si="2"/>
        <v>80</v>
      </c>
      <c r="K42" s="3">
        <v>3</v>
      </c>
      <c r="L42" s="3">
        <v>2700000</v>
      </c>
      <c r="M42" s="48" t="s">
        <v>28</v>
      </c>
      <c r="N42" s="33">
        <f>$N$37+$I$37</f>
        <v>44349</v>
      </c>
      <c r="O42" s="29" t="str">
        <f t="shared" si="3"/>
        <v>Passt</v>
      </c>
      <c r="P42" s="29">
        <f>$R$37+1</f>
        <v>44349</v>
      </c>
      <c r="Q42" s="29" t="str">
        <f t="shared" si="4"/>
        <v>Dauer Pass</v>
      </c>
      <c r="R42" s="29">
        <f>$P$42+$I$42-1</f>
        <v>44460</v>
      </c>
      <c r="S42" s="29" t="str">
        <f t="shared" si="5"/>
        <v>Passt</v>
      </c>
      <c r="T42" s="30">
        <f>MIN($T$51, $T$50, $T$36)</f>
        <v>45016</v>
      </c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</row>
    <row r="43" spans="1:173" ht="13">
      <c r="A43" s="24" t="s">
        <v>46</v>
      </c>
      <c r="B43" s="25" t="s">
        <v>47</v>
      </c>
      <c r="C43" s="25" t="s">
        <v>95</v>
      </c>
      <c r="D43" s="26">
        <v>37</v>
      </c>
      <c r="E43" s="26"/>
      <c r="F43" s="27"/>
      <c r="G43" s="27">
        <v>40</v>
      </c>
      <c r="H43" s="1">
        <v>25</v>
      </c>
      <c r="I43" s="1">
        <f t="shared" si="1"/>
        <v>175</v>
      </c>
      <c r="J43" s="1">
        <f t="shared" si="2"/>
        <v>125</v>
      </c>
      <c r="K43" s="1">
        <v>20</v>
      </c>
      <c r="L43" s="1">
        <v>3000000</v>
      </c>
      <c r="M43" s="25" t="s">
        <v>101</v>
      </c>
      <c r="N43" s="29">
        <f>$N$40+$I$40</f>
        <v>44524</v>
      </c>
      <c r="O43" s="29" t="str">
        <f t="shared" si="3"/>
        <v>Passt</v>
      </c>
      <c r="P43" s="29">
        <f>$R$40+1</f>
        <v>44524</v>
      </c>
      <c r="Q43" s="29" t="str">
        <f t="shared" si="4"/>
        <v>Dauer Pass</v>
      </c>
      <c r="R43" s="29">
        <f>$P$43+$I$43-1</f>
        <v>44698</v>
      </c>
      <c r="S43" s="29" t="str">
        <f t="shared" si="5"/>
        <v>Passt</v>
      </c>
      <c r="T43" s="30">
        <f>$T$51</f>
        <v>45016</v>
      </c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</row>
    <row r="44" spans="1:173" ht="13">
      <c r="A44" s="24" t="s">
        <v>50</v>
      </c>
      <c r="B44" s="25" t="s">
        <v>51</v>
      </c>
      <c r="C44" s="25" t="s">
        <v>102</v>
      </c>
      <c r="D44" s="26">
        <v>12</v>
      </c>
      <c r="E44" s="26"/>
      <c r="F44" s="27"/>
      <c r="G44" s="27">
        <v>41</v>
      </c>
      <c r="H44" s="1">
        <v>4</v>
      </c>
      <c r="I44" s="1">
        <f t="shared" si="1"/>
        <v>28</v>
      </c>
      <c r="J44" s="1">
        <f t="shared" si="2"/>
        <v>20</v>
      </c>
      <c r="K44" s="1">
        <v>3</v>
      </c>
      <c r="M44" s="47" t="s">
        <v>28</v>
      </c>
      <c r="N44" s="45">
        <f>$N$15+$I$15</f>
        <v>44153</v>
      </c>
      <c r="O44" s="29" t="str">
        <f t="shared" si="3"/>
        <v>Passt</v>
      </c>
      <c r="P44" s="45">
        <f>$R$15+1</f>
        <v>44153</v>
      </c>
      <c r="Q44" s="29" t="str">
        <f t="shared" si="4"/>
        <v>Dauer Pass</v>
      </c>
      <c r="R44" s="29">
        <f>$P$44+$I$44-1</f>
        <v>44180</v>
      </c>
      <c r="S44" s="29" t="str">
        <f t="shared" si="5"/>
        <v>Passt</v>
      </c>
      <c r="T44" s="30">
        <f>$T$50-$I$50</f>
        <v>44974</v>
      </c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</row>
    <row r="45" spans="1:173" ht="13">
      <c r="A45" s="24" t="s">
        <v>65</v>
      </c>
      <c r="B45" s="25" t="s">
        <v>81</v>
      </c>
      <c r="C45" s="25" t="s">
        <v>97</v>
      </c>
      <c r="D45" s="26">
        <v>29</v>
      </c>
      <c r="E45" s="26"/>
      <c r="F45" s="27"/>
      <c r="G45" s="27">
        <v>42</v>
      </c>
      <c r="H45" s="1">
        <v>12</v>
      </c>
      <c r="I45" s="1">
        <f t="shared" si="1"/>
        <v>84</v>
      </c>
      <c r="J45" s="1">
        <f t="shared" si="2"/>
        <v>60</v>
      </c>
      <c r="K45" s="1">
        <v>3</v>
      </c>
      <c r="M45" s="47" t="s">
        <v>28</v>
      </c>
      <c r="N45" s="49">
        <f>$N$32+$I$32</f>
        <v>44433</v>
      </c>
      <c r="O45" s="29" t="str">
        <f t="shared" si="3"/>
        <v>Passt</v>
      </c>
      <c r="P45" s="29">
        <f>$R$32+1</f>
        <v>44433</v>
      </c>
      <c r="Q45" s="29" t="str">
        <f t="shared" si="4"/>
        <v>Dauer Pass</v>
      </c>
      <c r="R45" s="29">
        <f>$P$45+$I$45-1</f>
        <v>44516</v>
      </c>
      <c r="S45" s="29" t="str">
        <f t="shared" si="5"/>
        <v>Passt</v>
      </c>
      <c r="T45" s="30">
        <f>$T$46-$I$46</f>
        <v>44729</v>
      </c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</row>
    <row r="46" spans="1:173" ht="13">
      <c r="A46" s="24" t="s">
        <v>65</v>
      </c>
      <c r="B46" s="25" t="s">
        <v>81</v>
      </c>
      <c r="C46" s="25" t="s">
        <v>103</v>
      </c>
      <c r="D46" s="26">
        <v>42</v>
      </c>
      <c r="E46" s="26"/>
      <c r="F46" s="27"/>
      <c r="G46" s="27">
        <v>43</v>
      </c>
      <c r="H46" s="1">
        <v>8</v>
      </c>
      <c r="I46" s="1">
        <f t="shared" si="1"/>
        <v>56</v>
      </c>
      <c r="J46" s="1">
        <f t="shared" si="2"/>
        <v>40</v>
      </c>
      <c r="K46" s="1">
        <v>5</v>
      </c>
      <c r="M46" s="25" t="s">
        <v>104</v>
      </c>
      <c r="N46" s="49">
        <f>$N$45+$I$45</f>
        <v>44517</v>
      </c>
      <c r="O46" s="29" t="str">
        <f t="shared" si="3"/>
        <v>Passt</v>
      </c>
      <c r="P46" s="45">
        <f>$R$45+1</f>
        <v>44517</v>
      </c>
      <c r="Q46" s="29" t="str">
        <f t="shared" si="4"/>
        <v>Dauer Pass</v>
      </c>
      <c r="R46" s="29">
        <f>$P$46+$I$46-1</f>
        <v>44572</v>
      </c>
      <c r="S46" s="29" t="str">
        <f t="shared" si="5"/>
        <v>Passt</v>
      </c>
      <c r="T46" s="30">
        <f>$T$48</f>
        <v>44785</v>
      </c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</row>
    <row r="47" spans="1:173" ht="13">
      <c r="A47" s="24" t="s">
        <v>65</v>
      </c>
      <c r="B47" s="25" t="s">
        <v>81</v>
      </c>
      <c r="C47" s="25" t="s">
        <v>105</v>
      </c>
      <c r="D47" s="26" t="s">
        <v>106</v>
      </c>
      <c r="E47" s="26"/>
      <c r="F47" s="27"/>
      <c r="G47" s="27">
        <v>44</v>
      </c>
      <c r="H47" s="1">
        <v>8</v>
      </c>
      <c r="I47" s="1">
        <f t="shared" si="1"/>
        <v>56</v>
      </c>
      <c r="J47" s="1">
        <f t="shared" si="2"/>
        <v>40</v>
      </c>
      <c r="K47" s="1">
        <v>5</v>
      </c>
      <c r="L47" s="1">
        <v>500000</v>
      </c>
      <c r="M47" s="25" t="s">
        <v>107</v>
      </c>
      <c r="N47" s="49">
        <f>MAX($N$49+$I$49,$N$41+$I$41)</f>
        <v>44748</v>
      </c>
      <c r="O47" s="29" t="str">
        <f t="shared" si="3"/>
        <v>Passt</v>
      </c>
      <c r="P47" s="29">
        <f>MAX($R$49+1,$R$41+1)</f>
        <v>44748</v>
      </c>
      <c r="Q47" s="29" t="str">
        <f t="shared" si="4"/>
        <v>Dauer Pass</v>
      </c>
      <c r="R47" s="29">
        <f>$P$47+$I$47-1</f>
        <v>44803</v>
      </c>
      <c r="S47" s="29" t="str">
        <f t="shared" si="5"/>
        <v>Passt</v>
      </c>
      <c r="T47" s="30">
        <f>$T$54-$I$54</f>
        <v>45016</v>
      </c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</row>
    <row r="48" spans="1:173" ht="13">
      <c r="A48" s="24" t="s">
        <v>86</v>
      </c>
      <c r="B48" s="25" t="s">
        <v>108</v>
      </c>
      <c r="C48" s="25" t="s">
        <v>109</v>
      </c>
      <c r="D48" s="26"/>
      <c r="E48" s="26">
        <v>42</v>
      </c>
      <c r="F48" s="27">
        <v>43</v>
      </c>
      <c r="G48" s="27">
        <v>45</v>
      </c>
      <c r="H48" s="1">
        <v>20</v>
      </c>
      <c r="I48" s="1">
        <f t="shared" si="1"/>
        <v>140</v>
      </c>
      <c r="J48" s="1">
        <f t="shared" si="2"/>
        <v>100</v>
      </c>
      <c r="K48" s="1">
        <v>3</v>
      </c>
      <c r="M48" s="47" t="s">
        <v>28</v>
      </c>
      <c r="N48" s="49">
        <f>($N$45)</f>
        <v>44433</v>
      </c>
      <c r="O48" s="29" t="str">
        <f t="shared" si="3"/>
        <v>Passt</v>
      </c>
      <c r="P48" s="29">
        <f>($P$45)</f>
        <v>44433</v>
      </c>
      <c r="Q48" s="29" t="str">
        <f t="shared" si="4"/>
        <v>Dauer Pass</v>
      </c>
      <c r="R48" s="29">
        <f>$R$46</f>
        <v>44572</v>
      </c>
      <c r="S48" s="29" t="str">
        <f t="shared" si="5"/>
        <v>Passt</v>
      </c>
      <c r="T48" s="30">
        <f>$T$49-$I$49</f>
        <v>44785</v>
      </c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</row>
    <row r="49" spans="1:248" ht="13">
      <c r="A49" s="24" t="s">
        <v>86</v>
      </c>
      <c r="B49" s="25" t="s">
        <v>108</v>
      </c>
      <c r="C49" s="25" t="s">
        <v>110</v>
      </c>
      <c r="D49" s="26">
        <v>45</v>
      </c>
      <c r="E49" s="26"/>
      <c r="F49" s="27"/>
      <c r="G49" s="27">
        <v>46</v>
      </c>
      <c r="H49" s="1">
        <v>25</v>
      </c>
      <c r="I49" s="1">
        <f t="shared" si="1"/>
        <v>175</v>
      </c>
      <c r="J49" s="1">
        <f t="shared" si="2"/>
        <v>125</v>
      </c>
      <c r="K49" s="1">
        <v>3</v>
      </c>
      <c r="L49" s="1">
        <v>20000</v>
      </c>
      <c r="M49" s="47" t="s">
        <v>28</v>
      </c>
      <c r="N49" s="49">
        <f>$N$48+$I$48</f>
        <v>44573</v>
      </c>
      <c r="O49" s="29" t="str">
        <f t="shared" si="3"/>
        <v>Passt</v>
      </c>
      <c r="P49" s="45">
        <f>$R$48+1</f>
        <v>44573</v>
      </c>
      <c r="Q49" s="29" t="str">
        <f t="shared" si="4"/>
        <v>Dauer Pass</v>
      </c>
      <c r="R49" s="29">
        <f>$P$49+$I$49-1</f>
        <v>44747</v>
      </c>
      <c r="S49" s="29" t="str">
        <f t="shared" si="5"/>
        <v>Passt</v>
      </c>
      <c r="T49" s="30">
        <f>$T$47-$I$47</f>
        <v>44960</v>
      </c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</row>
    <row r="50" spans="1:248" ht="13">
      <c r="A50" s="24" t="s">
        <v>50</v>
      </c>
      <c r="B50" s="25" t="s">
        <v>51</v>
      </c>
      <c r="C50" s="25" t="s">
        <v>111</v>
      </c>
      <c r="D50" s="26">
        <v>41</v>
      </c>
      <c r="E50" s="26"/>
      <c r="F50" s="27">
        <v>39</v>
      </c>
      <c r="G50" s="27">
        <v>47</v>
      </c>
      <c r="H50" s="1">
        <v>6</v>
      </c>
      <c r="I50" s="1">
        <f t="shared" si="1"/>
        <v>42</v>
      </c>
      <c r="J50" s="1">
        <f t="shared" si="2"/>
        <v>30</v>
      </c>
      <c r="K50" s="1">
        <v>20</v>
      </c>
      <c r="L50" s="1">
        <v>1000000</v>
      </c>
      <c r="M50" s="25" t="s">
        <v>112</v>
      </c>
      <c r="N50" s="45">
        <f>$N$44+$I$44</f>
        <v>44181</v>
      </c>
      <c r="O50" s="29" t="str">
        <f t="shared" si="3"/>
        <v>Passt</v>
      </c>
      <c r="P50" s="45">
        <f>$R$50-$I$50+1</f>
        <v>44419</v>
      </c>
      <c r="Q50" s="29" t="str">
        <f t="shared" si="4"/>
        <v>Dauer Pass</v>
      </c>
      <c r="R50" s="29">
        <f>$R$42</f>
        <v>44460</v>
      </c>
      <c r="S50" s="29" t="str">
        <f t="shared" si="5"/>
        <v>Passt</v>
      </c>
      <c r="T50" s="30">
        <f>$T$51</f>
        <v>45016</v>
      </c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</row>
    <row r="51" spans="1:248" ht="13">
      <c r="A51" s="38" t="s">
        <v>50</v>
      </c>
      <c r="B51" s="39" t="s">
        <v>83</v>
      </c>
      <c r="C51" s="39" t="s">
        <v>113</v>
      </c>
      <c r="D51" s="40">
        <v>20</v>
      </c>
      <c r="E51" s="40"/>
      <c r="F51" s="39" t="s">
        <v>114</v>
      </c>
      <c r="G51" s="39">
        <v>48</v>
      </c>
      <c r="H51" s="3">
        <v>25</v>
      </c>
      <c r="I51" s="1">
        <f t="shared" si="1"/>
        <v>175</v>
      </c>
      <c r="J51" s="1">
        <f t="shared" si="2"/>
        <v>125</v>
      </c>
      <c r="K51" s="3">
        <v>5</v>
      </c>
      <c r="L51" s="4"/>
      <c r="M51" s="39" t="s">
        <v>115</v>
      </c>
      <c r="N51" s="33">
        <f>$N$23+$I$23</f>
        <v>44377</v>
      </c>
      <c r="O51" s="29" t="str">
        <f t="shared" si="3"/>
        <v>Passt</v>
      </c>
      <c r="P51" s="45">
        <f>MAX($R$51-$I$51+1, $R$23+1)</f>
        <v>44699</v>
      </c>
      <c r="Q51" s="29" t="str">
        <f t="shared" si="4"/>
        <v>Dauer Pass</v>
      </c>
      <c r="R51" s="29">
        <f>MAX($R$50,$R$42,$R$43,$R$39,$R$29)</f>
        <v>44873</v>
      </c>
      <c r="S51" s="29" t="str">
        <f t="shared" si="5"/>
        <v>Passt</v>
      </c>
      <c r="T51" s="30">
        <f t="shared" ref="T51:T53" si="13">$T$54-$I$54</f>
        <v>45016</v>
      </c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</row>
    <row r="52" spans="1:248" ht="13">
      <c r="A52" s="24" t="s">
        <v>29</v>
      </c>
      <c r="B52" s="25" t="s">
        <v>30</v>
      </c>
      <c r="C52" s="25" t="s">
        <v>116</v>
      </c>
      <c r="D52" s="26" t="s">
        <v>117</v>
      </c>
      <c r="E52" s="26">
        <v>39</v>
      </c>
      <c r="F52" s="27"/>
      <c r="G52" s="27">
        <v>49</v>
      </c>
      <c r="H52" s="1">
        <v>8</v>
      </c>
      <c r="I52" s="1">
        <f t="shared" si="1"/>
        <v>56</v>
      </c>
      <c r="J52" s="1">
        <f t="shared" si="2"/>
        <v>40</v>
      </c>
      <c r="K52" s="1">
        <v>4</v>
      </c>
      <c r="L52" s="1">
        <v>1500000</v>
      </c>
      <c r="M52" s="47" t="s">
        <v>118</v>
      </c>
      <c r="N52" s="33">
        <f>MAX($N$22+$I$22,$N$18+$I$18)</f>
        <v>44433</v>
      </c>
      <c r="O52" s="29" t="str">
        <f t="shared" si="3"/>
        <v>Passt</v>
      </c>
      <c r="P52" s="45">
        <f>MAX($P$42,$R$18+1,$R$22+1)</f>
        <v>44433</v>
      </c>
      <c r="Q52" s="29" t="str">
        <f t="shared" si="4"/>
        <v>Dauer Pass</v>
      </c>
      <c r="R52" s="29">
        <f>$P$52+$I$52-1</f>
        <v>44488</v>
      </c>
      <c r="S52" s="29" t="str">
        <f t="shared" si="5"/>
        <v>Passt</v>
      </c>
      <c r="T52" s="30">
        <f t="shared" si="13"/>
        <v>45016</v>
      </c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</row>
    <row r="53" spans="1:248" ht="13">
      <c r="A53" s="24" t="s">
        <v>53</v>
      </c>
      <c r="B53" s="25" t="s">
        <v>54</v>
      </c>
      <c r="C53" s="25" t="s">
        <v>119</v>
      </c>
      <c r="D53" s="26">
        <v>19</v>
      </c>
      <c r="E53" s="26"/>
      <c r="F53" s="27"/>
      <c r="G53" s="27">
        <v>50</v>
      </c>
      <c r="H53" s="1">
        <v>12</v>
      </c>
      <c r="I53" s="1">
        <f t="shared" si="1"/>
        <v>84</v>
      </c>
      <c r="J53" s="1">
        <f t="shared" si="2"/>
        <v>60</v>
      </c>
      <c r="K53" s="1">
        <v>2</v>
      </c>
      <c r="L53" s="1">
        <v>5000</v>
      </c>
      <c r="M53" s="47" t="s">
        <v>28</v>
      </c>
      <c r="N53" s="29">
        <f>$N$22+$I$22</f>
        <v>44433</v>
      </c>
      <c r="O53" s="29" t="str">
        <f t="shared" si="3"/>
        <v>Passt</v>
      </c>
      <c r="P53" s="29">
        <f>$R$22+1</f>
        <v>44433</v>
      </c>
      <c r="Q53" s="29" t="str">
        <f t="shared" si="4"/>
        <v>Dauer Pass</v>
      </c>
      <c r="R53" s="29">
        <f>$P$53+$I$53-1</f>
        <v>44516</v>
      </c>
      <c r="S53" s="29" t="str">
        <f t="shared" si="5"/>
        <v>Passt</v>
      </c>
      <c r="T53" s="30">
        <f t="shared" si="13"/>
        <v>45016</v>
      </c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</row>
    <row r="54" spans="1:248" ht="13">
      <c r="A54" s="38" t="s">
        <v>68</v>
      </c>
      <c r="B54" s="39" t="s">
        <v>120</v>
      </c>
      <c r="C54" s="39" t="s">
        <v>121</v>
      </c>
      <c r="D54" s="52" t="s">
        <v>122</v>
      </c>
      <c r="E54" s="52">
        <v>3</v>
      </c>
      <c r="F54" s="39"/>
      <c r="G54" s="39">
        <v>51</v>
      </c>
      <c r="H54" s="3">
        <v>12</v>
      </c>
      <c r="I54" s="1">
        <f t="shared" si="1"/>
        <v>84</v>
      </c>
      <c r="J54" s="1">
        <f t="shared" si="2"/>
        <v>60</v>
      </c>
      <c r="K54" s="3">
        <v>5</v>
      </c>
      <c r="L54" s="4"/>
      <c r="M54" s="53"/>
      <c r="N54" s="29">
        <f>MAX($N$53+$I$53,$N$52+$I$52, $N$51+$I$51, $N$47+$I$47,$N$34+$I$34,$N$30+$I$30,$N$28+$I$28,$N$13+$I$13,$N$11+$I$11)</f>
        <v>44804</v>
      </c>
      <c r="O54" s="29" t="str">
        <f t="shared" si="3"/>
        <v>Passt</v>
      </c>
      <c r="P54" s="29">
        <f>$R$54-$I$54+1</f>
        <v>45017</v>
      </c>
      <c r="Q54" s="29" t="str">
        <f t="shared" si="4"/>
        <v>Dauer Pass</v>
      </c>
      <c r="R54" s="28">
        <v>45100</v>
      </c>
      <c r="S54" s="29" t="str">
        <f t="shared" si="5"/>
        <v>Passt</v>
      </c>
      <c r="T54" s="35">
        <v>45100</v>
      </c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</row>
    <row r="55" spans="1:248" ht="13">
      <c r="A55" s="54" t="s">
        <v>68</v>
      </c>
      <c r="B55" s="55" t="s">
        <v>120</v>
      </c>
      <c r="C55" s="55" t="s">
        <v>123</v>
      </c>
      <c r="D55" s="56">
        <v>51</v>
      </c>
      <c r="E55" s="56"/>
      <c r="F55" s="57"/>
      <c r="G55" s="57">
        <v>52</v>
      </c>
      <c r="H55" s="58">
        <v>3</v>
      </c>
      <c r="I55" s="58">
        <f t="shared" si="1"/>
        <v>21</v>
      </c>
      <c r="J55" s="58">
        <f t="shared" si="2"/>
        <v>15</v>
      </c>
      <c r="K55" s="58">
        <v>3</v>
      </c>
      <c r="L55" s="59"/>
      <c r="M55" s="60"/>
      <c r="N55" s="61"/>
      <c r="O55" s="29" t="str">
        <f t="shared" si="3"/>
        <v>Passt</v>
      </c>
      <c r="P55" s="62">
        <f>$R$54+1</f>
        <v>45101</v>
      </c>
      <c r="Q55" s="29" t="str">
        <f t="shared" si="4"/>
        <v>Dauer Pass</v>
      </c>
      <c r="R55" s="62">
        <f>$P$55+$I$55-1</f>
        <v>45121</v>
      </c>
      <c r="S55" s="29" t="str">
        <f t="shared" si="5"/>
        <v>Passt nicht</v>
      </c>
      <c r="T55" s="63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</row>
    <row r="56" spans="1:248" ht="13">
      <c r="A56" s="25"/>
      <c r="B56" s="25"/>
      <c r="C56" s="9"/>
      <c r="D56" s="64"/>
      <c r="E56" s="64"/>
      <c r="F56" s="65"/>
      <c r="G56" s="65"/>
      <c r="I56" s="1"/>
      <c r="J56" s="1"/>
      <c r="K56" s="1" t="s">
        <v>124</v>
      </c>
      <c r="L56" s="32">
        <f>SUM(L4:L53)</f>
        <v>25586000</v>
      </c>
      <c r="M56" s="9"/>
      <c r="N56" s="10"/>
      <c r="O56" s="10"/>
      <c r="P56" s="10"/>
      <c r="Q56" s="10"/>
      <c r="R56" s="10"/>
      <c r="S56" s="10"/>
    </row>
    <row r="57" spans="1:248" ht="14">
      <c r="A57" s="25"/>
      <c r="B57" s="25"/>
      <c r="C57" s="25"/>
      <c r="D57" s="26"/>
      <c r="E57" s="26"/>
      <c r="F57" s="27"/>
      <c r="G57" s="27"/>
      <c r="M57" s="66"/>
      <c r="N57" s="10"/>
      <c r="O57" s="10"/>
      <c r="P57" s="10"/>
      <c r="Q57" s="67"/>
      <c r="R57" s="10"/>
      <c r="S57" s="10"/>
    </row>
    <row r="58" spans="1:248" ht="14">
      <c r="A58" s="25"/>
      <c r="D58" s="68" t="s">
        <v>1</v>
      </c>
      <c r="E58" s="69" t="s">
        <v>125</v>
      </c>
      <c r="F58" s="70" t="s">
        <v>126</v>
      </c>
      <c r="G58" s="65"/>
      <c r="M58" s="66"/>
      <c r="N58" s="10"/>
      <c r="O58" s="10"/>
      <c r="P58" s="10"/>
      <c r="Q58" s="10"/>
      <c r="R58" s="10"/>
      <c r="S58" s="10"/>
    </row>
    <row r="59" spans="1:248" ht="14">
      <c r="A59" s="25"/>
      <c r="D59" s="71" t="s">
        <v>35</v>
      </c>
      <c r="E59" s="72" t="s">
        <v>41</v>
      </c>
      <c r="F59" s="73">
        <v>1000</v>
      </c>
      <c r="G59" s="65"/>
      <c r="M59" s="9"/>
      <c r="N59" s="74"/>
      <c r="O59" s="12"/>
      <c r="P59" s="12"/>
      <c r="Q59" s="10"/>
      <c r="R59" s="67"/>
      <c r="S59" s="28"/>
      <c r="T59" s="23"/>
    </row>
    <row r="60" spans="1:248" ht="14">
      <c r="A60" s="25"/>
      <c r="D60" s="82" t="s">
        <v>53</v>
      </c>
      <c r="E60" s="75" t="s">
        <v>54</v>
      </c>
      <c r="F60" s="76">
        <v>5000</v>
      </c>
      <c r="G60" s="65"/>
      <c r="M60" s="9"/>
      <c r="N60" s="74"/>
      <c r="O60" s="10"/>
      <c r="P60" s="10"/>
      <c r="Q60" s="10"/>
      <c r="R60" s="10"/>
      <c r="S60" s="10"/>
    </row>
    <row r="61" spans="1:248" ht="14">
      <c r="A61" s="25"/>
      <c r="D61" s="83"/>
      <c r="E61" s="75" t="s">
        <v>60</v>
      </c>
      <c r="F61" s="76">
        <v>10000</v>
      </c>
      <c r="G61" s="65"/>
      <c r="M61" s="9"/>
      <c r="N61" s="74"/>
      <c r="O61" s="10"/>
      <c r="P61" s="10"/>
      <c r="Q61" s="10"/>
      <c r="R61" s="10"/>
      <c r="S61" s="10"/>
    </row>
    <row r="62" spans="1:248" ht="14">
      <c r="A62" s="25"/>
      <c r="D62" s="71" t="s">
        <v>86</v>
      </c>
      <c r="E62" s="75" t="s">
        <v>108</v>
      </c>
      <c r="F62" s="76">
        <v>20000</v>
      </c>
      <c r="G62" s="65"/>
      <c r="M62" s="9"/>
      <c r="N62" s="74"/>
      <c r="O62" s="10"/>
      <c r="P62" s="10"/>
      <c r="Q62" s="10"/>
      <c r="R62" s="10"/>
      <c r="S62" s="10"/>
    </row>
    <row r="63" spans="1:248" ht="14">
      <c r="A63" s="25"/>
      <c r="D63" s="71" t="s">
        <v>65</v>
      </c>
      <c r="E63" s="75" t="s">
        <v>87</v>
      </c>
      <c r="F63" s="76">
        <v>50000</v>
      </c>
      <c r="G63" s="65"/>
      <c r="M63" s="9"/>
      <c r="N63" s="77"/>
      <c r="O63" s="10"/>
      <c r="P63" s="10"/>
      <c r="Q63" s="10"/>
      <c r="R63" s="10"/>
      <c r="S63" s="10"/>
    </row>
    <row r="64" spans="1:248" ht="13">
      <c r="A64" s="25"/>
      <c r="D64" s="71" t="s">
        <v>86</v>
      </c>
      <c r="E64" s="75" t="s">
        <v>66</v>
      </c>
      <c r="F64" s="76">
        <v>50000</v>
      </c>
      <c r="G64" s="65"/>
      <c r="M64" s="9"/>
      <c r="N64" s="67"/>
      <c r="O64" s="10"/>
      <c r="P64" s="10"/>
      <c r="Q64" s="10"/>
      <c r="R64" s="10"/>
      <c r="S64" s="10"/>
    </row>
    <row r="65" spans="1:19" ht="14">
      <c r="A65" s="25"/>
      <c r="D65" s="71" t="s">
        <v>18</v>
      </c>
      <c r="E65" s="75" t="s">
        <v>26</v>
      </c>
      <c r="F65" s="76">
        <v>150000</v>
      </c>
      <c r="G65" s="65"/>
      <c r="M65" s="9"/>
      <c r="N65" s="77"/>
      <c r="O65" s="10"/>
      <c r="P65" s="10"/>
      <c r="Q65" s="10"/>
      <c r="R65" s="10"/>
      <c r="S65" s="10"/>
    </row>
    <row r="66" spans="1:19" ht="14">
      <c r="A66" s="25"/>
      <c r="D66" s="71" t="s">
        <v>29</v>
      </c>
      <c r="E66" s="75" t="s">
        <v>32</v>
      </c>
      <c r="F66" s="76">
        <v>200000</v>
      </c>
      <c r="G66" s="65"/>
      <c r="M66" s="9"/>
      <c r="N66" s="77"/>
      <c r="O66" s="10"/>
      <c r="P66" s="10"/>
      <c r="Q66" s="10"/>
      <c r="R66" s="10"/>
      <c r="S66" s="10"/>
    </row>
    <row r="67" spans="1:19" ht="14">
      <c r="A67" s="25"/>
      <c r="D67" s="71" t="s">
        <v>68</v>
      </c>
      <c r="E67" s="75" t="s">
        <v>69</v>
      </c>
      <c r="F67" s="76">
        <v>400000</v>
      </c>
      <c r="G67" s="65"/>
      <c r="M67" s="9"/>
      <c r="N67" s="77"/>
      <c r="O67" s="10"/>
      <c r="P67" s="10"/>
      <c r="Q67" s="10"/>
      <c r="R67" s="10"/>
      <c r="S67" s="10"/>
    </row>
    <row r="68" spans="1:19" ht="13">
      <c r="A68" s="25"/>
      <c r="D68" s="82" t="s">
        <v>65</v>
      </c>
      <c r="E68" s="75" t="s">
        <v>81</v>
      </c>
      <c r="F68" s="76">
        <v>500000</v>
      </c>
      <c r="G68" s="65"/>
      <c r="M68" s="9"/>
      <c r="N68" s="10"/>
      <c r="O68" s="10"/>
      <c r="P68" s="10"/>
      <c r="Q68" s="10"/>
      <c r="R68" s="10"/>
      <c r="S68" s="10"/>
    </row>
    <row r="69" spans="1:19" ht="13">
      <c r="A69" s="25"/>
      <c r="D69" s="83"/>
      <c r="E69" s="75" t="s">
        <v>51</v>
      </c>
      <c r="F69" s="76">
        <v>1000000</v>
      </c>
      <c r="G69" s="65"/>
      <c r="M69" s="9"/>
      <c r="N69" s="10"/>
      <c r="O69" s="10"/>
      <c r="P69" s="10"/>
      <c r="Q69" s="10"/>
      <c r="R69" s="10"/>
      <c r="S69" s="10"/>
    </row>
    <row r="70" spans="1:19" ht="13">
      <c r="A70" s="25"/>
      <c r="D70" s="71" t="s">
        <v>50</v>
      </c>
      <c r="E70" s="75" t="s">
        <v>79</v>
      </c>
      <c r="F70" s="76">
        <v>1000000</v>
      </c>
      <c r="G70" s="65"/>
      <c r="M70" s="9"/>
      <c r="N70" s="10"/>
      <c r="O70" s="10"/>
      <c r="P70" s="10"/>
      <c r="Q70" s="10"/>
      <c r="R70" s="10"/>
      <c r="S70" s="10"/>
    </row>
    <row r="71" spans="1:19" ht="13">
      <c r="A71" s="25"/>
      <c r="D71" s="71" t="s">
        <v>29</v>
      </c>
      <c r="E71" s="75" t="s">
        <v>30</v>
      </c>
      <c r="F71" s="76">
        <v>1500000</v>
      </c>
      <c r="G71" s="65"/>
      <c r="M71" s="9"/>
      <c r="N71" s="10"/>
      <c r="O71" s="10"/>
      <c r="P71" s="10"/>
      <c r="Q71" s="10"/>
      <c r="R71" s="10"/>
      <c r="S71" s="10"/>
    </row>
    <row r="72" spans="1:19" ht="13">
      <c r="A72" s="25"/>
      <c r="D72" s="71" t="s">
        <v>50</v>
      </c>
      <c r="E72" s="75" t="s">
        <v>83</v>
      </c>
      <c r="F72" s="76">
        <v>2700000</v>
      </c>
      <c r="G72" s="65"/>
      <c r="M72" s="9"/>
      <c r="N72" s="10"/>
      <c r="O72" s="10"/>
      <c r="P72" s="10"/>
      <c r="Q72" s="10"/>
      <c r="R72" s="10"/>
      <c r="S72" s="10"/>
    </row>
    <row r="73" spans="1:19" ht="13">
      <c r="A73" s="25"/>
      <c r="D73" s="82" t="s">
        <v>46</v>
      </c>
      <c r="E73" s="75" t="s">
        <v>47</v>
      </c>
      <c r="F73" s="76">
        <v>3000000</v>
      </c>
      <c r="G73" s="65"/>
      <c r="M73" s="9"/>
      <c r="N73" s="10"/>
      <c r="O73" s="10"/>
      <c r="P73" s="10"/>
      <c r="Q73" s="10"/>
      <c r="R73" s="10"/>
      <c r="S73" s="10"/>
    </row>
    <row r="74" spans="1:19" ht="13">
      <c r="A74" s="25"/>
      <c r="D74" s="83"/>
      <c r="E74" s="75" t="s">
        <v>90</v>
      </c>
      <c r="F74" s="76">
        <v>3000000</v>
      </c>
      <c r="G74" s="65"/>
      <c r="M74" s="9"/>
      <c r="N74" s="10"/>
      <c r="O74" s="10"/>
      <c r="P74" s="10"/>
      <c r="Q74" s="10"/>
      <c r="R74" s="10"/>
      <c r="S74" s="10"/>
    </row>
    <row r="75" spans="1:19" ht="13">
      <c r="A75" s="25"/>
      <c r="D75" s="78" t="s">
        <v>18</v>
      </c>
      <c r="E75" s="79" t="s">
        <v>19</v>
      </c>
      <c r="F75" s="80">
        <v>12000000</v>
      </c>
      <c r="G75" s="65"/>
      <c r="M75" s="9"/>
      <c r="N75" s="10"/>
      <c r="O75" s="10"/>
      <c r="P75" s="10"/>
      <c r="Q75" s="10"/>
      <c r="R75" s="10"/>
      <c r="S75" s="10"/>
    </row>
    <row r="76" spans="1:19" ht="13">
      <c r="A76" s="25"/>
      <c r="D76" s="11"/>
      <c r="E76" s="11"/>
      <c r="G76" s="65"/>
      <c r="M76" s="9"/>
      <c r="N76" s="10"/>
      <c r="O76" s="10"/>
      <c r="P76" s="10"/>
      <c r="Q76" s="10"/>
      <c r="R76" s="10"/>
      <c r="S76" s="10"/>
    </row>
    <row r="77" spans="1:19" ht="13">
      <c r="A77" s="25"/>
      <c r="D77" s="11"/>
      <c r="E77" s="11"/>
      <c r="G77" s="65"/>
      <c r="M77" s="9"/>
      <c r="N77" s="10"/>
      <c r="O77" s="10"/>
      <c r="P77" s="10"/>
      <c r="Q77" s="10"/>
      <c r="R77" s="10"/>
      <c r="S77" s="10"/>
    </row>
    <row r="78" spans="1:19" ht="13">
      <c r="A78" s="25"/>
      <c r="D78" s="81" t="s">
        <v>127</v>
      </c>
      <c r="E78" s="11"/>
      <c r="G78" s="65"/>
      <c r="M78" s="9"/>
      <c r="N78" s="10"/>
      <c r="O78" s="10"/>
      <c r="P78" s="10"/>
      <c r="Q78" s="10"/>
      <c r="R78" s="10"/>
      <c r="S78" s="10"/>
    </row>
    <row r="79" spans="1:19" ht="13">
      <c r="A79" s="25"/>
      <c r="B79" s="25"/>
      <c r="C79" s="9"/>
      <c r="D79" s="64"/>
      <c r="E79" s="64"/>
      <c r="F79" s="65"/>
      <c r="G79" s="65"/>
      <c r="M79" s="9"/>
      <c r="N79" s="10"/>
      <c r="O79" s="10"/>
      <c r="P79" s="10"/>
      <c r="Q79" s="10"/>
      <c r="R79" s="10"/>
      <c r="S79" s="10"/>
    </row>
    <row r="80" spans="1:19" ht="13">
      <c r="A80" s="25"/>
      <c r="B80" s="25"/>
      <c r="C80" s="9"/>
      <c r="D80" s="64"/>
      <c r="E80" s="64"/>
      <c r="F80" s="65"/>
      <c r="G80" s="65"/>
      <c r="M80" s="9"/>
      <c r="N80" s="10"/>
      <c r="O80" s="10"/>
      <c r="P80" s="10"/>
      <c r="Q80" s="10"/>
      <c r="R80" s="10"/>
      <c r="S80" s="10"/>
    </row>
    <row r="81" spans="1:19" ht="13">
      <c r="A81" s="25"/>
      <c r="B81" s="25"/>
      <c r="C81" s="9"/>
      <c r="D81" s="64"/>
      <c r="E81" s="64"/>
      <c r="F81" s="65"/>
      <c r="G81" s="65"/>
      <c r="M81" s="9"/>
      <c r="N81" s="10"/>
      <c r="O81" s="10"/>
      <c r="P81" s="10"/>
      <c r="Q81" s="10"/>
      <c r="R81" s="10"/>
      <c r="S81" s="10"/>
    </row>
    <row r="82" spans="1:19" ht="13">
      <c r="A82" s="25"/>
      <c r="B82" s="25"/>
      <c r="C82" s="25"/>
      <c r="D82" s="64"/>
      <c r="E82" s="64"/>
      <c r="F82" s="65"/>
      <c r="G82" s="65"/>
      <c r="M82" s="9"/>
      <c r="N82" s="10"/>
      <c r="O82" s="10"/>
      <c r="P82" s="10"/>
      <c r="Q82" s="10"/>
      <c r="R82" s="10"/>
      <c r="S82" s="10"/>
    </row>
    <row r="83" spans="1:19" ht="13">
      <c r="A83" s="25"/>
      <c r="B83" s="25"/>
      <c r="C83" s="9"/>
      <c r="D83" s="64"/>
      <c r="E83" s="64"/>
      <c r="F83" s="65"/>
      <c r="G83" s="65"/>
      <c r="M83" s="9"/>
      <c r="N83" s="10"/>
      <c r="O83" s="10"/>
      <c r="P83" s="10"/>
      <c r="Q83" s="10"/>
      <c r="R83" s="10"/>
      <c r="S83" s="10"/>
    </row>
    <row r="84" spans="1:19" ht="13">
      <c r="A84" s="25"/>
      <c r="B84" s="25"/>
      <c r="C84" s="9"/>
      <c r="D84" s="64"/>
      <c r="E84" s="64"/>
      <c r="F84" s="65"/>
      <c r="G84" s="65"/>
      <c r="M84" s="9"/>
      <c r="N84" s="10"/>
      <c r="O84" s="10"/>
      <c r="P84" s="10"/>
      <c r="Q84" s="10"/>
      <c r="R84" s="10"/>
      <c r="S84" s="10"/>
    </row>
    <row r="85" spans="1:19" ht="13">
      <c r="A85" s="25"/>
      <c r="B85" s="25"/>
      <c r="C85" s="9"/>
      <c r="D85" s="64"/>
      <c r="E85" s="64"/>
      <c r="F85" s="65"/>
      <c r="G85" s="65"/>
      <c r="M85" s="9"/>
      <c r="N85" s="10"/>
      <c r="O85" s="10"/>
      <c r="P85" s="10"/>
      <c r="Q85" s="10"/>
      <c r="R85" s="10"/>
      <c r="S85" s="10"/>
    </row>
    <row r="86" spans="1:19" ht="13">
      <c r="A86" s="25"/>
      <c r="B86" s="25"/>
      <c r="C86" s="9"/>
      <c r="D86" s="64"/>
      <c r="E86" s="64"/>
      <c r="F86" s="65"/>
      <c r="G86" s="65"/>
      <c r="M86" s="9"/>
      <c r="N86" s="10"/>
      <c r="O86" s="10"/>
      <c r="P86" s="10"/>
      <c r="Q86" s="10"/>
      <c r="R86" s="10"/>
      <c r="S86" s="10"/>
    </row>
    <row r="87" spans="1:19" ht="13">
      <c r="A87" s="25"/>
      <c r="B87" s="25"/>
      <c r="C87" s="9"/>
      <c r="D87" s="64"/>
      <c r="E87" s="64"/>
      <c r="F87" s="65"/>
      <c r="G87" s="65"/>
      <c r="M87" s="9"/>
      <c r="N87" s="10"/>
      <c r="O87" s="10"/>
      <c r="P87" s="10"/>
      <c r="Q87" s="10"/>
      <c r="R87" s="10"/>
      <c r="S87" s="10"/>
    </row>
    <row r="88" spans="1:19" ht="13">
      <c r="A88" s="25"/>
      <c r="B88" s="25"/>
      <c r="C88" s="9"/>
      <c r="D88" s="64"/>
      <c r="E88" s="64"/>
      <c r="F88" s="65"/>
      <c r="G88" s="65"/>
      <c r="M88" s="9"/>
      <c r="N88" s="10"/>
      <c r="O88" s="10"/>
      <c r="P88" s="10"/>
      <c r="Q88" s="10"/>
      <c r="R88" s="10"/>
      <c r="S88" s="10"/>
    </row>
    <row r="89" spans="1:19" ht="13">
      <c r="A89" s="9"/>
      <c r="D89" s="11"/>
      <c r="E89" s="11"/>
      <c r="M89" s="9"/>
      <c r="N89" s="10"/>
      <c r="O89" s="10"/>
      <c r="P89" s="10"/>
      <c r="Q89" s="10"/>
      <c r="R89" s="10"/>
      <c r="S89" s="10"/>
    </row>
    <row r="90" spans="1:19" ht="13">
      <c r="A90" s="9"/>
      <c r="D90" s="11"/>
      <c r="E90" s="11"/>
      <c r="M90" s="9"/>
      <c r="N90" s="10"/>
      <c r="O90" s="10"/>
      <c r="P90" s="10"/>
      <c r="Q90" s="10"/>
      <c r="R90" s="10"/>
      <c r="S90" s="10"/>
    </row>
    <row r="91" spans="1:19" ht="13">
      <c r="D91" s="11"/>
      <c r="E91" s="11"/>
      <c r="M91" s="9"/>
      <c r="N91" s="10"/>
      <c r="O91" s="10"/>
      <c r="P91" s="10"/>
      <c r="Q91" s="10"/>
      <c r="R91" s="10"/>
      <c r="S91" s="10"/>
    </row>
    <row r="92" spans="1:19" ht="13">
      <c r="D92" s="11"/>
      <c r="E92" s="11"/>
      <c r="M92" s="9"/>
      <c r="N92" s="10"/>
      <c r="O92" s="10"/>
      <c r="P92" s="10"/>
      <c r="Q92" s="10"/>
      <c r="R92" s="10"/>
      <c r="S92" s="10"/>
    </row>
    <row r="93" spans="1:19" ht="13">
      <c r="D93" s="11"/>
      <c r="E93" s="11"/>
      <c r="M93" s="9"/>
      <c r="N93" s="10"/>
      <c r="O93" s="10"/>
      <c r="P93" s="10"/>
      <c r="Q93" s="10"/>
      <c r="R93" s="10"/>
      <c r="S93" s="10"/>
    </row>
    <row r="94" spans="1:19" ht="13">
      <c r="D94" s="11"/>
      <c r="E94" s="11"/>
      <c r="M94" s="9"/>
      <c r="N94" s="10"/>
      <c r="O94" s="10"/>
      <c r="P94" s="10"/>
      <c r="Q94" s="10"/>
      <c r="R94" s="10"/>
      <c r="S94" s="10"/>
    </row>
    <row r="95" spans="1:19" ht="13">
      <c r="D95" s="11"/>
      <c r="E95" s="11"/>
      <c r="M95" s="9"/>
      <c r="N95" s="10"/>
      <c r="O95" s="10"/>
      <c r="P95" s="10"/>
      <c r="Q95" s="10"/>
      <c r="R95" s="10"/>
      <c r="S95" s="10"/>
    </row>
    <row r="96" spans="1:19" ht="13">
      <c r="D96" s="11"/>
      <c r="E96" s="11"/>
      <c r="M96" s="9"/>
      <c r="N96" s="10"/>
      <c r="O96" s="10"/>
      <c r="P96" s="10"/>
      <c r="Q96" s="10"/>
      <c r="R96" s="10"/>
      <c r="S96" s="10"/>
    </row>
    <row r="97" spans="4:19" ht="13">
      <c r="D97" s="11"/>
      <c r="E97" s="11"/>
      <c r="M97" s="9"/>
      <c r="N97" s="10"/>
      <c r="O97" s="10"/>
      <c r="P97" s="10"/>
      <c r="Q97" s="10"/>
      <c r="R97" s="10"/>
      <c r="S97" s="10"/>
    </row>
    <row r="98" spans="4:19" ht="13">
      <c r="D98" s="11"/>
      <c r="E98" s="11"/>
      <c r="M98" s="9"/>
      <c r="N98" s="10"/>
      <c r="O98" s="10"/>
      <c r="P98" s="10"/>
      <c r="Q98" s="10"/>
      <c r="R98" s="10"/>
      <c r="S98" s="10"/>
    </row>
    <row r="99" spans="4:19" ht="13">
      <c r="D99" s="11"/>
      <c r="E99" s="11"/>
      <c r="M99" s="9"/>
      <c r="N99" s="10"/>
      <c r="O99" s="10"/>
      <c r="P99" s="10"/>
      <c r="Q99" s="10"/>
      <c r="R99" s="10"/>
      <c r="S99" s="10"/>
    </row>
    <row r="100" spans="4:19" ht="13">
      <c r="D100" s="11"/>
      <c r="E100" s="11"/>
      <c r="M100" s="9"/>
      <c r="N100" s="10"/>
      <c r="O100" s="10"/>
      <c r="P100" s="10"/>
      <c r="Q100" s="10"/>
      <c r="R100" s="10"/>
      <c r="S100" s="10"/>
    </row>
    <row r="101" spans="4:19" ht="13">
      <c r="D101" s="11"/>
      <c r="E101" s="11"/>
      <c r="M101" s="9"/>
      <c r="N101" s="10"/>
      <c r="O101" s="10"/>
      <c r="P101" s="10"/>
      <c r="Q101" s="10"/>
      <c r="R101" s="10"/>
      <c r="S101" s="10"/>
    </row>
    <row r="102" spans="4:19" ht="13">
      <c r="D102" s="11"/>
      <c r="E102" s="11"/>
      <c r="M102" s="9"/>
      <c r="N102" s="10"/>
      <c r="O102" s="10"/>
      <c r="P102" s="10"/>
      <c r="Q102" s="10"/>
      <c r="R102" s="10"/>
      <c r="S102" s="10"/>
    </row>
    <row r="103" spans="4:19" ht="13">
      <c r="D103" s="11"/>
      <c r="E103" s="11"/>
      <c r="M103" s="9"/>
      <c r="N103" s="10"/>
      <c r="O103" s="10"/>
      <c r="P103" s="10"/>
      <c r="Q103" s="10"/>
      <c r="R103" s="10"/>
      <c r="S103" s="10"/>
    </row>
    <row r="104" spans="4:19" ht="13">
      <c r="D104" s="11"/>
      <c r="E104" s="11"/>
      <c r="M104" s="9"/>
      <c r="N104" s="10"/>
      <c r="O104" s="10"/>
      <c r="P104" s="10"/>
      <c r="Q104" s="10"/>
      <c r="R104" s="10"/>
      <c r="S104" s="10"/>
    </row>
    <row r="105" spans="4:19" ht="13">
      <c r="D105" s="11"/>
      <c r="E105" s="11"/>
      <c r="M105" s="9"/>
      <c r="N105" s="10"/>
      <c r="O105" s="10"/>
      <c r="P105" s="10"/>
      <c r="Q105" s="10"/>
      <c r="R105" s="10"/>
      <c r="S105" s="10"/>
    </row>
    <row r="106" spans="4:19" ht="13">
      <c r="D106" s="11"/>
      <c r="E106" s="11"/>
      <c r="M106" s="9"/>
      <c r="N106" s="10"/>
      <c r="O106" s="10"/>
      <c r="P106" s="10"/>
      <c r="Q106" s="10"/>
      <c r="R106" s="10"/>
      <c r="S106" s="10"/>
    </row>
    <row r="107" spans="4:19" ht="13">
      <c r="D107" s="11"/>
      <c r="E107" s="11"/>
      <c r="M107" s="9"/>
      <c r="N107" s="10"/>
      <c r="O107" s="10"/>
      <c r="P107" s="10"/>
      <c r="Q107" s="10"/>
      <c r="R107" s="10"/>
      <c r="S107" s="10"/>
    </row>
    <row r="108" spans="4:19" ht="13">
      <c r="D108" s="11"/>
      <c r="E108" s="11"/>
      <c r="M108" s="9"/>
      <c r="N108" s="10"/>
      <c r="O108" s="10"/>
      <c r="P108" s="10"/>
      <c r="Q108" s="10"/>
      <c r="R108" s="10"/>
      <c r="S108" s="10"/>
    </row>
    <row r="109" spans="4:19" ht="13">
      <c r="D109" s="11"/>
      <c r="E109" s="11"/>
      <c r="M109" s="9"/>
      <c r="N109" s="10"/>
      <c r="O109" s="10"/>
      <c r="P109" s="10"/>
      <c r="Q109" s="10"/>
      <c r="R109" s="10"/>
      <c r="S109" s="10"/>
    </row>
    <row r="110" spans="4:19" ht="13">
      <c r="D110" s="11"/>
      <c r="E110" s="11"/>
      <c r="M110" s="9"/>
      <c r="N110" s="10"/>
      <c r="O110" s="10"/>
      <c r="P110" s="10"/>
      <c r="Q110" s="10"/>
      <c r="R110" s="10"/>
      <c r="S110" s="10"/>
    </row>
    <row r="111" spans="4:19" ht="13">
      <c r="D111" s="11"/>
      <c r="E111" s="11"/>
      <c r="M111" s="9"/>
      <c r="N111" s="10"/>
      <c r="O111" s="10"/>
      <c r="P111" s="10"/>
      <c r="Q111" s="10"/>
      <c r="R111" s="10"/>
      <c r="S111" s="10"/>
    </row>
    <row r="112" spans="4:19" ht="13">
      <c r="D112" s="11"/>
      <c r="E112" s="11"/>
      <c r="M112" s="9"/>
      <c r="N112" s="10"/>
      <c r="O112" s="10"/>
      <c r="P112" s="10"/>
      <c r="Q112" s="10"/>
      <c r="R112" s="10"/>
      <c r="S112" s="10"/>
    </row>
    <row r="113" spans="4:19" ht="13">
      <c r="D113" s="11"/>
      <c r="E113" s="11"/>
      <c r="M113" s="9"/>
      <c r="N113" s="10"/>
      <c r="O113" s="10"/>
      <c r="P113" s="10"/>
      <c r="Q113" s="10"/>
      <c r="R113" s="10"/>
      <c r="S113" s="10"/>
    </row>
    <row r="114" spans="4:19" ht="13">
      <c r="D114" s="11"/>
      <c r="E114" s="11"/>
      <c r="M114" s="9"/>
      <c r="N114" s="10"/>
      <c r="O114" s="10"/>
      <c r="P114" s="10"/>
      <c r="Q114" s="10"/>
      <c r="R114" s="10"/>
      <c r="S114" s="10"/>
    </row>
    <row r="115" spans="4:19" ht="13">
      <c r="D115" s="11"/>
      <c r="E115" s="11"/>
      <c r="M115" s="9"/>
      <c r="N115" s="10"/>
      <c r="O115" s="10"/>
      <c r="P115" s="10"/>
      <c r="Q115" s="10"/>
      <c r="R115" s="10"/>
      <c r="S115" s="10"/>
    </row>
    <row r="116" spans="4:19" ht="13">
      <c r="D116" s="11"/>
      <c r="E116" s="11"/>
      <c r="M116" s="9"/>
      <c r="N116" s="10"/>
      <c r="O116" s="10"/>
      <c r="P116" s="10"/>
      <c r="Q116" s="10"/>
      <c r="R116" s="10"/>
      <c r="S116" s="10"/>
    </row>
    <row r="117" spans="4:19" ht="13">
      <c r="D117" s="11"/>
      <c r="E117" s="11"/>
      <c r="M117" s="9"/>
      <c r="N117" s="10"/>
      <c r="O117" s="10"/>
      <c r="P117" s="10"/>
      <c r="Q117" s="10"/>
      <c r="R117" s="10"/>
      <c r="S117" s="10"/>
    </row>
    <row r="118" spans="4:19" ht="13">
      <c r="D118" s="11"/>
      <c r="E118" s="11"/>
      <c r="M118" s="9"/>
      <c r="N118" s="10"/>
      <c r="O118" s="10"/>
      <c r="P118" s="10"/>
      <c r="Q118" s="10"/>
      <c r="R118" s="10"/>
      <c r="S118" s="10"/>
    </row>
    <row r="119" spans="4:19" ht="13">
      <c r="D119" s="11"/>
      <c r="E119" s="11"/>
      <c r="M119" s="9"/>
      <c r="N119" s="10"/>
      <c r="O119" s="10"/>
      <c r="P119" s="10"/>
      <c r="Q119" s="10"/>
      <c r="R119" s="10"/>
      <c r="S119" s="10"/>
    </row>
    <row r="120" spans="4:19" ht="13">
      <c r="D120" s="11"/>
      <c r="E120" s="11"/>
      <c r="M120" s="9"/>
      <c r="N120" s="10"/>
      <c r="O120" s="10"/>
      <c r="P120" s="10"/>
      <c r="Q120" s="10"/>
      <c r="R120" s="10"/>
      <c r="S120" s="10"/>
    </row>
    <row r="121" spans="4:19" ht="13">
      <c r="D121" s="11"/>
      <c r="E121" s="11"/>
      <c r="M121" s="9"/>
      <c r="N121" s="10"/>
      <c r="O121" s="10"/>
      <c r="P121" s="10"/>
      <c r="Q121" s="10"/>
      <c r="R121" s="10"/>
      <c r="S121" s="10"/>
    </row>
    <row r="122" spans="4:19" ht="13">
      <c r="D122" s="11"/>
      <c r="E122" s="11"/>
      <c r="M122" s="9"/>
      <c r="N122" s="10"/>
      <c r="O122" s="10"/>
      <c r="P122" s="10"/>
      <c r="Q122" s="10"/>
      <c r="R122" s="10"/>
      <c r="S122" s="10"/>
    </row>
    <row r="123" spans="4:19" ht="13">
      <c r="D123" s="11"/>
      <c r="E123" s="11"/>
      <c r="M123" s="9"/>
      <c r="N123" s="10"/>
      <c r="O123" s="10"/>
      <c r="P123" s="10"/>
      <c r="Q123" s="10"/>
      <c r="R123" s="10"/>
      <c r="S123" s="10"/>
    </row>
    <row r="124" spans="4:19" ht="13">
      <c r="D124" s="11"/>
      <c r="E124" s="11"/>
      <c r="M124" s="9"/>
      <c r="N124" s="10"/>
      <c r="O124" s="10"/>
      <c r="P124" s="10"/>
      <c r="Q124" s="10"/>
      <c r="R124" s="10"/>
      <c r="S124" s="10"/>
    </row>
    <row r="125" spans="4:19" ht="13">
      <c r="D125" s="11"/>
      <c r="E125" s="11"/>
      <c r="M125" s="9"/>
      <c r="N125" s="10"/>
      <c r="O125" s="10"/>
      <c r="P125" s="10"/>
      <c r="Q125" s="10"/>
      <c r="R125" s="10"/>
      <c r="S125" s="10"/>
    </row>
    <row r="126" spans="4:19" ht="13">
      <c r="D126" s="11"/>
      <c r="E126" s="11"/>
      <c r="M126" s="9"/>
      <c r="N126" s="10"/>
      <c r="O126" s="10"/>
      <c r="P126" s="10"/>
      <c r="Q126" s="10"/>
      <c r="R126" s="10"/>
      <c r="S126" s="10"/>
    </row>
    <row r="127" spans="4:19" ht="13">
      <c r="D127" s="11"/>
      <c r="E127" s="11"/>
      <c r="M127" s="9"/>
      <c r="N127" s="10"/>
      <c r="O127" s="10"/>
      <c r="P127" s="10"/>
      <c r="Q127" s="10"/>
      <c r="R127" s="10"/>
      <c r="S127" s="10"/>
    </row>
    <row r="128" spans="4:19" ht="13">
      <c r="D128" s="11"/>
      <c r="E128" s="11"/>
      <c r="M128" s="9"/>
      <c r="N128" s="10"/>
      <c r="O128" s="10"/>
      <c r="P128" s="10"/>
      <c r="Q128" s="10"/>
      <c r="R128" s="10"/>
      <c r="S128" s="10"/>
    </row>
    <row r="129" spans="4:19" ht="13">
      <c r="D129" s="11"/>
      <c r="E129" s="11"/>
      <c r="M129" s="9"/>
      <c r="N129" s="10"/>
      <c r="O129" s="10"/>
      <c r="P129" s="10"/>
      <c r="Q129" s="10"/>
      <c r="R129" s="10"/>
      <c r="S129" s="10"/>
    </row>
    <row r="130" spans="4:19" ht="13">
      <c r="D130" s="11"/>
      <c r="E130" s="11"/>
      <c r="M130" s="9"/>
      <c r="N130" s="10"/>
      <c r="O130" s="10"/>
      <c r="P130" s="10"/>
      <c r="Q130" s="10"/>
      <c r="R130" s="10"/>
      <c r="S130" s="10"/>
    </row>
    <row r="131" spans="4:19" ht="13">
      <c r="D131" s="11"/>
      <c r="E131" s="11"/>
      <c r="M131" s="9"/>
      <c r="N131" s="10"/>
      <c r="O131" s="10"/>
      <c r="P131" s="10"/>
      <c r="Q131" s="10"/>
      <c r="R131" s="10"/>
      <c r="S131" s="10"/>
    </row>
    <row r="132" spans="4:19" ht="13">
      <c r="D132" s="11"/>
      <c r="E132" s="11"/>
      <c r="M132" s="9"/>
      <c r="N132" s="10"/>
      <c r="O132" s="10"/>
      <c r="P132" s="10"/>
      <c r="Q132" s="10"/>
      <c r="R132" s="10"/>
      <c r="S132" s="10"/>
    </row>
    <row r="133" spans="4:19" ht="13">
      <c r="D133" s="11"/>
      <c r="E133" s="11"/>
      <c r="M133" s="9"/>
      <c r="N133" s="10"/>
      <c r="O133" s="10"/>
      <c r="P133" s="10"/>
      <c r="Q133" s="10"/>
      <c r="R133" s="10"/>
      <c r="S133" s="10"/>
    </row>
    <row r="134" spans="4:19" ht="13">
      <c r="D134" s="11"/>
      <c r="E134" s="11"/>
      <c r="M134" s="9"/>
      <c r="N134" s="10"/>
      <c r="O134" s="10"/>
      <c r="P134" s="10"/>
      <c r="Q134" s="10"/>
      <c r="R134" s="10"/>
      <c r="S134" s="10"/>
    </row>
    <row r="135" spans="4:19" ht="13">
      <c r="D135" s="11"/>
      <c r="E135" s="11"/>
      <c r="M135" s="9"/>
      <c r="N135" s="10"/>
      <c r="O135" s="10"/>
      <c r="P135" s="10"/>
      <c r="Q135" s="10"/>
      <c r="R135" s="10"/>
      <c r="S135" s="10"/>
    </row>
    <row r="136" spans="4:19" ht="13">
      <c r="D136" s="11"/>
      <c r="E136" s="11"/>
      <c r="M136" s="9"/>
      <c r="N136" s="10"/>
      <c r="O136" s="10"/>
      <c r="P136" s="10"/>
      <c r="Q136" s="10"/>
      <c r="R136" s="10"/>
      <c r="S136" s="10"/>
    </row>
    <row r="137" spans="4:19" ht="13">
      <c r="D137" s="11"/>
      <c r="E137" s="11"/>
      <c r="M137" s="9"/>
      <c r="N137" s="10"/>
      <c r="O137" s="10"/>
      <c r="P137" s="10"/>
      <c r="Q137" s="10"/>
      <c r="R137" s="10"/>
      <c r="S137" s="10"/>
    </row>
    <row r="138" spans="4:19" ht="13">
      <c r="D138" s="11"/>
      <c r="E138" s="11"/>
      <c r="M138" s="9"/>
      <c r="N138" s="10"/>
      <c r="O138" s="10"/>
      <c r="P138" s="10"/>
      <c r="Q138" s="10"/>
      <c r="R138" s="10"/>
      <c r="S138" s="10"/>
    </row>
    <row r="139" spans="4:19" ht="13">
      <c r="D139" s="11"/>
      <c r="E139" s="11"/>
      <c r="M139" s="9"/>
      <c r="N139" s="10"/>
      <c r="O139" s="10"/>
      <c r="P139" s="10"/>
      <c r="Q139" s="10"/>
      <c r="R139" s="10"/>
      <c r="S139" s="10"/>
    </row>
    <row r="140" spans="4:19" ht="13">
      <c r="D140" s="11"/>
      <c r="E140" s="11"/>
      <c r="M140" s="9"/>
      <c r="N140" s="10"/>
      <c r="O140" s="10"/>
      <c r="P140" s="10"/>
      <c r="Q140" s="10"/>
      <c r="R140" s="10"/>
      <c r="S140" s="10"/>
    </row>
    <row r="141" spans="4:19" ht="13">
      <c r="D141" s="11"/>
      <c r="E141" s="11"/>
      <c r="M141" s="9"/>
      <c r="N141" s="10"/>
      <c r="O141" s="10"/>
      <c r="P141" s="10"/>
      <c r="Q141" s="10"/>
      <c r="R141" s="10"/>
      <c r="S141" s="10"/>
    </row>
    <row r="142" spans="4:19" ht="13">
      <c r="D142" s="11"/>
      <c r="E142" s="11"/>
      <c r="M142" s="9"/>
      <c r="N142" s="10"/>
      <c r="O142" s="10"/>
      <c r="P142" s="10"/>
      <c r="Q142" s="10"/>
      <c r="R142" s="10"/>
      <c r="S142" s="10"/>
    </row>
    <row r="143" spans="4:19" ht="13">
      <c r="D143" s="11"/>
      <c r="E143" s="11"/>
      <c r="M143" s="9"/>
      <c r="N143" s="10"/>
      <c r="O143" s="10"/>
      <c r="P143" s="10"/>
      <c r="Q143" s="10"/>
      <c r="R143" s="10"/>
      <c r="S143" s="10"/>
    </row>
    <row r="144" spans="4:19" ht="13">
      <c r="D144" s="11"/>
      <c r="E144" s="11"/>
      <c r="M144" s="9"/>
      <c r="N144" s="10"/>
      <c r="O144" s="10"/>
      <c r="P144" s="10"/>
      <c r="Q144" s="10"/>
      <c r="R144" s="10"/>
      <c r="S144" s="10"/>
    </row>
    <row r="145" spans="4:19" ht="13">
      <c r="D145" s="11"/>
      <c r="E145" s="11"/>
      <c r="M145" s="9"/>
      <c r="N145" s="10"/>
      <c r="O145" s="10"/>
      <c r="P145" s="10"/>
      <c r="Q145" s="10"/>
      <c r="R145" s="10"/>
      <c r="S145" s="10"/>
    </row>
    <row r="146" spans="4:19" ht="13">
      <c r="D146" s="11"/>
      <c r="E146" s="11"/>
      <c r="M146" s="9"/>
      <c r="N146" s="10"/>
      <c r="O146" s="10"/>
      <c r="P146" s="10"/>
      <c r="Q146" s="10"/>
      <c r="R146" s="10"/>
      <c r="S146" s="10"/>
    </row>
    <row r="147" spans="4:19" ht="13">
      <c r="D147" s="11"/>
      <c r="E147" s="11"/>
      <c r="M147" s="9"/>
      <c r="N147" s="10"/>
      <c r="O147" s="10"/>
      <c r="P147" s="10"/>
      <c r="Q147" s="10"/>
      <c r="R147" s="10"/>
      <c r="S147" s="10"/>
    </row>
    <row r="148" spans="4:19" ht="13">
      <c r="D148" s="11"/>
      <c r="E148" s="11"/>
      <c r="M148" s="9"/>
      <c r="N148" s="10"/>
      <c r="O148" s="10"/>
      <c r="P148" s="10"/>
      <c r="Q148" s="10"/>
      <c r="R148" s="10"/>
      <c r="S148" s="10"/>
    </row>
    <row r="149" spans="4:19" ht="13">
      <c r="D149" s="11"/>
      <c r="E149" s="11"/>
      <c r="M149" s="9"/>
      <c r="N149" s="10"/>
      <c r="O149" s="10"/>
      <c r="P149" s="10"/>
      <c r="Q149" s="10"/>
      <c r="R149" s="10"/>
      <c r="S149" s="10"/>
    </row>
    <row r="150" spans="4:19" ht="13">
      <c r="D150" s="11"/>
      <c r="E150" s="11"/>
      <c r="M150" s="9"/>
      <c r="N150" s="10"/>
      <c r="O150" s="10"/>
      <c r="P150" s="10"/>
      <c r="Q150" s="10"/>
      <c r="R150" s="10"/>
      <c r="S150" s="10"/>
    </row>
    <row r="151" spans="4:19" ht="13">
      <c r="D151" s="11"/>
      <c r="E151" s="11"/>
      <c r="M151" s="9"/>
      <c r="N151" s="10"/>
      <c r="O151" s="10"/>
      <c r="P151" s="10"/>
      <c r="Q151" s="10"/>
      <c r="R151" s="10"/>
      <c r="S151" s="10"/>
    </row>
    <row r="152" spans="4:19" ht="13">
      <c r="D152" s="11"/>
      <c r="E152" s="11"/>
      <c r="M152" s="9"/>
      <c r="N152" s="10"/>
      <c r="O152" s="10"/>
      <c r="P152" s="10"/>
      <c r="Q152" s="10"/>
      <c r="R152" s="10"/>
      <c r="S152" s="10"/>
    </row>
    <row r="153" spans="4:19" ht="13">
      <c r="D153" s="11"/>
      <c r="E153" s="11"/>
      <c r="M153" s="9"/>
      <c r="N153" s="10"/>
      <c r="O153" s="10"/>
      <c r="P153" s="10"/>
      <c r="Q153" s="10"/>
      <c r="R153" s="10"/>
      <c r="S153" s="10"/>
    </row>
    <row r="154" spans="4:19" ht="13">
      <c r="D154" s="11"/>
      <c r="E154" s="11"/>
      <c r="M154" s="9"/>
      <c r="N154" s="10"/>
      <c r="O154" s="10"/>
      <c r="P154" s="10"/>
      <c r="Q154" s="10"/>
      <c r="R154" s="10"/>
      <c r="S154" s="10"/>
    </row>
    <row r="155" spans="4:19" ht="13">
      <c r="D155" s="11"/>
      <c r="E155" s="11"/>
      <c r="M155" s="9"/>
      <c r="N155" s="10"/>
      <c r="O155" s="10"/>
      <c r="P155" s="10"/>
      <c r="Q155" s="10"/>
      <c r="R155" s="10"/>
      <c r="S155" s="10"/>
    </row>
    <row r="156" spans="4:19" ht="13">
      <c r="D156" s="11"/>
      <c r="E156" s="11"/>
      <c r="M156" s="9"/>
      <c r="N156" s="10"/>
      <c r="O156" s="10"/>
      <c r="P156" s="10"/>
      <c r="Q156" s="10"/>
      <c r="R156" s="10"/>
      <c r="S156" s="10"/>
    </row>
    <row r="157" spans="4:19" ht="13">
      <c r="D157" s="11"/>
      <c r="E157" s="11"/>
      <c r="M157" s="9"/>
      <c r="N157" s="10"/>
      <c r="O157" s="10"/>
      <c r="P157" s="10"/>
      <c r="Q157" s="10"/>
      <c r="R157" s="10"/>
      <c r="S157" s="10"/>
    </row>
    <row r="158" spans="4:19" ht="13">
      <c r="D158" s="11"/>
      <c r="E158" s="11"/>
      <c r="M158" s="9"/>
      <c r="N158" s="10"/>
      <c r="O158" s="10"/>
      <c r="P158" s="10"/>
      <c r="Q158" s="10"/>
      <c r="R158" s="10"/>
      <c r="S158" s="10"/>
    </row>
    <row r="159" spans="4:19" ht="13">
      <c r="D159" s="11"/>
      <c r="E159" s="11"/>
      <c r="M159" s="9"/>
      <c r="N159" s="10"/>
      <c r="O159" s="10"/>
      <c r="P159" s="10"/>
      <c r="Q159" s="10"/>
      <c r="R159" s="10"/>
      <c r="S159" s="10"/>
    </row>
    <row r="160" spans="4:19" ht="13">
      <c r="D160" s="11"/>
      <c r="E160" s="11"/>
      <c r="M160" s="9"/>
      <c r="N160" s="10"/>
      <c r="O160" s="10"/>
      <c r="P160" s="10"/>
      <c r="Q160" s="10"/>
      <c r="R160" s="10"/>
      <c r="S160" s="10"/>
    </row>
    <row r="161" spans="4:19" ht="13">
      <c r="D161" s="11"/>
      <c r="E161" s="11"/>
      <c r="M161" s="9"/>
      <c r="N161" s="10"/>
      <c r="O161" s="10"/>
      <c r="P161" s="10"/>
      <c r="Q161" s="10"/>
      <c r="R161" s="10"/>
      <c r="S161" s="10"/>
    </row>
    <row r="162" spans="4:19" ht="13">
      <c r="D162" s="11"/>
      <c r="E162" s="11"/>
      <c r="M162" s="9"/>
      <c r="N162" s="10"/>
      <c r="O162" s="10"/>
      <c r="P162" s="10"/>
      <c r="Q162" s="10"/>
      <c r="R162" s="10"/>
      <c r="S162" s="10"/>
    </row>
    <row r="163" spans="4:19" ht="13">
      <c r="D163" s="11"/>
      <c r="E163" s="11"/>
      <c r="M163" s="9"/>
      <c r="N163" s="10"/>
      <c r="O163" s="10"/>
      <c r="P163" s="10"/>
      <c r="Q163" s="10"/>
      <c r="R163" s="10"/>
      <c r="S163" s="10"/>
    </row>
    <row r="164" spans="4:19" ht="13">
      <c r="D164" s="11"/>
      <c r="E164" s="11"/>
      <c r="M164" s="9"/>
      <c r="N164" s="10"/>
      <c r="O164" s="10"/>
      <c r="P164" s="10"/>
      <c r="Q164" s="10"/>
      <c r="R164" s="10"/>
      <c r="S164" s="10"/>
    </row>
    <row r="165" spans="4:19" ht="13">
      <c r="D165" s="11"/>
      <c r="E165" s="11"/>
      <c r="M165" s="9"/>
      <c r="N165" s="10"/>
      <c r="O165" s="10"/>
      <c r="P165" s="10"/>
      <c r="Q165" s="10"/>
      <c r="R165" s="10"/>
      <c r="S165" s="10"/>
    </row>
    <row r="166" spans="4:19" ht="13">
      <c r="D166" s="11"/>
      <c r="E166" s="11"/>
      <c r="M166" s="9"/>
      <c r="N166" s="10"/>
      <c r="O166" s="10"/>
      <c r="P166" s="10"/>
      <c r="Q166" s="10"/>
      <c r="R166" s="10"/>
      <c r="S166" s="10"/>
    </row>
    <row r="167" spans="4:19" ht="13">
      <c r="D167" s="11"/>
      <c r="E167" s="11"/>
      <c r="M167" s="9"/>
      <c r="N167" s="10"/>
      <c r="O167" s="10"/>
      <c r="P167" s="10"/>
      <c r="Q167" s="10"/>
      <c r="R167" s="10"/>
      <c r="S167" s="10"/>
    </row>
    <row r="168" spans="4:19" ht="13">
      <c r="D168" s="11"/>
      <c r="E168" s="11"/>
      <c r="M168" s="9"/>
      <c r="N168" s="10"/>
      <c r="O168" s="10"/>
      <c r="P168" s="10"/>
      <c r="Q168" s="10"/>
      <c r="R168" s="10"/>
      <c r="S168" s="10"/>
    </row>
    <row r="169" spans="4:19" ht="13">
      <c r="D169" s="11"/>
      <c r="E169" s="11"/>
      <c r="M169" s="9"/>
      <c r="N169" s="10"/>
      <c r="O169" s="10"/>
      <c r="P169" s="10"/>
      <c r="Q169" s="10"/>
      <c r="R169" s="10"/>
      <c r="S169" s="10"/>
    </row>
    <row r="170" spans="4:19" ht="13">
      <c r="D170" s="11"/>
      <c r="E170" s="11"/>
      <c r="M170" s="9"/>
      <c r="N170" s="10"/>
      <c r="O170" s="10"/>
      <c r="P170" s="10"/>
      <c r="Q170" s="10"/>
      <c r="R170" s="10"/>
      <c r="S170" s="10"/>
    </row>
    <row r="171" spans="4:19" ht="13">
      <c r="D171" s="11"/>
      <c r="E171" s="11"/>
      <c r="M171" s="9"/>
      <c r="N171" s="10"/>
      <c r="O171" s="10"/>
      <c r="P171" s="10"/>
      <c r="Q171" s="10"/>
      <c r="R171" s="10"/>
      <c r="S171" s="10"/>
    </row>
    <row r="172" spans="4:19" ht="13">
      <c r="D172" s="11"/>
      <c r="E172" s="11"/>
      <c r="M172" s="9"/>
      <c r="N172" s="10"/>
      <c r="O172" s="10"/>
      <c r="P172" s="10"/>
      <c r="Q172" s="10"/>
      <c r="R172" s="10"/>
      <c r="S172" s="10"/>
    </row>
    <row r="173" spans="4:19" ht="13">
      <c r="D173" s="11"/>
      <c r="E173" s="11"/>
      <c r="M173" s="9"/>
      <c r="N173" s="10"/>
      <c r="O173" s="10"/>
      <c r="P173" s="10"/>
      <c r="Q173" s="10"/>
      <c r="R173" s="10"/>
      <c r="S173" s="10"/>
    </row>
    <row r="174" spans="4:19" ht="13">
      <c r="D174" s="11"/>
      <c r="E174" s="11"/>
      <c r="M174" s="9"/>
      <c r="N174" s="10"/>
      <c r="O174" s="10"/>
      <c r="P174" s="10"/>
      <c r="Q174" s="10"/>
      <c r="R174" s="10"/>
      <c r="S174" s="10"/>
    </row>
    <row r="175" spans="4:19" ht="13">
      <c r="D175" s="11"/>
      <c r="E175" s="11"/>
      <c r="M175" s="9"/>
      <c r="N175" s="10"/>
      <c r="O175" s="10"/>
      <c r="P175" s="10"/>
      <c r="Q175" s="10"/>
      <c r="R175" s="10"/>
      <c r="S175" s="10"/>
    </row>
    <row r="176" spans="4:19" ht="13">
      <c r="D176" s="11"/>
      <c r="E176" s="11"/>
      <c r="M176" s="9"/>
      <c r="N176" s="10"/>
      <c r="O176" s="10"/>
      <c r="P176" s="10"/>
      <c r="Q176" s="10"/>
      <c r="R176" s="10"/>
      <c r="S176" s="10"/>
    </row>
    <row r="177" spans="4:19" ht="13">
      <c r="D177" s="11"/>
      <c r="E177" s="11"/>
      <c r="M177" s="9"/>
      <c r="N177" s="10"/>
      <c r="O177" s="10"/>
      <c r="P177" s="10"/>
      <c r="Q177" s="10"/>
      <c r="R177" s="10"/>
      <c r="S177" s="10"/>
    </row>
    <row r="178" spans="4:19" ht="13">
      <c r="D178" s="11"/>
      <c r="E178" s="11"/>
      <c r="M178" s="9"/>
      <c r="N178" s="10"/>
      <c r="O178" s="10"/>
      <c r="P178" s="10"/>
      <c r="Q178" s="10"/>
      <c r="R178" s="10"/>
      <c r="S178" s="10"/>
    </row>
    <row r="179" spans="4:19" ht="13">
      <c r="D179" s="11"/>
      <c r="E179" s="11"/>
      <c r="M179" s="9"/>
      <c r="N179" s="10"/>
      <c r="O179" s="10"/>
      <c r="P179" s="10"/>
      <c r="Q179" s="10"/>
      <c r="R179" s="10"/>
      <c r="S179" s="10"/>
    </row>
    <row r="180" spans="4:19" ht="13">
      <c r="D180" s="11"/>
      <c r="E180" s="11"/>
      <c r="M180" s="9"/>
      <c r="N180" s="10"/>
      <c r="O180" s="10"/>
      <c r="P180" s="10"/>
      <c r="Q180" s="10"/>
      <c r="R180" s="10"/>
      <c r="S180" s="10"/>
    </row>
    <row r="181" spans="4:19" ht="13">
      <c r="D181" s="11"/>
      <c r="E181" s="11"/>
      <c r="M181" s="9"/>
      <c r="N181" s="10"/>
      <c r="O181" s="10"/>
      <c r="P181" s="10"/>
      <c r="Q181" s="10"/>
      <c r="R181" s="10"/>
      <c r="S181" s="10"/>
    </row>
    <row r="182" spans="4:19" ht="13">
      <c r="D182" s="11"/>
      <c r="E182" s="11"/>
      <c r="M182" s="9"/>
      <c r="N182" s="10"/>
      <c r="O182" s="10"/>
      <c r="P182" s="10"/>
      <c r="Q182" s="10"/>
      <c r="R182" s="10"/>
      <c r="S182" s="10"/>
    </row>
    <row r="183" spans="4:19" ht="13">
      <c r="D183" s="11"/>
      <c r="E183" s="11"/>
      <c r="M183" s="9"/>
      <c r="N183" s="10"/>
      <c r="O183" s="10"/>
      <c r="P183" s="10"/>
      <c r="Q183" s="10"/>
      <c r="R183" s="10"/>
      <c r="S183" s="10"/>
    </row>
    <row r="184" spans="4:19" ht="13">
      <c r="D184" s="11"/>
      <c r="E184" s="11"/>
      <c r="M184" s="9"/>
      <c r="N184" s="10"/>
      <c r="O184" s="10"/>
      <c r="P184" s="10"/>
      <c r="Q184" s="10"/>
      <c r="R184" s="10"/>
      <c r="S184" s="10"/>
    </row>
    <row r="185" spans="4:19" ht="13">
      <c r="D185" s="11"/>
      <c r="E185" s="11"/>
      <c r="M185" s="9"/>
      <c r="N185" s="10"/>
      <c r="O185" s="10"/>
      <c r="P185" s="10"/>
      <c r="Q185" s="10"/>
      <c r="R185" s="10"/>
      <c r="S185" s="10"/>
    </row>
    <row r="186" spans="4:19" ht="13">
      <c r="D186" s="11"/>
      <c r="E186" s="11"/>
      <c r="M186" s="9"/>
      <c r="N186" s="10"/>
      <c r="O186" s="10"/>
      <c r="P186" s="10"/>
      <c r="Q186" s="10"/>
      <c r="R186" s="10"/>
      <c r="S186" s="10"/>
    </row>
    <row r="187" spans="4:19" ht="13">
      <c r="D187" s="11"/>
      <c r="E187" s="11"/>
      <c r="M187" s="9"/>
      <c r="N187" s="10"/>
      <c r="O187" s="10"/>
      <c r="P187" s="10"/>
      <c r="Q187" s="10"/>
      <c r="R187" s="10"/>
      <c r="S187" s="10"/>
    </row>
    <row r="188" spans="4:19" ht="13">
      <c r="D188" s="11"/>
      <c r="E188" s="11"/>
      <c r="M188" s="9"/>
      <c r="N188" s="10"/>
      <c r="O188" s="10"/>
      <c r="P188" s="10"/>
      <c r="Q188" s="10"/>
      <c r="R188" s="10"/>
      <c r="S188" s="10"/>
    </row>
    <row r="189" spans="4:19" ht="13">
      <c r="D189" s="11"/>
      <c r="E189" s="11"/>
      <c r="M189" s="9"/>
      <c r="N189" s="10"/>
      <c r="O189" s="10"/>
      <c r="P189" s="10"/>
      <c r="Q189" s="10"/>
      <c r="R189" s="10"/>
      <c r="S189" s="10"/>
    </row>
    <row r="190" spans="4:19" ht="13">
      <c r="D190" s="11"/>
      <c r="E190" s="11"/>
      <c r="M190" s="9"/>
      <c r="N190" s="10"/>
      <c r="O190" s="10"/>
      <c r="P190" s="10"/>
      <c r="Q190" s="10"/>
      <c r="R190" s="10"/>
      <c r="S190" s="10"/>
    </row>
    <row r="191" spans="4:19" ht="13">
      <c r="D191" s="11"/>
      <c r="E191" s="11"/>
      <c r="M191" s="9"/>
      <c r="N191" s="10"/>
      <c r="O191" s="10"/>
      <c r="P191" s="10"/>
      <c r="Q191" s="10"/>
      <c r="R191" s="10"/>
      <c r="S191" s="10"/>
    </row>
    <row r="192" spans="4:19" ht="13">
      <c r="D192" s="11"/>
      <c r="E192" s="11"/>
      <c r="M192" s="9"/>
      <c r="N192" s="10"/>
      <c r="O192" s="10"/>
      <c r="P192" s="10"/>
      <c r="Q192" s="10"/>
      <c r="R192" s="10"/>
      <c r="S192" s="10"/>
    </row>
    <row r="193" spans="4:19" ht="13">
      <c r="D193" s="11"/>
      <c r="E193" s="11"/>
      <c r="M193" s="9"/>
      <c r="N193" s="10"/>
      <c r="O193" s="10"/>
      <c r="P193" s="10"/>
      <c r="Q193" s="10"/>
      <c r="R193" s="10"/>
      <c r="S193" s="10"/>
    </row>
    <row r="194" spans="4:19" ht="13">
      <c r="D194" s="11"/>
      <c r="E194" s="11"/>
      <c r="M194" s="9"/>
      <c r="N194" s="10"/>
      <c r="O194" s="10"/>
      <c r="P194" s="10"/>
      <c r="Q194" s="10"/>
      <c r="R194" s="10"/>
      <c r="S194" s="10"/>
    </row>
    <row r="195" spans="4:19" ht="13">
      <c r="D195" s="11"/>
      <c r="E195" s="11"/>
      <c r="M195" s="9"/>
      <c r="N195" s="10"/>
      <c r="O195" s="10"/>
      <c r="P195" s="10"/>
      <c r="Q195" s="10"/>
      <c r="R195" s="10"/>
      <c r="S195" s="10"/>
    </row>
    <row r="196" spans="4:19" ht="13">
      <c r="D196" s="11"/>
      <c r="E196" s="11"/>
      <c r="M196" s="9"/>
      <c r="N196" s="10"/>
      <c r="O196" s="10"/>
      <c r="P196" s="10"/>
      <c r="Q196" s="10"/>
      <c r="R196" s="10"/>
      <c r="S196" s="10"/>
    </row>
    <row r="197" spans="4:19" ht="13">
      <c r="D197" s="11"/>
      <c r="E197" s="11"/>
      <c r="M197" s="9"/>
      <c r="N197" s="10"/>
      <c r="O197" s="10"/>
      <c r="P197" s="10"/>
      <c r="Q197" s="10"/>
      <c r="R197" s="10"/>
      <c r="S197" s="10"/>
    </row>
    <row r="198" spans="4:19" ht="13">
      <c r="D198" s="11"/>
      <c r="E198" s="11"/>
      <c r="M198" s="9"/>
      <c r="N198" s="10"/>
      <c r="O198" s="10"/>
      <c r="P198" s="10"/>
      <c r="Q198" s="10"/>
      <c r="R198" s="10"/>
      <c r="S198" s="10"/>
    </row>
    <row r="199" spans="4:19" ht="13">
      <c r="D199" s="11"/>
      <c r="E199" s="11"/>
      <c r="M199" s="9"/>
      <c r="N199" s="10"/>
      <c r="O199" s="10"/>
      <c r="P199" s="10"/>
      <c r="Q199" s="10"/>
      <c r="R199" s="10"/>
      <c r="S199" s="10"/>
    </row>
    <row r="200" spans="4:19" ht="13">
      <c r="D200" s="11"/>
      <c r="E200" s="11"/>
      <c r="M200" s="9"/>
      <c r="N200" s="10"/>
      <c r="O200" s="10"/>
      <c r="P200" s="10"/>
      <c r="Q200" s="10"/>
      <c r="R200" s="10"/>
      <c r="S200" s="10"/>
    </row>
    <row r="201" spans="4:19" ht="13">
      <c r="D201" s="11"/>
      <c r="E201" s="11"/>
      <c r="M201" s="9"/>
      <c r="N201" s="10"/>
      <c r="O201" s="10"/>
      <c r="P201" s="10"/>
      <c r="Q201" s="10"/>
      <c r="R201" s="10"/>
      <c r="S201" s="10"/>
    </row>
    <row r="202" spans="4:19" ht="13">
      <c r="D202" s="11"/>
      <c r="E202" s="11"/>
      <c r="M202" s="9"/>
      <c r="N202" s="10"/>
      <c r="O202" s="10"/>
      <c r="P202" s="10"/>
      <c r="Q202" s="10"/>
      <c r="R202" s="10"/>
      <c r="S202" s="10"/>
    </row>
    <row r="203" spans="4:19" ht="13">
      <c r="D203" s="11"/>
      <c r="E203" s="11"/>
      <c r="M203" s="9"/>
      <c r="N203" s="10"/>
      <c r="O203" s="10"/>
      <c r="P203" s="10"/>
      <c r="Q203" s="10"/>
      <c r="R203" s="10"/>
      <c r="S203" s="10"/>
    </row>
    <row r="204" spans="4:19" ht="13">
      <c r="D204" s="11"/>
      <c r="E204" s="11"/>
      <c r="M204" s="9"/>
      <c r="N204" s="10"/>
      <c r="O204" s="10"/>
      <c r="P204" s="10"/>
      <c r="Q204" s="10"/>
      <c r="R204" s="10"/>
      <c r="S204" s="10"/>
    </row>
    <row r="205" spans="4:19" ht="13">
      <c r="D205" s="11"/>
      <c r="E205" s="11"/>
      <c r="M205" s="9"/>
      <c r="N205" s="10"/>
      <c r="O205" s="10"/>
      <c r="P205" s="10"/>
      <c r="Q205" s="10"/>
      <c r="R205" s="10"/>
      <c r="S205" s="10"/>
    </row>
    <row r="206" spans="4:19" ht="13">
      <c r="D206" s="11"/>
      <c r="E206" s="11"/>
      <c r="M206" s="9"/>
      <c r="N206" s="10"/>
      <c r="O206" s="10"/>
      <c r="P206" s="10"/>
      <c r="Q206" s="10"/>
      <c r="R206" s="10"/>
      <c r="S206" s="10"/>
    </row>
    <row r="207" spans="4:19" ht="13">
      <c r="D207" s="11"/>
      <c r="E207" s="11"/>
      <c r="M207" s="9"/>
      <c r="N207" s="10"/>
      <c r="O207" s="10"/>
      <c r="P207" s="10"/>
      <c r="Q207" s="10"/>
      <c r="R207" s="10"/>
      <c r="S207" s="10"/>
    </row>
    <row r="208" spans="4:19" ht="13">
      <c r="D208" s="11"/>
      <c r="E208" s="11"/>
      <c r="M208" s="9"/>
      <c r="N208" s="10"/>
      <c r="O208" s="10"/>
      <c r="P208" s="10"/>
      <c r="Q208" s="10"/>
      <c r="R208" s="10"/>
      <c r="S208" s="10"/>
    </row>
    <row r="209" spans="4:19" ht="13">
      <c r="D209" s="11"/>
      <c r="E209" s="11"/>
      <c r="M209" s="9"/>
      <c r="N209" s="10"/>
      <c r="O209" s="10"/>
      <c r="P209" s="10"/>
      <c r="Q209" s="10"/>
      <c r="R209" s="10"/>
      <c r="S209" s="10"/>
    </row>
    <row r="210" spans="4:19" ht="13">
      <c r="D210" s="11"/>
      <c r="E210" s="11"/>
      <c r="M210" s="9"/>
      <c r="N210" s="10"/>
      <c r="O210" s="10"/>
      <c r="P210" s="10"/>
      <c r="Q210" s="10"/>
      <c r="R210" s="10"/>
      <c r="S210" s="10"/>
    </row>
    <row r="211" spans="4:19" ht="13">
      <c r="D211" s="11"/>
      <c r="E211" s="11"/>
      <c r="M211" s="9"/>
      <c r="N211" s="10"/>
      <c r="O211" s="10"/>
      <c r="P211" s="10"/>
      <c r="Q211" s="10"/>
      <c r="R211" s="10"/>
      <c r="S211" s="10"/>
    </row>
    <row r="212" spans="4:19" ht="13">
      <c r="D212" s="11"/>
      <c r="E212" s="11"/>
      <c r="M212" s="9"/>
      <c r="N212" s="10"/>
      <c r="O212" s="10"/>
      <c r="P212" s="10"/>
      <c r="Q212" s="10"/>
      <c r="R212" s="10"/>
      <c r="S212" s="10"/>
    </row>
    <row r="213" spans="4:19" ht="13">
      <c r="D213" s="11"/>
      <c r="E213" s="11"/>
      <c r="M213" s="9"/>
      <c r="N213" s="10"/>
      <c r="O213" s="10"/>
      <c r="P213" s="10"/>
      <c r="Q213" s="10"/>
      <c r="R213" s="10"/>
      <c r="S213" s="10"/>
    </row>
    <row r="214" spans="4:19" ht="13">
      <c r="D214" s="11"/>
      <c r="E214" s="11"/>
      <c r="M214" s="9"/>
      <c r="N214" s="10"/>
      <c r="O214" s="10"/>
      <c r="P214" s="10"/>
      <c r="Q214" s="10"/>
      <c r="R214" s="10"/>
      <c r="S214" s="10"/>
    </row>
    <row r="215" spans="4:19" ht="13">
      <c r="D215" s="11"/>
      <c r="E215" s="11"/>
      <c r="M215" s="9"/>
      <c r="N215" s="10"/>
      <c r="O215" s="10"/>
      <c r="P215" s="10"/>
      <c r="Q215" s="10"/>
      <c r="R215" s="10"/>
      <c r="S215" s="10"/>
    </row>
    <row r="216" spans="4:19" ht="13">
      <c r="D216" s="11"/>
      <c r="E216" s="11"/>
      <c r="M216" s="9"/>
      <c r="N216" s="10"/>
      <c r="O216" s="10"/>
      <c r="P216" s="10"/>
      <c r="Q216" s="10"/>
      <c r="R216" s="10"/>
      <c r="S216" s="10"/>
    </row>
    <row r="217" spans="4:19" ht="13">
      <c r="D217" s="11"/>
      <c r="E217" s="11"/>
      <c r="M217" s="9"/>
      <c r="N217" s="10"/>
      <c r="O217" s="10"/>
      <c r="P217" s="10"/>
      <c r="Q217" s="10"/>
      <c r="R217" s="10"/>
      <c r="S217" s="10"/>
    </row>
    <row r="218" spans="4:19" ht="13">
      <c r="D218" s="11"/>
      <c r="E218" s="11"/>
      <c r="M218" s="9"/>
      <c r="N218" s="10"/>
      <c r="O218" s="10"/>
      <c r="P218" s="10"/>
      <c r="Q218" s="10"/>
      <c r="R218" s="10"/>
      <c r="S218" s="10"/>
    </row>
    <row r="219" spans="4:19" ht="13">
      <c r="D219" s="11"/>
      <c r="E219" s="11"/>
      <c r="M219" s="9"/>
      <c r="N219" s="10"/>
      <c r="O219" s="10"/>
      <c r="P219" s="10"/>
      <c r="Q219" s="10"/>
      <c r="R219" s="10"/>
      <c r="S219" s="10"/>
    </row>
    <row r="220" spans="4:19" ht="13">
      <c r="D220" s="11"/>
      <c r="E220" s="11"/>
      <c r="M220" s="9"/>
      <c r="N220" s="10"/>
      <c r="O220" s="10"/>
      <c r="P220" s="10"/>
      <c r="Q220" s="10"/>
      <c r="R220" s="10"/>
      <c r="S220" s="10"/>
    </row>
    <row r="221" spans="4:19" ht="13">
      <c r="D221" s="11"/>
      <c r="E221" s="11"/>
      <c r="M221" s="9"/>
      <c r="N221" s="10"/>
      <c r="O221" s="10"/>
      <c r="P221" s="10"/>
      <c r="Q221" s="10"/>
      <c r="R221" s="10"/>
      <c r="S221" s="10"/>
    </row>
    <row r="222" spans="4:19" ht="13">
      <c r="D222" s="11"/>
      <c r="E222" s="11"/>
      <c r="M222" s="9"/>
      <c r="N222" s="10"/>
      <c r="O222" s="10"/>
      <c r="P222" s="10"/>
      <c r="Q222" s="10"/>
      <c r="R222" s="10"/>
      <c r="S222" s="10"/>
    </row>
    <row r="223" spans="4:19" ht="13">
      <c r="D223" s="11"/>
      <c r="E223" s="11"/>
      <c r="M223" s="9"/>
      <c r="N223" s="10"/>
      <c r="O223" s="10"/>
      <c r="P223" s="10"/>
      <c r="Q223" s="10"/>
      <c r="R223" s="10"/>
      <c r="S223" s="10"/>
    </row>
    <row r="224" spans="4:19" ht="13">
      <c r="D224" s="11"/>
      <c r="E224" s="11"/>
      <c r="M224" s="9"/>
      <c r="N224" s="10"/>
      <c r="O224" s="10"/>
      <c r="P224" s="10"/>
      <c r="Q224" s="10"/>
      <c r="R224" s="10"/>
      <c r="S224" s="10"/>
    </row>
    <row r="225" spans="4:19" ht="13">
      <c r="D225" s="11"/>
      <c r="E225" s="11"/>
      <c r="M225" s="9"/>
      <c r="N225" s="10"/>
      <c r="O225" s="10"/>
      <c r="P225" s="10"/>
      <c r="Q225" s="10"/>
      <c r="R225" s="10"/>
      <c r="S225" s="10"/>
    </row>
    <row r="226" spans="4:19" ht="13">
      <c r="D226" s="11"/>
      <c r="E226" s="11"/>
      <c r="M226" s="9"/>
      <c r="N226" s="10"/>
      <c r="O226" s="10"/>
      <c r="P226" s="10"/>
      <c r="Q226" s="10"/>
      <c r="R226" s="10"/>
      <c r="S226" s="10"/>
    </row>
    <row r="227" spans="4:19" ht="13">
      <c r="D227" s="11"/>
      <c r="E227" s="11"/>
      <c r="M227" s="9"/>
      <c r="N227" s="10"/>
      <c r="O227" s="10"/>
      <c r="P227" s="10"/>
      <c r="Q227" s="10"/>
      <c r="R227" s="10"/>
      <c r="S227" s="10"/>
    </row>
    <row r="228" spans="4:19" ht="13">
      <c r="D228" s="11"/>
      <c r="E228" s="11"/>
      <c r="M228" s="9"/>
      <c r="N228" s="10"/>
      <c r="O228" s="10"/>
      <c r="P228" s="10"/>
      <c r="Q228" s="10"/>
      <c r="R228" s="10"/>
      <c r="S228" s="10"/>
    </row>
    <row r="229" spans="4:19" ht="13">
      <c r="D229" s="11"/>
      <c r="E229" s="11"/>
      <c r="M229" s="9"/>
      <c r="N229" s="10"/>
      <c r="O229" s="10"/>
      <c r="P229" s="10"/>
      <c r="Q229" s="10"/>
      <c r="R229" s="10"/>
      <c r="S229" s="10"/>
    </row>
    <row r="230" spans="4:19" ht="13">
      <c r="D230" s="11"/>
      <c r="E230" s="11"/>
      <c r="M230" s="9"/>
      <c r="N230" s="10"/>
      <c r="O230" s="10"/>
      <c r="P230" s="10"/>
      <c r="Q230" s="10"/>
      <c r="R230" s="10"/>
      <c r="S230" s="10"/>
    </row>
    <row r="231" spans="4:19" ht="13">
      <c r="D231" s="11"/>
      <c r="E231" s="11"/>
      <c r="M231" s="9"/>
      <c r="N231" s="10"/>
      <c r="O231" s="10"/>
      <c r="P231" s="10"/>
      <c r="Q231" s="10"/>
      <c r="R231" s="10"/>
      <c r="S231" s="10"/>
    </row>
    <row r="232" spans="4:19" ht="13">
      <c r="D232" s="11"/>
      <c r="E232" s="11"/>
      <c r="M232" s="9"/>
      <c r="N232" s="10"/>
      <c r="O232" s="10"/>
      <c r="P232" s="10"/>
      <c r="Q232" s="10"/>
      <c r="R232" s="10"/>
      <c r="S232" s="10"/>
    </row>
    <row r="233" spans="4:19" ht="13">
      <c r="D233" s="11"/>
      <c r="E233" s="11"/>
      <c r="M233" s="9"/>
      <c r="N233" s="10"/>
      <c r="O233" s="10"/>
      <c r="P233" s="10"/>
      <c r="Q233" s="10"/>
      <c r="R233" s="10"/>
      <c r="S233" s="10"/>
    </row>
    <row r="234" spans="4:19" ht="13">
      <c r="D234" s="11"/>
      <c r="E234" s="11"/>
      <c r="M234" s="9"/>
      <c r="N234" s="10"/>
      <c r="O234" s="10"/>
      <c r="P234" s="10"/>
      <c r="Q234" s="10"/>
      <c r="R234" s="10"/>
      <c r="S234" s="10"/>
    </row>
    <row r="235" spans="4:19" ht="13">
      <c r="D235" s="11"/>
      <c r="E235" s="11"/>
      <c r="M235" s="9"/>
      <c r="N235" s="10"/>
      <c r="O235" s="10"/>
      <c r="P235" s="10"/>
      <c r="Q235" s="10"/>
      <c r="R235" s="10"/>
      <c r="S235" s="10"/>
    </row>
    <row r="236" spans="4:19" ht="13">
      <c r="D236" s="11"/>
      <c r="E236" s="11"/>
      <c r="M236" s="9"/>
      <c r="N236" s="10"/>
      <c r="O236" s="10"/>
      <c r="P236" s="10"/>
      <c r="Q236" s="10"/>
      <c r="R236" s="10"/>
      <c r="S236" s="10"/>
    </row>
    <row r="237" spans="4:19" ht="13">
      <c r="D237" s="11"/>
      <c r="E237" s="11"/>
      <c r="M237" s="9"/>
      <c r="N237" s="10"/>
      <c r="O237" s="10"/>
      <c r="P237" s="10"/>
      <c r="Q237" s="10"/>
      <c r="R237" s="10"/>
      <c r="S237" s="10"/>
    </row>
    <row r="238" spans="4:19" ht="13">
      <c r="D238" s="11"/>
      <c r="E238" s="11"/>
      <c r="M238" s="9"/>
      <c r="N238" s="10"/>
      <c r="O238" s="10"/>
      <c r="P238" s="10"/>
      <c r="Q238" s="10"/>
      <c r="R238" s="10"/>
      <c r="S238" s="10"/>
    </row>
    <row r="239" spans="4:19" ht="13">
      <c r="D239" s="11"/>
      <c r="E239" s="11"/>
      <c r="M239" s="9"/>
      <c r="N239" s="10"/>
      <c r="O239" s="10"/>
      <c r="P239" s="10"/>
      <c r="Q239" s="10"/>
      <c r="R239" s="10"/>
      <c r="S239" s="10"/>
    </row>
    <row r="240" spans="4:19" ht="13">
      <c r="D240" s="11"/>
      <c r="E240" s="11"/>
      <c r="M240" s="9"/>
      <c r="N240" s="10"/>
      <c r="O240" s="10"/>
      <c r="P240" s="10"/>
      <c r="Q240" s="10"/>
      <c r="R240" s="10"/>
      <c r="S240" s="10"/>
    </row>
    <row r="241" spans="4:19" ht="13">
      <c r="D241" s="11"/>
      <c r="E241" s="11"/>
      <c r="M241" s="9"/>
      <c r="N241" s="10"/>
      <c r="O241" s="10"/>
      <c r="P241" s="10"/>
      <c r="Q241" s="10"/>
      <c r="R241" s="10"/>
      <c r="S241" s="10"/>
    </row>
    <row r="242" spans="4:19" ht="13">
      <c r="D242" s="11"/>
      <c r="E242" s="11"/>
      <c r="M242" s="9"/>
      <c r="N242" s="10"/>
      <c r="O242" s="10"/>
      <c r="P242" s="10"/>
      <c r="Q242" s="10"/>
      <c r="R242" s="10"/>
      <c r="S242" s="10"/>
    </row>
    <row r="243" spans="4:19" ht="13">
      <c r="D243" s="11"/>
      <c r="E243" s="11"/>
      <c r="M243" s="9"/>
      <c r="N243" s="10"/>
      <c r="O243" s="10"/>
      <c r="P243" s="10"/>
      <c r="Q243" s="10"/>
      <c r="R243" s="10"/>
      <c r="S243" s="10"/>
    </row>
    <row r="244" spans="4:19" ht="13">
      <c r="D244" s="11"/>
      <c r="E244" s="11"/>
      <c r="M244" s="9"/>
      <c r="N244" s="10"/>
      <c r="O244" s="10"/>
      <c r="P244" s="10"/>
      <c r="Q244" s="10"/>
      <c r="R244" s="10"/>
      <c r="S244" s="10"/>
    </row>
    <row r="245" spans="4:19" ht="13">
      <c r="D245" s="11"/>
      <c r="E245" s="11"/>
      <c r="M245" s="9"/>
      <c r="N245" s="10"/>
      <c r="O245" s="10"/>
      <c r="P245" s="10"/>
      <c r="Q245" s="10"/>
      <c r="R245" s="10"/>
      <c r="S245" s="10"/>
    </row>
    <row r="246" spans="4:19" ht="13">
      <c r="D246" s="11"/>
      <c r="E246" s="11"/>
      <c r="M246" s="9"/>
      <c r="N246" s="10"/>
      <c r="O246" s="10"/>
      <c r="P246" s="10"/>
      <c r="Q246" s="10"/>
      <c r="R246" s="10"/>
      <c r="S246" s="10"/>
    </row>
    <row r="247" spans="4:19" ht="13">
      <c r="D247" s="11"/>
      <c r="E247" s="11"/>
      <c r="M247" s="9"/>
      <c r="N247" s="10"/>
      <c r="O247" s="10"/>
      <c r="P247" s="10"/>
      <c r="Q247" s="10"/>
      <c r="R247" s="10"/>
      <c r="S247" s="10"/>
    </row>
    <row r="248" spans="4:19" ht="13">
      <c r="D248" s="11"/>
      <c r="E248" s="11"/>
      <c r="M248" s="9"/>
      <c r="N248" s="10"/>
      <c r="O248" s="10"/>
      <c r="P248" s="10"/>
      <c r="Q248" s="10"/>
      <c r="R248" s="10"/>
      <c r="S248" s="10"/>
    </row>
    <row r="249" spans="4:19" ht="13">
      <c r="D249" s="11"/>
      <c r="E249" s="11"/>
      <c r="M249" s="9"/>
      <c r="N249" s="10"/>
      <c r="O249" s="10"/>
      <c r="P249" s="10"/>
      <c r="Q249" s="10"/>
      <c r="R249" s="10"/>
      <c r="S249" s="10"/>
    </row>
    <row r="250" spans="4:19" ht="13">
      <c r="D250" s="11"/>
      <c r="E250" s="11"/>
      <c r="M250" s="9"/>
      <c r="N250" s="10"/>
      <c r="O250" s="10"/>
      <c r="P250" s="10"/>
      <c r="Q250" s="10"/>
      <c r="R250" s="10"/>
      <c r="S250" s="10"/>
    </row>
    <row r="251" spans="4:19" ht="13">
      <c r="D251" s="11"/>
      <c r="E251" s="11"/>
      <c r="M251" s="9"/>
      <c r="N251" s="10"/>
      <c r="O251" s="10"/>
      <c r="P251" s="10"/>
      <c r="Q251" s="10"/>
      <c r="R251" s="10"/>
      <c r="S251" s="10"/>
    </row>
    <row r="252" spans="4:19" ht="13">
      <c r="D252" s="11"/>
      <c r="E252" s="11"/>
      <c r="M252" s="9"/>
      <c r="N252" s="10"/>
      <c r="O252" s="10"/>
      <c r="P252" s="10"/>
      <c r="Q252" s="10"/>
      <c r="R252" s="10"/>
      <c r="S252" s="10"/>
    </row>
    <row r="253" spans="4:19" ht="13">
      <c r="D253" s="11"/>
      <c r="E253" s="11"/>
      <c r="M253" s="9"/>
      <c r="N253" s="10"/>
      <c r="O253" s="10"/>
      <c r="P253" s="10"/>
      <c r="Q253" s="10"/>
      <c r="R253" s="10"/>
      <c r="S253" s="10"/>
    </row>
    <row r="254" spans="4:19" ht="13">
      <c r="D254" s="11"/>
      <c r="E254" s="11"/>
      <c r="M254" s="9"/>
      <c r="N254" s="10"/>
      <c r="O254" s="10"/>
      <c r="P254" s="10"/>
      <c r="Q254" s="10"/>
      <c r="R254" s="10"/>
      <c r="S254" s="10"/>
    </row>
    <row r="255" spans="4:19" ht="13">
      <c r="D255" s="11"/>
      <c r="E255" s="11"/>
      <c r="M255" s="9"/>
      <c r="N255" s="10"/>
      <c r="O255" s="10"/>
      <c r="P255" s="10"/>
      <c r="Q255" s="10"/>
      <c r="R255" s="10"/>
      <c r="S255" s="10"/>
    </row>
    <row r="256" spans="4:19" ht="13">
      <c r="D256" s="11"/>
      <c r="E256" s="11"/>
      <c r="M256" s="9"/>
      <c r="N256" s="10"/>
      <c r="O256" s="10"/>
      <c r="P256" s="10"/>
      <c r="Q256" s="10"/>
      <c r="R256" s="10"/>
      <c r="S256" s="10"/>
    </row>
    <row r="257" spans="4:19" ht="13">
      <c r="D257" s="11"/>
      <c r="E257" s="11"/>
      <c r="M257" s="9"/>
      <c r="N257" s="10"/>
      <c r="O257" s="10"/>
      <c r="P257" s="10"/>
      <c r="Q257" s="10"/>
      <c r="R257" s="10"/>
      <c r="S257" s="10"/>
    </row>
    <row r="258" spans="4:19" ht="13">
      <c r="D258" s="11"/>
      <c r="E258" s="11"/>
      <c r="M258" s="9"/>
      <c r="N258" s="10"/>
      <c r="O258" s="10"/>
      <c r="P258" s="10"/>
      <c r="Q258" s="10"/>
      <c r="R258" s="10"/>
      <c r="S258" s="10"/>
    </row>
    <row r="259" spans="4:19" ht="13">
      <c r="D259" s="11"/>
      <c r="E259" s="11"/>
      <c r="M259" s="9"/>
      <c r="N259" s="10"/>
      <c r="O259" s="10"/>
      <c r="P259" s="10"/>
      <c r="Q259" s="10"/>
      <c r="R259" s="10"/>
      <c r="S259" s="10"/>
    </row>
    <row r="260" spans="4:19" ht="13">
      <c r="D260" s="11"/>
      <c r="E260" s="11"/>
      <c r="M260" s="9"/>
      <c r="N260" s="10"/>
      <c r="O260" s="10"/>
      <c r="P260" s="10"/>
      <c r="Q260" s="10"/>
      <c r="R260" s="10"/>
      <c r="S260" s="10"/>
    </row>
    <row r="261" spans="4:19" ht="13">
      <c r="D261" s="11"/>
      <c r="E261" s="11"/>
      <c r="M261" s="9"/>
      <c r="N261" s="10"/>
      <c r="O261" s="10"/>
      <c r="P261" s="10"/>
      <c r="Q261" s="10"/>
      <c r="R261" s="10"/>
      <c r="S261" s="10"/>
    </row>
    <row r="262" spans="4:19" ht="13">
      <c r="D262" s="11"/>
      <c r="E262" s="11"/>
      <c r="M262" s="9"/>
      <c r="N262" s="10"/>
      <c r="O262" s="10"/>
      <c r="P262" s="10"/>
      <c r="Q262" s="10"/>
      <c r="R262" s="10"/>
      <c r="S262" s="10"/>
    </row>
    <row r="263" spans="4:19" ht="13">
      <c r="D263" s="11"/>
      <c r="E263" s="11"/>
      <c r="M263" s="9"/>
      <c r="N263" s="10"/>
      <c r="O263" s="10"/>
      <c r="P263" s="10"/>
      <c r="Q263" s="10"/>
      <c r="R263" s="10"/>
      <c r="S263" s="10"/>
    </row>
    <row r="264" spans="4:19" ht="13">
      <c r="D264" s="11"/>
      <c r="E264" s="11"/>
      <c r="M264" s="9"/>
      <c r="N264" s="10"/>
      <c r="O264" s="10"/>
      <c r="P264" s="10"/>
      <c r="Q264" s="10"/>
      <c r="R264" s="10"/>
      <c r="S264" s="10"/>
    </row>
    <row r="265" spans="4:19" ht="13">
      <c r="D265" s="11"/>
      <c r="E265" s="11"/>
      <c r="M265" s="9"/>
      <c r="N265" s="10"/>
      <c r="O265" s="10"/>
      <c r="P265" s="10"/>
      <c r="Q265" s="10"/>
      <c r="R265" s="10"/>
      <c r="S265" s="10"/>
    </row>
    <row r="266" spans="4:19" ht="13">
      <c r="D266" s="11"/>
      <c r="E266" s="11"/>
      <c r="M266" s="9"/>
      <c r="N266" s="10"/>
      <c r="O266" s="10"/>
      <c r="P266" s="10"/>
      <c r="Q266" s="10"/>
      <c r="R266" s="10"/>
      <c r="S266" s="10"/>
    </row>
    <row r="267" spans="4:19" ht="13">
      <c r="D267" s="11"/>
      <c r="E267" s="11"/>
      <c r="M267" s="9"/>
      <c r="N267" s="10"/>
      <c r="O267" s="10"/>
      <c r="P267" s="10"/>
      <c r="Q267" s="10"/>
      <c r="R267" s="10"/>
      <c r="S267" s="10"/>
    </row>
    <row r="268" spans="4:19" ht="13">
      <c r="D268" s="11"/>
      <c r="E268" s="11"/>
      <c r="M268" s="9"/>
      <c r="N268" s="10"/>
      <c r="O268" s="10"/>
      <c r="P268" s="10"/>
      <c r="Q268" s="10"/>
      <c r="R268" s="10"/>
      <c r="S268" s="10"/>
    </row>
    <row r="269" spans="4:19" ht="13">
      <c r="D269" s="11"/>
      <c r="E269" s="11"/>
      <c r="M269" s="9"/>
      <c r="N269" s="10"/>
      <c r="O269" s="10"/>
      <c r="P269" s="10"/>
      <c r="Q269" s="10"/>
      <c r="R269" s="10"/>
      <c r="S269" s="10"/>
    </row>
    <row r="270" spans="4:19" ht="13">
      <c r="D270" s="11"/>
      <c r="E270" s="11"/>
      <c r="M270" s="9"/>
      <c r="N270" s="10"/>
      <c r="O270" s="10"/>
      <c r="P270" s="10"/>
      <c r="Q270" s="10"/>
      <c r="R270" s="10"/>
      <c r="S270" s="10"/>
    </row>
    <row r="271" spans="4:19" ht="13">
      <c r="D271" s="11"/>
      <c r="E271" s="11"/>
      <c r="M271" s="9"/>
      <c r="N271" s="10"/>
      <c r="O271" s="10"/>
      <c r="P271" s="10"/>
      <c r="Q271" s="10"/>
      <c r="R271" s="10"/>
      <c r="S271" s="10"/>
    </row>
    <row r="272" spans="4:19" ht="13">
      <c r="D272" s="11"/>
      <c r="E272" s="11"/>
      <c r="M272" s="9"/>
      <c r="N272" s="10"/>
      <c r="O272" s="10"/>
      <c r="P272" s="10"/>
      <c r="Q272" s="10"/>
      <c r="R272" s="10"/>
      <c r="S272" s="10"/>
    </row>
    <row r="273" spans="4:19" ht="13">
      <c r="D273" s="11"/>
      <c r="E273" s="11"/>
      <c r="M273" s="9"/>
      <c r="N273" s="10"/>
      <c r="O273" s="10"/>
      <c r="P273" s="10"/>
      <c r="Q273" s="10"/>
      <c r="R273" s="10"/>
      <c r="S273" s="10"/>
    </row>
    <row r="274" spans="4:19" ht="13">
      <c r="D274" s="11"/>
      <c r="E274" s="11"/>
      <c r="M274" s="9"/>
      <c r="N274" s="10"/>
      <c r="O274" s="10"/>
      <c r="P274" s="10"/>
      <c r="Q274" s="10"/>
      <c r="R274" s="10"/>
      <c r="S274" s="10"/>
    </row>
    <row r="275" spans="4:19" ht="13">
      <c r="D275" s="11"/>
      <c r="E275" s="11"/>
      <c r="M275" s="9"/>
      <c r="N275" s="10"/>
      <c r="O275" s="10"/>
      <c r="P275" s="10"/>
      <c r="Q275" s="10"/>
      <c r="R275" s="10"/>
      <c r="S275" s="10"/>
    </row>
    <row r="276" spans="4:19" ht="13">
      <c r="D276" s="11"/>
      <c r="E276" s="11"/>
      <c r="M276" s="9"/>
      <c r="N276" s="10"/>
      <c r="O276" s="10"/>
      <c r="P276" s="10"/>
      <c r="Q276" s="10"/>
      <c r="R276" s="10"/>
      <c r="S276" s="10"/>
    </row>
    <row r="277" spans="4:19" ht="13">
      <c r="D277" s="11"/>
      <c r="E277" s="11"/>
      <c r="M277" s="9"/>
      <c r="N277" s="10"/>
      <c r="O277" s="10"/>
      <c r="P277" s="10"/>
      <c r="Q277" s="10"/>
      <c r="R277" s="10"/>
      <c r="S277" s="10"/>
    </row>
    <row r="278" spans="4:19" ht="13">
      <c r="D278" s="11"/>
      <c r="E278" s="11"/>
      <c r="M278" s="9"/>
      <c r="N278" s="10"/>
      <c r="O278" s="10"/>
      <c r="P278" s="10"/>
      <c r="Q278" s="10"/>
      <c r="R278" s="10"/>
      <c r="S278" s="10"/>
    </row>
    <row r="279" spans="4:19" ht="13">
      <c r="D279" s="11"/>
      <c r="E279" s="11"/>
      <c r="M279" s="9"/>
      <c r="N279" s="10"/>
      <c r="O279" s="10"/>
      <c r="P279" s="10"/>
      <c r="Q279" s="10"/>
      <c r="R279" s="10"/>
      <c r="S279" s="10"/>
    </row>
    <row r="280" spans="4:19" ht="13">
      <c r="D280" s="11"/>
      <c r="E280" s="11"/>
      <c r="M280" s="9"/>
      <c r="N280" s="10"/>
      <c r="O280" s="10"/>
      <c r="P280" s="10"/>
      <c r="Q280" s="10"/>
      <c r="R280" s="10"/>
      <c r="S280" s="10"/>
    </row>
    <row r="281" spans="4:19" ht="13">
      <c r="D281" s="11"/>
      <c r="E281" s="11"/>
      <c r="M281" s="9"/>
      <c r="N281" s="10"/>
      <c r="O281" s="10"/>
      <c r="P281" s="10"/>
      <c r="Q281" s="10"/>
      <c r="R281" s="10"/>
      <c r="S281" s="10"/>
    </row>
    <row r="282" spans="4:19" ht="13">
      <c r="D282" s="11"/>
      <c r="E282" s="11"/>
      <c r="M282" s="9"/>
      <c r="N282" s="10"/>
      <c r="O282" s="10"/>
      <c r="P282" s="10"/>
      <c r="Q282" s="10"/>
      <c r="R282" s="10"/>
      <c r="S282" s="10"/>
    </row>
    <row r="283" spans="4:19" ht="13">
      <c r="D283" s="11"/>
      <c r="E283" s="11"/>
      <c r="M283" s="9"/>
      <c r="N283" s="10"/>
      <c r="O283" s="10"/>
      <c r="P283" s="10"/>
      <c r="Q283" s="10"/>
      <c r="R283" s="10"/>
      <c r="S283" s="10"/>
    </row>
    <row r="284" spans="4:19" ht="13">
      <c r="D284" s="11"/>
      <c r="E284" s="11"/>
      <c r="M284" s="9"/>
      <c r="N284" s="10"/>
      <c r="O284" s="10"/>
      <c r="P284" s="10"/>
      <c r="Q284" s="10"/>
      <c r="R284" s="10"/>
      <c r="S284" s="10"/>
    </row>
    <row r="285" spans="4:19" ht="13">
      <c r="D285" s="11"/>
      <c r="E285" s="11"/>
      <c r="M285" s="9"/>
      <c r="N285" s="10"/>
      <c r="O285" s="10"/>
      <c r="P285" s="10"/>
      <c r="Q285" s="10"/>
      <c r="R285" s="10"/>
      <c r="S285" s="10"/>
    </row>
    <row r="286" spans="4:19" ht="13">
      <c r="D286" s="11"/>
      <c r="E286" s="11"/>
      <c r="M286" s="9"/>
      <c r="N286" s="10"/>
      <c r="O286" s="10"/>
      <c r="P286" s="10"/>
      <c r="Q286" s="10"/>
      <c r="R286" s="10"/>
      <c r="S286" s="10"/>
    </row>
    <row r="287" spans="4:19" ht="13">
      <c r="D287" s="11"/>
      <c r="E287" s="11"/>
      <c r="M287" s="9"/>
      <c r="N287" s="10"/>
      <c r="O287" s="10"/>
      <c r="P287" s="10"/>
      <c r="Q287" s="10"/>
      <c r="R287" s="10"/>
      <c r="S287" s="10"/>
    </row>
    <row r="288" spans="4:19" ht="13">
      <c r="D288" s="11"/>
      <c r="E288" s="11"/>
      <c r="M288" s="9"/>
      <c r="N288" s="10"/>
      <c r="O288" s="10"/>
      <c r="P288" s="10"/>
      <c r="Q288" s="10"/>
      <c r="R288" s="10"/>
      <c r="S288" s="10"/>
    </row>
    <row r="289" spans="4:19" ht="13">
      <c r="D289" s="11"/>
      <c r="E289" s="11"/>
      <c r="M289" s="9"/>
      <c r="N289" s="10"/>
      <c r="O289" s="10"/>
      <c r="P289" s="10"/>
      <c r="Q289" s="10"/>
      <c r="R289" s="10"/>
      <c r="S289" s="10"/>
    </row>
    <row r="290" spans="4:19" ht="13">
      <c r="D290" s="11"/>
      <c r="E290" s="11"/>
      <c r="M290" s="9"/>
      <c r="N290" s="10"/>
      <c r="O290" s="10"/>
      <c r="P290" s="10"/>
      <c r="Q290" s="10"/>
      <c r="R290" s="10"/>
      <c r="S290" s="10"/>
    </row>
    <row r="291" spans="4:19" ht="13">
      <c r="D291" s="11"/>
      <c r="E291" s="11"/>
      <c r="M291" s="9"/>
      <c r="N291" s="10"/>
      <c r="O291" s="10"/>
      <c r="P291" s="10"/>
      <c r="Q291" s="10"/>
      <c r="R291" s="10"/>
      <c r="S291" s="10"/>
    </row>
    <row r="292" spans="4:19" ht="13">
      <c r="D292" s="11"/>
      <c r="E292" s="11"/>
      <c r="M292" s="9"/>
      <c r="N292" s="10"/>
      <c r="O292" s="10"/>
      <c r="P292" s="10"/>
      <c r="Q292" s="10"/>
      <c r="R292" s="10"/>
      <c r="S292" s="10"/>
    </row>
    <row r="293" spans="4:19" ht="13">
      <c r="D293" s="11"/>
      <c r="E293" s="11"/>
      <c r="M293" s="9"/>
      <c r="N293" s="10"/>
      <c r="O293" s="10"/>
      <c r="P293" s="10"/>
      <c r="Q293" s="10"/>
      <c r="R293" s="10"/>
      <c r="S293" s="10"/>
    </row>
    <row r="294" spans="4:19" ht="13">
      <c r="D294" s="11"/>
      <c r="E294" s="11"/>
      <c r="M294" s="9"/>
      <c r="N294" s="10"/>
      <c r="O294" s="10"/>
      <c r="P294" s="10"/>
      <c r="Q294" s="10"/>
      <c r="R294" s="10"/>
      <c r="S294" s="10"/>
    </row>
    <row r="295" spans="4:19" ht="13">
      <c r="D295" s="11"/>
      <c r="E295" s="11"/>
      <c r="M295" s="9"/>
      <c r="N295" s="10"/>
      <c r="O295" s="10"/>
      <c r="P295" s="10"/>
      <c r="Q295" s="10"/>
      <c r="R295" s="10"/>
      <c r="S295" s="10"/>
    </row>
    <row r="296" spans="4:19" ht="13">
      <c r="D296" s="11"/>
      <c r="E296" s="11"/>
      <c r="M296" s="9"/>
      <c r="N296" s="10"/>
      <c r="O296" s="10"/>
      <c r="P296" s="10"/>
      <c r="Q296" s="10"/>
      <c r="R296" s="10"/>
      <c r="S296" s="10"/>
    </row>
    <row r="297" spans="4:19" ht="13">
      <c r="D297" s="11"/>
      <c r="E297" s="11"/>
      <c r="M297" s="9"/>
      <c r="N297" s="10"/>
      <c r="O297" s="10"/>
      <c r="P297" s="10"/>
      <c r="Q297" s="10"/>
      <c r="R297" s="10"/>
      <c r="S297" s="10"/>
    </row>
    <row r="298" spans="4:19" ht="13">
      <c r="D298" s="11"/>
      <c r="E298" s="11"/>
      <c r="M298" s="9"/>
      <c r="N298" s="10"/>
      <c r="O298" s="10"/>
      <c r="P298" s="10"/>
      <c r="Q298" s="10"/>
      <c r="R298" s="10"/>
      <c r="S298" s="10"/>
    </row>
    <row r="299" spans="4:19" ht="13">
      <c r="D299" s="11"/>
      <c r="E299" s="11"/>
      <c r="M299" s="9"/>
      <c r="N299" s="10"/>
      <c r="O299" s="10"/>
      <c r="P299" s="10"/>
      <c r="Q299" s="10"/>
      <c r="R299" s="10"/>
      <c r="S299" s="10"/>
    </row>
    <row r="300" spans="4:19" ht="13">
      <c r="D300" s="11"/>
      <c r="E300" s="11"/>
      <c r="M300" s="9"/>
      <c r="N300" s="10"/>
      <c r="O300" s="10"/>
      <c r="P300" s="10"/>
      <c r="Q300" s="10"/>
      <c r="R300" s="10"/>
      <c r="S300" s="10"/>
    </row>
    <row r="301" spans="4:19" ht="13">
      <c r="D301" s="11"/>
      <c r="E301" s="11"/>
      <c r="M301" s="9"/>
      <c r="N301" s="10"/>
      <c r="O301" s="10"/>
      <c r="P301" s="10"/>
      <c r="Q301" s="10"/>
      <c r="R301" s="10"/>
      <c r="S301" s="10"/>
    </row>
    <row r="302" spans="4:19" ht="13">
      <c r="D302" s="11"/>
      <c r="E302" s="11"/>
      <c r="M302" s="9"/>
      <c r="N302" s="10"/>
      <c r="O302" s="10"/>
      <c r="P302" s="10"/>
      <c r="Q302" s="10"/>
      <c r="R302" s="10"/>
      <c r="S302" s="10"/>
    </row>
    <row r="303" spans="4:19" ht="13">
      <c r="D303" s="11"/>
      <c r="E303" s="11"/>
      <c r="M303" s="9"/>
      <c r="N303" s="10"/>
      <c r="O303" s="10"/>
      <c r="P303" s="10"/>
      <c r="Q303" s="10"/>
      <c r="R303" s="10"/>
      <c r="S303" s="10"/>
    </row>
    <row r="304" spans="4:19" ht="13">
      <c r="D304" s="11"/>
      <c r="E304" s="11"/>
      <c r="M304" s="9"/>
      <c r="N304" s="10"/>
      <c r="O304" s="10"/>
      <c r="P304" s="10"/>
      <c r="Q304" s="10"/>
      <c r="R304" s="10"/>
      <c r="S304" s="10"/>
    </row>
    <row r="305" spans="4:19" ht="13">
      <c r="D305" s="11"/>
      <c r="E305" s="11"/>
      <c r="M305" s="9"/>
      <c r="N305" s="10"/>
      <c r="O305" s="10"/>
      <c r="P305" s="10"/>
      <c r="Q305" s="10"/>
      <c r="R305" s="10"/>
      <c r="S305" s="10"/>
    </row>
    <row r="306" spans="4:19" ht="13">
      <c r="D306" s="11"/>
      <c r="E306" s="11"/>
      <c r="M306" s="9"/>
      <c r="N306" s="10"/>
      <c r="O306" s="10"/>
      <c r="P306" s="10"/>
      <c r="Q306" s="10"/>
      <c r="R306" s="10"/>
      <c r="S306" s="10"/>
    </row>
    <row r="307" spans="4:19" ht="13">
      <c r="D307" s="11"/>
      <c r="E307" s="11"/>
      <c r="M307" s="9"/>
      <c r="N307" s="10"/>
      <c r="O307" s="10"/>
      <c r="P307" s="10"/>
      <c r="Q307" s="10"/>
      <c r="R307" s="10"/>
      <c r="S307" s="10"/>
    </row>
    <row r="308" spans="4:19" ht="13">
      <c r="D308" s="11"/>
      <c r="E308" s="11"/>
      <c r="M308" s="9"/>
      <c r="N308" s="10"/>
      <c r="O308" s="10"/>
      <c r="P308" s="10"/>
      <c r="Q308" s="10"/>
      <c r="R308" s="10"/>
      <c r="S308" s="10"/>
    </row>
    <row r="309" spans="4:19" ht="13">
      <c r="D309" s="11"/>
      <c r="E309" s="11"/>
      <c r="M309" s="9"/>
      <c r="N309" s="10"/>
      <c r="O309" s="10"/>
      <c r="P309" s="10"/>
      <c r="Q309" s="10"/>
      <c r="R309" s="10"/>
      <c r="S309" s="10"/>
    </row>
    <row r="310" spans="4:19" ht="13">
      <c r="D310" s="11"/>
      <c r="E310" s="11"/>
      <c r="M310" s="9"/>
      <c r="N310" s="10"/>
      <c r="O310" s="10"/>
      <c r="P310" s="10"/>
      <c r="Q310" s="10"/>
      <c r="R310" s="10"/>
      <c r="S310" s="10"/>
    </row>
    <row r="311" spans="4:19" ht="13">
      <c r="D311" s="11"/>
      <c r="E311" s="11"/>
      <c r="M311" s="9"/>
      <c r="N311" s="10"/>
      <c r="O311" s="10"/>
      <c r="P311" s="10"/>
      <c r="Q311" s="10"/>
      <c r="R311" s="10"/>
      <c r="S311" s="10"/>
    </row>
    <row r="312" spans="4:19" ht="13">
      <c r="D312" s="11"/>
      <c r="E312" s="11"/>
      <c r="M312" s="9"/>
      <c r="N312" s="10"/>
      <c r="O312" s="10"/>
      <c r="P312" s="10"/>
      <c r="Q312" s="10"/>
      <c r="R312" s="10"/>
      <c r="S312" s="10"/>
    </row>
    <row r="313" spans="4:19" ht="13">
      <c r="D313" s="11"/>
      <c r="E313" s="11"/>
      <c r="M313" s="9"/>
      <c r="N313" s="10"/>
      <c r="O313" s="10"/>
      <c r="P313" s="10"/>
      <c r="Q313" s="10"/>
      <c r="R313" s="10"/>
      <c r="S313" s="10"/>
    </row>
    <row r="314" spans="4:19" ht="13">
      <c r="D314" s="11"/>
      <c r="E314" s="11"/>
      <c r="M314" s="9"/>
      <c r="N314" s="10"/>
      <c r="O314" s="10"/>
      <c r="P314" s="10"/>
      <c r="Q314" s="10"/>
      <c r="R314" s="10"/>
      <c r="S314" s="10"/>
    </row>
    <row r="315" spans="4:19" ht="13">
      <c r="D315" s="11"/>
      <c r="E315" s="11"/>
      <c r="M315" s="9"/>
      <c r="N315" s="10"/>
      <c r="O315" s="10"/>
      <c r="P315" s="10"/>
      <c r="Q315" s="10"/>
      <c r="R315" s="10"/>
      <c r="S315" s="10"/>
    </row>
    <row r="316" spans="4:19" ht="13">
      <c r="D316" s="11"/>
      <c r="E316" s="11"/>
      <c r="M316" s="9"/>
      <c r="N316" s="10"/>
      <c r="O316" s="10"/>
      <c r="P316" s="10"/>
      <c r="Q316" s="10"/>
      <c r="R316" s="10"/>
      <c r="S316" s="10"/>
    </row>
    <row r="317" spans="4:19" ht="13">
      <c r="D317" s="11"/>
      <c r="E317" s="11"/>
      <c r="M317" s="9"/>
      <c r="N317" s="10"/>
      <c r="O317" s="10"/>
      <c r="P317" s="10"/>
      <c r="Q317" s="10"/>
      <c r="R317" s="10"/>
      <c r="S317" s="10"/>
    </row>
    <row r="318" spans="4:19" ht="13">
      <c r="D318" s="11"/>
      <c r="E318" s="11"/>
      <c r="M318" s="9"/>
      <c r="N318" s="10"/>
      <c r="O318" s="10"/>
      <c r="P318" s="10"/>
      <c r="Q318" s="10"/>
      <c r="R318" s="10"/>
      <c r="S318" s="10"/>
    </row>
    <row r="319" spans="4:19" ht="13">
      <c r="D319" s="11"/>
      <c r="E319" s="11"/>
      <c r="M319" s="9"/>
      <c r="N319" s="10"/>
      <c r="O319" s="10"/>
      <c r="P319" s="10"/>
      <c r="Q319" s="10"/>
      <c r="R319" s="10"/>
      <c r="S319" s="10"/>
    </row>
    <row r="320" spans="4:19" ht="13">
      <c r="D320" s="11"/>
      <c r="E320" s="11"/>
      <c r="M320" s="9"/>
      <c r="N320" s="10"/>
      <c r="O320" s="10"/>
      <c r="P320" s="10"/>
      <c r="Q320" s="10"/>
      <c r="R320" s="10"/>
      <c r="S320" s="10"/>
    </row>
    <row r="321" spans="4:19" ht="13">
      <c r="D321" s="11"/>
      <c r="E321" s="11"/>
      <c r="M321" s="9"/>
      <c r="N321" s="10"/>
      <c r="O321" s="10"/>
      <c r="P321" s="10"/>
      <c r="Q321" s="10"/>
      <c r="R321" s="10"/>
      <c r="S321" s="10"/>
    </row>
    <row r="322" spans="4:19" ht="13">
      <c r="D322" s="11"/>
      <c r="E322" s="11"/>
      <c r="M322" s="9"/>
      <c r="N322" s="10"/>
      <c r="O322" s="10"/>
      <c r="P322" s="10"/>
      <c r="Q322" s="10"/>
      <c r="R322" s="10"/>
      <c r="S322" s="10"/>
    </row>
    <row r="323" spans="4:19" ht="13">
      <c r="D323" s="11"/>
      <c r="E323" s="11"/>
      <c r="M323" s="9"/>
      <c r="N323" s="10"/>
      <c r="O323" s="10"/>
      <c r="P323" s="10"/>
      <c r="Q323" s="10"/>
      <c r="R323" s="10"/>
      <c r="S323" s="10"/>
    </row>
    <row r="324" spans="4:19" ht="13">
      <c r="D324" s="11"/>
      <c r="E324" s="11"/>
      <c r="M324" s="9"/>
      <c r="N324" s="10"/>
      <c r="O324" s="10"/>
      <c r="P324" s="10"/>
      <c r="Q324" s="10"/>
      <c r="R324" s="10"/>
      <c r="S324" s="10"/>
    </row>
    <row r="325" spans="4:19" ht="13">
      <c r="D325" s="11"/>
      <c r="E325" s="11"/>
      <c r="M325" s="9"/>
      <c r="N325" s="10"/>
      <c r="O325" s="10"/>
      <c r="P325" s="10"/>
      <c r="Q325" s="10"/>
      <c r="R325" s="10"/>
      <c r="S325" s="10"/>
    </row>
    <row r="326" spans="4:19" ht="13">
      <c r="D326" s="11"/>
      <c r="E326" s="11"/>
      <c r="M326" s="9"/>
      <c r="N326" s="10"/>
      <c r="O326" s="10"/>
      <c r="P326" s="10"/>
      <c r="Q326" s="10"/>
      <c r="R326" s="10"/>
      <c r="S326" s="10"/>
    </row>
    <row r="327" spans="4:19" ht="13">
      <c r="D327" s="11"/>
      <c r="E327" s="11"/>
      <c r="M327" s="9"/>
      <c r="N327" s="10"/>
      <c r="O327" s="10"/>
      <c r="P327" s="10"/>
      <c r="Q327" s="10"/>
      <c r="R327" s="10"/>
      <c r="S327" s="10"/>
    </row>
    <row r="328" spans="4:19" ht="13">
      <c r="D328" s="11"/>
      <c r="E328" s="11"/>
      <c r="M328" s="9"/>
      <c r="N328" s="10"/>
      <c r="O328" s="10"/>
      <c r="P328" s="10"/>
      <c r="Q328" s="10"/>
      <c r="R328" s="10"/>
      <c r="S328" s="10"/>
    </row>
    <row r="329" spans="4:19" ht="13">
      <c r="D329" s="11"/>
      <c r="E329" s="11"/>
      <c r="M329" s="9"/>
      <c r="N329" s="10"/>
      <c r="O329" s="10"/>
      <c r="P329" s="10"/>
      <c r="Q329" s="10"/>
      <c r="R329" s="10"/>
      <c r="S329" s="10"/>
    </row>
    <row r="330" spans="4:19" ht="13">
      <c r="D330" s="11"/>
      <c r="E330" s="11"/>
      <c r="M330" s="9"/>
      <c r="N330" s="10"/>
      <c r="O330" s="10"/>
      <c r="P330" s="10"/>
      <c r="Q330" s="10"/>
      <c r="R330" s="10"/>
      <c r="S330" s="10"/>
    </row>
    <row r="331" spans="4:19" ht="13">
      <c r="D331" s="11"/>
      <c r="E331" s="11"/>
      <c r="M331" s="9"/>
      <c r="N331" s="10"/>
      <c r="O331" s="10"/>
      <c r="P331" s="10"/>
      <c r="Q331" s="10"/>
      <c r="R331" s="10"/>
      <c r="S331" s="10"/>
    </row>
    <row r="332" spans="4:19" ht="13">
      <c r="D332" s="11"/>
      <c r="E332" s="11"/>
      <c r="M332" s="9"/>
      <c r="N332" s="10"/>
      <c r="O332" s="10"/>
      <c r="P332" s="10"/>
      <c r="Q332" s="10"/>
      <c r="R332" s="10"/>
      <c r="S332" s="10"/>
    </row>
    <row r="333" spans="4:19" ht="13">
      <c r="D333" s="11"/>
      <c r="E333" s="11"/>
      <c r="M333" s="9"/>
      <c r="N333" s="10"/>
      <c r="O333" s="10"/>
      <c r="P333" s="10"/>
      <c r="Q333" s="10"/>
      <c r="R333" s="10"/>
      <c r="S333" s="10"/>
    </row>
    <row r="334" spans="4:19" ht="13">
      <c r="D334" s="11"/>
      <c r="E334" s="11"/>
      <c r="M334" s="9"/>
      <c r="N334" s="10"/>
      <c r="O334" s="10"/>
      <c r="P334" s="10"/>
      <c r="Q334" s="10"/>
      <c r="R334" s="10"/>
      <c r="S334" s="10"/>
    </row>
    <row r="335" spans="4:19" ht="13">
      <c r="D335" s="11"/>
      <c r="E335" s="11"/>
      <c r="M335" s="9"/>
      <c r="N335" s="10"/>
      <c r="O335" s="10"/>
      <c r="P335" s="10"/>
      <c r="Q335" s="10"/>
      <c r="R335" s="10"/>
      <c r="S335" s="10"/>
    </row>
    <row r="336" spans="4:19" ht="13">
      <c r="D336" s="11"/>
      <c r="E336" s="11"/>
      <c r="M336" s="9"/>
      <c r="N336" s="10"/>
      <c r="O336" s="10"/>
      <c r="P336" s="10"/>
      <c r="Q336" s="10"/>
      <c r="R336" s="10"/>
      <c r="S336" s="10"/>
    </row>
    <row r="337" spans="4:19" ht="13">
      <c r="D337" s="11"/>
      <c r="E337" s="11"/>
      <c r="M337" s="9"/>
      <c r="N337" s="10"/>
      <c r="O337" s="10"/>
      <c r="P337" s="10"/>
      <c r="Q337" s="10"/>
      <c r="R337" s="10"/>
      <c r="S337" s="10"/>
    </row>
    <row r="338" spans="4:19" ht="13">
      <c r="D338" s="11"/>
      <c r="E338" s="11"/>
      <c r="M338" s="9"/>
      <c r="N338" s="10"/>
      <c r="O338" s="10"/>
      <c r="P338" s="10"/>
      <c r="Q338" s="10"/>
      <c r="R338" s="10"/>
      <c r="S338" s="10"/>
    </row>
    <row r="339" spans="4:19" ht="13">
      <c r="D339" s="11"/>
      <c r="E339" s="11"/>
      <c r="M339" s="9"/>
      <c r="N339" s="10"/>
      <c r="O339" s="10"/>
      <c r="P339" s="10"/>
      <c r="Q339" s="10"/>
      <c r="R339" s="10"/>
      <c r="S339" s="10"/>
    </row>
    <row r="340" spans="4:19" ht="13">
      <c r="D340" s="11"/>
      <c r="E340" s="11"/>
      <c r="M340" s="9"/>
      <c r="N340" s="10"/>
      <c r="O340" s="10"/>
      <c r="P340" s="10"/>
      <c r="Q340" s="10"/>
      <c r="R340" s="10"/>
      <c r="S340" s="10"/>
    </row>
    <row r="341" spans="4:19" ht="13">
      <c r="D341" s="11"/>
      <c r="E341" s="11"/>
      <c r="M341" s="9"/>
      <c r="N341" s="10"/>
      <c r="O341" s="10"/>
      <c r="P341" s="10"/>
      <c r="Q341" s="10"/>
      <c r="R341" s="10"/>
      <c r="S341" s="10"/>
    </row>
    <row r="342" spans="4:19" ht="13">
      <c r="D342" s="11"/>
      <c r="E342" s="11"/>
      <c r="M342" s="9"/>
      <c r="N342" s="10"/>
      <c r="O342" s="10"/>
      <c r="P342" s="10"/>
      <c r="Q342" s="10"/>
      <c r="R342" s="10"/>
      <c r="S342" s="10"/>
    </row>
    <row r="343" spans="4:19" ht="13">
      <c r="D343" s="11"/>
      <c r="E343" s="11"/>
      <c r="M343" s="9"/>
      <c r="N343" s="10"/>
      <c r="O343" s="10"/>
      <c r="P343" s="10"/>
      <c r="Q343" s="10"/>
      <c r="R343" s="10"/>
      <c r="S343" s="10"/>
    </row>
    <row r="344" spans="4:19" ht="13">
      <c r="D344" s="11"/>
      <c r="E344" s="11"/>
      <c r="M344" s="9"/>
      <c r="N344" s="10"/>
      <c r="O344" s="10"/>
      <c r="P344" s="10"/>
      <c r="Q344" s="10"/>
      <c r="R344" s="10"/>
      <c r="S344" s="10"/>
    </row>
    <row r="345" spans="4:19" ht="13">
      <c r="D345" s="11"/>
      <c r="E345" s="11"/>
      <c r="M345" s="9"/>
      <c r="N345" s="10"/>
      <c r="O345" s="10"/>
      <c r="P345" s="10"/>
      <c r="Q345" s="10"/>
      <c r="R345" s="10"/>
      <c r="S345" s="10"/>
    </row>
    <row r="346" spans="4:19" ht="13">
      <c r="D346" s="11"/>
      <c r="E346" s="11"/>
      <c r="M346" s="9"/>
      <c r="N346" s="10"/>
      <c r="O346" s="10"/>
      <c r="P346" s="10"/>
      <c r="Q346" s="10"/>
      <c r="R346" s="10"/>
      <c r="S346" s="10"/>
    </row>
    <row r="347" spans="4:19" ht="13">
      <c r="D347" s="11"/>
      <c r="E347" s="11"/>
      <c r="M347" s="9"/>
      <c r="N347" s="10"/>
      <c r="O347" s="10"/>
      <c r="P347" s="10"/>
      <c r="Q347" s="10"/>
      <c r="R347" s="10"/>
      <c r="S347" s="10"/>
    </row>
    <row r="348" spans="4:19" ht="13">
      <c r="D348" s="11"/>
      <c r="E348" s="11"/>
      <c r="M348" s="9"/>
      <c r="N348" s="10"/>
      <c r="O348" s="10"/>
      <c r="P348" s="10"/>
      <c r="Q348" s="10"/>
      <c r="R348" s="10"/>
      <c r="S348" s="10"/>
    </row>
    <row r="349" spans="4:19" ht="13">
      <c r="D349" s="11"/>
      <c r="E349" s="11"/>
      <c r="M349" s="9"/>
      <c r="N349" s="10"/>
      <c r="O349" s="10"/>
      <c r="P349" s="10"/>
      <c r="Q349" s="10"/>
      <c r="R349" s="10"/>
      <c r="S349" s="10"/>
    </row>
    <row r="350" spans="4:19" ht="13">
      <c r="D350" s="11"/>
      <c r="E350" s="11"/>
      <c r="M350" s="9"/>
      <c r="N350" s="10"/>
      <c r="O350" s="10"/>
      <c r="P350" s="10"/>
      <c r="Q350" s="10"/>
      <c r="R350" s="10"/>
      <c r="S350" s="10"/>
    </row>
    <row r="351" spans="4:19" ht="13">
      <c r="D351" s="11"/>
      <c r="E351" s="11"/>
      <c r="M351" s="9"/>
      <c r="N351" s="10"/>
      <c r="O351" s="10"/>
      <c r="P351" s="10"/>
      <c r="Q351" s="10"/>
      <c r="R351" s="10"/>
      <c r="S351" s="10"/>
    </row>
    <row r="352" spans="4:19" ht="13">
      <c r="D352" s="11"/>
      <c r="E352" s="11"/>
      <c r="M352" s="9"/>
      <c r="N352" s="10"/>
      <c r="O352" s="10"/>
      <c r="P352" s="10"/>
      <c r="Q352" s="10"/>
      <c r="R352" s="10"/>
      <c r="S352" s="10"/>
    </row>
    <row r="353" spans="4:19" ht="13">
      <c r="D353" s="11"/>
      <c r="E353" s="11"/>
      <c r="M353" s="9"/>
      <c r="N353" s="10"/>
      <c r="O353" s="10"/>
      <c r="P353" s="10"/>
      <c r="Q353" s="10"/>
      <c r="R353" s="10"/>
      <c r="S353" s="10"/>
    </row>
    <row r="354" spans="4:19" ht="13">
      <c r="D354" s="11"/>
      <c r="E354" s="11"/>
      <c r="M354" s="9"/>
      <c r="N354" s="10"/>
      <c r="O354" s="10"/>
      <c r="P354" s="10"/>
      <c r="Q354" s="10"/>
      <c r="R354" s="10"/>
      <c r="S354" s="10"/>
    </row>
    <row r="355" spans="4:19" ht="13">
      <c r="D355" s="11"/>
      <c r="E355" s="11"/>
      <c r="M355" s="9"/>
      <c r="N355" s="10"/>
      <c r="O355" s="10"/>
      <c r="P355" s="10"/>
      <c r="Q355" s="10"/>
      <c r="R355" s="10"/>
      <c r="S355" s="10"/>
    </row>
    <row r="356" spans="4:19" ht="13">
      <c r="D356" s="11"/>
      <c r="E356" s="11"/>
      <c r="M356" s="9"/>
      <c r="N356" s="10"/>
      <c r="O356" s="10"/>
      <c r="P356" s="10"/>
      <c r="Q356" s="10"/>
      <c r="R356" s="10"/>
      <c r="S356" s="10"/>
    </row>
    <row r="357" spans="4:19" ht="13">
      <c r="D357" s="11"/>
      <c r="E357" s="11"/>
      <c r="M357" s="9"/>
      <c r="N357" s="10"/>
      <c r="O357" s="10"/>
      <c r="P357" s="10"/>
      <c r="Q357" s="10"/>
      <c r="R357" s="10"/>
      <c r="S357" s="10"/>
    </row>
    <row r="358" spans="4:19" ht="13">
      <c r="D358" s="11"/>
      <c r="E358" s="11"/>
      <c r="M358" s="9"/>
      <c r="N358" s="10"/>
      <c r="O358" s="10"/>
      <c r="P358" s="10"/>
      <c r="Q358" s="10"/>
      <c r="R358" s="10"/>
      <c r="S358" s="10"/>
    </row>
    <row r="359" spans="4:19" ht="13">
      <c r="D359" s="11"/>
      <c r="E359" s="11"/>
      <c r="M359" s="9"/>
      <c r="N359" s="10"/>
      <c r="O359" s="10"/>
      <c r="P359" s="10"/>
      <c r="Q359" s="10"/>
      <c r="R359" s="10"/>
      <c r="S359" s="10"/>
    </row>
    <row r="360" spans="4:19" ht="13">
      <c r="D360" s="11"/>
      <c r="E360" s="11"/>
      <c r="M360" s="9"/>
      <c r="N360" s="10"/>
      <c r="O360" s="10"/>
      <c r="P360" s="10"/>
      <c r="Q360" s="10"/>
      <c r="R360" s="10"/>
      <c r="S360" s="10"/>
    </row>
    <row r="361" spans="4:19" ht="13">
      <c r="D361" s="11"/>
      <c r="E361" s="11"/>
      <c r="M361" s="9"/>
      <c r="N361" s="10"/>
      <c r="O361" s="10"/>
      <c r="P361" s="10"/>
      <c r="Q361" s="10"/>
      <c r="R361" s="10"/>
      <c r="S361" s="10"/>
    </row>
    <row r="362" spans="4:19" ht="13">
      <c r="D362" s="11"/>
      <c r="E362" s="11"/>
      <c r="M362" s="9"/>
      <c r="N362" s="10"/>
      <c r="O362" s="10"/>
      <c r="P362" s="10"/>
      <c r="Q362" s="10"/>
      <c r="R362" s="10"/>
      <c r="S362" s="10"/>
    </row>
    <row r="363" spans="4:19" ht="13">
      <c r="D363" s="11"/>
      <c r="E363" s="11"/>
      <c r="M363" s="9"/>
      <c r="N363" s="10"/>
      <c r="O363" s="10"/>
      <c r="P363" s="10"/>
      <c r="Q363" s="10"/>
      <c r="R363" s="10"/>
      <c r="S363" s="10"/>
    </row>
    <row r="364" spans="4:19" ht="13">
      <c r="D364" s="11"/>
      <c r="E364" s="11"/>
      <c r="M364" s="9"/>
      <c r="N364" s="10"/>
      <c r="O364" s="10"/>
      <c r="P364" s="10"/>
      <c r="Q364" s="10"/>
      <c r="R364" s="10"/>
      <c r="S364" s="10"/>
    </row>
    <row r="365" spans="4:19" ht="13">
      <c r="D365" s="11"/>
      <c r="E365" s="11"/>
      <c r="M365" s="9"/>
      <c r="N365" s="10"/>
      <c r="O365" s="10"/>
      <c r="P365" s="10"/>
      <c r="Q365" s="10"/>
      <c r="R365" s="10"/>
      <c r="S365" s="10"/>
    </row>
    <row r="366" spans="4:19" ht="13">
      <c r="D366" s="11"/>
      <c r="E366" s="11"/>
      <c r="M366" s="9"/>
      <c r="N366" s="10"/>
      <c r="O366" s="10"/>
      <c r="P366" s="10"/>
      <c r="Q366" s="10"/>
      <c r="R366" s="10"/>
      <c r="S366" s="10"/>
    </row>
    <row r="367" spans="4:19" ht="13">
      <c r="D367" s="11"/>
      <c r="E367" s="11"/>
      <c r="M367" s="9"/>
      <c r="N367" s="10"/>
      <c r="O367" s="10"/>
      <c r="P367" s="10"/>
      <c r="Q367" s="10"/>
      <c r="R367" s="10"/>
      <c r="S367" s="10"/>
    </row>
    <row r="368" spans="4:19" ht="13">
      <c r="D368" s="11"/>
      <c r="E368" s="11"/>
      <c r="M368" s="9"/>
      <c r="N368" s="10"/>
      <c r="O368" s="10"/>
      <c r="P368" s="10"/>
      <c r="Q368" s="10"/>
      <c r="R368" s="10"/>
      <c r="S368" s="10"/>
    </row>
    <row r="369" spans="4:19" ht="13">
      <c r="D369" s="11"/>
      <c r="E369" s="11"/>
      <c r="M369" s="9"/>
      <c r="N369" s="10"/>
      <c r="O369" s="10"/>
      <c r="P369" s="10"/>
      <c r="Q369" s="10"/>
      <c r="R369" s="10"/>
      <c r="S369" s="10"/>
    </row>
    <row r="370" spans="4:19" ht="13">
      <c r="D370" s="11"/>
      <c r="E370" s="11"/>
      <c r="M370" s="9"/>
      <c r="N370" s="10"/>
      <c r="O370" s="10"/>
      <c r="P370" s="10"/>
      <c r="Q370" s="10"/>
      <c r="R370" s="10"/>
      <c r="S370" s="10"/>
    </row>
    <row r="371" spans="4:19" ht="13">
      <c r="D371" s="11"/>
      <c r="E371" s="11"/>
      <c r="M371" s="9"/>
      <c r="N371" s="10"/>
      <c r="O371" s="10"/>
      <c r="P371" s="10"/>
      <c r="Q371" s="10"/>
      <c r="R371" s="10"/>
      <c r="S371" s="10"/>
    </row>
    <row r="372" spans="4:19" ht="13">
      <c r="D372" s="11"/>
      <c r="E372" s="11"/>
      <c r="M372" s="9"/>
      <c r="N372" s="10"/>
      <c r="O372" s="10"/>
      <c r="P372" s="10"/>
      <c r="Q372" s="10"/>
      <c r="R372" s="10"/>
      <c r="S372" s="10"/>
    </row>
    <row r="373" spans="4:19" ht="13">
      <c r="D373" s="11"/>
      <c r="E373" s="11"/>
      <c r="M373" s="9"/>
      <c r="N373" s="10"/>
      <c r="O373" s="10"/>
      <c r="P373" s="10"/>
      <c r="Q373" s="10"/>
      <c r="R373" s="10"/>
      <c r="S373" s="10"/>
    </row>
    <row r="374" spans="4:19" ht="13">
      <c r="D374" s="11"/>
      <c r="E374" s="11"/>
      <c r="M374" s="9"/>
      <c r="N374" s="10"/>
      <c r="O374" s="10"/>
      <c r="P374" s="10"/>
      <c r="Q374" s="10"/>
      <c r="R374" s="10"/>
      <c r="S374" s="10"/>
    </row>
    <row r="375" spans="4:19" ht="13">
      <c r="D375" s="11"/>
      <c r="E375" s="11"/>
      <c r="M375" s="9"/>
      <c r="N375" s="10"/>
      <c r="O375" s="10"/>
      <c r="P375" s="10"/>
      <c r="Q375" s="10"/>
      <c r="R375" s="10"/>
      <c r="S375" s="10"/>
    </row>
    <row r="376" spans="4:19" ht="13">
      <c r="D376" s="11"/>
      <c r="E376" s="11"/>
      <c r="M376" s="9"/>
      <c r="N376" s="10"/>
      <c r="O376" s="10"/>
      <c r="P376" s="10"/>
      <c r="Q376" s="10"/>
      <c r="R376" s="10"/>
      <c r="S376" s="10"/>
    </row>
    <row r="377" spans="4:19" ht="13">
      <c r="D377" s="11"/>
      <c r="E377" s="11"/>
      <c r="M377" s="9"/>
      <c r="N377" s="10"/>
      <c r="O377" s="10"/>
      <c r="P377" s="10"/>
      <c r="Q377" s="10"/>
      <c r="R377" s="10"/>
      <c r="S377" s="10"/>
    </row>
    <row r="378" spans="4:19" ht="13">
      <c r="D378" s="11"/>
      <c r="E378" s="11"/>
      <c r="M378" s="9"/>
      <c r="N378" s="10"/>
      <c r="O378" s="10"/>
      <c r="P378" s="10"/>
      <c r="Q378" s="10"/>
      <c r="R378" s="10"/>
      <c r="S378" s="10"/>
    </row>
    <row r="379" spans="4:19" ht="13">
      <c r="D379" s="11"/>
      <c r="E379" s="11"/>
      <c r="M379" s="9"/>
      <c r="N379" s="10"/>
      <c r="O379" s="10"/>
      <c r="P379" s="10"/>
      <c r="Q379" s="10"/>
      <c r="R379" s="10"/>
      <c r="S379" s="10"/>
    </row>
    <row r="380" spans="4:19" ht="13">
      <c r="D380" s="11"/>
      <c r="E380" s="11"/>
      <c r="M380" s="9"/>
      <c r="N380" s="10"/>
      <c r="O380" s="10"/>
      <c r="P380" s="10"/>
      <c r="Q380" s="10"/>
      <c r="R380" s="10"/>
      <c r="S380" s="10"/>
    </row>
    <row r="381" spans="4:19" ht="13">
      <c r="D381" s="11"/>
      <c r="E381" s="11"/>
      <c r="M381" s="9"/>
      <c r="N381" s="10"/>
      <c r="O381" s="10"/>
      <c r="P381" s="10"/>
      <c r="Q381" s="10"/>
      <c r="R381" s="10"/>
      <c r="S381" s="10"/>
    </row>
    <row r="382" spans="4:19" ht="13">
      <c r="D382" s="11"/>
      <c r="E382" s="11"/>
      <c r="M382" s="9"/>
      <c r="N382" s="10"/>
      <c r="O382" s="10"/>
      <c r="P382" s="10"/>
      <c r="Q382" s="10"/>
      <c r="R382" s="10"/>
      <c r="S382" s="10"/>
    </row>
    <row r="383" spans="4:19" ht="13">
      <c r="D383" s="11"/>
      <c r="E383" s="11"/>
      <c r="M383" s="9"/>
      <c r="N383" s="10"/>
      <c r="O383" s="10"/>
      <c r="P383" s="10"/>
      <c r="Q383" s="10"/>
      <c r="R383" s="10"/>
      <c r="S383" s="10"/>
    </row>
    <row r="384" spans="4:19" ht="13">
      <c r="D384" s="11"/>
      <c r="E384" s="11"/>
      <c r="M384" s="9"/>
      <c r="N384" s="10"/>
      <c r="O384" s="10"/>
      <c r="P384" s="10"/>
      <c r="Q384" s="10"/>
      <c r="R384" s="10"/>
      <c r="S384" s="10"/>
    </row>
    <row r="385" spans="4:19" ht="13">
      <c r="D385" s="11"/>
      <c r="E385" s="11"/>
      <c r="M385" s="9"/>
      <c r="N385" s="10"/>
      <c r="O385" s="10"/>
      <c r="P385" s="10"/>
      <c r="Q385" s="10"/>
      <c r="R385" s="10"/>
      <c r="S385" s="10"/>
    </row>
    <row r="386" spans="4:19" ht="13">
      <c r="D386" s="11"/>
      <c r="E386" s="11"/>
      <c r="M386" s="9"/>
      <c r="N386" s="10"/>
      <c r="O386" s="10"/>
      <c r="P386" s="10"/>
      <c r="Q386" s="10"/>
      <c r="R386" s="10"/>
      <c r="S386" s="10"/>
    </row>
    <row r="387" spans="4:19" ht="13">
      <c r="D387" s="11"/>
      <c r="E387" s="11"/>
      <c r="M387" s="9"/>
      <c r="N387" s="10"/>
      <c r="O387" s="10"/>
      <c r="P387" s="10"/>
      <c r="Q387" s="10"/>
      <c r="R387" s="10"/>
      <c r="S387" s="10"/>
    </row>
    <row r="388" spans="4:19" ht="13">
      <c r="D388" s="11"/>
      <c r="E388" s="11"/>
      <c r="M388" s="9"/>
      <c r="N388" s="10"/>
      <c r="O388" s="10"/>
      <c r="P388" s="10"/>
      <c r="Q388" s="10"/>
      <c r="R388" s="10"/>
      <c r="S388" s="10"/>
    </row>
    <row r="389" spans="4:19" ht="13">
      <c r="D389" s="11"/>
      <c r="E389" s="11"/>
      <c r="M389" s="9"/>
      <c r="N389" s="10"/>
      <c r="O389" s="10"/>
      <c r="P389" s="10"/>
      <c r="Q389" s="10"/>
      <c r="R389" s="10"/>
      <c r="S389" s="10"/>
    </row>
    <row r="390" spans="4:19" ht="13">
      <c r="D390" s="11"/>
      <c r="E390" s="11"/>
      <c r="M390" s="9"/>
      <c r="N390" s="10"/>
      <c r="O390" s="10"/>
      <c r="P390" s="10"/>
      <c r="Q390" s="10"/>
      <c r="R390" s="10"/>
      <c r="S390" s="10"/>
    </row>
    <row r="391" spans="4:19" ht="13">
      <c r="D391" s="11"/>
      <c r="E391" s="11"/>
      <c r="M391" s="9"/>
      <c r="N391" s="10"/>
      <c r="O391" s="10"/>
      <c r="P391" s="10"/>
      <c r="Q391" s="10"/>
      <c r="R391" s="10"/>
      <c r="S391" s="10"/>
    </row>
    <row r="392" spans="4:19" ht="13">
      <c r="D392" s="11"/>
      <c r="E392" s="11"/>
      <c r="M392" s="9"/>
      <c r="N392" s="10"/>
      <c r="O392" s="10"/>
      <c r="P392" s="10"/>
      <c r="Q392" s="10"/>
      <c r="R392" s="10"/>
      <c r="S392" s="10"/>
    </row>
    <row r="393" spans="4:19" ht="13">
      <c r="D393" s="11"/>
      <c r="E393" s="11"/>
      <c r="M393" s="9"/>
      <c r="N393" s="10"/>
      <c r="O393" s="10"/>
      <c r="P393" s="10"/>
      <c r="Q393" s="10"/>
      <c r="R393" s="10"/>
      <c r="S393" s="10"/>
    </row>
    <row r="394" spans="4:19" ht="13">
      <c r="D394" s="11"/>
      <c r="E394" s="11"/>
      <c r="M394" s="9"/>
      <c r="N394" s="10"/>
      <c r="O394" s="10"/>
      <c r="P394" s="10"/>
      <c r="Q394" s="10"/>
      <c r="R394" s="10"/>
      <c r="S394" s="10"/>
    </row>
    <row r="395" spans="4:19" ht="13">
      <c r="D395" s="11"/>
      <c r="E395" s="11"/>
      <c r="M395" s="9"/>
      <c r="N395" s="10"/>
      <c r="O395" s="10"/>
      <c r="P395" s="10"/>
      <c r="Q395" s="10"/>
      <c r="R395" s="10"/>
      <c r="S395" s="10"/>
    </row>
    <row r="396" spans="4:19" ht="13">
      <c r="D396" s="11"/>
      <c r="E396" s="11"/>
      <c r="M396" s="9"/>
      <c r="N396" s="10"/>
      <c r="O396" s="10"/>
      <c r="P396" s="10"/>
      <c r="Q396" s="10"/>
      <c r="R396" s="10"/>
      <c r="S396" s="10"/>
    </row>
    <row r="397" spans="4:19" ht="13">
      <c r="D397" s="11"/>
      <c r="E397" s="11"/>
      <c r="M397" s="9"/>
      <c r="N397" s="10"/>
      <c r="O397" s="10"/>
      <c r="P397" s="10"/>
      <c r="Q397" s="10"/>
      <c r="R397" s="10"/>
      <c r="S397" s="10"/>
    </row>
    <row r="398" spans="4:19" ht="13">
      <c r="D398" s="11"/>
      <c r="E398" s="11"/>
      <c r="M398" s="9"/>
      <c r="N398" s="10"/>
      <c r="O398" s="10"/>
      <c r="P398" s="10"/>
      <c r="Q398" s="10"/>
      <c r="R398" s="10"/>
      <c r="S398" s="10"/>
    </row>
    <row r="399" spans="4:19" ht="13">
      <c r="D399" s="11"/>
      <c r="E399" s="11"/>
      <c r="M399" s="9"/>
      <c r="N399" s="10"/>
      <c r="O399" s="10"/>
      <c r="P399" s="10"/>
      <c r="Q399" s="10"/>
      <c r="R399" s="10"/>
      <c r="S399" s="10"/>
    </row>
    <row r="400" spans="4:19" ht="13">
      <c r="D400" s="11"/>
      <c r="E400" s="11"/>
      <c r="M400" s="9"/>
      <c r="N400" s="10"/>
      <c r="O400" s="10"/>
      <c r="P400" s="10"/>
      <c r="Q400" s="10"/>
      <c r="R400" s="10"/>
      <c r="S400" s="10"/>
    </row>
    <row r="401" spans="4:19" ht="13">
      <c r="D401" s="11"/>
      <c r="E401" s="11"/>
      <c r="M401" s="9"/>
      <c r="N401" s="10"/>
      <c r="O401" s="10"/>
      <c r="P401" s="10"/>
      <c r="Q401" s="10"/>
      <c r="R401" s="10"/>
      <c r="S401" s="10"/>
    </row>
    <row r="402" spans="4:19" ht="13">
      <c r="D402" s="11"/>
      <c r="E402" s="11"/>
      <c r="M402" s="9"/>
      <c r="N402" s="10"/>
      <c r="O402" s="10"/>
      <c r="P402" s="10"/>
      <c r="Q402" s="10"/>
      <c r="R402" s="10"/>
      <c r="S402" s="10"/>
    </row>
    <row r="403" spans="4:19" ht="13">
      <c r="D403" s="11"/>
      <c r="E403" s="11"/>
      <c r="M403" s="9"/>
      <c r="N403" s="10"/>
      <c r="O403" s="10"/>
      <c r="P403" s="10"/>
      <c r="Q403" s="10"/>
      <c r="R403" s="10"/>
      <c r="S403" s="10"/>
    </row>
    <row r="404" spans="4:19" ht="13">
      <c r="D404" s="11"/>
      <c r="E404" s="11"/>
      <c r="M404" s="9"/>
      <c r="N404" s="10"/>
      <c r="O404" s="10"/>
      <c r="P404" s="10"/>
      <c r="Q404" s="10"/>
      <c r="R404" s="10"/>
      <c r="S404" s="10"/>
    </row>
    <row r="405" spans="4:19" ht="13">
      <c r="D405" s="11"/>
      <c r="E405" s="11"/>
      <c r="M405" s="9"/>
      <c r="N405" s="10"/>
      <c r="O405" s="10"/>
      <c r="P405" s="10"/>
      <c r="Q405" s="10"/>
      <c r="R405" s="10"/>
      <c r="S405" s="10"/>
    </row>
    <row r="406" spans="4:19" ht="13">
      <c r="D406" s="11"/>
      <c r="E406" s="11"/>
      <c r="M406" s="9"/>
      <c r="N406" s="10"/>
      <c r="O406" s="10"/>
      <c r="P406" s="10"/>
      <c r="Q406" s="10"/>
      <c r="R406" s="10"/>
      <c r="S406" s="10"/>
    </row>
    <row r="407" spans="4:19" ht="13">
      <c r="D407" s="11"/>
      <c r="E407" s="11"/>
      <c r="M407" s="9"/>
      <c r="N407" s="10"/>
      <c r="O407" s="10"/>
      <c r="P407" s="10"/>
      <c r="Q407" s="10"/>
      <c r="R407" s="10"/>
      <c r="S407" s="10"/>
    </row>
    <row r="408" spans="4:19" ht="13">
      <c r="D408" s="11"/>
      <c r="E408" s="11"/>
      <c r="M408" s="9"/>
      <c r="N408" s="10"/>
      <c r="O408" s="10"/>
      <c r="P408" s="10"/>
      <c r="Q408" s="10"/>
      <c r="R408" s="10"/>
      <c r="S408" s="10"/>
    </row>
    <row r="409" spans="4:19" ht="13">
      <c r="D409" s="11"/>
      <c r="E409" s="11"/>
      <c r="M409" s="9"/>
      <c r="N409" s="10"/>
      <c r="O409" s="10"/>
      <c r="P409" s="10"/>
      <c r="Q409" s="10"/>
      <c r="R409" s="10"/>
      <c r="S409" s="10"/>
    </row>
    <row r="410" spans="4:19" ht="13">
      <c r="D410" s="11"/>
      <c r="E410" s="11"/>
      <c r="M410" s="9"/>
      <c r="N410" s="10"/>
      <c r="O410" s="10"/>
      <c r="P410" s="10"/>
      <c r="Q410" s="10"/>
      <c r="R410" s="10"/>
      <c r="S410" s="10"/>
    </row>
    <row r="411" spans="4:19" ht="13">
      <c r="D411" s="11"/>
      <c r="E411" s="11"/>
      <c r="M411" s="9"/>
      <c r="N411" s="10"/>
      <c r="O411" s="10"/>
      <c r="P411" s="10"/>
      <c r="Q411" s="10"/>
      <c r="R411" s="10"/>
      <c r="S411" s="10"/>
    </row>
    <row r="412" spans="4:19" ht="13">
      <c r="D412" s="11"/>
      <c r="E412" s="11"/>
      <c r="M412" s="9"/>
      <c r="N412" s="10"/>
      <c r="O412" s="10"/>
      <c r="P412" s="10"/>
      <c r="Q412" s="10"/>
      <c r="R412" s="10"/>
      <c r="S412" s="10"/>
    </row>
    <row r="413" spans="4:19" ht="13">
      <c r="D413" s="11"/>
      <c r="E413" s="11"/>
      <c r="M413" s="9"/>
      <c r="N413" s="10"/>
      <c r="O413" s="10"/>
      <c r="P413" s="10"/>
      <c r="Q413" s="10"/>
      <c r="R413" s="10"/>
      <c r="S413" s="10"/>
    </row>
    <row r="414" spans="4:19" ht="13">
      <c r="D414" s="11"/>
      <c r="E414" s="11"/>
      <c r="M414" s="9"/>
      <c r="N414" s="10"/>
      <c r="O414" s="10"/>
      <c r="P414" s="10"/>
      <c r="Q414" s="10"/>
      <c r="R414" s="10"/>
      <c r="S414" s="10"/>
    </row>
    <row r="415" spans="4:19" ht="13">
      <c r="D415" s="11"/>
      <c r="E415" s="11"/>
      <c r="M415" s="9"/>
      <c r="N415" s="10"/>
      <c r="O415" s="10"/>
      <c r="P415" s="10"/>
      <c r="Q415" s="10"/>
      <c r="R415" s="10"/>
      <c r="S415" s="10"/>
    </row>
    <row r="416" spans="4:19" ht="13">
      <c r="D416" s="11"/>
      <c r="E416" s="11"/>
      <c r="M416" s="9"/>
      <c r="N416" s="10"/>
      <c r="O416" s="10"/>
      <c r="P416" s="10"/>
      <c r="Q416" s="10"/>
      <c r="R416" s="10"/>
      <c r="S416" s="10"/>
    </row>
    <row r="417" spans="4:19" ht="13">
      <c r="D417" s="11"/>
      <c r="E417" s="11"/>
      <c r="M417" s="9"/>
      <c r="N417" s="10"/>
      <c r="O417" s="10"/>
      <c r="P417" s="10"/>
      <c r="Q417" s="10"/>
      <c r="R417" s="10"/>
      <c r="S417" s="10"/>
    </row>
    <row r="418" spans="4:19" ht="13">
      <c r="D418" s="11"/>
      <c r="E418" s="11"/>
      <c r="M418" s="9"/>
      <c r="N418" s="10"/>
      <c r="O418" s="10"/>
      <c r="P418" s="10"/>
      <c r="Q418" s="10"/>
      <c r="R418" s="10"/>
      <c r="S418" s="10"/>
    </row>
    <row r="419" spans="4:19" ht="13">
      <c r="D419" s="11"/>
      <c r="E419" s="11"/>
      <c r="M419" s="9"/>
      <c r="N419" s="10"/>
      <c r="O419" s="10"/>
      <c r="P419" s="10"/>
      <c r="Q419" s="10"/>
      <c r="R419" s="10"/>
      <c r="S419" s="10"/>
    </row>
    <row r="420" spans="4:19" ht="13">
      <c r="D420" s="11"/>
      <c r="E420" s="11"/>
      <c r="M420" s="9"/>
      <c r="N420" s="10"/>
      <c r="O420" s="10"/>
      <c r="P420" s="10"/>
      <c r="Q420" s="10"/>
      <c r="R420" s="10"/>
      <c r="S420" s="10"/>
    </row>
    <row r="421" spans="4:19" ht="13">
      <c r="D421" s="11"/>
      <c r="E421" s="11"/>
      <c r="M421" s="9"/>
      <c r="N421" s="10"/>
      <c r="O421" s="10"/>
      <c r="P421" s="10"/>
      <c r="Q421" s="10"/>
      <c r="R421" s="10"/>
      <c r="S421" s="10"/>
    </row>
    <row r="422" spans="4:19" ht="13">
      <c r="D422" s="11"/>
      <c r="E422" s="11"/>
      <c r="M422" s="9"/>
      <c r="N422" s="10"/>
      <c r="O422" s="10"/>
      <c r="P422" s="10"/>
      <c r="Q422" s="10"/>
      <c r="R422" s="10"/>
      <c r="S422" s="10"/>
    </row>
    <row r="423" spans="4:19" ht="13">
      <c r="D423" s="11"/>
      <c r="E423" s="11"/>
      <c r="M423" s="9"/>
      <c r="N423" s="10"/>
      <c r="O423" s="10"/>
      <c r="P423" s="10"/>
      <c r="Q423" s="10"/>
      <c r="R423" s="10"/>
      <c r="S423" s="10"/>
    </row>
    <row r="424" spans="4:19" ht="13">
      <c r="D424" s="11"/>
      <c r="E424" s="11"/>
      <c r="M424" s="9"/>
      <c r="N424" s="10"/>
      <c r="O424" s="10"/>
      <c r="P424" s="10"/>
      <c r="Q424" s="10"/>
      <c r="R424" s="10"/>
      <c r="S424" s="10"/>
    </row>
    <row r="425" spans="4:19" ht="13">
      <c r="D425" s="11"/>
      <c r="E425" s="11"/>
      <c r="M425" s="9"/>
      <c r="N425" s="10"/>
      <c r="O425" s="10"/>
      <c r="P425" s="10"/>
      <c r="Q425" s="10"/>
      <c r="R425" s="10"/>
      <c r="S425" s="10"/>
    </row>
    <row r="426" spans="4:19" ht="13">
      <c r="D426" s="11"/>
      <c r="E426" s="11"/>
      <c r="M426" s="9"/>
      <c r="N426" s="10"/>
      <c r="O426" s="10"/>
      <c r="P426" s="10"/>
      <c r="Q426" s="10"/>
      <c r="R426" s="10"/>
      <c r="S426" s="10"/>
    </row>
    <row r="427" spans="4:19" ht="13">
      <c r="D427" s="11"/>
      <c r="E427" s="11"/>
      <c r="M427" s="9"/>
      <c r="N427" s="10"/>
      <c r="O427" s="10"/>
      <c r="P427" s="10"/>
      <c r="Q427" s="10"/>
      <c r="R427" s="10"/>
      <c r="S427" s="10"/>
    </row>
    <row r="428" spans="4:19" ht="13">
      <c r="D428" s="11"/>
      <c r="E428" s="11"/>
      <c r="M428" s="9"/>
      <c r="N428" s="10"/>
      <c r="O428" s="10"/>
      <c r="P428" s="10"/>
      <c r="Q428" s="10"/>
      <c r="R428" s="10"/>
      <c r="S428" s="10"/>
    </row>
    <row r="429" spans="4:19" ht="13">
      <c r="D429" s="11"/>
      <c r="E429" s="11"/>
      <c r="M429" s="9"/>
      <c r="N429" s="10"/>
      <c r="O429" s="10"/>
      <c r="P429" s="10"/>
      <c r="Q429" s="10"/>
      <c r="R429" s="10"/>
      <c r="S429" s="10"/>
    </row>
    <row r="430" spans="4:19" ht="13">
      <c r="D430" s="11"/>
      <c r="E430" s="11"/>
      <c r="M430" s="9"/>
      <c r="N430" s="10"/>
      <c r="O430" s="10"/>
      <c r="P430" s="10"/>
      <c r="Q430" s="10"/>
      <c r="R430" s="10"/>
      <c r="S430" s="10"/>
    </row>
    <row r="431" spans="4:19" ht="13">
      <c r="D431" s="11"/>
      <c r="E431" s="11"/>
      <c r="M431" s="9"/>
      <c r="N431" s="10"/>
      <c r="O431" s="10"/>
      <c r="P431" s="10"/>
      <c r="Q431" s="10"/>
      <c r="R431" s="10"/>
      <c r="S431" s="10"/>
    </row>
    <row r="432" spans="4:19" ht="13">
      <c r="D432" s="11"/>
      <c r="E432" s="11"/>
      <c r="M432" s="9"/>
      <c r="N432" s="10"/>
      <c r="O432" s="10"/>
      <c r="P432" s="10"/>
      <c r="Q432" s="10"/>
      <c r="R432" s="10"/>
      <c r="S432" s="10"/>
    </row>
    <row r="433" spans="4:19" ht="13">
      <c r="D433" s="11"/>
      <c r="E433" s="11"/>
      <c r="M433" s="9"/>
      <c r="N433" s="10"/>
      <c r="O433" s="10"/>
      <c r="P433" s="10"/>
      <c r="Q433" s="10"/>
      <c r="R433" s="10"/>
      <c r="S433" s="10"/>
    </row>
    <row r="434" spans="4:19" ht="13">
      <c r="D434" s="11"/>
      <c r="E434" s="11"/>
      <c r="M434" s="9"/>
      <c r="N434" s="10"/>
      <c r="O434" s="10"/>
      <c r="P434" s="10"/>
      <c r="Q434" s="10"/>
      <c r="R434" s="10"/>
      <c r="S434" s="10"/>
    </row>
    <row r="435" spans="4:19" ht="13">
      <c r="D435" s="11"/>
      <c r="E435" s="11"/>
      <c r="M435" s="9"/>
      <c r="N435" s="10"/>
      <c r="O435" s="10"/>
      <c r="P435" s="10"/>
      <c r="Q435" s="10"/>
      <c r="R435" s="10"/>
      <c r="S435" s="10"/>
    </row>
    <row r="436" spans="4:19" ht="13">
      <c r="D436" s="11"/>
      <c r="E436" s="11"/>
      <c r="M436" s="9"/>
      <c r="N436" s="10"/>
      <c r="O436" s="10"/>
      <c r="P436" s="10"/>
      <c r="Q436" s="10"/>
      <c r="R436" s="10"/>
      <c r="S436" s="10"/>
    </row>
    <row r="437" spans="4:19" ht="13">
      <c r="D437" s="11"/>
      <c r="E437" s="11"/>
      <c r="M437" s="9"/>
      <c r="N437" s="10"/>
      <c r="O437" s="10"/>
      <c r="P437" s="10"/>
      <c r="Q437" s="10"/>
      <c r="R437" s="10"/>
      <c r="S437" s="10"/>
    </row>
    <row r="438" spans="4:19" ht="13">
      <c r="D438" s="11"/>
      <c r="E438" s="11"/>
      <c r="M438" s="9"/>
      <c r="N438" s="10"/>
      <c r="O438" s="10"/>
      <c r="P438" s="10"/>
      <c r="Q438" s="10"/>
      <c r="R438" s="10"/>
      <c r="S438" s="10"/>
    </row>
    <row r="439" spans="4:19" ht="13">
      <c r="D439" s="11"/>
      <c r="E439" s="11"/>
      <c r="M439" s="9"/>
      <c r="N439" s="10"/>
      <c r="O439" s="10"/>
      <c r="P439" s="10"/>
      <c r="Q439" s="10"/>
      <c r="R439" s="10"/>
      <c r="S439" s="10"/>
    </row>
    <row r="440" spans="4:19" ht="13">
      <c r="D440" s="11"/>
      <c r="E440" s="11"/>
      <c r="M440" s="9"/>
      <c r="N440" s="10"/>
      <c r="O440" s="10"/>
      <c r="P440" s="10"/>
      <c r="Q440" s="10"/>
      <c r="R440" s="10"/>
      <c r="S440" s="10"/>
    </row>
    <row r="441" spans="4:19" ht="13">
      <c r="D441" s="11"/>
      <c r="E441" s="11"/>
      <c r="M441" s="9"/>
      <c r="N441" s="10"/>
      <c r="O441" s="10"/>
      <c r="P441" s="10"/>
      <c r="Q441" s="10"/>
      <c r="R441" s="10"/>
      <c r="S441" s="10"/>
    </row>
    <row r="442" spans="4:19" ht="13">
      <c r="D442" s="11"/>
      <c r="E442" s="11"/>
      <c r="M442" s="9"/>
      <c r="N442" s="10"/>
      <c r="O442" s="10"/>
      <c r="P442" s="10"/>
      <c r="Q442" s="10"/>
      <c r="R442" s="10"/>
      <c r="S442" s="10"/>
    </row>
    <row r="443" spans="4:19" ht="13">
      <c r="D443" s="11"/>
      <c r="E443" s="11"/>
      <c r="M443" s="9"/>
      <c r="N443" s="10"/>
      <c r="O443" s="10"/>
      <c r="P443" s="10"/>
      <c r="Q443" s="10"/>
      <c r="R443" s="10"/>
      <c r="S443" s="10"/>
    </row>
    <row r="444" spans="4:19" ht="13">
      <c r="D444" s="11"/>
      <c r="E444" s="11"/>
      <c r="M444" s="9"/>
      <c r="N444" s="10"/>
      <c r="O444" s="10"/>
      <c r="P444" s="10"/>
      <c r="Q444" s="10"/>
      <c r="R444" s="10"/>
      <c r="S444" s="10"/>
    </row>
    <row r="445" spans="4:19" ht="13">
      <c r="D445" s="11"/>
      <c r="E445" s="11"/>
      <c r="M445" s="9"/>
      <c r="N445" s="10"/>
      <c r="O445" s="10"/>
      <c r="P445" s="10"/>
      <c r="Q445" s="10"/>
      <c r="R445" s="10"/>
      <c r="S445" s="10"/>
    </row>
    <row r="446" spans="4:19" ht="13">
      <c r="D446" s="11"/>
      <c r="E446" s="11"/>
      <c r="M446" s="9"/>
      <c r="N446" s="10"/>
      <c r="O446" s="10"/>
      <c r="P446" s="10"/>
      <c r="Q446" s="10"/>
      <c r="R446" s="10"/>
      <c r="S446" s="10"/>
    </row>
    <row r="447" spans="4:19" ht="13">
      <c r="D447" s="11"/>
      <c r="E447" s="11"/>
      <c r="M447" s="9"/>
      <c r="N447" s="10"/>
      <c r="O447" s="10"/>
      <c r="P447" s="10"/>
      <c r="Q447" s="10"/>
      <c r="R447" s="10"/>
      <c r="S447" s="10"/>
    </row>
    <row r="448" spans="4:19" ht="13">
      <c r="D448" s="11"/>
      <c r="E448" s="11"/>
      <c r="M448" s="9"/>
      <c r="N448" s="10"/>
      <c r="O448" s="10"/>
      <c r="P448" s="10"/>
      <c r="Q448" s="10"/>
      <c r="R448" s="10"/>
      <c r="S448" s="10"/>
    </row>
    <row r="449" spans="4:19" ht="13">
      <c r="D449" s="11"/>
      <c r="E449" s="11"/>
      <c r="M449" s="9"/>
      <c r="N449" s="10"/>
      <c r="O449" s="10"/>
      <c r="P449" s="10"/>
      <c r="Q449" s="10"/>
      <c r="R449" s="10"/>
      <c r="S449" s="10"/>
    </row>
    <row r="450" spans="4:19" ht="13">
      <c r="D450" s="11"/>
      <c r="E450" s="11"/>
      <c r="M450" s="9"/>
      <c r="N450" s="10"/>
      <c r="O450" s="10"/>
      <c r="P450" s="10"/>
      <c r="Q450" s="10"/>
      <c r="R450" s="10"/>
      <c r="S450" s="10"/>
    </row>
    <row r="451" spans="4:19" ht="13">
      <c r="D451" s="11"/>
      <c r="E451" s="11"/>
      <c r="M451" s="9"/>
      <c r="N451" s="10"/>
      <c r="O451" s="10"/>
      <c r="P451" s="10"/>
      <c r="Q451" s="10"/>
      <c r="R451" s="10"/>
      <c r="S451" s="10"/>
    </row>
    <row r="452" spans="4:19" ht="13">
      <c r="D452" s="11"/>
      <c r="E452" s="11"/>
      <c r="M452" s="9"/>
      <c r="N452" s="10"/>
      <c r="O452" s="10"/>
      <c r="P452" s="10"/>
      <c r="Q452" s="10"/>
      <c r="R452" s="10"/>
      <c r="S452" s="10"/>
    </row>
    <row r="453" spans="4:19" ht="13">
      <c r="D453" s="11"/>
      <c r="E453" s="11"/>
      <c r="M453" s="9"/>
      <c r="N453" s="10"/>
      <c r="O453" s="10"/>
      <c r="P453" s="10"/>
      <c r="Q453" s="10"/>
      <c r="R453" s="10"/>
      <c r="S453" s="10"/>
    </row>
    <row r="454" spans="4:19" ht="13">
      <c r="D454" s="11"/>
      <c r="E454" s="11"/>
      <c r="M454" s="9"/>
      <c r="N454" s="10"/>
      <c r="O454" s="10"/>
      <c r="P454" s="10"/>
      <c r="Q454" s="10"/>
      <c r="R454" s="10"/>
      <c r="S454" s="10"/>
    </row>
    <row r="455" spans="4:19" ht="13">
      <c r="D455" s="11"/>
      <c r="E455" s="11"/>
      <c r="M455" s="9"/>
      <c r="N455" s="10"/>
      <c r="O455" s="10"/>
      <c r="P455" s="10"/>
      <c r="Q455" s="10"/>
      <c r="R455" s="10"/>
      <c r="S455" s="10"/>
    </row>
    <row r="456" spans="4:19" ht="13">
      <c r="D456" s="11"/>
      <c r="E456" s="11"/>
      <c r="M456" s="9"/>
      <c r="N456" s="10"/>
      <c r="O456" s="10"/>
      <c r="P456" s="10"/>
      <c r="Q456" s="10"/>
      <c r="R456" s="10"/>
      <c r="S456" s="10"/>
    </row>
    <row r="457" spans="4:19" ht="13">
      <c r="D457" s="11"/>
      <c r="E457" s="11"/>
      <c r="M457" s="9"/>
      <c r="N457" s="10"/>
      <c r="O457" s="10"/>
      <c r="P457" s="10"/>
      <c r="Q457" s="10"/>
      <c r="R457" s="10"/>
      <c r="S457" s="10"/>
    </row>
    <row r="458" spans="4:19" ht="13">
      <c r="D458" s="11"/>
      <c r="E458" s="11"/>
      <c r="M458" s="9"/>
      <c r="N458" s="10"/>
      <c r="O458" s="10"/>
      <c r="P458" s="10"/>
      <c r="Q458" s="10"/>
      <c r="R458" s="10"/>
      <c r="S458" s="10"/>
    </row>
    <row r="459" spans="4:19" ht="13">
      <c r="D459" s="11"/>
      <c r="E459" s="11"/>
      <c r="M459" s="9"/>
      <c r="N459" s="10"/>
      <c r="O459" s="10"/>
      <c r="P459" s="10"/>
      <c r="Q459" s="10"/>
      <c r="R459" s="10"/>
      <c r="S459" s="10"/>
    </row>
    <row r="460" spans="4:19" ht="13">
      <c r="D460" s="11"/>
      <c r="E460" s="11"/>
      <c r="M460" s="9"/>
      <c r="N460" s="10"/>
      <c r="O460" s="10"/>
      <c r="P460" s="10"/>
      <c r="Q460" s="10"/>
      <c r="R460" s="10"/>
      <c r="S460" s="10"/>
    </row>
    <row r="461" spans="4:19" ht="13">
      <c r="D461" s="11"/>
      <c r="E461" s="11"/>
      <c r="M461" s="9"/>
      <c r="N461" s="10"/>
      <c r="O461" s="10"/>
      <c r="P461" s="10"/>
      <c r="Q461" s="10"/>
      <c r="R461" s="10"/>
      <c r="S461" s="10"/>
    </row>
    <row r="462" spans="4:19" ht="13">
      <c r="D462" s="11"/>
      <c r="E462" s="11"/>
      <c r="M462" s="9"/>
      <c r="N462" s="10"/>
      <c r="O462" s="10"/>
      <c r="P462" s="10"/>
      <c r="Q462" s="10"/>
      <c r="R462" s="10"/>
      <c r="S462" s="10"/>
    </row>
    <row r="463" spans="4:19" ht="13">
      <c r="D463" s="11"/>
      <c r="E463" s="11"/>
      <c r="M463" s="9"/>
      <c r="N463" s="10"/>
      <c r="O463" s="10"/>
      <c r="P463" s="10"/>
      <c r="Q463" s="10"/>
      <c r="R463" s="10"/>
      <c r="S463" s="10"/>
    </row>
    <row r="464" spans="4:19" ht="13">
      <c r="D464" s="11"/>
      <c r="E464" s="11"/>
      <c r="M464" s="9"/>
      <c r="N464" s="10"/>
      <c r="O464" s="10"/>
      <c r="P464" s="10"/>
      <c r="Q464" s="10"/>
      <c r="R464" s="10"/>
      <c r="S464" s="10"/>
    </row>
    <row r="465" spans="4:19" ht="13">
      <c r="D465" s="11"/>
      <c r="E465" s="11"/>
      <c r="M465" s="9"/>
      <c r="N465" s="10"/>
      <c r="O465" s="10"/>
      <c r="P465" s="10"/>
      <c r="Q465" s="10"/>
      <c r="R465" s="10"/>
      <c r="S465" s="10"/>
    </row>
    <row r="466" spans="4:19" ht="13">
      <c r="D466" s="11"/>
      <c r="E466" s="11"/>
      <c r="M466" s="9"/>
      <c r="N466" s="10"/>
      <c r="O466" s="10"/>
      <c r="P466" s="10"/>
      <c r="Q466" s="10"/>
      <c r="R466" s="10"/>
      <c r="S466" s="10"/>
    </row>
    <row r="467" spans="4:19" ht="13">
      <c r="D467" s="11"/>
      <c r="E467" s="11"/>
      <c r="M467" s="9"/>
      <c r="N467" s="10"/>
      <c r="O467" s="10"/>
      <c r="P467" s="10"/>
      <c r="Q467" s="10"/>
      <c r="R467" s="10"/>
      <c r="S467" s="10"/>
    </row>
    <row r="468" spans="4:19" ht="13">
      <c r="D468" s="11"/>
      <c r="E468" s="11"/>
      <c r="M468" s="9"/>
      <c r="N468" s="10"/>
      <c r="O468" s="10"/>
      <c r="P468" s="10"/>
      <c r="Q468" s="10"/>
      <c r="R468" s="10"/>
      <c r="S468" s="10"/>
    </row>
    <row r="469" spans="4:19" ht="13">
      <c r="D469" s="11"/>
      <c r="E469" s="11"/>
      <c r="M469" s="9"/>
      <c r="N469" s="10"/>
      <c r="O469" s="10"/>
      <c r="P469" s="10"/>
      <c r="Q469" s="10"/>
      <c r="R469" s="10"/>
      <c r="S469" s="10"/>
    </row>
    <row r="470" spans="4:19" ht="13">
      <c r="D470" s="11"/>
      <c r="E470" s="11"/>
      <c r="M470" s="9"/>
      <c r="N470" s="10"/>
      <c r="O470" s="10"/>
      <c r="P470" s="10"/>
      <c r="Q470" s="10"/>
      <c r="R470" s="10"/>
      <c r="S470" s="10"/>
    </row>
    <row r="471" spans="4:19" ht="13">
      <c r="D471" s="11"/>
      <c r="E471" s="11"/>
      <c r="M471" s="9"/>
      <c r="N471" s="10"/>
      <c r="O471" s="10"/>
      <c r="P471" s="10"/>
      <c r="Q471" s="10"/>
      <c r="R471" s="10"/>
      <c r="S471" s="10"/>
    </row>
    <row r="472" spans="4:19" ht="13">
      <c r="D472" s="11"/>
      <c r="E472" s="11"/>
      <c r="M472" s="9"/>
      <c r="N472" s="10"/>
      <c r="O472" s="10"/>
      <c r="P472" s="10"/>
      <c r="Q472" s="10"/>
      <c r="R472" s="10"/>
      <c r="S472" s="10"/>
    </row>
    <row r="473" spans="4:19" ht="13">
      <c r="D473" s="11"/>
      <c r="E473" s="11"/>
      <c r="M473" s="9"/>
      <c r="N473" s="10"/>
      <c r="O473" s="10"/>
      <c r="P473" s="10"/>
      <c r="Q473" s="10"/>
      <c r="R473" s="10"/>
      <c r="S473" s="10"/>
    </row>
    <row r="474" spans="4:19" ht="13">
      <c r="D474" s="11"/>
      <c r="E474" s="11"/>
      <c r="M474" s="9"/>
      <c r="N474" s="10"/>
      <c r="O474" s="10"/>
      <c r="P474" s="10"/>
      <c r="Q474" s="10"/>
      <c r="R474" s="10"/>
      <c r="S474" s="10"/>
    </row>
    <row r="475" spans="4:19" ht="13">
      <c r="D475" s="11"/>
      <c r="E475" s="11"/>
      <c r="M475" s="9"/>
      <c r="N475" s="10"/>
      <c r="O475" s="10"/>
      <c r="P475" s="10"/>
      <c r="Q475" s="10"/>
      <c r="R475" s="10"/>
      <c r="S475" s="10"/>
    </row>
    <row r="476" spans="4:19" ht="13">
      <c r="D476" s="11"/>
      <c r="E476" s="11"/>
      <c r="M476" s="9"/>
      <c r="N476" s="10"/>
      <c r="O476" s="10"/>
      <c r="P476" s="10"/>
      <c r="Q476" s="10"/>
      <c r="R476" s="10"/>
      <c r="S476" s="10"/>
    </row>
    <row r="477" spans="4:19" ht="13">
      <c r="D477" s="11"/>
      <c r="E477" s="11"/>
      <c r="M477" s="9"/>
      <c r="N477" s="10"/>
      <c r="O477" s="10"/>
      <c r="P477" s="10"/>
      <c r="Q477" s="10"/>
      <c r="R477" s="10"/>
      <c r="S477" s="10"/>
    </row>
    <row r="478" spans="4:19" ht="13">
      <c r="D478" s="11"/>
      <c r="E478" s="11"/>
      <c r="M478" s="9"/>
      <c r="N478" s="10"/>
      <c r="O478" s="10"/>
      <c r="P478" s="10"/>
      <c r="Q478" s="10"/>
      <c r="R478" s="10"/>
      <c r="S478" s="10"/>
    </row>
    <row r="479" spans="4:19" ht="13">
      <c r="D479" s="11"/>
      <c r="E479" s="11"/>
      <c r="M479" s="9"/>
      <c r="N479" s="10"/>
      <c r="O479" s="10"/>
      <c r="P479" s="10"/>
      <c r="Q479" s="10"/>
      <c r="R479" s="10"/>
      <c r="S479" s="10"/>
    </row>
    <row r="480" spans="4:19" ht="13">
      <c r="D480" s="11"/>
      <c r="E480" s="11"/>
      <c r="M480" s="9"/>
      <c r="N480" s="10"/>
      <c r="O480" s="10"/>
      <c r="P480" s="10"/>
      <c r="Q480" s="10"/>
      <c r="R480" s="10"/>
      <c r="S480" s="10"/>
    </row>
    <row r="481" spans="4:19" ht="13">
      <c r="D481" s="11"/>
      <c r="E481" s="11"/>
      <c r="M481" s="9"/>
      <c r="N481" s="10"/>
      <c r="O481" s="10"/>
      <c r="P481" s="10"/>
      <c r="Q481" s="10"/>
      <c r="R481" s="10"/>
      <c r="S481" s="10"/>
    </row>
    <row r="482" spans="4:19" ht="13">
      <c r="D482" s="11"/>
      <c r="E482" s="11"/>
      <c r="M482" s="9"/>
      <c r="N482" s="10"/>
      <c r="O482" s="10"/>
      <c r="P482" s="10"/>
      <c r="Q482" s="10"/>
      <c r="R482" s="10"/>
      <c r="S482" s="10"/>
    </row>
    <row r="483" spans="4:19" ht="13">
      <c r="D483" s="11"/>
      <c r="E483" s="11"/>
      <c r="M483" s="9"/>
      <c r="N483" s="10"/>
      <c r="O483" s="10"/>
      <c r="P483" s="10"/>
      <c r="Q483" s="10"/>
      <c r="R483" s="10"/>
      <c r="S483" s="10"/>
    </row>
    <row r="484" spans="4:19" ht="13">
      <c r="D484" s="11"/>
      <c r="E484" s="11"/>
      <c r="M484" s="9"/>
      <c r="N484" s="10"/>
      <c r="O484" s="10"/>
      <c r="P484" s="10"/>
      <c r="Q484" s="10"/>
      <c r="R484" s="10"/>
      <c r="S484" s="10"/>
    </row>
    <row r="485" spans="4:19" ht="13">
      <c r="D485" s="11"/>
      <c r="E485" s="11"/>
      <c r="M485" s="9"/>
      <c r="N485" s="10"/>
      <c r="O485" s="10"/>
      <c r="P485" s="10"/>
      <c r="Q485" s="10"/>
      <c r="R485" s="10"/>
      <c r="S485" s="10"/>
    </row>
    <row r="486" spans="4:19" ht="13">
      <c r="D486" s="11"/>
      <c r="E486" s="11"/>
      <c r="M486" s="9"/>
      <c r="N486" s="10"/>
      <c r="O486" s="10"/>
      <c r="P486" s="10"/>
      <c r="Q486" s="10"/>
      <c r="R486" s="10"/>
      <c r="S486" s="10"/>
    </row>
    <row r="487" spans="4:19" ht="13">
      <c r="D487" s="11"/>
      <c r="E487" s="11"/>
      <c r="M487" s="9"/>
      <c r="N487" s="10"/>
      <c r="O487" s="10"/>
      <c r="P487" s="10"/>
      <c r="Q487" s="10"/>
      <c r="R487" s="10"/>
      <c r="S487" s="10"/>
    </row>
    <row r="488" spans="4:19" ht="13">
      <c r="D488" s="11"/>
      <c r="E488" s="11"/>
      <c r="M488" s="9"/>
      <c r="N488" s="10"/>
      <c r="O488" s="10"/>
      <c r="P488" s="10"/>
      <c r="Q488" s="10"/>
      <c r="R488" s="10"/>
      <c r="S488" s="10"/>
    </row>
    <row r="489" spans="4:19" ht="13">
      <c r="D489" s="11"/>
      <c r="E489" s="11"/>
      <c r="M489" s="9"/>
      <c r="N489" s="10"/>
      <c r="O489" s="10"/>
      <c r="P489" s="10"/>
      <c r="Q489" s="10"/>
      <c r="R489" s="10"/>
      <c r="S489" s="10"/>
    </row>
    <row r="490" spans="4:19" ht="13">
      <c r="D490" s="11"/>
      <c r="E490" s="11"/>
      <c r="M490" s="9"/>
      <c r="N490" s="10"/>
      <c r="O490" s="10"/>
      <c r="P490" s="10"/>
      <c r="Q490" s="10"/>
      <c r="R490" s="10"/>
      <c r="S490" s="10"/>
    </row>
    <row r="491" spans="4:19" ht="13">
      <c r="D491" s="11"/>
      <c r="E491" s="11"/>
      <c r="M491" s="9"/>
      <c r="N491" s="10"/>
      <c r="O491" s="10"/>
      <c r="P491" s="10"/>
      <c r="Q491" s="10"/>
      <c r="R491" s="10"/>
      <c r="S491" s="10"/>
    </row>
    <row r="492" spans="4:19" ht="13">
      <c r="D492" s="11"/>
      <c r="E492" s="11"/>
      <c r="M492" s="9"/>
      <c r="N492" s="10"/>
      <c r="O492" s="10"/>
      <c r="P492" s="10"/>
      <c r="Q492" s="10"/>
      <c r="R492" s="10"/>
      <c r="S492" s="10"/>
    </row>
    <row r="493" spans="4:19" ht="13">
      <c r="D493" s="11"/>
      <c r="E493" s="11"/>
      <c r="M493" s="9"/>
      <c r="N493" s="10"/>
      <c r="O493" s="10"/>
      <c r="P493" s="10"/>
      <c r="Q493" s="10"/>
      <c r="R493" s="10"/>
      <c r="S493" s="10"/>
    </row>
    <row r="494" spans="4:19" ht="13">
      <c r="D494" s="11"/>
      <c r="E494" s="11"/>
      <c r="M494" s="9"/>
      <c r="N494" s="10"/>
      <c r="O494" s="10"/>
      <c r="P494" s="10"/>
      <c r="Q494" s="10"/>
      <c r="R494" s="10"/>
      <c r="S494" s="10"/>
    </row>
    <row r="495" spans="4:19" ht="13">
      <c r="D495" s="11"/>
      <c r="E495" s="11"/>
      <c r="M495" s="9"/>
      <c r="N495" s="10"/>
      <c r="O495" s="10"/>
      <c r="P495" s="10"/>
      <c r="Q495" s="10"/>
      <c r="R495" s="10"/>
      <c r="S495" s="10"/>
    </row>
    <row r="496" spans="4:19" ht="13">
      <c r="D496" s="11"/>
      <c r="E496" s="11"/>
      <c r="M496" s="9"/>
      <c r="N496" s="10"/>
      <c r="O496" s="10"/>
      <c r="P496" s="10"/>
      <c r="Q496" s="10"/>
      <c r="R496" s="10"/>
      <c r="S496" s="10"/>
    </row>
    <row r="497" spans="4:19" ht="13">
      <c r="D497" s="11"/>
      <c r="E497" s="11"/>
      <c r="M497" s="9"/>
      <c r="N497" s="10"/>
      <c r="O497" s="10"/>
      <c r="P497" s="10"/>
      <c r="Q497" s="10"/>
      <c r="R497" s="10"/>
      <c r="S497" s="10"/>
    </row>
    <row r="498" spans="4:19" ht="13">
      <c r="D498" s="11"/>
      <c r="E498" s="11"/>
      <c r="M498" s="9"/>
      <c r="N498" s="10"/>
      <c r="O498" s="10"/>
      <c r="P498" s="10"/>
      <c r="Q498" s="10"/>
      <c r="R498" s="10"/>
      <c r="S498" s="10"/>
    </row>
    <row r="499" spans="4:19" ht="13">
      <c r="D499" s="11"/>
      <c r="E499" s="11"/>
      <c r="M499" s="9"/>
      <c r="N499" s="10"/>
      <c r="O499" s="10"/>
      <c r="P499" s="10"/>
      <c r="Q499" s="10"/>
      <c r="R499" s="10"/>
      <c r="S499" s="10"/>
    </row>
    <row r="500" spans="4:19" ht="13">
      <c r="D500" s="11"/>
      <c r="E500" s="11"/>
      <c r="M500" s="9"/>
      <c r="N500" s="10"/>
      <c r="O500" s="10"/>
      <c r="P500" s="10"/>
      <c r="Q500" s="10"/>
      <c r="R500" s="10"/>
      <c r="S500" s="10"/>
    </row>
    <row r="501" spans="4:19" ht="13">
      <c r="D501" s="11"/>
      <c r="E501" s="11"/>
      <c r="M501" s="9"/>
      <c r="N501" s="10"/>
      <c r="O501" s="10"/>
      <c r="P501" s="10"/>
      <c r="Q501" s="10"/>
      <c r="R501" s="10"/>
      <c r="S501" s="10"/>
    </row>
    <row r="502" spans="4:19" ht="13">
      <c r="D502" s="11"/>
      <c r="E502" s="11"/>
      <c r="M502" s="9"/>
      <c r="N502" s="10"/>
      <c r="O502" s="10"/>
      <c r="P502" s="10"/>
      <c r="Q502" s="10"/>
      <c r="R502" s="10"/>
      <c r="S502" s="10"/>
    </row>
    <row r="503" spans="4:19" ht="13">
      <c r="D503" s="11"/>
      <c r="E503" s="11"/>
      <c r="M503" s="9"/>
      <c r="N503" s="10"/>
      <c r="O503" s="10"/>
      <c r="P503" s="10"/>
      <c r="Q503" s="10"/>
      <c r="R503" s="10"/>
      <c r="S503" s="10"/>
    </row>
    <row r="504" spans="4:19" ht="13">
      <c r="D504" s="11"/>
      <c r="E504" s="11"/>
      <c r="M504" s="9"/>
      <c r="N504" s="10"/>
      <c r="O504" s="10"/>
      <c r="P504" s="10"/>
      <c r="Q504" s="10"/>
      <c r="R504" s="10"/>
      <c r="S504" s="10"/>
    </row>
    <row r="505" spans="4:19" ht="13">
      <c r="D505" s="11"/>
      <c r="E505" s="11"/>
      <c r="M505" s="9"/>
      <c r="N505" s="10"/>
      <c r="O505" s="10"/>
      <c r="P505" s="10"/>
      <c r="Q505" s="10"/>
      <c r="R505" s="10"/>
      <c r="S505" s="10"/>
    </row>
    <row r="506" spans="4:19" ht="13">
      <c r="D506" s="11"/>
      <c r="E506" s="11"/>
      <c r="M506" s="9"/>
      <c r="N506" s="10"/>
      <c r="O506" s="10"/>
      <c r="P506" s="10"/>
      <c r="Q506" s="10"/>
      <c r="R506" s="10"/>
      <c r="S506" s="10"/>
    </row>
    <row r="507" spans="4:19" ht="13">
      <c r="D507" s="11"/>
      <c r="E507" s="11"/>
      <c r="M507" s="9"/>
      <c r="N507" s="10"/>
      <c r="O507" s="10"/>
      <c r="P507" s="10"/>
      <c r="Q507" s="10"/>
      <c r="R507" s="10"/>
      <c r="S507" s="10"/>
    </row>
    <row r="508" spans="4:19" ht="13">
      <c r="D508" s="11"/>
      <c r="E508" s="11"/>
      <c r="M508" s="9"/>
      <c r="N508" s="10"/>
      <c r="O508" s="10"/>
      <c r="P508" s="10"/>
      <c r="Q508" s="10"/>
      <c r="R508" s="10"/>
      <c r="S508" s="10"/>
    </row>
    <row r="509" spans="4:19" ht="13">
      <c r="D509" s="11"/>
      <c r="E509" s="11"/>
      <c r="M509" s="9"/>
      <c r="N509" s="10"/>
      <c r="O509" s="10"/>
      <c r="P509" s="10"/>
      <c r="Q509" s="10"/>
      <c r="R509" s="10"/>
      <c r="S509" s="10"/>
    </row>
    <row r="510" spans="4:19" ht="13">
      <c r="D510" s="11"/>
      <c r="E510" s="11"/>
      <c r="M510" s="9"/>
      <c r="N510" s="10"/>
      <c r="O510" s="10"/>
      <c r="P510" s="10"/>
      <c r="Q510" s="10"/>
      <c r="R510" s="10"/>
      <c r="S510" s="10"/>
    </row>
    <row r="511" spans="4:19" ht="13">
      <c r="D511" s="11"/>
      <c r="E511" s="11"/>
      <c r="M511" s="9"/>
      <c r="N511" s="10"/>
      <c r="O511" s="10"/>
      <c r="P511" s="10"/>
      <c r="Q511" s="10"/>
      <c r="R511" s="10"/>
      <c r="S511" s="10"/>
    </row>
    <row r="512" spans="4:19" ht="13">
      <c r="D512" s="11"/>
      <c r="E512" s="11"/>
      <c r="M512" s="9"/>
      <c r="N512" s="10"/>
      <c r="O512" s="10"/>
      <c r="P512" s="10"/>
      <c r="Q512" s="10"/>
      <c r="R512" s="10"/>
      <c r="S512" s="10"/>
    </row>
    <row r="513" spans="4:19" ht="13">
      <c r="D513" s="11"/>
      <c r="E513" s="11"/>
      <c r="M513" s="9"/>
      <c r="N513" s="10"/>
      <c r="O513" s="10"/>
      <c r="P513" s="10"/>
      <c r="Q513" s="10"/>
      <c r="R513" s="10"/>
      <c r="S513" s="10"/>
    </row>
    <row r="514" spans="4:19" ht="13">
      <c r="D514" s="11"/>
      <c r="E514" s="11"/>
      <c r="M514" s="9"/>
      <c r="N514" s="10"/>
      <c r="O514" s="10"/>
      <c r="P514" s="10"/>
      <c r="Q514" s="10"/>
      <c r="R514" s="10"/>
      <c r="S514" s="10"/>
    </row>
    <row r="515" spans="4:19" ht="13">
      <c r="D515" s="11"/>
      <c r="E515" s="11"/>
      <c r="M515" s="9"/>
      <c r="N515" s="10"/>
      <c r="O515" s="10"/>
      <c r="P515" s="10"/>
      <c r="Q515" s="10"/>
      <c r="R515" s="10"/>
      <c r="S515" s="10"/>
    </row>
    <row r="516" spans="4:19" ht="13">
      <c r="D516" s="11"/>
      <c r="E516" s="11"/>
      <c r="M516" s="9"/>
      <c r="N516" s="10"/>
      <c r="O516" s="10"/>
      <c r="P516" s="10"/>
      <c r="Q516" s="10"/>
      <c r="R516" s="10"/>
      <c r="S516" s="10"/>
    </row>
    <row r="517" spans="4:19" ht="13">
      <c r="D517" s="11"/>
      <c r="E517" s="11"/>
      <c r="M517" s="9"/>
      <c r="N517" s="10"/>
      <c r="O517" s="10"/>
      <c r="P517" s="10"/>
      <c r="Q517" s="10"/>
      <c r="R517" s="10"/>
      <c r="S517" s="10"/>
    </row>
    <row r="518" spans="4:19" ht="13">
      <c r="D518" s="11"/>
      <c r="E518" s="11"/>
      <c r="M518" s="9"/>
      <c r="N518" s="10"/>
      <c r="O518" s="10"/>
      <c r="P518" s="10"/>
      <c r="Q518" s="10"/>
      <c r="R518" s="10"/>
      <c r="S518" s="10"/>
    </row>
    <row r="519" spans="4:19" ht="13">
      <c r="D519" s="11"/>
      <c r="E519" s="11"/>
      <c r="M519" s="9"/>
      <c r="N519" s="10"/>
      <c r="O519" s="10"/>
      <c r="P519" s="10"/>
      <c r="Q519" s="10"/>
      <c r="R519" s="10"/>
      <c r="S519" s="10"/>
    </row>
    <row r="520" spans="4:19" ht="13">
      <c r="D520" s="11"/>
      <c r="E520" s="11"/>
      <c r="M520" s="9"/>
      <c r="N520" s="10"/>
      <c r="O520" s="10"/>
      <c r="P520" s="10"/>
      <c r="Q520" s="10"/>
      <c r="R520" s="10"/>
      <c r="S520" s="10"/>
    </row>
    <row r="521" spans="4:19" ht="13">
      <c r="D521" s="11"/>
      <c r="E521" s="11"/>
      <c r="M521" s="9"/>
      <c r="N521" s="10"/>
      <c r="O521" s="10"/>
      <c r="P521" s="10"/>
      <c r="Q521" s="10"/>
      <c r="R521" s="10"/>
      <c r="S521" s="10"/>
    </row>
    <row r="522" spans="4:19" ht="13">
      <c r="D522" s="11"/>
      <c r="E522" s="11"/>
      <c r="M522" s="9"/>
      <c r="N522" s="10"/>
      <c r="O522" s="10"/>
      <c r="P522" s="10"/>
      <c r="Q522" s="10"/>
      <c r="R522" s="10"/>
      <c r="S522" s="10"/>
    </row>
    <row r="523" spans="4:19" ht="13">
      <c r="D523" s="11"/>
      <c r="E523" s="11"/>
      <c r="M523" s="9"/>
      <c r="N523" s="10"/>
      <c r="O523" s="10"/>
      <c r="P523" s="10"/>
      <c r="Q523" s="10"/>
      <c r="R523" s="10"/>
      <c r="S523" s="10"/>
    </row>
    <row r="524" spans="4:19" ht="13">
      <c r="D524" s="11"/>
      <c r="E524" s="11"/>
      <c r="M524" s="9"/>
      <c r="N524" s="10"/>
      <c r="O524" s="10"/>
      <c r="P524" s="10"/>
      <c r="Q524" s="10"/>
      <c r="R524" s="10"/>
      <c r="S524" s="10"/>
    </row>
    <row r="525" spans="4:19" ht="13">
      <c r="D525" s="11"/>
      <c r="E525" s="11"/>
      <c r="M525" s="9"/>
      <c r="N525" s="10"/>
      <c r="O525" s="10"/>
      <c r="P525" s="10"/>
      <c r="Q525" s="10"/>
      <c r="R525" s="10"/>
      <c r="S525" s="10"/>
    </row>
    <row r="526" spans="4:19" ht="13">
      <c r="D526" s="11"/>
      <c r="E526" s="11"/>
      <c r="M526" s="9"/>
      <c r="N526" s="10"/>
      <c r="O526" s="10"/>
      <c r="P526" s="10"/>
      <c r="Q526" s="10"/>
      <c r="R526" s="10"/>
      <c r="S526" s="10"/>
    </row>
    <row r="527" spans="4:19" ht="13">
      <c r="D527" s="11"/>
      <c r="E527" s="11"/>
      <c r="M527" s="9"/>
      <c r="N527" s="10"/>
      <c r="O527" s="10"/>
      <c r="P527" s="10"/>
      <c r="Q527" s="10"/>
      <c r="R527" s="10"/>
      <c r="S527" s="10"/>
    </row>
    <row r="528" spans="4:19" ht="13">
      <c r="D528" s="11"/>
      <c r="E528" s="11"/>
      <c r="M528" s="9"/>
      <c r="N528" s="10"/>
      <c r="O528" s="10"/>
      <c r="P528" s="10"/>
      <c r="Q528" s="10"/>
      <c r="R528" s="10"/>
      <c r="S528" s="10"/>
    </row>
    <row r="529" spans="4:19" ht="13">
      <c r="D529" s="11"/>
      <c r="E529" s="11"/>
      <c r="M529" s="9"/>
      <c r="N529" s="10"/>
      <c r="O529" s="10"/>
      <c r="P529" s="10"/>
      <c r="Q529" s="10"/>
      <c r="R529" s="10"/>
      <c r="S529" s="10"/>
    </row>
    <row r="530" spans="4:19" ht="13">
      <c r="D530" s="11"/>
      <c r="E530" s="11"/>
      <c r="M530" s="9"/>
      <c r="N530" s="10"/>
      <c r="O530" s="10"/>
      <c r="P530" s="10"/>
      <c r="Q530" s="10"/>
      <c r="R530" s="10"/>
      <c r="S530" s="10"/>
    </row>
    <row r="531" spans="4:19" ht="13">
      <c r="D531" s="11"/>
      <c r="E531" s="11"/>
      <c r="M531" s="9"/>
      <c r="N531" s="10"/>
      <c r="O531" s="10"/>
      <c r="P531" s="10"/>
      <c r="Q531" s="10"/>
      <c r="R531" s="10"/>
      <c r="S531" s="10"/>
    </row>
    <row r="532" spans="4:19" ht="13">
      <c r="D532" s="11"/>
      <c r="E532" s="11"/>
      <c r="M532" s="9"/>
      <c r="N532" s="10"/>
      <c r="O532" s="10"/>
      <c r="P532" s="10"/>
      <c r="Q532" s="10"/>
      <c r="R532" s="10"/>
      <c r="S532" s="10"/>
    </row>
    <row r="533" spans="4:19" ht="13">
      <c r="D533" s="11"/>
      <c r="E533" s="11"/>
      <c r="M533" s="9"/>
      <c r="N533" s="10"/>
      <c r="O533" s="10"/>
      <c r="P533" s="10"/>
      <c r="Q533" s="10"/>
      <c r="R533" s="10"/>
      <c r="S533" s="10"/>
    </row>
    <row r="534" spans="4:19" ht="13">
      <c r="D534" s="11"/>
      <c r="E534" s="11"/>
      <c r="M534" s="9"/>
      <c r="N534" s="10"/>
      <c r="O534" s="10"/>
      <c r="P534" s="10"/>
      <c r="Q534" s="10"/>
      <c r="R534" s="10"/>
      <c r="S534" s="10"/>
    </row>
    <row r="535" spans="4:19" ht="13">
      <c r="D535" s="11"/>
      <c r="E535" s="11"/>
      <c r="M535" s="9"/>
      <c r="N535" s="10"/>
      <c r="O535" s="10"/>
      <c r="P535" s="10"/>
      <c r="Q535" s="10"/>
      <c r="R535" s="10"/>
      <c r="S535" s="10"/>
    </row>
    <row r="536" spans="4:19" ht="13">
      <c r="D536" s="11"/>
      <c r="E536" s="11"/>
      <c r="M536" s="9"/>
      <c r="N536" s="10"/>
      <c r="O536" s="10"/>
      <c r="P536" s="10"/>
      <c r="Q536" s="10"/>
      <c r="R536" s="10"/>
      <c r="S536" s="10"/>
    </row>
    <row r="537" spans="4:19" ht="13">
      <c r="D537" s="11"/>
      <c r="E537" s="11"/>
      <c r="M537" s="9"/>
      <c r="N537" s="10"/>
      <c r="O537" s="10"/>
      <c r="P537" s="10"/>
      <c r="Q537" s="10"/>
      <c r="R537" s="10"/>
      <c r="S537" s="10"/>
    </row>
    <row r="538" spans="4:19" ht="13">
      <c r="D538" s="11"/>
      <c r="E538" s="11"/>
      <c r="M538" s="9"/>
      <c r="N538" s="10"/>
      <c r="O538" s="10"/>
      <c r="P538" s="10"/>
      <c r="Q538" s="10"/>
      <c r="R538" s="10"/>
      <c r="S538" s="10"/>
    </row>
    <row r="539" spans="4:19" ht="13">
      <c r="D539" s="11"/>
      <c r="E539" s="11"/>
      <c r="M539" s="9"/>
      <c r="N539" s="10"/>
      <c r="O539" s="10"/>
      <c r="P539" s="10"/>
      <c r="Q539" s="10"/>
      <c r="R539" s="10"/>
      <c r="S539" s="10"/>
    </row>
    <row r="540" spans="4:19" ht="13">
      <c r="D540" s="11"/>
      <c r="E540" s="11"/>
      <c r="M540" s="9"/>
      <c r="N540" s="10"/>
      <c r="O540" s="10"/>
      <c r="P540" s="10"/>
      <c r="Q540" s="10"/>
      <c r="R540" s="10"/>
      <c r="S540" s="10"/>
    </row>
    <row r="541" spans="4:19" ht="13">
      <c r="D541" s="11"/>
      <c r="E541" s="11"/>
      <c r="M541" s="9"/>
      <c r="N541" s="10"/>
      <c r="O541" s="10"/>
      <c r="P541" s="10"/>
      <c r="Q541" s="10"/>
      <c r="R541" s="10"/>
      <c r="S541" s="10"/>
    </row>
    <row r="542" spans="4:19" ht="13">
      <c r="D542" s="11"/>
      <c r="E542" s="11"/>
      <c r="M542" s="9"/>
      <c r="N542" s="10"/>
      <c r="O542" s="10"/>
      <c r="P542" s="10"/>
      <c r="Q542" s="10"/>
      <c r="R542" s="10"/>
      <c r="S542" s="10"/>
    </row>
    <row r="543" spans="4:19" ht="13">
      <c r="D543" s="11"/>
      <c r="E543" s="11"/>
      <c r="M543" s="9"/>
      <c r="N543" s="10"/>
      <c r="O543" s="10"/>
      <c r="P543" s="10"/>
      <c r="Q543" s="10"/>
      <c r="R543" s="10"/>
      <c r="S543" s="10"/>
    </row>
    <row r="544" spans="4:19" ht="13">
      <c r="D544" s="11"/>
      <c r="E544" s="11"/>
      <c r="M544" s="9"/>
      <c r="N544" s="10"/>
      <c r="O544" s="10"/>
      <c r="P544" s="10"/>
      <c r="Q544" s="10"/>
      <c r="R544" s="10"/>
      <c r="S544" s="10"/>
    </row>
    <row r="545" spans="4:19" ht="13">
      <c r="D545" s="11"/>
      <c r="E545" s="11"/>
      <c r="M545" s="9"/>
      <c r="N545" s="10"/>
      <c r="O545" s="10"/>
      <c r="P545" s="10"/>
      <c r="Q545" s="10"/>
      <c r="R545" s="10"/>
      <c r="S545" s="10"/>
    </row>
    <row r="546" spans="4:19" ht="13">
      <c r="D546" s="11"/>
      <c r="E546" s="11"/>
      <c r="M546" s="9"/>
      <c r="N546" s="10"/>
      <c r="O546" s="10"/>
      <c r="P546" s="10"/>
      <c r="Q546" s="10"/>
      <c r="R546" s="10"/>
      <c r="S546" s="10"/>
    </row>
    <row r="547" spans="4:19" ht="13">
      <c r="D547" s="11"/>
      <c r="E547" s="11"/>
      <c r="M547" s="9"/>
      <c r="N547" s="10"/>
      <c r="O547" s="10"/>
      <c r="P547" s="10"/>
      <c r="Q547" s="10"/>
      <c r="R547" s="10"/>
      <c r="S547" s="10"/>
    </row>
    <row r="548" spans="4:19" ht="13">
      <c r="D548" s="11"/>
      <c r="E548" s="11"/>
      <c r="M548" s="9"/>
      <c r="N548" s="10"/>
      <c r="O548" s="10"/>
      <c r="P548" s="10"/>
      <c r="Q548" s="10"/>
      <c r="R548" s="10"/>
      <c r="S548" s="10"/>
    </row>
    <row r="549" spans="4:19" ht="13">
      <c r="D549" s="11"/>
      <c r="E549" s="11"/>
      <c r="M549" s="9"/>
      <c r="N549" s="10"/>
      <c r="O549" s="10"/>
      <c r="P549" s="10"/>
      <c r="Q549" s="10"/>
      <c r="R549" s="10"/>
      <c r="S549" s="10"/>
    </row>
    <row r="550" spans="4:19" ht="13">
      <c r="D550" s="11"/>
      <c r="E550" s="11"/>
      <c r="M550" s="9"/>
      <c r="N550" s="10"/>
      <c r="O550" s="10"/>
      <c r="P550" s="10"/>
      <c r="Q550" s="10"/>
      <c r="R550" s="10"/>
      <c r="S550" s="10"/>
    </row>
    <row r="551" spans="4:19" ht="13">
      <c r="D551" s="11"/>
      <c r="E551" s="11"/>
      <c r="M551" s="9"/>
      <c r="N551" s="10"/>
      <c r="O551" s="10"/>
      <c r="P551" s="10"/>
      <c r="Q551" s="10"/>
      <c r="R551" s="10"/>
      <c r="S551" s="10"/>
    </row>
    <row r="552" spans="4:19" ht="13">
      <c r="D552" s="11"/>
      <c r="E552" s="11"/>
      <c r="M552" s="9"/>
      <c r="N552" s="10"/>
      <c r="O552" s="10"/>
      <c r="P552" s="10"/>
      <c r="Q552" s="10"/>
      <c r="R552" s="10"/>
      <c r="S552" s="10"/>
    </row>
    <row r="553" spans="4:19" ht="13">
      <c r="D553" s="11"/>
      <c r="E553" s="11"/>
      <c r="M553" s="9"/>
      <c r="N553" s="10"/>
      <c r="O553" s="10"/>
      <c r="P553" s="10"/>
      <c r="Q553" s="10"/>
      <c r="R553" s="10"/>
      <c r="S553" s="10"/>
    </row>
    <row r="554" spans="4:19" ht="13">
      <c r="D554" s="11"/>
      <c r="E554" s="11"/>
      <c r="M554" s="9"/>
      <c r="N554" s="10"/>
      <c r="O554" s="10"/>
      <c r="P554" s="10"/>
      <c r="Q554" s="10"/>
      <c r="R554" s="10"/>
      <c r="S554" s="10"/>
    </row>
    <row r="555" spans="4:19" ht="13">
      <c r="D555" s="11"/>
      <c r="E555" s="11"/>
      <c r="M555" s="9"/>
      <c r="N555" s="10"/>
      <c r="O555" s="10"/>
      <c r="P555" s="10"/>
      <c r="Q555" s="10"/>
      <c r="R555" s="10"/>
      <c r="S555" s="10"/>
    </row>
    <row r="556" spans="4:19" ht="13">
      <c r="D556" s="11"/>
      <c r="E556" s="11"/>
      <c r="M556" s="9"/>
      <c r="N556" s="10"/>
      <c r="O556" s="10"/>
      <c r="P556" s="10"/>
      <c r="Q556" s="10"/>
      <c r="R556" s="10"/>
      <c r="S556" s="10"/>
    </row>
    <row r="557" spans="4:19" ht="13">
      <c r="D557" s="11"/>
      <c r="E557" s="11"/>
      <c r="M557" s="9"/>
      <c r="N557" s="10"/>
      <c r="O557" s="10"/>
      <c r="P557" s="10"/>
      <c r="Q557" s="10"/>
      <c r="R557" s="10"/>
      <c r="S557" s="10"/>
    </row>
    <row r="558" spans="4:19" ht="13">
      <c r="D558" s="11"/>
      <c r="E558" s="11"/>
      <c r="M558" s="9"/>
      <c r="N558" s="10"/>
      <c r="O558" s="10"/>
      <c r="P558" s="10"/>
      <c r="Q558" s="10"/>
      <c r="R558" s="10"/>
      <c r="S558" s="10"/>
    </row>
    <row r="559" spans="4:19" ht="13">
      <c r="D559" s="11"/>
      <c r="E559" s="11"/>
      <c r="M559" s="9"/>
      <c r="N559" s="10"/>
      <c r="O559" s="10"/>
      <c r="P559" s="10"/>
      <c r="Q559" s="10"/>
      <c r="R559" s="10"/>
      <c r="S559" s="10"/>
    </row>
    <row r="560" spans="4:19" ht="13">
      <c r="D560" s="11"/>
      <c r="E560" s="11"/>
      <c r="M560" s="9"/>
      <c r="N560" s="10"/>
      <c r="O560" s="10"/>
      <c r="P560" s="10"/>
      <c r="Q560" s="10"/>
      <c r="R560" s="10"/>
      <c r="S560" s="10"/>
    </row>
    <row r="561" spans="4:19" ht="13">
      <c r="D561" s="11"/>
      <c r="E561" s="11"/>
      <c r="M561" s="9"/>
      <c r="N561" s="10"/>
      <c r="O561" s="10"/>
      <c r="P561" s="10"/>
      <c r="Q561" s="10"/>
      <c r="R561" s="10"/>
      <c r="S561" s="10"/>
    </row>
    <row r="562" spans="4:19" ht="13">
      <c r="D562" s="11"/>
      <c r="E562" s="11"/>
      <c r="M562" s="9"/>
      <c r="N562" s="10"/>
      <c r="O562" s="10"/>
      <c r="P562" s="10"/>
      <c r="Q562" s="10"/>
      <c r="R562" s="10"/>
      <c r="S562" s="10"/>
    </row>
    <row r="563" spans="4:19" ht="13">
      <c r="D563" s="11"/>
      <c r="E563" s="11"/>
      <c r="M563" s="9"/>
      <c r="N563" s="10"/>
      <c r="O563" s="10"/>
      <c r="P563" s="10"/>
      <c r="Q563" s="10"/>
      <c r="R563" s="10"/>
      <c r="S563" s="10"/>
    </row>
    <row r="564" spans="4:19" ht="13">
      <c r="D564" s="11"/>
      <c r="E564" s="11"/>
      <c r="M564" s="9"/>
      <c r="N564" s="10"/>
      <c r="O564" s="10"/>
      <c r="P564" s="10"/>
      <c r="Q564" s="10"/>
      <c r="R564" s="10"/>
      <c r="S564" s="10"/>
    </row>
    <row r="565" spans="4:19" ht="13">
      <c r="D565" s="11"/>
      <c r="E565" s="11"/>
      <c r="M565" s="9"/>
      <c r="N565" s="10"/>
      <c r="O565" s="10"/>
      <c r="P565" s="10"/>
      <c r="Q565" s="10"/>
      <c r="R565" s="10"/>
      <c r="S565" s="10"/>
    </row>
    <row r="566" spans="4:19" ht="13">
      <c r="D566" s="11"/>
      <c r="E566" s="11"/>
      <c r="M566" s="9"/>
      <c r="N566" s="10"/>
      <c r="O566" s="10"/>
      <c r="P566" s="10"/>
      <c r="Q566" s="10"/>
      <c r="R566" s="10"/>
      <c r="S566" s="10"/>
    </row>
    <row r="567" spans="4:19" ht="13">
      <c r="D567" s="11"/>
      <c r="E567" s="11"/>
      <c r="M567" s="9"/>
      <c r="N567" s="10"/>
      <c r="O567" s="10"/>
      <c r="P567" s="10"/>
      <c r="Q567" s="10"/>
      <c r="R567" s="10"/>
      <c r="S567" s="10"/>
    </row>
    <row r="568" spans="4:19" ht="13">
      <c r="D568" s="11"/>
      <c r="E568" s="11"/>
      <c r="M568" s="9"/>
      <c r="N568" s="10"/>
      <c r="O568" s="10"/>
      <c r="P568" s="10"/>
      <c r="Q568" s="10"/>
      <c r="R568" s="10"/>
      <c r="S568" s="10"/>
    </row>
    <row r="569" spans="4:19" ht="13">
      <c r="D569" s="11"/>
      <c r="E569" s="11"/>
      <c r="M569" s="9"/>
      <c r="N569" s="10"/>
      <c r="O569" s="10"/>
      <c r="P569" s="10"/>
      <c r="Q569" s="10"/>
      <c r="R569" s="10"/>
      <c r="S569" s="10"/>
    </row>
    <row r="570" spans="4:19" ht="13">
      <c r="D570" s="11"/>
      <c r="E570" s="11"/>
      <c r="M570" s="9"/>
      <c r="N570" s="10"/>
      <c r="O570" s="10"/>
      <c r="P570" s="10"/>
      <c r="Q570" s="10"/>
      <c r="R570" s="10"/>
      <c r="S570" s="10"/>
    </row>
    <row r="571" spans="4:19" ht="13">
      <c r="D571" s="11"/>
      <c r="E571" s="11"/>
      <c r="M571" s="9"/>
      <c r="N571" s="10"/>
      <c r="O571" s="10"/>
      <c r="P571" s="10"/>
      <c r="Q571" s="10"/>
      <c r="R571" s="10"/>
      <c r="S571" s="10"/>
    </row>
    <row r="572" spans="4:19" ht="13">
      <c r="D572" s="11"/>
      <c r="E572" s="11"/>
      <c r="M572" s="9"/>
      <c r="N572" s="10"/>
      <c r="O572" s="10"/>
      <c r="P572" s="10"/>
      <c r="Q572" s="10"/>
      <c r="R572" s="10"/>
      <c r="S572" s="10"/>
    </row>
    <row r="573" spans="4:19" ht="13">
      <c r="D573" s="11"/>
      <c r="E573" s="11"/>
      <c r="M573" s="9"/>
      <c r="N573" s="10"/>
      <c r="O573" s="10"/>
      <c r="P573" s="10"/>
      <c r="Q573" s="10"/>
      <c r="R573" s="10"/>
      <c r="S573" s="10"/>
    </row>
    <row r="574" spans="4:19" ht="13">
      <c r="D574" s="11"/>
      <c r="E574" s="11"/>
      <c r="M574" s="9"/>
      <c r="N574" s="10"/>
      <c r="O574" s="10"/>
      <c r="P574" s="10"/>
      <c r="Q574" s="10"/>
      <c r="R574" s="10"/>
      <c r="S574" s="10"/>
    </row>
    <row r="575" spans="4:19" ht="13">
      <c r="D575" s="11"/>
      <c r="E575" s="11"/>
      <c r="M575" s="9"/>
      <c r="N575" s="10"/>
      <c r="O575" s="10"/>
      <c r="P575" s="10"/>
      <c r="Q575" s="10"/>
      <c r="R575" s="10"/>
      <c r="S575" s="10"/>
    </row>
    <row r="576" spans="4:19" ht="13">
      <c r="D576" s="11"/>
      <c r="E576" s="11"/>
      <c r="M576" s="9"/>
      <c r="N576" s="10"/>
      <c r="O576" s="10"/>
      <c r="P576" s="10"/>
      <c r="Q576" s="10"/>
      <c r="R576" s="10"/>
      <c r="S576" s="10"/>
    </row>
    <row r="577" spans="4:19" ht="13">
      <c r="D577" s="11"/>
      <c r="E577" s="11"/>
      <c r="M577" s="9"/>
      <c r="N577" s="10"/>
      <c r="O577" s="10"/>
      <c r="P577" s="10"/>
      <c r="Q577" s="10"/>
      <c r="R577" s="10"/>
      <c r="S577" s="10"/>
    </row>
    <row r="578" spans="4:19" ht="13">
      <c r="D578" s="11"/>
      <c r="E578" s="11"/>
      <c r="M578" s="9"/>
      <c r="N578" s="10"/>
      <c r="O578" s="10"/>
      <c r="P578" s="10"/>
      <c r="Q578" s="10"/>
      <c r="R578" s="10"/>
      <c r="S578" s="10"/>
    </row>
    <row r="579" spans="4:19" ht="13">
      <c r="D579" s="11"/>
      <c r="E579" s="11"/>
      <c r="M579" s="9"/>
      <c r="N579" s="10"/>
      <c r="O579" s="10"/>
      <c r="P579" s="10"/>
      <c r="Q579" s="10"/>
      <c r="R579" s="10"/>
      <c r="S579" s="10"/>
    </row>
    <row r="580" spans="4:19" ht="13">
      <c r="D580" s="11"/>
      <c r="E580" s="11"/>
      <c r="M580" s="9"/>
      <c r="N580" s="10"/>
      <c r="O580" s="10"/>
      <c r="P580" s="10"/>
      <c r="Q580" s="10"/>
      <c r="R580" s="10"/>
      <c r="S580" s="10"/>
    </row>
    <row r="581" spans="4:19" ht="13">
      <c r="D581" s="11"/>
      <c r="E581" s="11"/>
      <c r="M581" s="9"/>
      <c r="N581" s="10"/>
      <c r="O581" s="10"/>
      <c r="P581" s="10"/>
      <c r="Q581" s="10"/>
      <c r="R581" s="10"/>
      <c r="S581" s="10"/>
    </row>
    <row r="582" spans="4:19" ht="13">
      <c r="D582" s="11"/>
      <c r="E582" s="11"/>
      <c r="M582" s="9"/>
      <c r="N582" s="10"/>
      <c r="O582" s="10"/>
      <c r="P582" s="10"/>
      <c r="Q582" s="10"/>
      <c r="R582" s="10"/>
      <c r="S582" s="10"/>
    </row>
    <row r="583" spans="4:19" ht="13">
      <c r="D583" s="11"/>
      <c r="E583" s="11"/>
      <c r="M583" s="9"/>
      <c r="N583" s="10"/>
      <c r="O583" s="10"/>
      <c r="P583" s="10"/>
      <c r="Q583" s="10"/>
      <c r="R583" s="10"/>
      <c r="S583" s="10"/>
    </row>
    <row r="584" spans="4:19" ht="13">
      <c r="D584" s="11"/>
      <c r="E584" s="11"/>
      <c r="M584" s="9"/>
      <c r="N584" s="10"/>
      <c r="O584" s="10"/>
      <c r="P584" s="10"/>
      <c r="Q584" s="10"/>
      <c r="R584" s="10"/>
      <c r="S584" s="10"/>
    </row>
    <row r="585" spans="4:19" ht="13">
      <c r="D585" s="11"/>
      <c r="E585" s="11"/>
      <c r="M585" s="9"/>
      <c r="N585" s="10"/>
      <c r="O585" s="10"/>
      <c r="P585" s="10"/>
      <c r="Q585" s="10"/>
      <c r="R585" s="10"/>
      <c r="S585" s="10"/>
    </row>
    <row r="586" spans="4:19" ht="13">
      <c r="D586" s="11"/>
      <c r="E586" s="11"/>
      <c r="M586" s="9"/>
      <c r="N586" s="10"/>
      <c r="O586" s="10"/>
      <c r="P586" s="10"/>
      <c r="Q586" s="10"/>
      <c r="R586" s="10"/>
      <c r="S586" s="10"/>
    </row>
    <row r="587" spans="4:19" ht="13">
      <c r="D587" s="11"/>
      <c r="E587" s="11"/>
      <c r="M587" s="9"/>
      <c r="N587" s="10"/>
      <c r="O587" s="10"/>
      <c r="P587" s="10"/>
      <c r="Q587" s="10"/>
      <c r="R587" s="10"/>
      <c r="S587" s="10"/>
    </row>
    <row r="588" spans="4:19" ht="13">
      <c r="D588" s="11"/>
      <c r="E588" s="11"/>
      <c r="M588" s="9"/>
      <c r="N588" s="10"/>
      <c r="O588" s="10"/>
      <c r="P588" s="10"/>
      <c r="Q588" s="10"/>
      <c r="R588" s="10"/>
      <c r="S588" s="10"/>
    </row>
    <row r="589" spans="4:19" ht="13">
      <c r="D589" s="11"/>
      <c r="E589" s="11"/>
      <c r="M589" s="9"/>
      <c r="N589" s="10"/>
      <c r="O589" s="10"/>
      <c r="P589" s="10"/>
      <c r="Q589" s="10"/>
      <c r="R589" s="10"/>
      <c r="S589" s="10"/>
    </row>
    <row r="590" spans="4:19" ht="13">
      <c r="D590" s="11"/>
      <c r="E590" s="11"/>
      <c r="M590" s="9"/>
      <c r="N590" s="10"/>
      <c r="O590" s="10"/>
      <c r="P590" s="10"/>
      <c r="Q590" s="10"/>
      <c r="R590" s="10"/>
      <c r="S590" s="10"/>
    </row>
    <row r="591" spans="4:19" ht="13">
      <c r="D591" s="11"/>
      <c r="E591" s="11"/>
      <c r="M591" s="9"/>
      <c r="N591" s="10"/>
      <c r="O591" s="10"/>
      <c r="P591" s="10"/>
      <c r="Q591" s="10"/>
      <c r="R591" s="10"/>
      <c r="S591" s="10"/>
    </row>
    <row r="592" spans="4:19" ht="13">
      <c r="D592" s="11"/>
      <c r="E592" s="11"/>
      <c r="M592" s="9"/>
      <c r="N592" s="10"/>
      <c r="O592" s="10"/>
      <c r="P592" s="10"/>
      <c r="Q592" s="10"/>
      <c r="R592" s="10"/>
      <c r="S592" s="10"/>
    </row>
    <row r="593" spans="4:19" ht="13">
      <c r="D593" s="11"/>
      <c r="E593" s="11"/>
      <c r="M593" s="9"/>
      <c r="N593" s="10"/>
      <c r="O593" s="10"/>
      <c r="P593" s="10"/>
      <c r="Q593" s="10"/>
      <c r="R593" s="10"/>
      <c r="S593" s="10"/>
    </row>
    <row r="594" spans="4:19" ht="13">
      <c r="D594" s="11"/>
      <c r="E594" s="11"/>
      <c r="M594" s="9"/>
      <c r="N594" s="10"/>
      <c r="O594" s="10"/>
      <c r="P594" s="10"/>
      <c r="Q594" s="10"/>
      <c r="R594" s="10"/>
      <c r="S594" s="10"/>
    </row>
    <row r="595" spans="4:19" ht="13">
      <c r="D595" s="11"/>
      <c r="E595" s="11"/>
      <c r="M595" s="9"/>
      <c r="N595" s="10"/>
      <c r="O595" s="10"/>
      <c r="P595" s="10"/>
      <c r="Q595" s="10"/>
      <c r="R595" s="10"/>
      <c r="S595" s="10"/>
    </row>
    <row r="596" spans="4:19" ht="13">
      <c r="D596" s="11"/>
      <c r="E596" s="11"/>
      <c r="M596" s="9"/>
      <c r="N596" s="10"/>
      <c r="O596" s="10"/>
      <c r="P596" s="10"/>
      <c r="Q596" s="10"/>
      <c r="R596" s="10"/>
      <c r="S596" s="10"/>
    </row>
    <row r="597" spans="4:19" ht="13">
      <c r="D597" s="11"/>
      <c r="E597" s="11"/>
      <c r="M597" s="9"/>
      <c r="N597" s="10"/>
      <c r="O597" s="10"/>
      <c r="P597" s="10"/>
      <c r="Q597" s="10"/>
      <c r="R597" s="10"/>
      <c r="S597" s="10"/>
    </row>
    <row r="598" spans="4:19" ht="13">
      <c r="D598" s="11"/>
      <c r="E598" s="11"/>
      <c r="M598" s="9"/>
      <c r="N598" s="10"/>
      <c r="O598" s="10"/>
      <c r="P598" s="10"/>
      <c r="Q598" s="10"/>
      <c r="R598" s="10"/>
      <c r="S598" s="10"/>
    </row>
    <row r="599" spans="4:19" ht="13">
      <c r="D599" s="11"/>
      <c r="E599" s="11"/>
      <c r="M599" s="9"/>
      <c r="N599" s="10"/>
      <c r="O599" s="10"/>
      <c r="P599" s="10"/>
      <c r="Q599" s="10"/>
      <c r="R599" s="10"/>
      <c r="S599" s="10"/>
    </row>
    <row r="600" spans="4:19" ht="13">
      <c r="D600" s="11"/>
      <c r="E600" s="11"/>
      <c r="M600" s="9"/>
      <c r="N600" s="10"/>
      <c r="O600" s="10"/>
      <c r="P600" s="10"/>
      <c r="Q600" s="10"/>
      <c r="R600" s="10"/>
      <c r="S600" s="10"/>
    </row>
    <row r="601" spans="4:19" ht="13">
      <c r="D601" s="11"/>
      <c r="E601" s="11"/>
      <c r="M601" s="9"/>
      <c r="N601" s="10"/>
      <c r="O601" s="10"/>
      <c r="P601" s="10"/>
      <c r="Q601" s="10"/>
      <c r="R601" s="10"/>
      <c r="S601" s="10"/>
    </row>
    <row r="602" spans="4:19" ht="13">
      <c r="D602" s="11"/>
      <c r="E602" s="11"/>
      <c r="M602" s="9"/>
      <c r="N602" s="10"/>
      <c r="O602" s="10"/>
      <c r="P602" s="10"/>
      <c r="Q602" s="10"/>
      <c r="R602" s="10"/>
      <c r="S602" s="10"/>
    </row>
    <row r="603" spans="4:19" ht="13">
      <c r="D603" s="11"/>
      <c r="E603" s="11"/>
      <c r="M603" s="9"/>
      <c r="N603" s="10"/>
      <c r="O603" s="10"/>
      <c r="P603" s="10"/>
      <c r="Q603" s="10"/>
      <c r="R603" s="10"/>
      <c r="S603" s="10"/>
    </row>
    <row r="604" spans="4:19" ht="13">
      <c r="D604" s="11"/>
      <c r="E604" s="11"/>
      <c r="M604" s="9"/>
      <c r="N604" s="10"/>
      <c r="O604" s="10"/>
      <c r="P604" s="10"/>
      <c r="Q604" s="10"/>
      <c r="R604" s="10"/>
      <c r="S604" s="10"/>
    </row>
    <row r="605" spans="4:19" ht="13">
      <c r="D605" s="11"/>
      <c r="E605" s="11"/>
      <c r="M605" s="9"/>
      <c r="N605" s="10"/>
      <c r="O605" s="10"/>
      <c r="P605" s="10"/>
      <c r="Q605" s="10"/>
      <c r="R605" s="10"/>
      <c r="S605" s="10"/>
    </row>
    <row r="606" spans="4:19" ht="13">
      <c r="D606" s="11"/>
      <c r="E606" s="11"/>
      <c r="M606" s="9"/>
      <c r="N606" s="10"/>
      <c r="O606" s="10"/>
      <c r="P606" s="10"/>
      <c r="Q606" s="10"/>
      <c r="R606" s="10"/>
      <c r="S606" s="10"/>
    </row>
    <row r="607" spans="4:19" ht="13">
      <c r="D607" s="11"/>
      <c r="E607" s="11"/>
      <c r="M607" s="9"/>
      <c r="N607" s="10"/>
      <c r="O607" s="10"/>
      <c r="P607" s="10"/>
      <c r="Q607" s="10"/>
      <c r="R607" s="10"/>
      <c r="S607" s="10"/>
    </row>
    <row r="608" spans="4:19" ht="13">
      <c r="D608" s="11"/>
      <c r="E608" s="11"/>
      <c r="M608" s="9"/>
      <c r="N608" s="10"/>
      <c r="O608" s="10"/>
      <c r="P608" s="10"/>
      <c r="Q608" s="10"/>
      <c r="R608" s="10"/>
      <c r="S608" s="10"/>
    </row>
    <row r="609" spans="4:19" ht="13">
      <c r="D609" s="11"/>
      <c r="E609" s="11"/>
      <c r="M609" s="9"/>
      <c r="N609" s="10"/>
      <c r="O609" s="10"/>
      <c r="P609" s="10"/>
      <c r="Q609" s="10"/>
      <c r="R609" s="10"/>
      <c r="S609" s="10"/>
    </row>
    <row r="610" spans="4:19" ht="13">
      <c r="D610" s="11"/>
      <c r="E610" s="11"/>
      <c r="M610" s="9"/>
      <c r="N610" s="10"/>
      <c r="O610" s="10"/>
      <c r="P610" s="10"/>
      <c r="Q610" s="10"/>
      <c r="R610" s="10"/>
      <c r="S610" s="10"/>
    </row>
    <row r="611" spans="4:19" ht="13">
      <c r="D611" s="11"/>
      <c r="E611" s="11"/>
      <c r="M611" s="9"/>
      <c r="N611" s="10"/>
      <c r="O611" s="10"/>
      <c r="P611" s="10"/>
      <c r="Q611" s="10"/>
      <c r="R611" s="10"/>
      <c r="S611" s="10"/>
    </row>
    <row r="612" spans="4:19" ht="13">
      <c r="D612" s="11"/>
      <c r="E612" s="11"/>
      <c r="M612" s="9"/>
      <c r="N612" s="10"/>
      <c r="O612" s="10"/>
      <c r="P612" s="10"/>
      <c r="Q612" s="10"/>
      <c r="R612" s="10"/>
      <c r="S612" s="10"/>
    </row>
    <row r="613" spans="4:19" ht="13">
      <c r="D613" s="11"/>
      <c r="E613" s="11"/>
      <c r="M613" s="9"/>
      <c r="N613" s="10"/>
      <c r="O613" s="10"/>
      <c r="P613" s="10"/>
      <c r="Q613" s="10"/>
      <c r="R613" s="10"/>
      <c r="S613" s="10"/>
    </row>
    <row r="614" spans="4:19" ht="13">
      <c r="D614" s="11"/>
      <c r="E614" s="11"/>
      <c r="M614" s="9"/>
      <c r="N614" s="10"/>
      <c r="O614" s="10"/>
      <c r="P614" s="10"/>
      <c r="Q614" s="10"/>
      <c r="R614" s="10"/>
      <c r="S614" s="10"/>
    </row>
    <row r="615" spans="4:19" ht="13">
      <c r="D615" s="11"/>
      <c r="E615" s="11"/>
      <c r="M615" s="9"/>
      <c r="N615" s="10"/>
      <c r="O615" s="10"/>
      <c r="P615" s="10"/>
      <c r="Q615" s="10"/>
      <c r="R615" s="10"/>
      <c r="S615" s="10"/>
    </row>
    <row r="616" spans="4:19" ht="13">
      <c r="D616" s="11"/>
      <c r="E616" s="11"/>
      <c r="M616" s="9"/>
      <c r="N616" s="10"/>
      <c r="O616" s="10"/>
      <c r="P616" s="10"/>
      <c r="Q616" s="10"/>
      <c r="R616" s="10"/>
      <c r="S616" s="10"/>
    </row>
    <row r="617" spans="4:19" ht="13">
      <c r="D617" s="11"/>
      <c r="E617" s="11"/>
      <c r="M617" s="9"/>
      <c r="N617" s="10"/>
      <c r="O617" s="10"/>
      <c r="P617" s="10"/>
      <c r="Q617" s="10"/>
      <c r="R617" s="10"/>
      <c r="S617" s="10"/>
    </row>
    <row r="618" spans="4:19" ht="13">
      <c r="D618" s="11"/>
      <c r="E618" s="11"/>
      <c r="M618" s="9"/>
      <c r="N618" s="10"/>
      <c r="O618" s="10"/>
      <c r="P618" s="10"/>
      <c r="Q618" s="10"/>
      <c r="R618" s="10"/>
      <c r="S618" s="10"/>
    </row>
    <row r="619" spans="4:19" ht="13">
      <c r="D619" s="11"/>
      <c r="E619" s="11"/>
      <c r="M619" s="9"/>
      <c r="N619" s="10"/>
      <c r="O619" s="10"/>
      <c r="P619" s="10"/>
      <c r="Q619" s="10"/>
      <c r="R619" s="10"/>
      <c r="S619" s="10"/>
    </row>
    <row r="620" spans="4:19" ht="13">
      <c r="D620" s="11"/>
      <c r="E620" s="11"/>
      <c r="M620" s="9"/>
      <c r="N620" s="10"/>
      <c r="O620" s="10"/>
      <c r="P620" s="10"/>
      <c r="Q620" s="10"/>
      <c r="R620" s="10"/>
      <c r="S620" s="10"/>
    </row>
    <row r="621" spans="4:19" ht="13">
      <c r="D621" s="11"/>
      <c r="E621" s="11"/>
      <c r="M621" s="9"/>
      <c r="N621" s="10"/>
      <c r="O621" s="10"/>
      <c r="P621" s="10"/>
      <c r="Q621" s="10"/>
      <c r="R621" s="10"/>
      <c r="S621" s="10"/>
    </row>
    <row r="622" spans="4:19" ht="13">
      <c r="D622" s="11"/>
      <c r="E622" s="11"/>
      <c r="M622" s="9"/>
      <c r="N622" s="10"/>
      <c r="O622" s="10"/>
      <c r="P622" s="10"/>
      <c r="Q622" s="10"/>
      <c r="R622" s="10"/>
      <c r="S622" s="10"/>
    </row>
    <row r="623" spans="4:19" ht="13">
      <c r="D623" s="11"/>
      <c r="E623" s="11"/>
      <c r="M623" s="9"/>
      <c r="N623" s="10"/>
      <c r="O623" s="10"/>
      <c r="P623" s="10"/>
      <c r="Q623" s="10"/>
      <c r="R623" s="10"/>
      <c r="S623" s="10"/>
    </row>
    <row r="624" spans="4:19" ht="13">
      <c r="D624" s="11"/>
      <c r="E624" s="11"/>
      <c r="M624" s="9"/>
      <c r="N624" s="10"/>
      <c r="O624" s="10"/>
      <c r="P624" s="10"/>
      <c r="Q624" s="10"/>
      <c r="R624" s="10"/>
      <c r="S624" s="10"/>
    </row>
    <row r="625" spans="4:19" ht="13">
      <c r="D625" s="11"/>
      <c r="E625" s="11"/>
      <c r="M625" s="9"/>
      <c r="N625" s="10"/>
      <c r="O625" s="10"/>
      <c r="P625" s="10"/>
      <c r="Q625" s="10"/>
      <c r="R625" s="10"/>
      <c r="S625" s="10"/>
    </row>
    <row r="626" spans="4:19" ht="13">
      <c r="D626" s="11"/>
      <c r="E626" s="11"/>
      <c r="M626" s="9"/>
      <c r="N626" s="10"/>
      <c r="O626" s="10"/>
      <c r="P626" s="10"/>
      <c r="Q626" s="10"/>
      <c r="R626" s="10"/>
      <c r="S626" s="10"/>
    </row>
    <row r="627" spans="4:19" ht="13">
      <c r="D627" s="11"/>
      <c r="E627" s="11"/>
      <c r="M627" s="9"/>
      <c r="N627" s="10"/>
      <c r="O627" s="10"/>
      <c r="P627" s="10"/>
      <c r="Q627" s="10"/>
      <c r="R627" s="10"/>
      <c r="S627" s="10"/>
    </row>
    <row r="628" spans="4:19" ht="13">
      <c r="D628" s="11"/>
      <c r="E628" s="11"/>
      <c r="M628" s="9"/>
      <c r="N628" s="10"/>
      <c r="O628" s="10"/>
      <c r="P628" s="10"/>
      <c r="Q628" s="10"/>
      <c r="R628" s="10"/>
      <c r="S628" s="10"/>
    </row>
    <row r="629" spans="4:19" ht="13">
      <c r="D629" s="11"/>
      <c r="E629" s="11"/>
      <c r="M629" s="9"/>
      <c r="N629" s="10"/>
      <c r="O629" s="10"/>
      <c r="P629" s="10"/>
      <c r="Q629" s="10"/>
      <c r="R629" s="10"/>
      <c r="S629" s="10"/>
    </row>
    <row r="630" spans="4:19" ht="13">
      <c r="D630" s="11"/>
      <c r="E630" s="11"/>
      <c r="M630" s="9"/>
      <c r="N630" s="10"/>
      <c r="O630" s="10"/>
      <c r="P630" s="10"/>
      <c r="Q630" s="10"/>
      <c r="R630" s="10"/>
      <c r="S630" s="10"/>
    </row>
    <row r="631" spans="4:19" ht="13">
      <c r="D631" s="11"/>
      <c r="E631" s="11"/>
      <c r="M631" s="9"/>
      <c r="N631" s="10"/>
      <c r="O631" s="10"/>
      <c r="P631" s="10"/>
      <c r="Q631" s="10"/>
      <c r="R631" s="10"/>
      <c r="S631" s="10"/>
    </row>
    <row r="632" spans="4:19" ht="13">
      <c r="D632" s="11"/>
      <c r="E632" s="11"/>
      <c r="M632" s="9"/>
      <c r="N632" s="10"/>
      <c r="O632" s="10"/>
      <c r="P632" s="10"/>
      <c r="Q632" s="10"/>
      <c r="R632" s="10"/>
      <c r="S632" s="10"/>
    </row>
    <row r="633" spans="4:19" ht="13">
      <c r="D633" s="11"/>
      <c r="E633" s="11"/>
      <c r="M633" s="9"/>
      <c r="N633" s="10"/>
      <c r="O633" s="10"/>
      <c r="P633" s="10"/>
      <c r="Q633" s="10"/>
      <c r="R633" s="10"/>
      <c r="S633" s="10"/>
    </row>
    <row r="634" spans="4:19" ht="13">
      <c r="D634" s="11"/>
      <c r="E634" s="11"/>
      <c r="M634" s="9"/>
      <c r="N634" s="10"/>
      <c r="O634" s="10"/>
      <c r="P634" s="10"/>
      <c r="Q634" s="10"/>
      <c r="R634" s="10"/>
      <c r="S634" s="10"/>
    </row>
    <row r="635" spans="4:19" ht="13">
      <c r="D635" s="11"/>
      <c r="E635" s="11"/>
      <c r="M635" s="9"/>
      <c r="N635" s="10"/>
      <c r="O635" s="10"/>
      <c r="P635" s="10"/>
      <c r="Q635" s="10"/>
      <c r="R635" s="10"/>
      <c r="S635" s="10"/>
    </row>
    <row r="636" spans="4:19" ht="13">
      <c r="D636" s="11"/>
      <c r="E636" s="11"/>
      <c r="M636" s="9"/>
      <c r="N636" s="10"/>
      <c r="O636" s="10"/>
      <c r="P636" s="10"/>
      <c r="Q636" s="10"/>
      <c r="R636" s="10"/>
      <c r="S636" s="10"/>
    </row>
    <row r="637" spans="4:19" ht="13">
      <c r="D637" s="11"/>
      <c r="E637" s="11"/>
      <c r="M637" s="9"/>
      <c r="N637" s="10"/>
      <c r="O637" s="10"/>
      <c r="P637" s="10"/>
      <c r="Q637" s="10"/>
      <c r="R637" s="10"/>
      <c r="S637" s="10"/>
    </row>
    <row r="638" spans="4:19" ht="13">
      <c r="D638" s="11"/>
      <c r="E638" s="11"/>
      <c r="M638" s="9"/>
      <c r="N638" s="10"/>
      <c r="O638" s="10"/>
      <c r="P638" s="10"/>
      <c r="Q638" s="10"/>
      <c r="R638" s="10"/>
      <c r="S638" s="10"/>
    </row>
    <row r="639" spans="4:19" ht="13">
      <c r="D639" s="11"/>
      <c r="E639" s="11"/>
      <c r="M639" s="9"/>
      <c r="N639" s="10"/>
      <c r="O639" s="10"/>
      <c r="P639" s="10"/>
      <c r="Q639" s="10"/>
      <c r="R639" s="10"/>
      <c r="S639" s="10"/>
    </row>
    <row r="640" spans="4:19" ht="13">
      <c r="D640" s="11"/>
      <c r="E640" s="11"/>
      <c r="M640" s="9"/>
      <c r="N640" s="10"/>
      <c r="O640" s="10"/>
      <c r="P640" s="10"/>
      <c r="Q640" s="10"/>
      <c r="R640" s="10"/>
      <c r="S640" s="10"/>
    </row>
    <row r="641" spans="4:19" ht="13">
      <c r="D641" s="11"/>
      <c r="E641" s="11"/>
      <c r="M641" s="9"/>
      <c r="N641" s="10"/>
      <c r="O641" s="10"/>
      <c r="P641" s="10"/>
      <c r="Q641" s="10"/>
      <c r="R641" s="10"/>
      <c r="S641" s="10"/>
    </row>
    <row r="642" spans="4:19" ht="13">
      <c r="D642" s="11"/>
      <c r="E642" s="11"/>
      <c r="M642" s="9"/>
      <c r="N642" s="10"/>
      <c r="O642" s="10"/>
      <c r="P642" s="10"/>
      <c r="Q642" s="10"/>
      <c r="R642" s="10"/>
      <c r="S642" s="10"/>
    </row>
    <row r="643" spans="4:19" ht="13">
      <c r="D643" s="11"/>
      <c r="E643" s="11"/>
      <c r="M643" s="9"/>
      <c r="N643" s="10"/>
      <c r="O643" s="10"/>
      <c r="P643" s="10"/>
      <c r="Q643" s="10"/>
      <c r="R643" s="10"/>
      <c r="S643" s="10"/>
    </row>
    <row r="644" spans="4:19" ht="13">
      <c r="D644" s="11"/>
      <c r="E644" s="11"/>
      <c r="M644" s="9"/>
      <c r="N644" s="10"/>
      <c r="O644" s="10"/>
      <c r="P644" s="10"/>
      <c r="Q644" s="10"/>
      <c r="R644" s="10"/>
      <c r="S644" s="10"/>
    </row>
    <row r="645" spans="4:19" ht="13">
      <c r="D645" s="11"/>
      <c r="E645" s="11"/>
      <c r="M645" s="9"/>
      <c r="N645" s="10"/>
      <c r="O645" s="10"/>
      <c r="P645" s="10"/>
      <c r="Q645" s="10"/>
      <c r="R645" s="10"/>
      <c r="S645" s="10"/>
    </row>
    <row r="646" spans="4:19" ht="13">
      <c r="D646" s="11"/>
      <c r="E646" s="11"/>
      <c r="M646" s="9"/>
      <c r="N646" s="10"/>
      <c r="O646" s="10"/>
      <c r="P646" s="10"/>
      <c r="Q646" s="10"/>
      <c r="R646" s="10"/>
      <c r="S646" s="10"/>
    </row>
    <row r="647" spans="4:19" ht="13">
      <c r="D647" s="11"/>
      <c r="E647" s="11"/>
      <c r="M647" s="9"/>
      <c r="N647" s="10"/>
      <c r="O647" s="10"/>
      <c r="P647" s="10"/>
      <c r="Q647" s="10"/>
      <c r="R647" s="10"/>
      <c r="S647" s="10"/>
    </row>
    <row r="648" spans="4:19" ht="13">
      <c r="D648" s="11"/>
      <c r="E648" s="11"/>
      <c r="M648" s="9"/>
      <c r="N648" s="10"/>
      <c r="O648" s="10"/>
      <c r="P648" s="10"/>
      <c r="Q648" s="10"/>
      <c r="R648" s="10"/>
      <c r="S648" s="10"/>
    </row>
    <row r="649" spans="4:19" ht="13">
      <c r="D649" s="11"/>
      <c r="E649" s="11"/>
      <c r="M649" s="9"/>
      <c r="N649" s="10"/>
      <c r="O649" s="10"/>
      <c r="P649" s="10"/>
      <c r="Q649" s="10"/>
      <c r="R649" s="10"/>
      <c r="S649" s="10"/>
    </row>
    <row r="650" spans="4:19" ht="13">
      <c r="D650" s="11"/>
      <c r="E650" s="11"/>
      <c r="M650" s="9"/>
      <c r="N650" s="10"/>
      <c r="O650" s="10"/>
      <c r="P650" s="10"/>
      <c r="Q650" s="10"/>
      <c r="R650" s="10"/>
      <c r="S650" s="10"/>
    </row>
    <row r="651" spans="4:19" ht="13">
      <c r="D651" s="11"/>
      <c r="E651" s="11"/>
      <c r="M651" s="9"/>
      <c r="N651" s="10"/>
      <c r="O651" s="10"/>
      <c r="P651" s="10"/>
      <c r="Q651" s="10"/>
      <c r="R651" s="10"/>
      <c r="S651" s="10"/>
    </row>
    <row r="652" spans="4:19" ht="13">
      <c r="D652" s="11"/>
      <c r="E652" s="11"/>
      <c r="M652" s="9"/>
      <c r="N652" s="10"/>
      <c r="O652" s="10"/>
      <c r="P652" s="10"/>
      <c r="Q652" s="10"/>
      <c r="R652" s="10"/>
      <c r="S652" s="10"/>
    </row>
    <row r="653" spans="4:19" ht="13">
      <c r="D653" s="11"/>
      <c r="E653" s="11"/>
      <c r="M653" s="9"/>
      <c r="N653" s="10"/>
      <c r="O653" s="10"/>
      <c r="P653" s="10"/>
      <c r="Q653" s="10"/>
      <c r="R653" s="10"/>
      <c r="S653" s="10"/>
    </row>
    <row r="654" spans="4:19" ht="13">
      <c r="D654" s="11"/>
      <c r="E654" s="11"/>
      <c r="M654" s="9"/>
      <c r="N654" s="10"/>
      <c r="O654" s="10"/>
      <c r="P654" s="10"/>
      <c r="Q654" s="10"/>
      <c r="R654" s="10"/>
      <c r="S654" s="10"/>
    </row>
    <row r="655" spans="4:19" ht="13">
      <c r="D655" s="11"/>
      <c r="E655" s="11"/>
      <c r="M655" s="9"/>
      <c r="N655" s="10"/>
      <c r="O655" s="10"/>
      <c r="P655" s="10"/>
      <c r="Q655" s="10"/>
      <c r="R655" s="10"/>
      <c r="S655" s="10"/>
    </row>
    <row r="656" spans="4:19" ht="13">
      <c r="D656" s="11"/>
      <c r="E656" s="11"/>
      <c r="M656" s="9"/>
      <c r="N656" s="10"/>
      <c r="O656" s="10"/>
      <c r="P656" s="10"/>
      <c r="Q656" s="10"/>
      <c r="R656" s="10"/>
      <c r="S656" s="10"/>
    </row>
    <row r="657" spans="4:19" ht="13">
      <c r="D657" s="11"/>
      <c r="E657" s="11"/>
      <c r="M657" s="9"/>
      <c r="N657" s="10"/>
      <c r="O657" s="10"/>
      <c r="P657" s="10"/>
      <c r="Q657" s="10"/>
      <c r="R657" s="10"/>
      <c r="S657" s="10"/>
    </row>
    <row r="658" spans="4:19" ht="13">
      <c r="D658" s="11"/>
      <c r="E658" s="11"/>
      <c r="M658" s="9"/>
      <c r="N658" s="10"/>
      <c r="O658" s="10"/>
      <c r="P658" s="10"/>
      <c r="Q658" s="10"/>
      <c r="R658" s="10"/>
      <c r="S658" s="10"/>
    </row>
    <row r="659" spans="4:19" ht="13">
      <c r="D659" s="11"/>
      <c r="E659" s="11"/>
      <c r="M659" s="9"/>
      <c r="N659" s="10"/>
      <c r="O659" s="10"/>
      <c r="P659" s="10"/>
      <c r="Q659" s="10"/>
      <c r="R659" s="10"/>
      <c r="S659" s="10"/>
    </row>
    <row r="660" spans="4:19" ht="13">
      <c r="D660" s="11"/>
      <c r="E660" s="11"/>
      <c r="M660" s="9"/>
      <c r="N660" s="10"/>
      <c r="O660" s="10"/>
      <c r="P660" s="10"/>
      <c r="Q660" s="10"/>
      <c r="R660" s="10"/>
      <c r="S660" s="10"/>
    </row>
    <row r="661" spans="4:19" ht="13">
      <c r="D661" s="11"/>
      <c r="E661" s="11"/>
      <c r="M661" s="9"/>
      <c r="N661" s="10"/>
      <c r="O661" s="10"/>
      <c r="P661" s="10"/>
      <c r="Q661" s="10"/>
      <c r="R661" s="10"/>
      <c r="S661" s="10"/>
    </row>
    <row r="662" spans="4:19" ht="13">
      <c r="D662" s="11"/>
      <c r="E662" s="11"/>
      <c r="M662" s="9"/>
      <c r="N662" s="10"/>
      <c r="O662" s="10"/>
      <c r="P662" s="10"/>
      <c r="Q662" s="10"/>
      <c r="R662" s="10"/>
      <c r="S662" s="10"/>
    </row>
    <row r="663" spans="4:19" ht="13">
      <c r="D663" s="11"/>
      <c r="E663" s="11"/>
      <c r="M663" s="9"/>
      <c r="N663" s="10"/>
      <c r="O663" s="10"/>
      <c r="P663" s="10"/>
      <c r="Q663" s="10"/>
      <c r="R663" s="10"/>
      <c r="S663" s="10"/>
    </row>
    <row r="664" spans="4:19" ht="13">
      <c r="D664" s="11"/>
      <c r="E664" s="11"/>
      <c r="M664" s="9"/>
      <c r="N664" s="10"/>
      <c r="O664" s="10"/>
      <c r="P664" s="10"/>
      <c r="Q664" s="10"/>
      <c r="R664" s="10"/>
      <c r="S664" s="10"/>
    </row>
    <row r="665" spans="4:19" ht="13">
      <c r="D665" s="11"/>
      <c r="E665" s="11"/>
      <c r="M665" s="9"/>
      <c r="N665" s="10"/>
      <c r="O665" s="10"/>
      <c r="P665" s="10"/>
      <c r="Q665" s="10"/>
      <c r="R665" s="10"/>
      <c r="S665" s="10"/>
    </row>
    <row r="666" spans="4:19" ht="13">
      <c r="D666" s="11"/>
      <c r="E666" s="11"/>
      <c r="M666" s="9"/>
      <c r="N666" s="10"/>
      <c r="O666" s="10"/>
      <c r="P666" s="10"/>
      <c r="Q666" s="10"/>
      <c r="R666" s="10"/>
      <c r="S666" s="10"/>
    </row>
    <row r="667" spans="4:19" ht="13">
      <c r="D667" s="11"/>
      <c r="E667" s="11"/>
      <c r="M667" s="9"/>
      <c r="N667" s="10"/>
      <c r="O667" s="10"/>
      <c r="P667" s="10"/>
      <c r="Q667" s="10"/>
      <c r="R667" s="10"/>
      <c r="S667" s="10"/>
    </row>
    <row r="668" spans="4:19" ht="13">
      <c r="D668" s="11"/>
      <c r="E668" s="11"/>
      <c r="M668" s="9"/>
      <c r="N668" s="10"/>
      <c r="O668" s="10"/>
      <c r="P668" s="10"/>
      <c r="Q668" s="10"/>
      <c r="R668" s="10"/>
      <c r="S668" s="10"/>
    </row>
    <row r="669" spans="4:19" ht="13">
      <c r="D669" s="11"/>
      <c r="E669" s="11"/>
      <c r="M669" s="9"/>
      <c r="N669" s="10"/>
      <c r="O669" s="10"/>
      <c r="P669" s="10"/>
      <c r="Q669" s="10"/>
      <c r="R669" s="10"/>
      <c r="S669" s="10"/>
    </row>
    <row r="670" spans="4:19" ht="13">
      <c r="D670" s="11"/>
      <c r="E670" s="11"/>
      <c r="M670" s="9"/>
      <c r="N670" s="10"/>
      <c r="O670" s="10"/>
      <c r="P670" s="10"/>
      <c r="Q670" s="10"/>
      <c r="R670" s="10"/>
      <c r="S670" s="10"/>
    </row>
    <row r="671" spans="4:19" ht="13">
      <c r="D671" s="11"/>
      <c r="E671" s="11"/>
      <c r="M671" s="9"/>
      <c r="N671" s="10"/>
      <c r="O671" s="10"/>
      <c r="P671" s="10"/>
      <c r="Q671" s="10"/>
      <c r="R671" s="10"/>
      <c r="S671" s="10"/>
    </row>
    <row r="672" spans="4:19" ht="13">
      <c r="D672" s="11"/>
      <c r="E672" s="11"/>
      <c r="M672" s="9"/>
      <c r="N672" s="10"/>
      <c r="O672" s="10"/>
      <c r="P672" s="10"/>
      <c r="Q672" s="10"/>
      <c r="R672" s="10"/>
      <c r="S672" s="10"/>
    </row>
    <row r="673" spans="4:19" ht="13">
      <c r="D673" s="11"/>
      <c r="E673" s="11"/>
      <c r="M673" s="9"/>
      <c r="N673" s="10"/>
      <c r="O673" s="10"/>
      <c r="P673" s="10"/>
      <c r="Q673" s="10"/>
      <c r="R673" s="10"/>
      <c r="S673" s="10"/>
    </row>
    <row r="674" spans="4:19" ht="13">
      <c r="D674" s="11"/>
      <c r="E674" s="11"/>
      <c r="M674" s="9"/>
      <c r="N674" s="10"/>
      <c r="O674" s="10"/>
      <c r="P674" s="10"/>
      <c r="Q674" s="10"/>
      <c r="R674" s="10"/>
      <c r="S674" s="10"/>
    </row>
    <row r="675" spans="4:19" ht="13">
      <c r="D675" s="11"/>
      <c r="E675" s="11"/>
      <c r="M675" s="9"/>
      <c r="N675" s="10"/>
      <c r="O675" s="10"/>
      <c r="P675" s="10"/>
      <c r="Q675" s="10"/>
      <c r="R675" s="10"/>
      <c r="S675" s="10"/>
    </row>
    <row r="676" spans="4:19" ht="13">
      <c r="D676" s="11"/>
      <c r="E676" s="11"/>
      <c r="M676" s="9"/>
      <c r="N676" s="10"/>
      <c r="O676" s="10"/>
      <c r="P676" s="10"/>
      <c r="Q676" s="10"/>
      <c r="R676" s="10"/>
      <c r="S676" s="10"/>
    </row>
    <row r="677" spans="4:19" ht="13">
      <c r="D677" s="11"/>
      <c r="E677" s="11"/>
      <c r="M677" s="9"/>
      <c r="N677" s="10"/>
      <c r="O677" s="10"/>
      <c r="P677" s="10"/>
      <c r="Q677" s="10"/>
      <c r="R677" s="10"/>
      <c r="S677" s="10"/>
    </row>
    <row r="678" spans="4:19" ht="13">
      <c r="D678" s="11"/>
      <c r="E678" s="11"/>
      <c r="M678" s="9"/>
      <c r="N678" s="10"/>
      <c r="O678" s="10"/>
      <c r="P678" s="10"/>
      <c r="Q678" s="10"/>
      <c r="R678" s="10"/>
      <c r="S678" s="10"/>
    </row>
    <row r="679" spans="4:19" ht="13">
      <c r="D679" s="11"/>
      <c r="E679" s="11"/>
      <c r="M679" s="9"/>
      <c r="N679" s="10"/>
      <c r="O679" s="10"/>
      <c r="P679" s="10"/>
      <c r="Q679" s="10"/>
      <c r="R679" s="10"/>
      <c r="S679" s="10"/>
    </row>
    <row r="680" spans="4:19" ht="13">
      <c r="D680" s="11"/>
      <c r="E680" s="11"/>
      <c r="M680" s="9"/>
      <c r="N680" s="10"/>
      <c r="O680" s="10"/>
      <c r="P680" s="10"/>
      <c r="Q680" s="10"/>
      <c r="R680" s="10"/>
      <c r="S680" s="10"/>
    </row>
    <row r="681" spans="4:19" ht="13">
      <c r="D681" s="11"/>
      <c r="E681" s="11"/>
      <c r="M681" s="9"/>
      <c r="N681" s="10"/>
      <c r="O681" s="10"/>
      <c r="P681" s="10"/>
      <c r="Q681" s="10"/>
      <c r="R681" s="10"/>
      <c r="S681" s="10"/>
    </row>
    <row r="682" spans="4:19" ht="13">
      <c r="D682" s="11"/>
      <c r="E682" s="11"/>
      <c r="M682" s="9"/>
      <c r="N682" s="10"/>
      <c r="O682" s="10"/>
      <c r="P682" s="10"/>
      <c r="Q682" s="10"/>
      <c r="R682" s="10"/>
      <c r="S682" s="10"/>
    </row>
    <row r="683" spans="4:19" ht="13">
      <c r="D683" s="11"/>
      <c r="E683" s="11"/>
      <c r="M683" s="9"/>
      <c r="N683" s="10"/>
      <c r="O683" s="10"/>
      <c r="P683" s="10"/>
      <c r="Q683" s="10"/>
      <c r="R683" s="10"/>
      <c r="S683" s="10"/>
    </row>
    <row r="684" spans="4:19" ht="13">
      <c r="D684" s="11"/>
      <c r="E684" s="11"/>
      <c r="M684" s="9"/>
      <c r="N684" s="10"/>
      <c r="O684" s="10"/>
      <c r="P684" s="10"/>
      <c r="Q684" s="10"/>
      <c r="R684" s="10"/>
      <c r="S684" s="10"/>
    </row>
    <row r="685" spans="4:19" ht="13">
      <c r="D685" s="11"/>
      <c r="E685" s="11"/>
      <c r="M685" s="9"/>
      <c r="N685" s="10"/>
      <c r="O685" s="10"/>
      <c r="P685" s="10"/>
      <c r="Q685" s="10"/>
      <c r="R685" s="10"/>
      <c r="S685" s="10"/>
    </row>
    <row r="686" spans="4:19" ht="13">
      <c r="D686" s="11"/>
      <c r="E686" s="11"/>
      <c r="M686" s="9"/>
      <c r="N686" s="10"/>
      <c r="O686" s="10"/>
      <c r="P686" s="10"/>
      <c r="Q686" s="10"/>
      <c r="R686" s="10"/>
      <c r="S686" s="10"/>
    </row>
    <row r="687" spans="4:19" ht="13">
      <c r="D687" s="11"/>
      <c r="E687" s="11"/>
      <c r="M687" s="9"/>
      <c r="N687" s="10"/>
      <c r="O687" s="10"/>
      <c r="P687" s="10"/>
      <c r="Q687" s="10"/>
      <c r="R687" s="10"/>
      <c r="S687" s="10"/>
    </row>
    <row r="688" spans="4:19" ht="13">
      <c r="D688" s="11"/>
      <c r="E688" s="11"/>
      <c r="M688" s="9"/>
      <c r="N688" s="10"/>
      <c r="O688" s="10"/>
      <c r="P688" s="10"/>
      <c r="Q688" s="10"/>
      <c r="R688" s="10"/>
      <c r="S688" s="10"/>
    </row>
    <row r="689" spans="4:19" ht="13">
      <c r="D689" s="11"/>
      <c r="E689" s="11"/>
      <c r="M689" s="9"/>
      <c r="N689" s="10"/>
      <c r="O689" s="10"/>
      <c r="P689" s="10"/>
      <c r="Q689" s="10"/>
      <c r="R689" s="10"/>
      <c r="S689" s="10"/>
    </row>
    <row r="690" spans="4:19" ht="13">
      <c r="D690" s="11"/>
      <c r="E690" s="11"/>
      <c r="M690" s="9"/>
      <c r="N690" s="10"/>
      <c r="O690" s="10"/>
      <c r="P690" s="10"/>
      <c r="Q690" s="10"/>
      <c r="R690" s="10"/>
      <c r="S690" s="10"/>
    </row>
    <row r="691" spans="4:19" ht="13">
      <c r="D691" s="11"/>
      <c r="E691" s="11"/>
      <c r="M691" s="9"/>
      <c r="N691" s="10"/>
      <c r="O691" s="10"/>
      <c r="P691" s="10"/>
      <c r="Q691" s="10"/>
      <c r="R691" s="10"/>
      <c r="S691" s="10"/>
    </row>
    <row r="692" spans="4:19" ht="13">
      <c r="D692" s="11"/>
      <c r="E692" s="11"/>
      <c r="M692" s="9"/>
      <c r="N692" s="10"/>
      <c r="O692" s="10"/>
      <c r="P692" s="10"/>
      <c r="Q692" s="10"/>
      <c r="R692" s="10"/>
      <c r="S692" s="10"/>
    </row>
    <row r="693" spans="4:19" ht="13">
      <c r="D693" s="11"/>
      <c r="E693" s="11"/>
      <c r="M693" s="9"/>
      <c r="N693" s="10"/>
      <c r="O693" s="10"/>
      <c r="P693" s="10"/>
      <c r="Q693" s="10"/>
      <c r="R693" s="10"/>
      <c r="S693" s="10"/>
    </row>
    <row r="694" spans="4:19" ht="13">
      <c r="D694" s="11"/>
      <c r="E694" s="11"/>
      <c r="M694" s="9"/>
      <c r="N694" s="10"/>
      <c r="O694" s="10"/>
      <c r="P694" s="10"/>
      <c r="Q694" s="10"/>
      <c r="R694" s="10"/>
      <c r="S694" s="10"/>
    </row>
    <row r="695" spans="4:19" ht="13">
      <c r="D695" s="11"/>
      <c r="E695" s="11"/>
      <c r="M695" s="9"/>
      <c r="N695" s="10"/>
      <c r="O695" s="10"/>
      <c r="P695" s="10"/>
      <c r="Q695" s="10"/>
      <c r="R695" s="10"/>
      <c r="S695" s="10"/>
    </row>
    <row r="696" spans="4:19" ht="13">
      <c r="D696" s="11"/>
      <c r="E696" s="11"/>
      <c r="M696" s="9"/>
      <c r="N696" s="10"/>
      <c r="O696" s="10"/>
      <c r="P696" s="10"/>
      <c r="Q696" s="10"/>
      <c r="R696" s="10"/>
      <c r="S696" s="10"/>
    </row>
    <row r="697" spans="4:19" ht="13">
      <c r="D697" s="11"/>
      <c r="E697" s="11"/>
      <c r="M697" s="9"/>
      <c r="N697" s="10"/>
      <c r="O697" s="10"/>
      <c r="P697" s="10"/>
      <c r="Q697" s="10"/>
      <c r="R697" s="10"/>
      <c r="S697" s="10"/>
    </row>
    <row r="698" spans="4:19" ht="13">
      <c r="D698" s="11"/>
      <c r="E698" s="11"/>
      <c r="M698" s="9"/>
      <c r="N698" s="10"/>
      <c r="O698" s="10"/>
      <c r="P698" s="10"/>
      <c r="Q698" s="10"/>
      <c r="R698" s="10"/>
      <c r="S698" s="10"/>
    </row>
    <row r="699" spans="4:19" ht="13">
      <c r="D699" s="11"/>
      <c r="E699" s="11"/>
      <c r="M699" s="9"/>
      <c r="N699" s="10"/>
      <c r="O699" s="10"/>
      <c r="P699" s="10"/>
      <c r="Q699" s="10"/>
      <c r="R699" s="10"/>
      <c r="S699" s="10"/>
    </row>
    <row r="700" spans="4:19" ht="13">
      <c r="D700" s="11"/>
      <c r="E700" s="11"/>
      <c r="M700" s="9"/>
      <c r="N700" s="10"/>
      <c r="O700" s="10"/>
      <c r="P700" s="10"/>
      <c r="Q700" s="10"/>
      <c r="R700" s="10"/>
      <c r="S700" s="10"/>
    </row>
    <row r="701" spans="4:19" ht="13">
      <c r="D701" s="11"/>
      <c r="E701" s="11"/>
      <c r="M701" s="9"/>
      <c r="N701" s="10"/>
      <c r="O701" s="10"/>
      <c r="P701" s="10"/>
      <c r="Q701" s="10"/>
      <c r="R701" s="10"/>
      <c r="S701" s="10"/>
    </row>
    <row r="702" spans="4:19" ht="13">
      <c r="D702" s="11"/>
      <c r="E702" s="11"/>
      <c r="M702" s="9"/>
      <c r="N702" s="10"/>
      <c r="O702" s="10"/>
      <c r="P702" s="10"/>
      <c r="Q702" s="10"/>
      <c r="R702" s="10"/>
      <c r="S702" s="10"/>
    </row>
    <row r="703" spans="4:19" ht="13">
      <c r="D703" s="11"/>
      <c r="E703" s="11"/>
      <c r="M703" s="9"/>
      <c r="N703" s="10"/>
      <c r="O703" s="10"/>
      <c r="P703" s="10"/>
      <c r="Q703" s="10"/>
      <c r="R703" s="10"/>
      <c r="S703" s="10"/>
    </row>
    <row r="704" spans="4:19" ht="13">
      <c r="D704" s="11"/>
      <c r="E704" s="11"/>
      <c r="M704" s="9"/>
      <c r="N704" s="10"/>
      <c r="O704" s="10"/>
      <c r="P704" s="10"/>
      <c r="Q704" s="10"/>
      <c r="R704" s="10"/>
      <c r="S704" s="10"/>
    </row>
    <row r="705" spans="4:19" ht="13">
      <c r="D705" s="11"/>
      <c r="E705" s="11"/>
      <c r="M705" s="9"/>
      <c r="N705" s="10"/>
      <c r="O705" s="10"/>
      <c r="P705" s="10"/>
      <c r="Q705" s="10"/>
      <c r="R705" s="10"/>
      <c r="S705" s="10"/>
    </row>
    <row r="706" spans="4:19" ht="13">
      <c r="D706" s="11"/>
      <c r="E706" s="11"/>
      <c r="M706" s="9"/>
      <c r="N706" s="10"/>
      <c r="O706" s="10"/>
      <c r="P706" s="10"/>
      <c r="Q706" s="10"/>
      <c r="R706" s="10"/>
      <c r="S706" s="10"/>
    </row>
    <row r="707" spans="4:19" ht="13">
      <c r="D707" s="11"/>
      <c r="E707" s="11"/>
      <c r="M707" s="9"/>
      <c r="N707" s="10"/>
      <c r="O707" s="10"/>
      <c r="P707" s="10"/>
      <c r="Q707" s="10"/>
      <c r="R707" s="10"/>
      <c r="S707" s="10"/>
    </row>
    <row r="708" spans="4:19" ht="13">
      <c r="D708" s="11"/>
      <c r="E708" s="11"/>
      <c r="M708" s="9"/>
      <c r="N708" s="10"/>
      <c r="O708" s="10"/>
      <c r="P708" s="10"/>
      <c r="Q708" s="10"/>
      <c r="R708" s="10"/>
      <c r="S708" s="10"/>
    </row>
    <row r="709" spans="4:19" ht="13">
      <c r="D709" s="11"/>
      <c r="E709" s="11"/>
      <c r="M709" s="9"/>
      <c r="N709" s="10"/>
      <c r="O709" s="10"/>
      <c r="P709" s="10"/>
      <c r="Q709" s="10"/>
      <c r="R709" s="10"/>
      <c r="S709" s="10"/>
    </row>
    <row r="710" spans="4:19" ht="13">
      <c r="D710" s="11"/>
      <c r="E710" s="11"/>
      <c r="M710" s="9"/>
      <c r="N710" s="10"/>
      <c r="O710" s="10"/>
      <c r="P710" s="10"/>
      <c r="Q710" s="10"/>
      <c r="R710" s="10"/>
      <c r="S710" s="10"/>
    </row>
    <row r="711" spans="4:19" ht="13">
      <c r="D711" s="11"/>
      <c r="E711" s="11"/>
      <c r="M711" s="9"/>
      <c r="N711" s="10"/>
      <c r="O711" s="10"/>
      <c r="P711" s="10"/>
      <c r="Q711" s="10"/>
      <c r="R711" s="10"/>
      <c r="S711" s="10"/>
    </row>
    <row r="712" spans="4:19" ht="13">
      <c r="D712" s="11"/>
      <c r="E712" s="11"/>
      <c r="M712" s="9"/>
      <c r="N712" s="10"/>
      <c r="O712" s="10"/>
      <c r="P712" s="10"/>
      <c r="Q712" s="10"/>
      <c r="R712" s="10"/>
      <c r="S712" s="10"/>
    </row>
    <row r="713" spans="4:19" ht="13">
      <c r="D713" s="11"/>
      <c r="E713" s="11"/>
      <c r="M713" s="9"/>
      <c r="N713" s="10"/>
      <c r="O713" s="10"/>
      <c r="P713" s="10"/>
      <c r="Q713" s="10"/>
      <c r="R713" s="10"/>
      <c r="S713" s="10"/>
    </row>
    <row r="714" spans="4:19" ht="13">
      <c r="D714" s="11"/>
      <c r="E714" s="11"/>
      <c r="M714" s="9"/>
      <c r="N714" s="10"/>
      <c r="O714" s="10"/>
      <c r="P714" s="10"/>
      <c r="Q714" s="10"/>
      <c r="R714" s="10"/>
      <c r="S714" s="10"/>
    </row>
    <row r="715" spans="4:19" ht="13">
      <c r="D715" s="11"/>
      <c r="E715" s="11"/>
      <c r="M715" s="9"/>
      <c r="N715" s="10"/>
      <c r="O715" s="10"/>
      <c r="P715" s="10"/>
      <c r="Q715" s="10"/>
      <c r="R715" s="10"/>
      <c r="S715" s="10"/>
    </row>
    <row r="716" spans="4:19" ht="13">
      <c r="D716" s="11"/>
      <c r="E716" s="11"/>
      <c r="M716" s="9"/>
      <c r="N716" s="10"/>
      <c r="O716" s="10"/>
      <c r="P716" s="10"/>
      <c r="Q716" s="10"/>
      <c r="R716" s="10"/>
      <c r="S716" s="10"/>
    </row>
    <row r="717" spans="4:19" ht="13">
      <c r="D717" s="11"/>
      <c r="E717" s="11"/>
      <c r="M717" s="9"/>
      <c r="N717" s="10"/>
      <c r="O717" s="10"/>
      <c r="P717" s="10"/>
      <c r="Q717" s="10"/>
      <c r="R717" s="10"/>
      <c r="S717" s="10"/>
    </row>
    <row r="718" spans="4:19" ht="13">
      <c r="D718" s="11"/>
      <c r="E718" s="11"/>
      <c r="M718" s="9"/>
      <c r="N718" s="10"/>
      <c r="O718" s="10"/>
      <c r="P718" s="10"/>
      <c r="Q718" s="10"/>
      <c r="R718" s="10"/>
      <c r="S718" s="10"/>
    </row>
    <row r="719" spans="4:19" ht="13">
      <c r="D719" s="11"/>
      <c r="E719" s="11"/>
      <c r="M719" s="9"/>
      <c r="N719" s="10"/>
      <c r="O719" s="10"/>
      <c r="P719" s="10"/>
      <c r="Q719" s="10"/>
      <c r="R719" s="10"/>
      <c r="S719" s="10"/>
    </row>
    <row r="720" spans="4:19" ht="13">
      <c r="D720" s="11"/>
      <c r="E720" s="11"/>
      <c r="M720" s="9"/>
      <c r="N720" s="10"/>
      <c r="O720" s="10"/>
      <c r="P720" s="10"/>
      <c r="Q720" s="10"/>
      <c r="R720" s="10"/>
      <c r="S720" s="10"/>
    </row>
    <row r="721" spans="4:19" ht="13">
      <c r="D721" s="11"/>
      <c r="E721" s="11"/>
      <c r="M721" s="9"/>
      <c r="N721" s="10"/>
      <c r="O721" s="10"/>
      <c r="P721" s="10"/>
      <c r="Q721" s="10"/>
      <c r="R721" s="10"/>
      <c r="S721" s="10"/>
    </row>
    <row r="722" spans="4:19" ht="13">
      <c r="D722" s="11"/>
      <c r="E722" s="11"/>
      <c r="M722" s="9"/>
      <c r="N722" s="10"/>
      <c r="O722" s="10"/>
      <c r="P722" s="10"/>
      <c r="Q722" s="10"/>
      <c r="R722" s="10"/>
      <c r="S722" s="10"/>
    </row>
    <row r="723" spans="4:19" ht="13">
      <c r="D723" s="11"/>
      <c r="E723" s="11"/>
      <c r="M723" s="9"/>
      <c r="N723" s="10"/>
      <c r="O723" s="10"/>
      <c r="P723" s="10"/>
      <c r="Q723" s="10"/>
      <c r="R723" s="10"/>
      <c r="S723" s="10"/>
    </row>
    <row r="724" spans="4:19" ht="13">
      <c r="D724" s="11"/>
      <c r="E724" s="11"/>
      <c r="M724" s="9"/>
      <c r="N724" s="10"/>
      <c r="O724" s="10"/>
      <c r="P724" s="10"/>
      <c r="Q724" s="10"/>
      <c r="R724" s="10"/>
      <c r="S724" s="10"/>
    </row>
    <row r="725" spans="4:19" ht="13">
      <c r="D725" s="11"/>
      <c r="E725" s="11"/>
      <c r="M725" s="9"/>
      <c r="N725" s="10"/>
      <c r="O725" s="10"/>
      <c r="P725" s="10"/>
      <c r="Q725" s="10"/>
      <c r="R725" s="10"/>
      <c r="S725" s="10"/>
    </row>
    <row r="726" spans="4:19" ht="13">
      <c r="D726" s="11"/>
      <c r="E726" s="11"/>
      <c r="M726" s="9"/>
      <c r="N726" s="10"/>
      <c r="O726" s="10"/>
      <c r="P726" s="10"/>
      <c r="Q726" s="10"/>
      <c r="R726" s="10"/>
      <c r="S726" s="10"/>
    </row>
    <row r="727" spans="4:19" ht="13">
      <c r="D727" s="11"/>
      <c r="E727" s="11"/>
      <c r="M727" s="9"/>
      <c r="N727" s="10"/>
      <c r="O727" s="10"/>
      <c r="P727" s="10"/>
      <c r="Q727" s="10"/>
      <c r="R727" s="10"/>
      <c r="S727" s="10"/>
    </row>
    <row r="728" spans="4:19" ht="13">
      <c r="D728" s="11"/>
      <c r="E728" s="11"/>
      <c r="M728" s="9"/>
      <c r="N728" s="10"/>
      <c r="O728" s="10"/>
      <c r="P728" s="10"/>
      <c r="Q728" s="10"/>
      <c r="R728" s="10"/>
      <c r="S728" s="10"/>
    </row>
    <row r="729" spans="4:19" ht="13">
      <c r="D729" s="11"/>
      <c r="E729" s="11"/>
      <c r="M729" s="9"/>
      <c r="N729" s="10"/>
      <c r="O729" s="10"/>
      <c r="P729" s="10"/>
      <c r="Q729" s="10"/>
      <c r="R729" s="10"/>
      <c r="S729" s="10"/>
    </row>
    <row r="730" spans="4:19" ht="13">
      <c r="D730" s="11"/>
      <c r="E730" s="11"/>
      <c r="M730" s="9"/>
      <c r="N730" s="10"/>
      <c r="O730" s="10"/>
      <c r="P730" s="10"/>
      <c r="Q730" s="10"/>
      <c r="R730" s="10"/>
      <c r="S730" s="10"/>
    </row>
    <row r="731" spans="4:19" ht="13">
      <c r="D731" s="11"/>
      <c r="E731" s="11"/>
      <c r="M731" s="9"/>
      <c r="N731" s="10"/>
      <c r="O731" s="10"/>
      <c r="P731" s="10"/>
      <c r="Q731" s="10"/>
      <c r="R731" s="10"/>
      <c r="S731" s="10"/>
    </row>
    <row r="732" spans="4:19" ht="13">
      <c r="D732" s="11"/>
      <c r="E732" s="11"/>
      <c r="M732" s="9"/>
      <c r="N732" s="10"/>
      <c r="O732" s="10"/>
      <c r="P732" s="10"/>
      <c r="Q732" s="10"/>
      <c r="R732" s="10"/>
      <c r="S732" s="10"/>
    </row>
    <row r="733" spans="4:19" ht="13">
      <c r="D733" s="11"/>
      <c r="E733" s="11"/>
      <c r="M733" s="9"/>
      <c r="N733" s="10"/>
      <c r="O733" s="10"/>
      <c r="P733" s="10"/>
      <c r="Q733" s="10"/>
      <c r="R733" s="10"/>
      <c r="S733" s="10"/>
    </row>
    <row r="734" spans="4:19" ht="13">
      <c r="D734" s="11"/>
      <c r="E734" s="11"/>
      <c r="M734" s="9"/>
      <c r="N734" s="10"/>
      <c r="O734" s="10"/>
      <c r="P734" s="10"/>
      <c r="Q734" s="10"/>
      <c r="R734" s="10"/>
      <c r="S734" s="10"/>
    </row>
    <row r="735" spans="4:19" ht="13">
      <c r="D735" s="11"/>
      <c r="E735" s="11"/>
      <c r="M735" s="9"/>
      <c r="N735" s="10"/>
      <c r="O735" s="10"/>
      <c r="P735" s="10"/>
      <c r="Q735" s="10"/>
      <c r="R735" s="10"/>
      <c r="S735" s="10"/>
    </row>
    <row r="736" spans="4:19" ht="13">
      <c r="D736" s="11"/>
      <c r="E736" s="11"/>
      <c r="M736" s="9"/>
      <c r="N736" s="10"/>
      <c r="O736" s="10"/>
      <c r="P736" s="10"/>
      <c r="Q736" s="10"/>
      <c r="R736" s="10"/>
      <c r="S736" s="10"/>
    </row>
    <row r="737" spans="4:19" ht="13">
      <c r="D737" s="11"/>
      <c r="E737" s="11"/>
      <c r="M737" s="9"/>
      <c r="N737" s="10"/>
      <c r="O737" s="10"/>
      <c r="P737" s="10"/>
      <c r="Q737" s="10"/>
      <c r="R737" s="10"/>
      <c r="S737" s="10"/>
    </row>
    <row r="738" spans="4:19" ht="13">
      <c r="D738" s="11"/>
      <c r="E738" s="11"/>
      <c r="M738" s="9"/>
      <c r="N738" s="10"/>
      <c r="O738" s="10"/>
      <c r="P738" s="10"/>
      <c r="Q738" s="10"/>
      <c r="R738" s="10"/>
      <c r="S738" s="10"/>
    </row>
    <row r="739" spans="4:19" ht="13">
      <c r="D739" s="11"/>
      <c r="E739" s="11"/>
      <c r="M739" s="9"/>
      <c r="N739" s="10"/>
      <c r="O739" s="10"/>
      <c r="P739" s="10"/>
      <c r="Q739" s="10"/>
      <c r="R739" s="10"/>
      <c r="S739" s="10"/>
    </row>
    <row r="740" spans="4:19" ht="13">
      <c r="D740" s="11"/>
      <c r="E740" s="11"/>
      <c r="M740" s="9"/>
      <c r="N740" s="10"/>
      <c r="O740" s="10"/>
      <c r="P740" s="10"/>
      <c r="Q740" s="10"/>
      <c r="R740" s="10"/>
      <c r="S740" s="10"/>
    </row>
    <row r="741" spans="4:19" ht="13">
      <c r="D741" s="11"/>
      <c r="E741" s="11"/>
      <c r="M741" s="9"/>
      <c r="N741" s="10"/>
      <c r="O741" s="10"/>
      <c r="P741" s="10"/>
      <c r="Q741" s="10"/>
      <c r="R741" s="10"/>
      <c r="S741" s="10"/>
    </row>
    <row r="742" spans="4:19" ht="13">
      <c r="D742" s="11"/>
      <c r="E742" s="11"/>
      <c r="M742" s="9"/>
      <c r="N742" s="10"/>
      <c r="O742" s="10"/>
      <c r="P742" s="10"/>
      <c r="Q742" s="10"/>
      <c r="R742" s="10"/>
      <c r="S742" s="10"/>
    </row>
    <row r="743" spans="4:19" ht="13">
      <c r="D743" s="11"/>
      <c r="E743" s="11"/>
      <c r="M743" s="9"/>
      <c r="N743" s="10"/>
      <c r="O743" s="10"/>
      <c r="P743" s="10"/>
      <c r="Q743" s="10"/>
      <c r="R743" s="10"/>
      <c r="S743" s="10"/>
    </row>
    <row r="744" spans="4:19" ht="13">
      <c r="D744" s="11"/>
      <c r="E744" s="11"/>
      <c r="M744" s="9"/>
      <c r="N744" s="10"/>
      <c r="O744" s="10"/>
      <c r="P744" s="10"/>
      <c r="Q744" s="10"/>
      <c r="R744" s="10"/>
      <c r="S744" s="10"/>
    </row>
    <row r="745" spans="4:19" ht="13">
      <c r="D745" s="11"/>
      <c r="E745" s="11"/>
      <c r="M745" s="9"/>
      <c r="N745" s="10"/>
      <c r="O745" s="10"/>
      <c r="P745" s="10"/>
      <c r="Q745" s="10"/>
      <c r="R745" s="10"/>
      <c r="S745" s="10"/>
    </row>
    <row r="746" spans="4:19" ht="13">
      <c r="D746" s="11"/>
      <c r="E746" s="11"/>
      <c r="M746" s="9"/>
      <c r="N746" s="10"/>
      <c r="O746" s="10"/>
      <c r="P746" s="10"/>
      <c r="Q746" s="10"/>
      <c r="R746" s="10"/>
      <c r="S746" s="10"/>
    </row>
    <row r="747" spans="4:19" ht="13">
      <c r="D747" s="11"/>
      <c r="E747" s="11"/>
      <c r="M747" s="9"/>
      <c r="N747" s="10"/>
      <c r="O747" s="10"/>
      <c r="P747" s="10"/>
      <c r="Q747" s="10"/>
      <c r="R747" s="10"/>
      <c r="S747" s="10"/>
    </row>
    <row r="748" spans="4:19" ht="13">
      <c r="D748" s="11"/>
      <c r="E748" s="11"/>
      <c r="M748" s="9"/>
      <c r="N748" s="10"/>
      <c r="O748" s="10"/>
      <c r="P748" s="10"/>
      <c r="Q748" s="10"/>
      <c r="R748" s="10"/>
      <c r="S748" s="10"/>
    </row>
    <row r="749" spans="4:19" ht="13">
      <c r="D749" s="11"/>
      <c r="E749" s="11"/>
      <c r="M749" s="9"/>
      <c r="N749" s="10"/>
      <c r="O749" s="10"/>
      <c r="P749" s="10"/>
      <c r="Q749" s="10"/>
      <c r="R749" s="10"/>
      <c r="S749" s="10"/>
    </row>
    <row r="750" spans="4:19" ht="13">
      <c r="D750" s="11"/>
      <c r="E750" s="11"/>
      <c r="M750" s="9"/>
      <c r="N750" s="10"/>
      <c r="O750" s="10"/>
      <c r="P750" s="10"/>
      <c r="Q750" s="10"/>
      <c r="R750" s="10"/>
      <c r="S750" s="10"/>
    </row>
    <row r="751" spans="4:19" ht="13">
      <c r="D751" s="11"/>
      <c r="E751" s="11"/>
      <c r="M751" s="9"/>
      <c r="N751" s="10"/>
      <c r="O751" s="10"/>
      <c r="P751" s="10"/>
      <c r="Q751" s="10"/>
      <c r="R751" s="10"/>
      <c r="S751" s="10"/>
    </row>
    <row r="752" spans="4:19" ht="13">
      <c r="D752" s="11"/>
      <c r="E752" s="11"/>
      <c r="M752" s="9"/>
      <c r="N752" s="10"/>
      <c r="O752" s="10"/>
      <c r="P752" s="10"/>
      <c r="Q752" s="10"/>
      <c r="R752" s="10"/>
      <c r="S752" s="10"/>
    </row>
    <row r="753" spans="4:19" ht="13">
      <c r="D753" s="11"/>
      <c r="E753" s="11"/>
      <c r="M753" s="9"/>
      <c r="N753" s="10"/>
      <c r="O753" s="10"/>
      <c r="P753" s="10"/>
      <c r="Q753" s="10"/>
      <c r="R753" s="10"/>
      <c r="S753" s="10"/>
    </row>
    <row r="754" spans="4:19" ht="13">
      <c r="D754" s="11"/>
      <c r="E754" s="11"/>
      <c r="M754" s="9"/>
      <c r="N754" s="10"/>
      <c r="O754" s="10"/>
      <c r="P754" s="10"/>
      <c r="Q754" s="10"/>
      <c r="R754" s="10"/>
      <c r="S754" s="10"/>
    </row>
    <row r="755" spans="4:19" ht="13">
      <c r="D755" s="11"/>
      <c r="E755" s="11"/>
      <c r="M755" s="9"/>
      <c r="N755" s="10"/>
      <c r="O755" s="10"/>
      <c r="P755" s="10"/>
      <c r="Q755" s="10"/>
      <c r="R755" s="10"/>
      <c r="S755" s="10"/>
    </row>
    <row r="756" spans="4:19" ht="13">
      <c r="D756" s="11"/>
      <c r="E756" s="11"/>
      <c r="M756" s="9"/>
      <c r="N756" s="10"/>
      <c r="O756" s="10"/>
      <c r="P756" s="10"/>
      <c r="Q756" s="10"/>
      <c r="R756" s="10"/>
      <c r="S756" s="10"/>
    </row>
    <row r="757" spans="4:19" ht="13">
      <c r="D757" s="11"/>
      <c r="E757" s="11"/>
      <c r="M757" s="9"/>
      <c r="N757" s="10"/>
      <c r="O757" s="10"/>
      <c r="P757" s="10"/>
      <c r="Q757" s="10"/>
      <c r="R757" s="10"/>
      <c r="S757" s="10"/>
    </row>
    <row r="758" spans="4:19" ht="13">
      <c r="D758" s="11"/>
      <c r="E758" s="11"/>
      <c r="M758" s="9"/>
      <c r="N758" s="10"/>
      <c r="O758" s="10"/>
      <c r="P758" s="10"/>
      <c r="Q758" s="10"/>
      <c r="R758" s="10"/>
      <c r="S758" s="10"/>
    </row>
    <row r="759" spans="4:19" ht="13">
      <c r="D759" s="11"/>
      <c r="E759" s="11"/>
      <c r="M759" s="9"/>
      <c r="N759" s="10"/>
      <c r="O759" s="10"/>
      <c r="P759" s="10"/>
      <c r="Q759" s="10"/>
      <c r="R759" s="10"/>
      <c r="S759" s="10"/>
    </row>
    <row r="760" spans="4:19" ht="13">
      <c r="D760" s="11"/>
      <c r="E760" s="11"/>
      <c r="M760" s="9"/>
      <c r="N760" s="10"/>
      <c r="O760" s="10"/>
      <c r="P760" s="10"/>
      <c r="Q760" s="10"/>
      <c r="R760" s="10"/>
      <c r="S760" s="10"/>
    </row>
    <row r="761" spans="4:19" ht="13">
      <c r="D761" s="11"/>
      <c r="E761" s="11"/>
      <c r="M761" s="9"/>
      <c r="N761" s="10"/>
      <c r="O761" s="10"/>
      <c r="P761" s="10"/>
      <c r="Q761" s="10"/>
      <c r="R761" s="10"/>
      <c r="S761" s="10"/>
    </row>
    <row r="762" spans="4:19" ht="13">
      <c r="D762" s="11"/>
      <c r="E762" s="11"/>
      <c r="M762" s="9"/>
      <c r="N762" s="10"/>
      <c r="O762" s="10"/>
      <c r="P762" s="10"/>
      <c r="Q762" s="10"/>
      <c r="R762" s="10"/>
      <c r="S762" s="10"/>
    </row>
    <row r="763" spans="4:19" ht="13">
      <c r="D763" s="11"/>
      <c r="E763" s="11"/>
      <c r="M763" s="9"/>
      <c r="N763" s="10"/>
      <c r="O763" s="10"/>
      <c r="P763" s="10"/>
      <c r="Q763" s="10"/>
      <c r="R763" s="10"/>
      <c r="S763" s="10"/>
    </row>
    <row r="764" spans="4:19" ht="13">
      <c r="D764" s="11"/>
      <c r="E764" s="11"/>
      <c r="M764" s="9"/>
      <c r="N764" s="10"/>
      <c r="O764" s="10"/>
      <c r="P764" s="10"/>
      <c r="Q764" s="10"/>
      <c r="R764" s="10"/>
      <c r="S764" s="10"/>
    </row>
    <row r="765" spans="4:19" ht="13">
      <c r="D765" s="11"/>
      <c r="E765" s="11"/>
      <c r="M765" s="9"/>
      <c r="N765" s="10"/>
      <c r="O765" s="10"/>
      <c r="P765" s="10"/>
      <c r="Q765" s="10"/>
      <c r="R765" s="10"/>
      <c r="S765" s="10"/>
    </row>
    <row r="766" spans="4:19" ht="13">
      <c r="D766" s="11"/>
      <c r="E766" s="11"/>
      <c r="M766" s="9"/>
      <c r="N766" s="10"/>
      <c r="O766" s="10"/>
      <c r="P766" s="10"/>
      <c r="Q766" s="10"/>
      <c r="R766" s="10"/>
      <c r="S766" s="10"/>
    </row>
    <row r="767" spans="4:19" ht="13">
      <c r="D767" s="11"/>
      <c r="E767" s="11"/>
      <c r="M767" s="9"/>
      <c r="N767" s="10"/>
      <c r="O767" s="10"/>
      <c r="P767" s="10"/>
      <c r="Q767" s="10"/>
      <c r="R767" s="10"/>
      <c r="S767" s="10"/>
    </row>
    <row r="768" spans="4:19" ht="13">
      <c r="D768" s="11"/>
      <c r="E768" s="11"/>
      <c r="M768" s="9"/>
      <c r="N768" s="10"/>
      <c r="O768" s="10"/>
      <c r="P768" s="10"/>
      <c r="Q768" s="10"/>
      <c r="R768" s="10"/>
      <c r="S768" s="10"/>
    </row>
    <row r="769" spans="4:19" ht="13">
      <c r="D769" s="11"/>
      <c r="E769" s="11"/>
      <c r="M769" s="9"/>
      <c r="N769" s="10"/>
      <c r="O769" s="10"/>
      <c r="P769" s="10"/>
      <c r="Q769" s="10"/>
      <c r="R769" s="10"/>
      <c r="S769" s="10"/>
    </row>
    <row r="770" spans="4:19" ht="13">
      <c r="D770" s="11"/>
      <c r="E770" s="11"/>
      <c r="M770" s="9"/>
      <c r="N770" s="10"/>
      <c r="O770" s="10"/>
      <c r="P770" s="10"/>
      <c r="Q770" s="10"/>
      <c r="R770" s="10"/>
      <c r="S770" s="10"/>
    </row>
    <row r="771" spans="4:19" ht="13">
      <c r="D771" s="11"/>
      <c r="E771" s="11"/>
      <c r="M771" s="9"/>
      <c r="N771" s="10"/>
      <c r="O771" s="10"/>
      <c r="P771" s="10"/>
      <c r="Q771" s="10"/>
      <c r="R771" s="10"/>
      <c r="S771" s="10"/>
    </row>
    <row r="772" spans="4:19" ht="13">
      <c r="D772" s="11"/>
      <c r="E772" s="11"/>
      <c r="M772" s="9"/>
      <c r="N772" s="10"/>
      <c r="O772" s="10"/>
      <c r="P772" s="10"/>
      <c r="Q772" s="10"/>
      <c r="R772" s="10"/>
      <c r="S772" s="10"/>
    </row>
    <row r="773" spans="4:19" ht="13">
      <c r="D773" s="11"/>
      <c r="E773" s="11"/>
      <c r="M773" s="9"/>
      <c r="N773" s="10"/>
      <c r="O773" s="10"/>
      <c r="P773" s="10"/>
      <c r="Q773" s="10"/>
      <c r="R773" s="10"/>
      <c r="S773" s="10"/>
    </row>
    <row r="774" spans="4:19" ht="13">
      <c r="D774" s="11"/>
      <c r="E774" s="11"/>
      <c r="M774" s="9"/>
      <c r="N774" s="10"/>
      <c r="O774" s="10"/>
      <c r="P774" s="10"/>
      <c r="Q774" s="10"/>
      <c r="R774" s="10"/>
      <c r="S774" s="10"/>
    </row>
    <row r="775" spans="4:19" ht="13">
      <c r="D775" s="11"/>
      <c r="E775" s="11"/>
      <c r="M775" s="9"/>
      <c r="N775" s="10"/>
      <c r="O775" s="10"/>
      <c r="P775" s="10"/>
      <c r="Q775" s="10"/>
      <c r="R775" s="10"/>
      <c r="S775" s="10"/>
    </row>
    <row r="776" spans="4:19" ht="13">
      <c r="D776" s="11"/>
      <c r="E776" s="11"/>
      <c r="M776" s="9"/>
      <c r="N776" s="10"/>
      <c r="O776" s="10"/>
      <c r="P776" s="10"/>
      <c r="Q776" s="10"/>
      <c r="R776" s="10"/>
      <c r="S776" s="10"/>
    </row>
    <row r="777" spans="4:19" ht="13">
      <c r="D777" s="11"/>
      <c r="E777" s="11"/>
      <c r="M777" s="9"/>
      <c r="N777" s="10"/>
      <c r="O777" s="10"/>
      <c r="P777" s="10"/>
      <c r="Q777" s="10"/>
      <c r="R777" s="10"/>
      <c r="S777" s="10"/>
    </row>
    <row r="778" spans="4:19" ht="13">
      <c r="D778" s="11"/>
      <c r="E778" s="11"/>
      <c r="M778" s="9"/>
      <c r="N778" s="10"/>
      <c r="O778" s="10"/>
      <c r="P778" s="10"/>
      <c r="Q778" s="10"/>
      <c r="R778" s="10"/>
      <c r="S778" s="10"/>
    </row>
    <row r="779" spans="4:19" ht="13">
      <c r="D779" s="11"/>
      <c r="E779" s="11"/>
      <c r="M779" s="9"/>
      <c r="N779" s="10"/>
      <c r="O779" s="10"/>
      <c r="P779" s="10"/>
      <c r="Q779" s="10"/>
      <c r="R779" s="10"/>
      <c r="S779" s="10"/>
    </row>
    <row r="780" spans="4:19" ht="13">
      <c r="D780" s="11"/>
      <c r="E780" s="11"/>
      <c r="M780" s="9"/>
      <c r="N780" s="10"/>
      <c r="O780" s="10"/>
      <c r="P780" s="10"/>
      <c r="Q780" s="10"/>
      <c r="R780" s="10"/>
      <c r="S780" s="10"/>
    </row>
    <row r="781" spans="4:19" ht="13">
      <c r="D781" s="11"/>
      <c r="E781" s="11"/>
      <c r="M781" s="9"/>
      <c r="N781" s="10"/>
      <c r="O781" s="10"/>
      <c r="P781" s="10"/>
      <c r="Q781" s="10"/>
      <c r="R781" s="10"/>
      <c r="S781" s="10"/>
    </row>
    <row r="782" spans="4:19" ht="13">
      <c r="D782" s="11"/>
      <c r="E782" s="11"/>
      <c r="M782" s="9"/>
      <c r="N782" s="10"/>
      <c r="O782" s="10"/>
      <c r="P782" s="10"/>
      <c r="Q782" s="10"/>
      <c r="R782" s="10"/>
      <c r="S782" s="10"/>
    </row>
    <row r="783" spans="4:19" ht="13">
      <c r="D783" s="11"/>
      <c r="E783" s="11"/>
      <c r="M783" s="9"/>
      <c r="N783" s="10"/>
      <c r="O783" s="10"/>
      <c r="P783" s="10"/>
      <c r="Q783" s="10"/>
      <c r="R783" s="10"/>
      <c r="S783" s="10"/>
    </row>
    <row r="784" spans="4:19" ht="13">
      <c r="D784" s="11"/>
      <c r="E784" s="11"/>
      <c r="M784" s="9"/>
      <c r="N784" s="10"/>
      <c r="O784" s="10"/>
      <c r="P784" s="10"/>
      <c r="Q784" s="10"/>
      <c r="R784" s="10"/>
      <c r="S784" s="10"/>
    </row>
    <row r="785" spans="4:19" ht="13">
      <c r="D785" s="11"/>
      <c r="E785" s="11"/>
      <c r="M785" s="9"/>
      <c r="N785" s="10"/>
      <c r="O785" s="10"/>
      <c r="P785" s="10"/>
      <c r="Q785" s="10"/>
      <c r="R785" s="10"/>
      <c r="S785" s="10"/>
    </row>
    <row r="786" spans="4:19" ht="13">
      <c r="D786" s="11"/>
      <c r="E786" s="11"/>
      <c r="M786" s="9"/>
      <c r="N786" s="10"/>
      <c r="O786" s="10"/>
      <c r="P786" s="10"/>
      <c r="Q786" s="10"/>
      <c r="R786" s="10"/>
      <c r="S786" s="10"/>
    </row>
    <row r="787" spans="4:19" ht="13">
      <c r="D787" s="11"/>
      <c r="E787" s="11"/>
      <c r="M787" s="9"/>
      <c r="N787" s="10"/>
      <c r="O787" s="10"/>
      <c r="P787" s="10"/>
      <c r="Q787" s="10"/>
      <c r="R787" s="10"/>
      <c r="S787" s="10"/>
    </row>
    <row r="788" spans="4:19" ht="13">
      <c r="D788" s="11"/>
      <c r="E788" s="11"/>
      <c r="M788" s="9"/>
      <c r="N788" s="10"/>
      <c r="O788" s="10"/>
      <c r="P788" s="10"/>
      <c r="Q788" s="10"/>
      <c r="R788" s="10"/>
      <c r="S788" s="10"/>
    </row>
    <row r="789" spans="4:19" ht="13">
      <c r="D789" s="11"/>
      <c r="E789" s="11"/>
      <c r="M789" s="9"/>
      <c r="N789" s="10"/>
      <c r="O789" s="10"/>
      <c r="P789" s="10"/>
      <c r="Q789" s="10"/>
      <c r="R789" s="10"/>
      <c r="S789" s="10"/>
    </row>
    <row r="790" spans="4:19" ht="13">
      <c r="D790" s="11"/>
      <c r="E790" s="11"/>
      <c r="M790" s="9"/>
      <c r="N790" s="10"/>
      <c r="O790" s="10"/>
      <c r="P790" s="10"/>
      <c r="Q790" s="10"/>
      <c r="R790" s="10"/>
      <c r="S790" s="10"/>
    </row>
    <row r="791" spans="4:19" ht="13">
      <c r="D791" s="11"/>
      <c r="E791" s="11"/>
      <c r="M791" s="9"/>
      <c r="N791" s="10"/>
      <c r="O791" s="10"/>
      <c r="P791" s="10"/>
      <c r="Q791" s="10"/>
      <c r="R791" s="10"/>
      <c r="S791" s="10"/>
    </row>
    <row r="792" spans="4:19" ht="13">
      <c r="D792" s="11"/>
      <c r="E792" s="11"/>
      <c r="M792" s="9"/>
      <c r="N792" s="10"/>
      <c r="O792" s="10"/>
      <c r="P792" s="10"/>
      <c r="Q792" s="10"/>
      <c r="R792" s="10"/>
      <c r="S792" s="10"/>
    </row>
    <row r="793" spans="4:19" ht="13">
      <c r="D793" s="11"/>
      <c r="E793" s="11"/>
      <c r="M793" s="9"/>
      <c r="N793" s="10"/>
      <c r="O793" s="10"/>
      <c r="P793" s="10"/>
      <c r="Q793" s="10"/>
      <c r="R793" s="10"/>
      <c r="S793" s="10"/>
    </row>
    <row r="794" spans="4:19" ht="13">
      <c r="D794" s="11"/>
      <c r="E794" s="11"/>
      <c r="M794" s="9"/>
      <c r="N794" s="10"/>
      <c r="O794" s="10"/>
      <c r="P794" s="10"/>
      <c r="Q794" s="10"/>
      <c r="R794" s="10"/>
      <c r="S794" s="10"/>
    </row>
    <row r="795" spans="4:19" ht="13">
      <c r="D795" s="11"/>
      <c r="E795" s="11"/>
      <c r="M795" s="9"/>
      <c r="N795" s="10"/>
      <c r="O795" s="10"/>
      <c r="P795" s="10"/>
      <c r="Q795" s="10"/>
      <c r="R795" s="10"/>
      <c r="S795" s="10"/>
    </row>
    <row r="796" spans="4:19" ht="13">
      <c r="D796" s="11"/>
      <c r="E796" s="11"/>
      <c r="M796" s="9"/>
      <c r="N796" s="10"/>
      <c r="O796" s="10"/>
      <c r="P796" s="10"/>
      <c r="Q796" s="10"/>
      <c r="R796" s="10"/>
      <c r="S796" s="10"/>
    </row>
    <row r="797" spans="4:19" ht="13">
      <c r="D797" s="11"/>
      <c r="E797" s="11"/>
      <c r="M797" s="9"/>
      <c r="N797" s="10"/>
      <c r="O797" s="10"/>
      <c r="P797" s="10"/>
      <c r="Q797" s="10"/>
      <c r="R797" s="10"/>
      <c r="S797" s="10"/>
    </row>
    <row r="798" spans="4:19" ht="13">
      <c r="D798" s="11"/>
      <c r="E798" s="11"/>
      <c r="M798" s="9"/>
      <c r="N798" s="10"/>
      <c r="O798" s="10"/>
      <c r="P798" s="10"/>
      <c r="Q798" s="10"/>
      <c r="R798" s="10"/>
      <c r="S798" s="10"/>
    </row>
    <row r="799" spans="4:19" ht="13">
      <c r="D799" s="11"/>
      <c r="E799" s="11"/>
      <c r="M799" s="9"/>
      <c r="N799" s="10"/>
      <c r="O799" s="10"/>
      <c r="P799" s="10"/>
      <c r="Q799" s="10"/>
      <c r="R799" s="10"/>
      <c r="S799" s="10"/>
    </row>
    <row r="800" spans="4:19" ht="13">
      <c r="D800" s="11"/>
      <c r="E800" s="11"/>
      <c r="M800" s="9"/>
      <c r="N800" s="10"/>
      <c r="O800" s="10"/>
      <c r="P800" s="10"/>
      <c r="Q800" s="10"/>
      <c r="R800" s="10"/>
      <c r="S800" s="10"/>
    </row>
    <row r="801" spans="4:19" ht="13">
      <c r="D801" s="11"/>
      <c r="E801" s="11"/>
      <c r="M801" s="9"/>
      <c r="N801" s="10"/>
      <c r="O801" s="10"/>
      <c r="P801" s="10"/>
      <c r="Q801" s="10"/>
      <c r="R801" s="10"/>
      <c r="S801" s="10"/>
    </row>
    <row r="802" spans="4:19" ht="13">
      <c r="D802" s="11"/>
      <c r="E802" s="11"/>
      <c r="M802" s="9"/>
      <c r="N802" s="10"/>
      <c r="O802" s="10"/>
      <c r="P802" s="10"/>
      <c r="Q802" s="10"/>
      <c r="R802" s="10"/>
      <c r="S802" s="10"/>
    </row>
    <row r="803" spans="4:19" ht="13">
      <c r="D803" s="11"/>
      <c r="E803" s="11"/>
      <c r="M803" s="9"/>
      <c r="N803" s="10"/>
      <c r="O803" s="10"/>
      <c r="P803" s="10"/>
      <c r="Q803" s="10"/>
      <c r="R803" s="10"/>
      <c r="S803" s="10"/>
    </row>
    <row r="804" spans="4:19" ht="13">
      <c r="D804" s="11"/>
      <c r="E804" s="11"/>
      <c r="M804" s="9"/>
      <c r="N804" s="10"/>
      <c r="O804" s="10"/>
      <c r="P804" s="10"/>
      <c r="Q804" s="10"/>
      <c r="R804" s="10"/>
      <c r="S804" s="10"/>
    </row>
    <row r="805" spans="4:19" ht="13">
      <c r="D805" s="11"/>
      <c r="E805" s="11"/>
      <c r="M805" s="9"/>
      <c r="N805" s="10"/>
      <c r="O805" s="10"/>
      <c r="P805" s="10"/>
      <c r="Q805" s="10"/>
      <c r="R805" s="10"/>
      <c r="S805" s="10"/>
    </row>
    <row r="806" spans="4:19" ht="13">
      <c r="D806" s="11"/>
      <c r="E806" s="11"/>
      <c r="M806" s="9"/>
      <c r="N806" s="10"/>
      <c r="O806" s="10"/>
      <c r="P806" s="10"/>
      <c r="Q806" s="10"/>
      <c r="R806" s="10"/>
      <c r="S806" s="10"/>
    </row>
    <row r="807" spans="4:19" ht="13">
      <c r="D807" s="11"/>
      <c r="E807" s="11"/>
      <c r="M807" s="9"/>
      <c r="N807" s="10"/>
      <c r="O807" s="10"/>
      <c r="P807" s="10"/>
      <c r="Q807" s="10"/>
      <c r="R807" s="10"/>
      <c r="S807" s="10"/>
    </row>
    <row r="808" spans="4:19" ht="13">
      <c r="D808" s="11"/>
      <c r="E808" s="11"/>
      <c r="M808" s="9"/>
      <c r="N808" s="10"/>
      <c r="O808" s="10"/>
      <c r="P808" s="10"/>
      <c r="Q808" s="10"/>
      <c r="R808" s="10"/>
      <c r="S808" s="10"/>
    </row>
    <row r="809" spans="4:19" ht="13">
      <c r="D809" s="11"/>
      <c r="E809" s="11"/>
      <c r="M809" s="9"/>
      <c r="N809" s="10"/>
      <c r="O809" s="10"/>
      <c r="P809" s="10"/>
      <c r="Q809" s="10"/>
      <c r="R809" s="10"/>
      <c r="S809" s="10"/>
    </row>
    <row r="810" spans="4:19" ht="13">
      <c r="D810" s="11"/>
      <c r="E810" s="11"/>
      <c r="M810" s="9"/>
      <c r="N810" s="10"/>
      <c r="O810" s="10"/>
      <c r="P810" s="10"/>
      <c r="Q810" s="10"/>
      <c r="R810" s="10"/>
      <c r="S810" s="10"/>
    </row>
    <row r="811" spans="4:19" ht="13">
      <c r="D811" s="11"/>
      <c r="E811" s="11"/>
      <c r="M811" s="9"/>
      <c r="N811" s="10"/>
      <c r="O811" s="10"/>
      <c r="P811" s="10"/>
      <c r="Q811" s="10"/>
      <c r="R811" s="10"/>
      <c r="S811" s="10"/>
    </row>
    <row r="812" spans="4:19" ht="13">
      <c r="D812" s="11"/>
      <c r="E812" s="11"/>
      <c r="M812" s="9"/>
      <c r="N812" s="10"/>
      <c r="O812" s="10"/>
      <c r="P812" s="10"/>
      <c r="Q812" s="10"/>
      <c r="R812" s="10"/>
      <c r="S812" s="10"/>
    </row>
    <row r="813" spans="4:19" ht="13">
      <c r="D813" s="11"/>
      <c r="E813" s="11"/>
      <c r="M813" s="9"/>
      <c r="N813" s="10"/>
      <c r="O813" s="10"/>
      <c r="P813" s="10"/>
      <c r="Q813" s="10"/>
      <c r="R813" s="10"/>
      <c r="S813" s="10"/>
    </row>
    <row r="814" spans="4:19" ht="13">
      <c r="D814" s="11"/>
      <c r="E814" s="11"/>
      <c r="M814" s="9"/>
      <c r="N814" s="10"/>
      <c r="O814" s="10"/>
      <c r="P814" s="10"/>
      <c r="Q814" s="10"/>
      <c r="R814" s="10"/>
      <c r="S814" s="10"/>
    </row>
    <row r="815" spans="4:19" ht="13">
      <c r="D815" s="11"/>
      <c r="E815" s="11"/>
      <c r="M815" s="9"/>
      <c r="N815" s="10"/>
      <c r="O815" s="10"/>
      <c r="P815" s="10"/>
      <c r="Q815" s="10"/>
      <c r="R815" s="10"/>
      <c r="S815" s="10"/>
    </row>
    <row r="816" spans="4:19" ht="13">
      <c r="D816" s="11"/>
      <c r="E816" s="11"/>
      <c r="M816" s="9"/>
      <c r="N816" s="10"/>
      <c r="O816" s="10"/>
      <c r="P816" s="10"/>
      <c r="Q816" s="10"/>
      <c r="R816" s="10"/>
      <c r="S816" s="10"/>
    </row>
    <row r="817" spans="4:19" ht="13">
      <c r="D817" s="11"/>
      <c r="E817" s="11"/>
      <c r="M817" s="9"/>
      <c r="N817" s="10"/>
      <c r="O817" s="10"/>
      <c r="P817" s="10"/>
      <c r="Q817" s="10"/>
      <c r="R817" s="10"/>
      <c r="S817" s="10"/>
    </row>
    <row r="818" spans="4:19" ht="13">
      <c r="D818" s="11"/>
      <c r="E818" s="11"/>
      <c r="M818" s="9"/>
      <c r="N818" s="10"/>
      <c r="O818" s="10"/>
      <c r="P818" s="10"/>
      <c r="Q818" s="10"/>
      <c r="R818" s="10"/>
      <c r="S818" s="10"/>
    </row>
    <row r="819" spans="4:19" ht="13">
      <c r="D819" s="11"/>
      <c r="E819" s="11"/>
      <c r="M819" s="9"/>
      <c r="N819" s="10"/>
      <c r="O819" s="10"/>
      <c r="P819" s="10"/>
      <c r="Q819" s="10"/>
      <c r="R819" s="10"/>
      <c r="S819" s="10"/>
    </row>
    <row r="820" spans="4:19" ht="13">
      <c r="D820" s="11"/>
      <c r="E820" s="11"/>
      <c r="M820" s="9"/>
      <c r="N820" s="10"/>
      <c r="O820" s="10"/>
      <c r="P820" s="10"/>
      <c r="Q820" s="10"/>
      <c r="R820" s="10"/>
      <c r="S820" s="10"/>
    </row>
    <row r="821" spans="4:19" ht="13">
      <c r="D821" s="11"/>
      <c r="E821" s="11"/>
      <c r="M821" s="9"/>
      <c r="N821" s="10"/>
      <c r="O821" s="10"/>
      <c r="P821" s="10"/>
      <c r="Q821" s="10"/>
      <c r="R821" s="10"/>
      <c r="S821" s="10"/>
    </row>
    <row r="822" spans="4:19" ht="13">
      <c r="D822" s="11"/>
      <c r="E822" s="11"/>
      <c r="M822" s="9"/>
      <c r="N822" s="10"/>
      <c r="O822" s="10"/>
      <c r="P822" s="10"/>
      <c r="Q822" s="10"/>
      <c r="R822" s="10"/>
      <c r="S822" s="10"/>
    </row>
    <row r="823" spans="4:19" ht="13">
      <c r="D823" s="11"/>
      <c r="E823" s="11"/>
      <c r="M823" s="9"/>
      <c r="N823" s="10"/>
      <c r="O823" s="10"/>
      <c r="P823" s="10"/>
      <c r="Q823" s="10"/>
      <c r="R823" s="10"/>
      <c r="S823" s="10"/>
    </row>
    <row r="824" spans="4:19" ht="13">
      <c r="D824" s="11"/>
      <c r="E824" s="11"/>
      <c r="M824" s="9"/>
      <c r="N824" s="10"/>
      <c r="O824" s="10"/>
      <c r="P824" s="10"/>
      <c r="Q824" s="10"/>
      <c r="R824" s="10"/>
      <c r="S824" s="10"/>
    </row>
    <row r="825" spans="4:19" ht="13">
      <c r="D825" s="11"/>
      <c r="E825" s="11"/>
      <c r="M825" s="9"/>
      <c r="N825" s="10"/>
      <c r="O825" s="10"/>
      <c r="P825" s="10"/>
      <c r="Q825" s="10"/>
      <c r="R825" s="10"/>
      <c r="S825" s="10"/>
    </row>
    <row r="826" spans="4:19" ht="13">
      <c r="D826" s="11"/>
      <c r="E826" s="11"/>
      <c r="M826" s="9"/>
      <c r="N826" s="10"/>
      <c r="O826" s="10"/>
      <c r="P826" s="10"/>
      <c r="Q826" s="10"/>
      <c r="R826" s="10"/>
      <c r="S826" s="10"/>
    </row>
    <row r="827" spans="4:19" ht="13">
      <c r="D827" s="11"/>
      <c r="E827" s="11"/>
      <c r="M827" s="9"/>
      <c r="N827" s="10"/>
      <c r="O827" s="10"/>
      <c r="P827" s="10"/>
      <c r="Q827" s="10"/>
      <c r="R827" s="10"/>
      <c r="S827" s="10"/>
    </row>
    <row r="828" spans="4:19" ht="13">
      <c r="D828" s="11"/>
      <c r="E828" s="11"/>
      <c r="M828" s="9"/>
      <c r="N828" s="10"/>
      <c r="O828" s="10"/>
      <c r="P828" s="10"/>
      <c r="Q828" s="10"/>
      <c r="R828" s="10"/>
      <c r="S828" s="10"/>
    </row>
    <row r="829" spans="4:19" ht="13">
      <c r="D829" s="11"/>
      <c r="E829" s="11"/>
      <c r="M829" s="9"/>
      <c r="N829" s="10"/>
      <c r="O829" s="10"/>
      <c r="P829" s="10"/>
      <c r="Q829" s="10"/>
      <c r="R829" s="10"/>
      <c r="S829" s="10"/>
    </row>
    <row r="830" spans="4:19" ht="13">
      <c r="D830" s="11"/>
      <c r="E830" s="11"/>
      <c r="M830" s="9"/>
      <c r="N830" s="10"/>
      <c r="O830" s="10"/>
      <c r="P830" s="10"/>
      <c r="Q830" s="10"/>
      <c r="R830" s="10"/>
      <c r="S830" s="10"/>
    </row>
    <row r="831" spans="4:19" ht="13">
      <c r="D831" s="11"/>
      <c r="E831" s="11"/>
      <c r="M831" s="9"/>
      <c r="N831" s="10"/>
      <c r="O831" s="10"/>
      <c r="P831" s="10"/>
      <c r="Q831" s="10"/>
      <c r="R831" s="10"/>
      <c r="S831" s="10"/>
    </row>
    <row r="832" spans="4:19" ht="13">
      <c r="D832" s="11"/>
      <c r="E832" s="11"/>
      <c r="M832" s="9"/>
      <c r="N832" s="10"/>
      <c r="O832" s="10"/>
      <c r="P832" s="10"/>
      <c r="Q832" s="10"/>
      <c r="R832" s="10"/>
      <c r="S832" s="10"/>
    </row>
    <row r="833" spans="4:19" ht="13">
      <c r="D833" s="11"/>
      <c r="E833" s="11"/>
      <c r="M833" s="9"/>
      <c r="N833" s="10"/>
      <c r="O833" s="10"/>
      <c r="P833" s="10"/>
      <c r="Q833" s="10"/>
      <c r="R833" s="10"/>
      <c r="S833" s="10"/>
    </row>
    <row r="834" spans="4:19" ht="13">
      <c r="D834" s="11"/>
      <c r="E834" s="11"/>
      <c r="M834" s="9"/>
      <c r="N834" s="10"/>
      <c r="O834" s="10"/>
      <c r="P834" s="10"/>
      <c r="Q834" s="10"/>
      <c r="R834" s="10"/>
      <c r="S834" s="10"/>
    </row>
    <row r="835" spans="4:19" ht="13">
      <c r="D835" s="11"/>
      <c r="E835" s="11"/>
      <c r="M835" s="9"/>
      <c r="N835" s="10"/>
      <c r="O835" s="10"/>
      <c r="P835" s="10"/>
      <c r="Q835" s="10"/>
      <c r="R835" s="10"/>
      <c r="S835" s="10"/>
    </row>
    <row r="836" spans="4:19" ht="13">
      <c r="D836" s="11"/>
      <c r="E836" s="11"/>
      <c r="M836" s="9"/>
      <c r="N836" s="10"/>
      <c r="O836" s="10"/>
      <c r="P836" s="10"/>
      <c r="Q836" s="10"/>
      <c r="R836" s="10"/>
      <c r="S836" s="10"/>
    </row>
    <row r="837" spans="4:19" ht="13">
      <c r="D837" s="11"/>
      <c r="E837" s="11"/>
      <c r="M837" s="9"/>
      <c r="N837" s="10"/>
      <c r="O837" s="10"/>
      <c r="P837" s="10"/>
      <c r="Q837" s="10"/>
      <c r="R837" s="10"/>
      <c r="S837" s="10"/>
    </row>
    <row r="838" spans="4:19" ht="13">
      <c r="D838" s="11"/>
      <c r="E838" s="11"/>
      <c r="M838" s="9"/>
      <c r="N838" s="10"/>
      <c r="O838" s="10"/>
      <c r="P838" s="10"/>
      <c r="Q838" s="10"/>
      <c r="R838" s="10"/>
      <c r="S838" s="10"/>
    </row>
    <row r="839" spans="4:19" ht="13">
      <c r="D839" s="11"/>
      <c r="E839" s="11"/>
      <c r="M839" s="9"/>
      <c r="N839" s="10"/>
      <c r="O839" s="10"/>
      <c r="P839" s="10"/>
      <c r="Q839" s="10"/>
      <c r="R839" s="10"/>
      <c r="S839" s="10"/>
    </row>
    <row r="840" spans="4:19" ht="13">
      <c r="D840" s="11"/>
      <c r="E840" s="11"/>
      <c r="M840" s="9"/>
      <c r="N840" s="10"/>
      <c r="O840" s="10"/>
      <c r="P840" s="10"/>
      <c r="Q840" s="10"/>
      <c r="R840" s="10"/>
      <c r="S840" s="10"/>
    </row>
    <row r="841" spans="4:19" ht="13">
      <c r="D841" s="11"/>
      <c r="E841" s="11"/>
      <c r="M841" s="9"/>
      <c r="N841" s="10"/>
      <c r="O841" s="10"/>
      <c r="P841" s="10"/>
      <c r="Q841" s="10"/>
      <c r="R841" s="10"/>
      <c r="S841" s="10"/>
    </row>
    <row r="842" spans="4:19" ht="13">
      <c r="D842" s="11"/>
      <c r="E842" s="11"/>
      <c r="M842" s="9"/>
      <c r="N842" s="10"/>
      <c r="O842" s="10"/>
      <c r="P842" s="10"/>
      <c r="Q842" s="10"/>
      <c r="R842" s="10"/>
      <c r="S842" s="10"/>
    </row>
    <row r="843" spans="4:19" ht="13">
      <c r="D843" s="11"/>
      <c r="E843" s="11"/>
      <c r="M843" s="9"/>
      <c r="N843" s="10"/>
      <c r="O843" s="10"/>
      <c r="P843" s="10"/>
      <c r="Q843" s="10"/>
      <c r="R843" s="10"/>
      <c r="S843" s="10"/>
    </row>
    <row r="844" spans="4:19" ht="13">
      <c r="D844" s="11"/>
      <c r="E844" s="11"/>
      <c r="M844" s="9"/>
      <c r="N844" s="10"/>
      <c r="O844" s="10"/>
      <c r="P844" s="10"/>
      <c r="Q844" s="10"/>
      <c r="R844" s="10"/>
      <c r="S844" s="10"/>
    </row>
    <row r="845" spans="4:19" ht="13">
      <c r="D845" s="11"/>
      <c r="E845" s="11"/>
      <c r="M845" s="9"/>
      <c r="N845" s="10"/>
      <c r="O845" s="10"/>
      <c r="P845" s="10"/>
      <c r="Q845" s="10"/>
      <c r="R845" s="10"/>
      <c r="S845" s="10"/>
    </row>
    <row r="846" spans="4:19" ht="13">
      <c r="D846" s="11"/>
      <c r="E846" s="11"/>
      <c r="M846" s="9"/>
      <c r="N846" s="10"/>
      <c r="O846" s="10"/>
      <c r="P846" s="10"/>
      <c r="Q846" s="10"/>
      <c r="R846" s="10"/>
      <c r="S846" s="10"/>
    </row>
    <row r="847" spans="4:19" ht="13">
      <c r="D847" s="11"/>
      <c r="E847" s="11"/>
      <c r="M847" s="9"/>
      <c r="N847" s="10"/>
      <c r="O847" s="10"/>
      <c r="P847" s="10"/>
      <c r="Q847" s="10"/>
      <c r="R847" s="10"/>
      <c r="S847" s="10"/>
    </row>
    <row r="848" spans="4:19" ht="13">
      <c r="D848" s="11"/>
      <c r="E848" s="11"/>
      <c r="M848" s="9"/>
      <c r="N848" s="10"/>
      <c r="O848" s="10"/>
      <c r="P848" s="10"/>
      <c r="Q848" s="10"/>
      <c r="R848" s="10"/>
      <c r="S848" s="10"/>
    </row>
    <row r="849" spans="4:19" ht="13">
      <c r="D849" s="11"/>
      <c r="E849" s="11"/>
      <c r="M849" s="9"/>
      <c r="N849" s="10"/>
      <c r="O849" s="10"/>
      <c r="P849" s="10"/>
      <c r="Q849" s="10"/>
      <c r="R849" s="10"/>
      <c r="S849" s="10"/>
    </row>
    <row r="850" spans="4:19" ht="13">
      <c r="D850" s="11"/>
      <c r="E850" s="11"/>
      <c r="M850" s="9"/>
      <c r="N850" s="10"/>
      <c r="O850" s="10"/>
      <c r="P850" s="10"/>
      <c r="Q850" s="10"/>
      <c r="R850" s="10"/>
      <c r="S850" s="10"/>
    </row>
    <row r="851" spans="4:19" ht="13">
      <c r="D851" s="11"/>
      <c r="E851" s="11"/>
      <c r="M851" s="9"/>
      <c r="N851" s="10"/>
      <c r="O851" s="10"/>
      <c r="P851" s="10"/>
      <c r="Q851" s="10"/>
      <c r="R851" s="10"/>
      <c r="S851" s="10"/>
    </row>
    <row r="852" spans="4:19" ht="13">
      <c r="D852" s="11"/>
      <c r="E852" s="11"/>
      <c r="M852" s="9"/>
      <c r="N852" s="10"/>
      <c r="O852" s="10"/>
      <c r="P852" s="10"/>
      <c r="Q852" s="10"/>
      <c r="R852" s="10"/>
      <c r="S852" s="10"/>
    </row>
    <row r="853" spans="4:19" ht="13">
      <c r="D853" s="11"/>
      <c r="E853" s="11"/>
      <c r="M853" s="9"/>
      <c r="N853" s="10"/>
      <c r="O853" s="10"/>
      <c r="P853" s="10"/>
      <c r="Q853" s="10"/>
      <c r="R853" s="10"/>
      <c r="S853" s="10"/>
    </row>
    <row r="854" spans="4:19" ht="13">
      <c r="D854" s="11"/>
      <c r="E854" s="11"/>
      <c r="M854" s="9"/>
      <c r="N854" s="10"/>
      <c r="O854" s="10"/>
      <c r="P854" s="10"/>
      <c r="Q854" s="10"/>
      <c r="R854" s="10"/>
      <c r="S854" s="10"/>
    </row>
    <row r="855" spans="4:19" ht="13">
      <c r="D855" s="11"/>
      <c r="E855" s="11"/>
      <c r="M855" s="9"/>
      <c r="N855" s="10"/>
      <c r="O855" s="10"/>
      <c r="P855" s="10"/>
      <c r="Q855" s="10"/>
      <c r="R855" s="10"/>
      <c r="S855" s="10"/>
    </row>
    <row r="856" spans="4:19" ht="13">
      <c r="D856" s="11"/>
      <c r="E856" s="11"/>
      <c r="M856" s="9"/>
      <c r="N856" s="10"/>
      <c r="O856" s="10"/>
      <c r="P856" s="10"/>
      <c r="Q856" s="10"/>
      <c r="R856" s="10"/>
      <c r="S856" s="10"/>
    </row>
    <row r="857" spans="4:19" ht="13">
      <c r="D857" s="11"/>
      <c r="E857" s="11"/>
      <c r="M857" s="9"/>
      <c r="N857" s="10"/>
      <c r="O857" s="10"/>
      <c r="P857" s="10"/>
      <c r="Q857" s="10"/>
      <c r="R857" s="10"/>
      <c r="S857" s="10"/>
    </row>
    <row r="858" spans="4:19" ht="13">
      <c r="D858" s="11"/>
      <c r="E858" s="11"/>
      <c r="M858" s="9"/>
      <c r="N858" s="10"/>
      <c r="O858" s="10"/>
      <c r="P858" s="10"/>
      <c r="Q858" s="10"/>
      <c r="R858" s="10"/>
      <c r="S858" s="10"/>
    </row>
    <row r="859" spans="4:19" ht="13">
      <c r="D859" s="11"/>
      <c r="E859" s="11"/>
      <c r="M859" s="9"/>
      <c r="N859" s="10"/>
      <c r="O859" s="10"/>
      <c r="P859" s="10"/>
      <c r="Q859" s="10"/>
      <c r="R859" s="10"/>
      <c r="S859" s="10"/>
    </row>
    <row r="860" spans="4:19" ht="13">
      <c r="D860" s="11"/>
      <c r="E860" s="11"/>
      <c r="M860" s="9"/>
      <c r="N860" s="10"/>
      <c r="O860" s="10"/>
      <c r="P860" s="10"/>
      <c r="Q860" s="10"/>
      <c r="R860" s="10"/>
      <c r="S860" s="10"/>
    </row>
    <row r="861" spans="4:19" ht="13">
      <c r="D861" s="11"/>
      <c r="E861" s="11"/>
      <c r="M861" s="9"/>
      <c r="N861" s="10"/>
      <c r="O861" s="10"/>
      <c r="P861" s="10"/>
      <c r="Q861" s="10"/>
      <c r="R861" s="10"/>
      <c r="S861" s="10"/>
    </row>
    <row r="862" spans="4:19" ht="13">
      <c r="D862" s="11"/>
      <c r="E862" s="11"/>
      <c r="M862" s="9"/>
      <c r="N862" s="10"/>
      <c r="O862" s="10"/>
      <c r="P862" s="10"/>
      <c r="Q862" s="10"/>
      <c r="R862" s="10"/>
      <c r="S862" s="10"/>
    </row>
    <row r="863" spans="4:19" ht="13">
      <c r="D863" s="11"/>
      <c r="E863" s="11"/>
      <c r="M863" s="9"/>
      <c r="N863" s="10"/>
      <c r="O863" s="10"/>
      <c r="P863" s="10"/>
      <c r="Q863" s="10"/>
      <c r="R863" s="10"/>
      <c r="S863" s="10"/>
    </row>
    <row r="864" spans="4:19" ht="13">
      <c r="D864" s="11"/>
      <c r="E864" s="11"/>
      <c r="M864" s="9"/>
      <c r="N864" s="10"/>
      <c r="O864" s="10"/>
      <c r="P864" s="10"/>
      <c r="Q864" s="10"/>
      <c r="R864" s="10"/>
      <c r="S864" s="10"/>
    </row>
    <row r="865" spans="4:19" ht="13">
      <c r="D865" s="11"/>
      <c r="E865" s="11"/>
      <c r="M865" s="9"/>
      <c r="N865" s="10"/>
      <c r="O865" s="10"/>
      <c r="P865" s="10"/>
      <c r="Q865" s="10"/>
      <c r="R865" s="10"/>
      <c r="S865" s="10"/>
    </row>
    <row r="866" spans="4:19" ht="13">
      <c r="D866" s="11"/>
      <c r="E866" s="11"/>
      <c r="M866" s="9"/>
      <c r="N866" s="10"/>
      <c r="O866" s="10"/>
      <c r="P866" s="10"/>
      <c r="Q866" s="10"/>
      <c r="R866" s="10"/>
      <c r="S866" s="10"/>
    </row>
    <row r="867" spans="4:19" ht="13">
      <c r="D867" s="11"/>
      <c r="E867" s="11"/>
      <c r="M867" s="9"/>
      <c r="N867" s="10"/>
      <c r="O867" s="10"/>
      <c r="P867" s="10"/>
      <c r="Q867" s="10"/>
      <c r="R867" s="10"/>
      <c r="S867" s="10"/>
    </row>
    <row r="868" spans="4:19" ht="13">
      <c r="D868" s="11"/>
      <c r="E868" s="11"/>
      <c r="M868" s="9"/>
      <c r="N868" s="10"/>
      <c r="O868" s="10"/>
      <c r="P868" s="10"/>
      <c r="Q868" s="10"/>
      <c r="R868" s="10"/>
      <c r="S868" s="10"/>
    </row>
    <row r="869" spans="4:19" ht="13">
      <c r="D869" s="11"/>
      <c r="E869" s="11"/>
      <c r="M869" s="9"/>
      <c r="N869" s="10"/>
      <c r="O869" s="10"/>
      <c r="P869" s="10"/>
      <c r="Q869" s="10"/>
      <c r="R869" s="10"/>
      <c r="S869" s="10"/>
    </row>
    <row r="870" spans="4:19" ht="13">
      <c r="D870" s="11"/>
      <c r="E870" s="11"/>
      <c r="M870" s="9"/>
      <c r="N870" s="10"/>
      <c r="O870" s="10"/>
      <c r="P870" s="10"/>
      <c r="Q870" s="10"/>
      <c r="R870" s="10"/>
      <c r="S870" s="10"/>
    </row>
    <row r="871" spans="4:19" ht="13">
      <c r="D871" s="11"/>
      <c r="E871" s="11"/>
      <c r="M871" s="9"/>
      <c r="N871" s="10"/>
      <c r="O871" s="10"/>
      <c r="P871" s="10"/>
      <c r="Q871" s="10"/>
      <c r="R871" s="10"/>
      <c r="S871" s="10"/>
    </row>
    <row r="872" spans="4:19" ht="13">
      <c r="D872" s="11"/>
      <c r="E872" s="11"/>
      <c r="M872" s="9"/>
      <c r="N872" s="10"/>
      <c r="O872" s="10"/>
      <c r="P872" s="10"/>
      <c r="Q872" s="10"/>
      <c r="R872" s="10"/>
      <c r="S872" s="10"/>
    </row>
    <row r="873" spans="4:19" ht="13">
      <c r="D873" s="11"/>
      <c r="E873" s="11"/>
      <c r="M873" s="9"/>
      <c r="N873" s="10"/>
      <c r="O873" s="10"/>
      <c r="P873" s="10"/>
      <c r="Q873" s="10"/>
      <c r="R873" s="10"/>
      <c r="S873" s="10"/>
    </row>
    <row r="874" spans="4:19" ht="13">
      <c r="D874" s="11"/>
      <c r="E874" s="11"/>
      <c r="M874" s="9"/>
      <c r="N874" s="10"/>
      <c r="O874" s="10"/>
      <c r="P874" s="10"/>
      <c r="Q874" s="10"/>
      <c r="R874" s="10"/>
      <c r="S874" s="10"/>
    </row>
    <row r="875" spans="4:19" ht="13">
      <c r="D875" s="11"/>
      <c r="E875" s="11"/>
      <c r="M875" s="9"/>
      <c r="N875" s="10"/>
      <c r="O875" s="10"/>
      <c r="P875" s="10"/>
      <c r="Q875" s="10"/>
      <c r="R875" s="10"/>
      <c r="S875" s="10"/>
    </row>
    <row r="876" spans="4:19" ht="13">
      <c r="D876" s="11"/>
      <c r="E876" s="11"/>
      <c r="M876" s="9"/>
      <c r="N876" s="10"/>
      <c r="O876" s="10"/>
      <c r="P876" s="10"/>
      <c r="Q876" s="10"/>
      <c r="R876" s="10"/>
      <c r="S876" s="10"/>
    </row>
    <row r="877" spans="4:19" ht="13">
      <c r="D877" s="11"/>
      <c r="E877" s="11"/>
      <c r="M877" s="9"/>
      <c r="N877" s="10"/>
      <c r="O877" s="10"/>
      <c r="P877" s="10"/>
      <c r="Q877" s="10"/>
      <c r="R877" s="10"/>
      <c r="S877" s="10"/>
    </row>
    <row r="878" spans="4:19" ht="13">
      <c r="D878" s="11"/>
      <c r="E878" s="11"/>
      <c r="M878" s="9"/>
      <c r="N878" s="10"/>
      <c r="O878" s="10"/>
      <c r="P878" s="10"/>
      <c r="Q878" s="10"/>
      <c r="R878" s="10"/>
      <c r="S878" s="10"/>
    </row>
    <row r="879" spans="4:19" ht="13">
      <c r="D879" s="11"/>
      <c r="E879" s="11"/>
      <c r="M879" s="9"/>
      <c r="N879" s="10"/>
      <c r="O879" s="10"/>
      <c r="P879" s="10"/>
      <c r="Q879" s="10"/>
      <c r="R879" s="10"/>
      <c r="S879" s="10"/>
    </row>
    <row r="880" spans="4:19" ht="13">
      <c r="D880" s="11"/>
      <c r="E880" s="11"/>
      <c r="M880" s="9"/>
      <c r="N880" s="10"/>
      <c r="O880" s="10"/>
      <c r="P880" s="10"/>
      <c r="Q880" s="10"/>
      <c r="R880" s="10"/>
      <c r="S880" s="10"/>
    </row>
    <row r="881" spans="4:19" ht="13">
      <c r="D881" s="11"/>
      <c r="E881" s="11"/>
      <c r="M881" s="9"/>
      <c r="N881" s="10"/>
      <c r="O881" s="10"/>
      <c r="P881" s="10"/>
      <c r="Q881" s="10"/>
      <c r="R881" s="10"/>
      <c r="S881" s="10"/>
    </row>
    <row r="882" spans="4:19" ht="13">
      <c r="D882" s="11"/>
      <c r="E882" s="11"/>
      <c r="M882" s="9"/>
      <c r="N882" s="10"/>
      <c r="O882" s="10"/>
      <c r="P882" s="10"/>
      <c r="Q882" s="10"/>
      <c r="R882" s="10"/>
      <c r="S882" s="10"/>
    </row>
    <row r="883" spans="4:19" ht="13">
      <c r="D883" s="11"/>
      <c r="E883" s="11"/>
      <c r="M883" s="9"/>
      <c r="N883" s="10"/>
      <c r="O883" s="10"/>
      <c r="P883" s="10"/>
      <c r="Q883" s="10"/>
      <c r="R883" s="10"/>
      <c r="S883" s="10"/>
    </row>
    <row r="884" spans="4:19" ht="13">
      <c r="D884" s="11"/>
      <c r="E884" s="11"/>
      <c r="M884" s="9"/>
      <c r="N884" s="10"/>
      <c r="O884" s="10"/>
      <c r="P884" s="10"/>
      <c r="Q884" s="10"/>
      <c r="R884" s="10"/>
      <c r="S884" s="10"/>
    </row>
    <row r="885" spans="4:19" ht="13">
      <c r="D885" s="11"/>
      <c r="E885" s="11"/>
      <c r="M885" s="9"/>
      <c r="N885" s="10"/>
      <c r="O885" s="10"/>
      <c r="P885" s="10"/>
      <c r="Q885" s="10"/>
      <c r="R885" s="10"/>
      <c r="S885" s="10"/>
    </row>
    <row r="886" spans="4:19" ht="13">
      <c r="D886" s="11"/>
      <c r="E886" s="11"/>
      <c r="M886" s="9"/>
      <c r="N886" s="10"/>
      <c r="O886" s="10"/>
      <c r="P886" s="10"/>
      <c r="Q886" s="10"/>
      <c r="R886" s="10"/>
      <c r="S886" s="10"/>
    </row>
    <row r="887" spans="4:19" ht="13">
      <c r="D887" s="11"/>
      <c r="E887" s="11"/>
      <c r="M887" s="9"/>
      <c r="N887" s="10"/>
      <c r="O887" s="10"/>
      <c r="P887" s="10"/>
      <c r="Q887" s="10"/>
      <c r="R887" s="10"/>
      <c r="S887" s="10"/>
    </row>
    <row r="888" spans="4:19" ht="13">
      <c r="D888" s="11"/>
      <c r="E888" s="11"/>
      <c r="M888" s="9"/>
      <c r="N888" s="10"/>
      <c r="O888" s="10"/>
      <c r="P888" s="10"/>
      <c r="Q888" s="10"/>
      <c r="R888" s="10"/>
      <c r="S888" s="10"/>
    </row>
    <row r="889" spans="4:19" ht="13">
      <c r="D889" s="11"/>
      <c r="E889" s="11"/>
      <c r="M889" s="9"/>
      <c r="N889" s="10"/>
      <c r="O889" s="10"/>
      <c r="P889" s="10"/>
      <c r="Q889" s="10"/>
      <c r="R889" s="10"/>
      <c r="S889" s="10"/>
    </row>
    <row r="890" spans="4:19" ht="13">
      <c r="D890" s="11"/>
      <c r="E890" s="11"/>
      <c r="M890" s="9"/>
      <c r="N890" s="10"/>
      <c r="O890" s="10"/>
      <c r="P890" s="10"/>
      <c r="Q890" s="10"/>
      <c r="R890" s="10"/>
      <c r="S890" s="10"/>
    </row>
    <row r="891" spans="4:19" ht="13">
      <c r="D891" s="11"/>
      <c r="E891" s="11"/>
      <c r="M891" s="9"/>
      <c r="N891" s="10"/>
      <c r="O891" s="10"/>
      <c r="P891" s="10"/>
      <c r="Q891" s="10"/>
      <c r="R891" s="10"/>
      <c r="S891" s="10"/>
    </row>
    <row r="892" spans="4:19" ht="13">
      <c r="D892" s="11"/>
      <c r="E892" s="11"/>
      <c r="M892" s="9"/>
      <c r="N892" s="10"/>
      <c r="O892" s="10"/>
      <c r="P892" s="10"/>
      <c r="Q892" s="10"/>
      <c r="R892" s="10"/>
      <c r="S892" s="10"/>
    </row>
    <row r="893" spans="4:19" ht="13">
      <c r="D893" s="11"/>
      <c r="E893" s="11"/>
      <c r="M893" s="9"/>
      <c r="N893" s="10"/>
      <c r="O893" s="10"/>
      <c r="P893" s="10"/>
      <c r="Q893" s="10"/>
      <c r="R893" s="10"/>
      <c r="S893" s="10"/>
    </row>
    <row r="894" spans="4:19" ht="13">
      <c r="D894" s="11"/>
      <c r="E894" s="11"/>
      <c r="M894" s="9"/>
      <c r="N894" s="10"/>
      <c r="O894" s="10"/>
      <c r="P894" s="10"/>
      <c r="Q894" s="10"/>
      <c r="R894" s="10"/>
      <c r="S894" s="10"/>
    </row>
    <row r="895" spans="4:19" ht="13">
      <c r="D895" s="11"/>
      <c r="E895" s="11"/>
      <c r="M895" s="9"/>
      <c r="N895" s="10"/>
      <c r="O895" s="10"/>
      <c r="P895" s="10"/>
      <c r="Q895" s="10"/>
      <c r="R895" s="10"/>
      <c r="S895" s="10"/>
    </row>
    <row r="896" spans="4:19" ht="13">
      <c r="D896" s="11"/>
      <c r="E896" s="11"/>
      <c r="M896" s="9"/>
      <c r="N896" s="10"/>
      <c r="O896" s="10"/>
      <c r="P896" s="10"/>
      <c r="Q896" s="10"/>
      <c r="R896" s="10"/>
      <c r="S896" s="10"/>
    </row>
    <row r="897" spans="4:19" ht="13">
      <c r="D897" s="11"/>
      <c r="E897" s="11"/>
      <c r="M897" s="9"/>
      <c r="N897" s="10"/>
      <c r="O897" s="10"/>
      <c r="P897" s="10"/>
      <c r="Q897" s="10"/>
      <c r="R897" s="10"/>
      <c r="S897" s="10"/>
    </row>
    <row r="898" spans="4:19" ht="13">
      <c r="D898" s="11"/>
      <c r="E898" s="11"/>
      <c r="M898" s="9"/>
      <c r="N898" s="10"/>
      <c r="O898" s="10"/>
      <c r="P898" s="10"/>
      <c r="Q898" s="10"/>
      <c r="R898" s="10"/>
      <c r="S898" s="10"/>
    </row>
    <row r="899" spans="4:19" ht="13">
      <c r="D899" s="11"/>
      <c r="E899" s="11"/>
      <c r="M899" s="9"/>
      <c r="N899" s="10"/>
      <c r="O899" s="10"/>
      <c r="P899" s="10"/>
      <c r="Q899" s="10"/>
      <c r="R899" s="10"/>
      <c r="S899" s="10"/>
    </row>
    <row r="900" spans="4:19" ht="13">
      <c r="D900" s="11"/>
      <c r="E900" s="11"/>
      <c r="M900" s="9"/>
      <c r="N900" s="10"/>
      <c r="O900" s="10"/>
      <c r="P900" s="10"/>
      <c r="Q900" s="10"/>
      <c r="R900" s="10"/>
      <c r="S900" s="10"/>
    </row>
    <row r="901" spans="4:19" ht="13">
      <c r="D901" s="11"/>
      <c r="E901" s="11"/>
      <c r="M901" s="9"/>
      <c r="N901" s="10"/>
      <c r="O901" s="10"/>
      <c r="P901" s="10"/>
      <c r="Q901" s="10"/>
      <c r="R901" s="10"/>
      <c r="S901" s="10"/>
    </row>
    <row r="902" spans="4:19" ht="13">
      <c r="D902" s="11"/>
      <c r="E902" s="11"/>
      <c r="M902" s="9"/>
      <c r="N902" s="10"/>
      <c r="O902" s="10"/>
      <c r="P902" s="10"/>
      <c r="Q902" s="10"/>
      <c r="R902" s="10"/>
      <c r="S902" s="10"/>
    </row>
    <row r="903" spans="4:19" ht="13">
      <c r="D903" s="11"/>
      <c r="E903" s="11"/>
      <c r="M903" s="9"/>
      <c r="N903" s="10"/>
      <c r="O903" s="10"/>
      <c r="P903" s="10"/>
      <c r="Q903" s="10"/>
      <c r="R903" s="10"/>
      <c r="S903" s="10"/>
    </row>
    <row r="904" spans="4:19" ht="13">
      <c r="D904" s="11"/>
      <c r="E904" s="11"/>
      <c r="M904" s="9"/>
      <c r="N904" s="10"/>
      <c r="O904" s="10"/>
      <c r="P904" s="10"/>
      <c r="Q904" s="10"/>
      <c r="R904" s="10"/>
      <c r="S904" s="10"/>
    </row>
    <row r="905" spans="4:19" ht="13">
      <c r="D905" s="11"/>
      <c r="E905" s="11"/>
      <c r="M905" s="9"/>
      <c r="N905" s="10"/>
      <c r="O905" s="10"/>
      <c r="P905" s="10"/>
      <c r="Q905" s="10"/>
      <c r="R905" s="10"/>
      <c r="S905" s="10"/>
    </row>
    <row r="906" spans="4:19" ht="13">
      <c r="D906" s="11"/>
      <c r="E906" s="11"/>
      <c r="M906" s="9"/>
      <c r="N906" s="10"/>
      <c r="O906" s="10"/>
      <c r="P906" s="10"/>
      <c r="Q906" s="10"/>
      <c r="R906" s="10"/>
      <c r="S906" s="10"/>
    </row>
    <row r="907" spans="4:19" ht="13">
      <c r="D907" s="11"/>
      <c r="E907" s="11"/>
      <c r="M907" s="9"/>
      <c r="N907" s="10"/>
      <c r="O907" s="10"/>
      <c r="P907" s="10"/>
      <c r="Q907" s="10"/>
      <c r="R907" s="10"/>
      <c r="S907" s="10"/>
    </row>
    <row r="908" spans="4:19" ht="13">
      <c r="D908" s="11"/>
      <c r="E908" s="11"/>
      <c r="M908" s="9"/>
      <c r="N908" s="10"/>
      <c r="O908" s="10"/>
      <c r="P908" s="10"/>
      <c r="Q908" s="10"/>
      <c r="R908" s="10"/>
      <c r="S908" s="10"/>
    </row>
    <row r="909" spans="4:19" ht="13">
      <c r="D909" s="11"/>
      <c r="E909" s="11"/>
      <c r="M909" s="9"/>
      <c r="N909" s="10"/>
      <c r="O909" s="10"/>
      <c r="P909" s="10"/>
      <c r="Q909" s="10"/>
      <c r="R909" s="10"/>
      <c r="S909" s="10"/>
    </row>
    <row r="910" spans="4:19" ht="13">
      <c r="D910" s="11"/>
      <c r="E910" s="11"/>
      <c r="M910" s="9"/>
      <c r="N910" s="10"/>
      <c r="O910" s="10"/>
      <c r="P910" s="10"/>
      <c r="Q910" s="10"/>
      <c r="R910" s="10"/>
      <c r="S910" s="10"/>
    </row>
    <row r="911" spans="4:19" ht="13">
      <c r="D911" s="11"/>
      <c r="E911" s="11"/>
      <c r="M911" s="9"/>
      <c r="N911" s="10"/>
      <c r="O911" s="10"/>
      <c r="P911" s="10"/>
      <c r="Q911" s="10"/>
      <c r="R911" s="10"/>
      <c r="S911" s="10"/>
    </row>
    <row r="912" spans="4:19" ht="13">
      <c r="D912" s="11"/>
      <c r="E912" s="11"/>
      <c r="M912" s="9"/>
      <c r="N912" s="10"/>
      <c r="O912" s="10"/>
      <c r="P912" s="10"/>
      <c r="Q912" s="10"/>
      <c r="R912" s="10"/>
      <c r="S912" s="10"/>
    </row>
    <row r="913" spans="4:19" ht="13">
      <c r="D913" s="11"/>
      <c r="E913" s="11"/>
      <c r="M913" s="9"/>
      <c r="N913" s="10"/>
      <c r="O913" s="10"/>
      <c r="P913" s="10"/>
      <c r="Q913" s="10"/>
      <c r="R913" s="10"/>
      <c r="S913" s="10"/>
    </row>
    <row r="914" spans="4:19" ht="13">
      <c r="D914" s="11"/>
      <c r="E914" s="11"/>
      <c r="M914" s="9"/>
      <c r="N914" s="10"/>
      <c r="O914" s="10"/>
      <c r="P914" s="10"/>
      <c r="Q914" s="10"/>
      <c r="R914" s="10"/>
      <c r="S914" s="10"/>
    </row>
    <row r="915" spans="4:19" ht="13">
      <c r="D915" s="11"/>
      <c r="E915" s="11"/>
      <c r="M915" s="9"/>
      <c r="N915" s="10"/>
      <c r="O915" s="10"/>
      <c r="P915" s="10"/>
      <c r="Q915" s="10"/>
      <c r="R915" s="10"/>
      <c r="S915" s="10"/>
    </row>
    <row r="916" spans="4:19" ht="13">
      <c r="D916" s="11"/>
      <c r="E916" s="11"/>
      <c r="M916" s="9"/>
      <c r="N916" s="10"/>
      <c r="O916" s="10"/>
      <c r="P916" s="10"/>
      <c r="Q916" s="10"/>
      <c r="R916" s="10"/>
      <c r="S916" s="10"/>
    </row>
    <row r="917" spans="4:19" ht="13">
      <c r="D917" s="11"/>
      <c r="E917" s="11"/>
      <c r="M917" s="9"/>
      <c r="N917" s="10"/>
      <c r="O917" s="10"/>
      <c r="P917" s="10"/>
      <c r="Q917" s="10"/>
      <c r="R917" s="10"/>
      <c r="S917" s="10"/>
    </row>
    <row r="918" spans="4:19" ht="13">
      <c r="D918" s="11"/>
      <c r="E918" s="11"/>
      <c r="M918" s="9"/>
      <c r="N918" s="10"/>
      <c r="O918" s="10"/>
      <c r="P918" s="10"/>
      <c r="Q918" s="10"/>
      <c r="R918" s="10"/>
      <c r="S918" s="10"/>
    </row>
    <row r="919" spans="4:19" ht="13">
      <c r="D919" s="11"/>
      <c r="E919" s="11"/>
      <c r="M919" s="9"/>
      <c r="N919" s="10"/>
      <c r="O919" s="10"/>
      <c r="P919" s="10"/>
      <c r="Q919" s="10"/>
      <c r="R919" s="10"/>
      <c r="S919" s="10"/>
    </row>
    <row r="920" spans="4:19" ht="13">
      <c r="D920" s="11"/>
      <c r="E920" s="11"/>
      <c r="M920" s="9"/>
      <c r="N920" s="10"/>
      <c r="O920" s="10"/>
      <c r="P920" s="10"/>
      <c r="Q920" s="10"/>
      <c r="R920" s="10"/>
      <c r="S920" s="10"/>
    </row>
    <row r="921" spans="4:19" ht="13">
      <c r="D921" s="11"/>
      <c r="E921" s="11"/>
      <c r="M921" s="9"/>
      <c r="N921" s="10"/>
      <c r="O921" s="10"/>
      <c r="P921" s="10"/>
      <c r="Q921" s="10"/>
      <c r="R921" s="10"/>
      <c r="S921" s="10"/>
    </row>
    <row r="922" spans="4:19" ht="13">
      <c r="D922" s="11"/>
      <c r="E922" s="11"/>
      <c r="M922" s="9"/>
      <c r="N922" s="10"/>
      <c r="O922" s="10"/>
      <c r="P922" s="10"/>
      <c r="Q922" s="10"/>
      <c r="R922" s="10"/>
      <c r="S922" s="10"/>
    </row>
    <row r="923" spans="4:19" ht="13">
      <c r="D923" s="11"/>
      <c r="E923" s="11"/>
      <c r="M923" s="9"/>
      <c r="N923" s="10"/>
      <c r="O923" s="10"/>
      <c r="P923" s="10"/>
      <c r="Q923" s="10"/>
      <c r="R923" s="10"/>
      <c r="S923" s="10"/>
    </row>
    <row r="924" spans="4:19" ht="13">
      <c r="D924" s="11"/>
      <c r="E924" s="11"/>
      <c r="M924" s="9"/>
      <c r="N924" s="10"/>
      <c r="O924" s="10"/>
      <c r="P924" s="10"/>
      <c r="Q924" s="10"/>
      <c r="R924" s="10"/>
      <c r="S924" s="10"/>
    </row>
    <row r="925" spans="4:19" ht="13">
      <c r="D925" s="11"/>
      <c r="E925" s="11"/>
      <c r="M925" s="9"/>
      <c r="N925" s="10"/>
      <c r="O925" s="10"/>
      <c r="P925" s="10"/>
      <c r="Q925" s="10"/>
      <c r="R925" s="10"/>
      <c r="S925" s="10"/>
    </row>
    <row r="926" spans="4:19" ht="13">
      <c r="D926" s="11"/>
      <c r="E926" s="11"/>
      <c r="M926" s="9"/>
      <c r="N926" s="10"/>
      <c r="O926" s="10"/>
      <c r="P926" s="10"/>
      <c r="Q926" s="10"/>
      <c r="R926" s="10"/>
      <c r="S926" s="10"/>
    </row>
    <row r="927" spans="4:19" ht="13">
      <c r="D927" s="11"/>
      <c r="E927" s="11"/>
      <c r="M927" s="9"/>
      <c r="N927" s="10"/>
      <c r="O927" s="10"/>
      <c r="P927" s="10"/>
      <c r="Q927" s="10"/>
      <c r="R927" s="10"/>
      <c r="S927" s="10"/>
    </row>
    <row r="928" spans="4:19" ht="13">
      <c r="D928" s="11"/>
      <c r="E928" s="11"/>
      <c r="M928" s="9"/>
      <c r="N928" s="10"/>
      <c r="O928" s="10"/>
      <c r="P928" s="10"/>
      <c r="Q928" s="10"/>
      <c r="R928" s="10"/>
      <c r="S928" s="10"/>
    </row>
    <row r="929" spans="4:19" ht="13">
      <c r="D929" s="11"/>
      <c r="E929" s="11"/>
      <c r="M929" s="9"/>
      <c r="N929" s="10"/>
      <c r="O929" s="10"/>
      <c r="P929" s="10"/>
      <c r="Q929" s="10"/>
      <c r="R929" s="10"/>
      <c r="S929" s="10"/>
    </row>
    <row r="930" spans="4:19" ht="13">
      <c r="D930" s="11"/>
      <c r="E930" s="11"/>
      <c r="M930" s="9"/>
      <c r="N930" s="10"/>
      <c r="O930" s="10"/>
      <c r="P930" s="10"/>
      <c r="Q930" s="10"/>
      <c r="R930" s="10"/>
      <c r="S930" s="10"/>
    </row>
    <row r="931" spans="4:19" ht="13">
      <c r="D931" s="11"/>
      <c r="E931" s="11"/>
      <c r="M931" s="9"/>
      <c r="N931" s="10"/>
      <c r="O931" s="10"/>
      <c r="P931" s="10"/>
      <c r="Q931" s="10"/>
      <c r="R931" s="10"/>
      <c r="S931" s="10"/>
    </row>
    <row r="932" spans="4:19" ht="13">
      <c r="D932" s="11"/>
      <c r="E932" s="11"/>
      <c r="M932" s="9"/>
      <c r="N932" s="10"/>
      <c r="O932" s="10"/>
      <c r="P932" s="10"/>
      <c r="Q932" s="10"/>
      <c r="R932" s="10"/>
      <c r="S932" s="10"/>
    </row>
    <row r="933" spans="4:19" ht="13">
      <c r="D933" s="11"/>
      <c r="E933" s="11"/>
      <c r="M933" s="9"/>
      <c r="N933" s="10"/>
      <c r="O933" s="10"/>
      <c r="P933" s="10"/>
      <c r="Q933" s="10"/>
      <c r="R933" s="10"/>
      <c r="S933" s="10"/>
    </row>
    <row r="934" spans="4:19" ht="13">
      <c r="D934" s="11"/>
      <c r="E934" s="11"/>
      <c r="M934" s="9"/>
      <c r="N934" s="10"/>
      <c r="O934" s="10"/>
      <c r="P934" s="10"/>
      <c r="Q934" s="10"/>
      <c r="R934" s="10"/>
      <c r="S934" s="10"/>
    </row>
    <row r="935" spans="4:19" ht="13">
      <c r="D935" s="11"/>
      <c r="E935" s="11"/>
      <c r="M935" s="9"/>
      <c r="N935" s="10"/>
      <c r="O935" s="10"/>
      <c r="P935" s="10"/>
      <c r="Q935" s="10"/>
      <c r="R935" s="10"/>
      <c r="S935" s="10"/>
    </row>
    <row r="936" spans="4:19" ht="13">
      <c r="D936" s="11"/>
      <c r="E936" s="11"/>
      <c r="M936" s="9"/>
      <c r="N936" s="10"/>
      <c r="O936" s="10"/>
      <c r="P936" s="10"/>
      <c r="Q936" s="10"/>
      <c r="R936" s="10"/>
      <c r="S936" s="10"/>
    </row>
    <row r="937" spans="4:19" ht="13">
      <c r="D937" s="11"/>
      <c r="E937" s="11"/>
      <c r="M937" s="9"/>
      <c r="N937" s="10"/>
      <c r="O937" s="10"/>
      <c r="P937" s="10"/>
      <c r="Q937" s="10"/>
      <c r="R937" s="10"/>
      <c r="S937" s="10"/>
    </row>
    <row r="938" spans="4:19" ht="13">
      <c r="D938" s="11"/>
      <c r="E938" s="11"/>
      <c r="M938" s="9"/>
      <c r="N938" s="10"/>
      <c r="O938" s="10"/>
      <c r="P938" s="10"/>
      <c r="Q938" s="10"/>
      <c r="R938" s="10"/>
      <c r="S938" s="10"/>
    </row>
    <row r="939" spans="4:19" ht="13">
      <c r="D939" s="11"/>
      <c r="E939" s="11"/>
      <c r="M939" s="9"/>
      <c r="N939" s="10"/>
      <c r="O939" s="10"/>
      <c r="P939" s="10"/>
      <c r="Q939" s="10"/>
      <c r="R939" s="10"/>
      <c r="S939" s="10"/>
    </row>
    <row r="940" spans="4:19" ht="13">
      <c r="D940" s="11"/>
      <c r="E940" s="11"/>
      <c r="M940" s="9"/>
      <c r="N940" s="10"/>
      <c r="O940" s="10"/>
      <c r="P940" s="10"/>
      <c r="Q940" s="10"/>
      <c r="R940" s="10"/>
      <c r="S940" s="10"/>
    </row>
    <row r="941" spans="4:19" ht="13">
      <c r="D941" s="11"/>
      <c r="E941" s="11"/>
      <c r="M941" s="9"/>
      <c r="N941" s="10"/>
      <c r="O941" s="10"/>
      <c r="P941" s="10"/>
      <c r="Q941" s="10"/>
      <c r="R941" s="10"/>
      <c r="S941" s="10"/>
    </row>
    <row r="942" spans="4:19" ht="13">
      <c r="D942" s="11"/>
      <c r="E942" s="11"/>
      <c r="M942" s="9"/>
      <c r="N942" s="10"/>
      <c r="O942" s="10"/>
      <c r="P942" s="10"/>
      <c r="Q942" s="10"/>
      <c r="R942" s="10"/>
      <c r="S942" s="10"/>
    </row>
    <row r="943" spans="4:19" ht="13">
      <c r="D943" s="11"/>
      <c r="E943" s="11"/>
      <c r="M943" s="9"/>
      <c r="N943" s="10"/>
      <c r="O943" s="10"/>
      <c r="P943" s="10"/>
      <c r="Q943" s="10"/>
      <c r="R943" s="10"/>
      <c r="S943" s="10"/>
    </row>
    <row r="944" spans="4:19" ht="13">
      <c r="D944" s="11"/>
      <c r="E944" s="11"/>
      <c r="M944" s="9"/>
      <c r="N944" s="10"/>
      <c r="O944" s="10"/>
      <c r="P944" s="10"/>
      <c r="Q944" s="10"/>
      <c r="R944" s="10"/>
      <c r="S944" s="10"/>
    </row>
    <row r="945" spans="4:19" ht="13">
      <c r="D945" s="11"/>
      <c r="E945" s="11"/>
      <c r="M945" s="9"/>
      <c r="N945" s="10"/>
      <c r="O945" s="10"/>
      <c r="P945" s="10"/>
      <c r="Q945" s="10"/>
      <c r="R945" s="10"/>
      <c r="S945" s="10"/>
    </row>
    <row r="946" spans="4:19" ht="13">
      <c r="D946" s="11"/>
      <c r="E946" s="11"/>
      <c r="M946" s="9"/>
      <c r="N946" s="10"/>
      <c r="O946" s="10"/>
      <c r="P946" s="10"/>
      <c r="Q946" s="10"/>
      <c r="R946" s="10"/>
      <c r="S946" s="10"/>
    </row>
    <row r="947" spans="4:19" ht="13">
      <c r="D947" s="11"/>
      <c r="E947" s="11"/>
      <c r="M947" s="9"/>
      <c r="N947" s="10"/>
      <c r="O947" s="10"/>
      <c r="P947" s="10"/>
      <c r="Q947" s="10"/>
      <c r="R947" s="10"/>
      <c r="S947" s="10"/>
    </row>
    <row r="948" spans="4:19" ht="13">
      <c r="D948" s="11"/>
      <c r="E948" s="11"/>
      <c r="M948" s="9"/>
      <c r="N948" s="10"/>
      <c r="O948" s="10"/>
      <c r="P948" s="10"/>
      <c r="Q948" s="10"/>
      <c r="R948" s="10"/>
      <c r="S948" s="10"/>
    </row>
    <row r="949" spans="4:19" ht="13">
      <c r="D949" s="11"/>
      <c r="E949" s="11"/>
      <c r="M949" s="9"/>
      <c r="N949" s="10"/>
      <c r="O949" s="10"/>
      <c r="P949" s="10"/>
      <c r="Q949" s="10"/>
      <c r="R949" s="10"/>
      <c r="S949" s="10"/>
    </row>
    <row r="950" spans="4:19" ht="13">
      <c r="D950" s="11"/>
      <c r="E950" s="11"/>
      <c r="M950" s="9"/>
      <c r="N950" s="10"/>
      <c r="O950" s="10"/>
      <c r="P950" s="10"/>
      <c r="Q950" s="10"/>
      <c r="R950" s="10"/>
      <c r="S950" s="10"/>
    </row>
    <row r="951" spans="4:19" ht="13">
      <c r="D951" s="11"/>
      <c r="E951" s="11"/>
      <c r="M951" s="9"/>
      <c r="N951" s="10"/>
      <c r="O951" s="10"/>
      <c r="P951" s="10"/>
      <c r="Q951" s="10"/>
      <c r="R951" s="10"/>
      <c r="S951" s="10"/>
    </row>
    <row r="952" spans="4:19" ht="13">
      <c r="D952" s="11"/>
      <c r="E952" s="11"/>
      <c r="M952" s="9"/>
      <c r="N952" s="10"/>
      <c r="O952" s="10"/>
      <c r="P952" s="10"/>
      <c r="Q952" s="10"/>
      <c r="R952" s="10"/>
      <c r="S952" s="10"/>
    </row>
    <row r="953" spans="4:19" ht="13">
      <c r="D953" s="11"/>
      <c r="E953" s="11"/>
      <c r="M953" s="9"/>
      <c r="N953" s="10"/>
      <c r="O953" s="10"/>
      <c r="P953" s="10"/>
      <c r="Q953" s="10"/>
      <c r="R953" s="10"/>
      <c r="S953" s="10"/>
    </row>
    <row r="954" spans="4:19" ht="13">
      <c r="D954" s="11"/>
      <c r="E954" s="11"/>
      <c r="M954" s="9"/>
      <c r="N954" s="10"/>
      <c r="O954" s="10"/>
      <c r="P954" s="10"/>
      <c r="Q954" s="10"/>
      <c r="R954" s="10"/>
      <c r="S954" s="10"/>
    </row>
    <row r="955" spans="4:19" ht="13">
      <c r="D955" s="11"/>
      <c r="E955" s="11"/>
      <c r="M955" s="9"/>
      <c r="N955" s="10"/>
      <c r="O955" s="10"/>
      <c r="P955" s="10"/>
      <c r="Q955" s="10"/>
      <c r="R955" s="10"/>
      <c r="S955" s="10"/>
    </row>
    <row r="956" spans="4:19" ht="13">
      <c r="D956" s="11"/>
      <c r="E956" s="11"/>
      <c r="M956" s="9"/>
      <c r="N956" s="10"/>
      <c r="O956" s="10"/>
      <c r="P956" s="10"/>
      <c r="Q956" s="10"/>
      <c r="R956" s="10"/>
      <c r="S956" s="10"/>
    </row>
    <row r="957" spans="4:19" ht="13">
      <c r="D957" s="11"/>
      <c r="E957" s="11"/>
      <c r="M957" s="9"/>
      <c r="N957" s="10"/>
      <c r="O957" s="10"/>
      <c r="P957" s="10"/>
      <c r="Q957" s="10"/>
      <c r="R957" s="10"/>
      <c r="S957" s="10"/>
    </row>
    <row r="958" spans="4:19" ht="13">
      <c r="D958" s="11"/>
      <c r="E958" s="11"/>
      <c r="M958" s="9"/>
      <c r="N958" s="10"/>
      <c r="O958" s="10"/>
      <c r="P958" s="10"/>
      <c r="Q958" s="10"/>
      <c r="R958" s="10"/>
      <c r="S958" s="10"/>
    </row>
    <row r="959" spans="4:19" ht="13">
      <c r="D959" s="11"/>
      <c r="E959" s="11"/>
      <c r="M959" s="9"/>
      <c r="N959" s="10"/>
      <c r="O959" s="10"/>
      <c r="P959" s="10"/>
      <c r="Q959" s="10"/>
      <c r="R959" s="10"/>
      <c r="S959" s="10"/>
    </row>
    <row r="960" spans="4:19" ht="13">
      <c r="D960" s="11"/>
      <c r="E960" s="11"/>
      <c r="M960" s="9"/>
      <c r="N960" s="10"/>
      <c r="O960" s="10"/>
      <c r="P960" s="10"/>
      <c r="Q960" s="10"/>
      <c r="R960" s="10"/>
      <c r="S960" s="10"/>
    </row>
    <row r="961" spans="4:19" ht="13">
      <c r="D961" s="11"/>
      <c r="E961" s="11"/>
      <c r="M961" s="9"/>
      <c r="N961" s="10"/>
      <c r="O961" s="10"/>
      <c r="P961" s="10"/>
      <c r="Q961" s="10"/>
      <c r="R961" s="10"/>
      <c r="S961" s="10"/>
    </row>
    <row r="962" spans="4:19" ht="13">
      <c r="D962" s="11"/>
      <c r="E962" s="11"/>
      <c r="M962" s="9"/>
      <c r="N962" s="10"/>
      <c r="O962" s="10"/>
      <c r="P962" s="10"/>
      <c r="Q962" s="10"/>
      <c r="R962" s="10"/>
      <c r="S962" s="10"/>
    </row>
    <row r="963" spans="4:19" ht="13">
      <c r="D963" s="11"/>
      <c r="E963" s="11"/>
      <c r="M963" s="9"/>
      <c r="N963" s="10"/>
      <c r="O963" s="10"/>
      <c r="P963" s="10"/>
      <c r="Q963" s="10"/>
      <c r="R963" s="10"/>
      <c r="S963" s="10"/>
    </row>
    <row r="964" spans="4:19" ht="13">
      <c r="D964" s="11"/>
      <c r="E964" s="11"/>
      <c r="M964" s="9"/>
      <c r="N964" s="10"/>
      <c r="O964" s="10"/>
      <c r="P964" s="10"/>
      <c r="Q964" s="10"/>
      <c r="R964" s="10"/>
      <c r="S964" s="10"/>
    </row>
    <row r="965" spans="4:19" ht="13">
      <c r="D965" s="11"/>
      <c r="E965" s="11"/>
      <c r="M965" s="9"/>
      <c r="N965" s="10"/>
      <c r="O965" s="10"/>
      <c r="P965" s="10"/>
      <c r="Q965" s="10"/>
      <c r="R965" s="10"/>
      <c r="S965" s="10"/>
    </row>
    <row r="966" spans="4:19" ht="13">
      <c r="D966" s="11"/>
      <c r="E966" s="11"/>
      <c r="M966" s="9"/>
      <c r="N966" s="10"/>
      <c r="O966" s="10"/>
      <c r="P966" s="10"/>
      <c r="Q966" s="10"/>
      <c r="R966" s="10"/>
      <c r="S966" s="10"/>
    </row>
    <row r="967" spans="4:19" ht="13">
      <c r="D967" s="11"/>
      <c r="E967" s="11"/>
      <c r="M967" s="9"/>
      <c r="N967" s="10"/>
      <c r="O967" s="10"/>
      <c r="P967" s="10"/>
      <c r="Q967" s="10"/>
      <c r="R967" s="10"/>
      <c r="S967" s="10"/>
    </row>
    <row r="968" spans="4:19" ht="13">
      <c r="D968" s="11"/>
      <c r="E968" s="11"/>
      <c r="M968" s="9"/>
      <c r="N968" s="10"/>
      <c r="O968" s="10"/>
      <c r="P968" s="10"/>
      <c r="Q968" s="10"/>
      <c r="R968" s="10"/>
      <c r="S968" s="10"/>
    </row>
    <row r="969" spans="4:19" ht="13">
      <c r="D969" s="11"/>
      <c r="E969" s="11"/>
      <c r="M969" s="9"/>
      <c r="N969" s="10"/>
      <c r="O969" s="10"/>
      <c r="P969" s="10"/>
      <c r="Q969" s="10"/>
      <c r="R969" s="10"/>
      <c r="S969" s="10"/>
    </row>
    <row r="970" spans="4:19" ht="13">
      <c r="D970" s="11"/>
      <c r="E970" s="11"/>
      <c r="M970" s="9"/>
      <c r="N970" s="10"/>
      <c r="O970" s="10"/>
      <c r="P970" s="10"/>
      <c r="Q970" s="10"/>
      <c r="R970" s="10"/>
      <c r="S970" s="10"/>
    </row>
    <row r="971" spans="4:19" ht="13">
      <c r="D971" s="11"/>
      <c r="E971" s="11"/>
      <c r="M971" s="9"/>
      <c r="N971" s="10"/>
      <c r="O971" s="10"/>
      <c r="P971" s="10"/>
      <c r="Q971" s="10"/>
      <c r="R971" s="10"/>
      <c r="S971" s="10"/>
    </row>
    <row r="972" spans="4:19" ht="13">
      <c r="D972" s="11"/>
      <c r="E972" s="11"/>
      <c r="M972" s="9"/>
      <c r="N972" s="10"/>
      <c r="O972" s="10"/>
      <c r="P972" s="10"/>
      <c r="Q972" s="10"/>
      <c r="R972" s="10"/>
      <c r="S972" s="10"/>
    </row>
    <row r="973" spans="4:19" ht="13">
      <c r="D973" s="11"/>
      <c r="E973" s="11"/>
      <c r="M973" s="9"/>
      <c r="N973" s="10"/>
      <c r="O973" s="10"/>
      <c r="P973" s="10"/>
      <c r="Q973" s="10"/>
      <c r="R973" s="10"/>
      <c r="S973" s="10"/>
    </row>
    <row r="974" spans="4:19" ht="13">
      <c r="D974" s="11"/>
      <c r="E974" s="11"/>
      <c r="M974" s="9"/>
      <c r="N974" s="10"/>
      <c r="O974" s="10"/>
      <c r="P974" s="10"/>
      <c r="Q974" s="10"/>
      <c r="R974" s="10"/>
      <c r="S974" s="10"/>
    </row>
    <row r="975" spans="4:19" ht="13">
      <c r="D975" s="11"/>
      <c r="E975" s="11"/>
      <c r="M975" s="9"/>
      <c r="N975" s="10"/>
      <c r="O975" s="10"/>
      <c r="P975" s="10"/>
      <c r="Q975" s="10"/>
      <c r="R975" s="10"/>
      <c r="S975" s="10"/>
    </row>
    <row r="976" spans="4:19" ht="13">
      <c r="D976" s="11"/>
      <c r="E976" s="11"/>
      <c r="M976" s="9"/>
      <c r="N976" s="10"/>
      <c r="O976" s="10"/>
      <c r="P976" s="10"/>
      <c r="Q976" s="10"/>
      <c r="R976" s="10"/>
      <c r="S976" s="10"/>
    </row>
    <row r="977" spans="4:19" ht="13">
      <c r="D977" s="11"/>
      <c r="E977" s="11"/>
      <c r="M977" s="9"/>
      <c r="N977" s="10"/>
      <c r="O977" s="10"/>
      <c r="P977" s="10"/>
      <c r="Q977" s="10"/>
      <c r="R977" s="10"/>
      <c r="S977" s="10"/>
    </row>
    <row r="978" spans="4:19" ht="13">
      <c r="D978" s="11"/>
      <c r="E978" s="11"/>
      <c r="M978" s="9"/>
      <c r="N978" s="10"/>
      <c r="O978" s="10"/>
      <c r="P978" s="10"/>
      <c r="Q978" s="10"/>
      <c r="R978" s="10"/>
      <c r="S978" s="10"/>
    </row>
    <row r="979" spans="4:19" ht="13">
      <c r="D979" s="11"/>
      <c r="E979" s="11"/>
      <c r="M979" s="9"/>
      <c r="N979" s="10"/>
      <c r="O979" s="10"/>
      <c r="P979" s="10"/>
      <c r="Q979" s="10"/>
      <c r="R979" s="10"/>
      <c r="S979" s="10"/>
    </row>
    <row r="980" spans="4:19" ht="13">
      <c r="D980" s="11"/>
      <c r="E980" s="11"/>
      <c r="M980" s="9"/>
      <c r="N980" s="10"/>
      <c r="O980" s="10"/>
      <c r="P980" s="10"/>
      <c r="Q980" s="10"/>
      <c r="R980" s="10"/>
      <c r="S980" s="10"/>
    </row>
    <row r="981" spans="4:19" ht="13">
      <c r="D981" s="11"/>
      <c r="E981" s="11"/>
      <c r="M981" s="9"/>
      <c r="N981" s="10"/>
      <c r="O981" s="10"/>
      <c r="P981" s="10"/>
      <c r="Q981" s="10"/>
      <c r="R981" s="10"/>
      <c r="S981" s="10"/>
    </row>
    <row r="982" spans="4:19" ht="13">
      <c r="D982" s="11"/>
      <c r="E982" s="11"/>
      <c r="M982" s="9"/>
      <c r="N982" s="10"/>
      <c r="O982" s="10"/>
      <c r="P982" s="10"/>
      <c r="Q982" s="10"/>
      <c r="R982" s="10"/>
      <c r="S982" s="10"/>
    </row>
    <row r="983" spans="4:19" ht="13">
      <c r="D983" s="11"/>
      <c r="E983" s="11"/>
      <c r="M983" s="9"/>
      <c r="N983" s="10"/>
      <c r="O983" s="10"/>
      <c r="P983" s="10"/>
      <c r="Q983" s="10"/>
      <c r="R983" s="10"/>
      <c r="S983" s="10"/>
    </row>
    <row r="984" spans="4:19" ht="13">
      <c r="D984" s="11"/>
      <c r="E984" s="11"/>
      <c r="M984" s="9"/>
      <c r="N984" s="10"/>
      <c r="O984" s="10"/>
      <c r="P984" s="10"/>
      <c r="Q984" s="10"/>
      <c r="R984" s="10"/>
      <c r="S984" s="10"/>
    </row>
    <row r="985" spans="4:19" ht="13">
      <c r="D985" s="11"/>
      <c r="E985" s="11"/>
      <c r="M985" s="9"/>
      <c r="N985" s="10"/>
      <c r="O985" s="10"/>
      <c r="P985" s="10"/>
      <c r="Q985" s="10"/>
      <c r="R985" s="10"/>
      <c r="S985" s="10"/>
    </row>
    <row r="986" spans="4:19" ht="13">
      <c r="D986" s="11"/>
      <c r="E986" s="11"/>
      <c r="M986" s="9"/>
      <c r="N986" s="10"/>
      <c r="O986" s="10"/>
      <c r="P986" s="10"/>
      <c r="Q986" s="10"/>
      <c r="R986" s="10"/>
      <c r="S986" s="10"/>
    </row>
    <row r="987" spans="4:19" ht="13">
      <c r="D987" s="11"/>
      <c r="E987" s="11"/>
      <c r="M987" s="9"/>
      <c r="N987" s="10"/>
      <c r="O987" s="10"/>
      <c r="P987" s="10"/>
      <c r="Q987" s="10"/>
      <c r="R987" s="10"/>
      <c r="S987" s="10"/>
    </row>
    <row r="988" spans="4:19" ht="13">
      <c r="D988" s="11"/>
      <c r="E988" s="11"/>
      <c r="M988" s="9"/>
      <c r="N988" s="10"/>
      <c r="O988" s="10"/>
      <c r="P988" s="10"/>
      <c r="Q988" s="10"/>
      <c r="R988" s="10"/>
      <c r="S988" s="10"/>
    </row>
    <row r="989" spans="4:19" ht="13">
      <c r="D989" s="11"/>
      <c r="E989" s="11"/>
      <c r="M989" s="9"/>
      <c r="N989" s="10"/>
      <c r="O989" s="10"/>
      <c r="P989" s="10"/>
      <c r="Q989" s="10"/>
      <c r="R989" s="10"/>
      <c r="S989" s="10"/>
    </row>
    <row r="990" spans="4:19" ht="13">
      <c r="D990" s="11"/>
      <c r="E990" s="11"/>
      <c r="M990" s="9"/>
      <c r="N990" s="10"/>
      <c r="O990" s="10"/>
      <c r="P990" s="10"/>
      <c r="Q990" s="10"/>
      <c r="R990" s="10"/>
      <c r="S990" s="10"/>
    </row>
    <row r="991" spans="4:19" ht="13">
      <c r="D991" s="11"/>
      <c r="E991" s="11"/>
      <c r="M991" s="9"/>
      <c r="N991" s="10"/>
      <c r="O991" s="10"/>
      <c r="P991" s="10"/>
      <c r="Q991" s="10"/>
      <c r="R991" s="10"/>
      <c r="S991" s="10"/>
    </row>
    <row r="992" spans="4:19" ht="13">
      <c r="D992" s="11"/>
      <c r="E992" s="11"/>
      <c r="M992" s="9"/>
      <c r="N992" s="10"/>
      <c r="O992" s="10"/>
      <c r="P992" s="10"/>
      <c r="Q992" s="10"/>
      <c r="R992" s="10"/>
      <c r="S992" s="10"/>
    </row>
    <row r="993" spans="4:19" ht="13">
      <c r="D993" s="11"/>
      <c r="E993" s="11"/>
      <c r="M993" s="9"/>
      <c r="N993" s="10"/>
      <c r="O993" s="10"/>
      <c r="P993" s="10"/>
      <c r="Q993" s="10"/>
      <c r="R993" s="10"/>
      <c r="S993" s="10"/>
    </row>
    <row r="994" spans="4:19" ht="13">
      <c r="D994" s="11"/>
      <c r="E994" s="11"/>
      <c r="M994" s="9"/>
      <c r="N994" s="10"/>
      <c r="O994" s="10"/>
      <c r="P994" s="10"/>
      <c r="Q994" s="10"/>
      <c r="R994" s="10"/>
      <c r="S994" s="10"/>
    </row>
    <row r="995" spans="4:19" ht="13">
      <c r="D995" s="11"/>
      <c r="E995" s="11"/>
      <c r="M995" s="9"/>
      <c r="N995" s="10"/>
      <c r="O995" s="10"/>
      <c r="P995" s="10"/>
      <c r="Q995" s="10"/>
      <c r="R995" s="10"/>
      <c r="S995" s="10"/>
    </row>
  </sheetData>
  <mergeCells count="3">
    <mergeCell ref="D60:D61"/>
    <mergeCell ref="D68:D69"/>
    <mergeCell ref="D73:D74"/>
  </mergeCells>
  <conditionalFormatting sqref="U4:IN55">
    <cfRule type="expression" dxfId="2" priority="1">
      <formula>AND(U$3&gt;=$P4,U$3&lt;=$R4)</formula>
    </cfRule>
    <cfRule type="expression" dxfId="1" priority="2">
      <formula>AND(U$3&gt;=$N4,U$3&lt;=$P4)</formula>
    </cfRule>
    <cfRule type="expression" dxfId="0" priority="3">
      <formula>AND(U$3&gt;=$R4,U$3&lt;=$T4)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Verformelte Gantplanung</vt:lpstr>
      <vt:lpstr>Anfang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Fardian</dc:creator>
  <cp:lastModifiedBy>Tammo Brüggemann</cp:lastModifiedBy>
  <dcterms:created xsi:type="dcterms:W3CDTF">2020-05-28T15:29:47Z</dcterms:created>
  <dcterms:modified xsi:type="dcterms:W3CDTF">2020-06-02T14:45:45Z</dcterms:modified>
</cp:coreProperties>
</file>