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codeName="ЭтаКнига" defaultThemeVersion="124226"/>
  <mc:AlternateContent xmlns:mc="http://schemas.openxmlformats.org/markup-compatibility/2006">
    <mc:Choice Requires="x15">
      <x15ac:absPath xmlns:x15ac="http://schemas.microsoft.com/office/spreadsheetml/2010/11/ac" url="C:\Users\KDFX Team\Desktop\хрень какая-то\"/>
    </mc:Choice>
  </mc:AlternateContent>
  <xr:revisionPtr revIDLastSave="0" documentId="13_ncr:1_{497669AE-0F55-4C15-AD2A-338EC05191F6}" xr6:coauthVersionLast="37" xr6:coauthVersionMax="37" xr10:uidLastSave="{00000000-0000-0000-0000-000000000000}"/>
  <bookViews>
    <workbookView xWindow="-135" yWindow="-165" windowWidth="19260" windowHeight="11040" tabRatio="908" firstSheet="30" activeTab="44" xr2:uid="{00000000-000D-0000-FFFF-FFFF00000000}"/>
  </bookViews>
  <sheets>
    <sheet name="Начало" sheetId="48" r:id="rId1"/>
    <sheet name="1_1" sheetId="1" r:id="rId2"/>
    <sheet name="1_2" sheetId="2" r:id="rId3"/>
    <sheet name="1_3" sheetId="3" r:id="rId4"/>
    <sheet name="1_4" sheetId="4" r:id="rId5"/>
    <sheet name="1_5" sheetId="5" r:id="rId6"/>
    <sheet name="1_6" sheetId="6" r:id="rId7"/>
    <sheet name="1_7" sheetId="7" r:id="rId8"/>
    <sheet name="1_8" sheetId="9" r:id="rId9"/>
    <sheet name="1_9" sheetId="10" r:id="rId10"/>
    <sheet name="1_10" sheetId="11" r:id="rId11"/>
    <sheet name="1_11" sheetId="12" r:id="rId12"/>
    <sheet name="1_13" sheetId="14" r:id="rId13"/>
    <sheet name="1_12" sheetId="13" r:id="rId14"/>
    <sheet name="1_14" sheetId="15" r:id="rId15"/>
    <sheet name="2_1" sheetId="16" r:id="rId16"/>
    <sheet name="2_2" sheetId="17" r:id="rId17"/>
    <sheet name="2_3" sheetId="18" r:id="rId18"/>
    <sheet name="2_4" sheetId="19" r:id="rId19"/>
    <sheet name="2_5" sheetId="20" r:id="rId20"/>
    <sheet name="2_6" sheetId="21" r:id="rId21"/>
    <sheet name="2_7" sheetId="22" r:id="rId22"/>
    <sheet name="2_8" sheetId="23" r:id="rId23"/>
    <sheet name="2_9" sheetId="24" r:id="rId24"/>
    <sheet name="2_10" sheetId="25" r:id="rId25"/>
    <sheet name="2_11" sheetId="26" r:id="rId26"/>
    <sheet name="2_12" sheetId="27" r:id="rId27"/>
    <sheet name="2_13" sheetId="51" r:id="rId28"/>
    <sheet name="2_14" sheetId="28" r:id="rId29"/>
    <sheet name="2_15" sheetId="29" r:id="rId30"/>
    <sheet name="2_16" sheetId="30" r:id="rId31"/>
    <sheet name="3_1" sheetId="31" r:id="rId32"/>
    <sheet name="3_2" sheetId="32" r:id="rId33"/>
    <sheet name="3_3" sheetId="33" r:id="rId34"/>
    <sheet name="3_4" sheetId="34" r:id="rId35"/>
    <sheet name="3_5" sheetId="35" r:id="rId36"/>
    <sheet name="3_6" sheetId="36" r:id="rId37"/>
    <sheet name="Рейтинг" sheetId="41" r:id="rId38"/>
    <sheet name="3_7" sheetId="37" r:id="rId39"/>
    <sheet name="3_8" sheetId="38" r:id="rId40"/>
    <sheet name="3_9" sheetId="39" r:id="rId41"/>
    <sheet name="Сотрудники" sheetId="40" r:id="rId42"/>
    <sheet name="3_10" sheetId="42" r:id="rId43"/>
    <sheet name="Рейтинг (2)" sheetId="59" r:id="rId44"/>
    <sheet name="3_11" sheetId="58" r:id="rId45"/>
    <sheet name="3_12" sheetId="44" r:id="rId46"/>
    <sheet name="3_13" sheetId="45" r:id="rId47"/>
    <sheet name="3_14" sheetId="46" r:id="rId48"/>
    <sheet name="3_15" sheetId="47" r:id="rId49"/>
    <sheet name="4_1" sheetId="52" r:id="rId50"/>
    <sheet name="4_2" sheetId="53" r:id="rId51"/>
    <sheet name="4_3" sheetId="55" r:id="rId52"/>
    <sheet name="4_4" sheetId="56" r:id="rId53"/>
    <sheet name="4_5" sheetId="57" r:id="rId54"/>
    <sheet name="Информатика" sheetId="60" state="hidden" r:id="rId55"/>
  </sheets>
  <definedNames>
    <definedName name="backtotop" localSheetId="6">'1_6'!$Q$19</definedName>
    <definedName name="x">'2_16'!$A$2:$A$32</definedName>
    <definedName name="Вклад">'2_15'!$B$5</definedName>
    <definedName name="Год">'2_15'!$A$8:$A$14</definedName>
    <definedName name="Ставка">'2_15'!$B$6</definedName>
  </definedNames>
  <calcPr calcId="179021"/>
</workbook>
</file>

<file path=xl/calcChain.xml><?xml version="1.0" encoding="utf-8"?>
<calcChain xmlns="http://schemas.openxmlformats.org/spreadsheetml/2006/main">
  <c r="E10" i="42" l="1"/>
  <c r="E11" i="42"/>
  <c r="E12" i="42"/>
  <c r="E13" i="42"/>
  <c r="E14" i="42"/>
  <c r="E15" i="42"/>
  <c r="E16" i="42"/>
  <c r="E17" i="42"/>
  <c r="E18" i="42"/>
  <c r="E19" i="42"/>
  <c r="E20" i="42"/>
  <c r="E21" i="42"/>
  <c r="E22" i="42"/>
  <c r="E23" i="42"/>
  <c r="E24" i="42"/>
  <c r="E25" i="42"/>
  <c r="E26" i="42"/>
  <c r="E27" i="42"/>
  <c r="E28" i="42"/>
  <c r="E29" i="42"/>
  <c r="E30" i="42"/>
  <c r="E31" i="42"/>
  <c r="E32" i="42"/>
  <c r="E33" i="42"/>
  <c r="E34" i="42"/>
  <c r="E35" i="42"/>
  <c r="E36" i="42"/>
  <c r="E37" i="42"/>
  <c r="E38" i="42"/>
  <c r="E39" i="42"/>
  <c r="E40" i="42"/>
  <c r="C13" i="46"/>
  <c r="D9" i="45"/>
  <c r="D10" i="45"/>
  <c r="D11" i="45"/>
  <c r="D12" i="45"/>
  <c r="C9" i="37"/>
  <c r="C10" i="37"/>
  <c r="C11" i="37"/>
  <c r="C12" i="37"/>
  <c r="C13" i="37"/>
  <c r="C14" i="37"/>
  <c r="E9" i="42"/>
  <c r="E10" i="47"/>
  <c r="F10" i="47"/>
  <c r="E11" i="47"/>
  <c r="F11" i="47"/>
  <c r="E12" i="47"/>
  <c r="F12" i="47"/>
  <c r="E13" i="47"/>
  <c r="F13" i="47"/>
  <c r="D11" i="47"/>
  <c r="D12" i="47"/>
  <c r="D13" i="47"/>
  <c r="D10" i="47"/>
  <c r="C9" i="47"/>
  <c r="E5" i="47" a="1"/>
  <c r="E8" i="47" s="1"/>
  <c r="D5" i="47" a="1"/>
  <c r="D5" i="47" s="1"/>
  <c r="H7" i="31"/>
  <c r="E7" i="47" l="1"/>
  <c r="E6" i="47"/>
  <c r="E5" i="47"/>
  <c r="D7" i="47"/>
  <c r="D8" i="47"/>
  <c r="D6" i="47"/>
  <c r="F5" i="47" l="1" a="1"/>
  <c r="F7" i="47" l="1"/>
  <c r="F8" i="47"/>
  <c r="F5" i="47"/>
  <c r="F6" i="47"/>
  <c r="D14" i="46" l="1"/>
  <c r="D15" i="46"/>
  <c r="D16" i="46"/>
  <c r="D13" i="46"/>
  <c r="C14" i="46"/>
  <c r="C15" i="46"/>
  <c r="C16" i="46"/>
  <c r="D13" i="45"/>
  <c r="C7" i="44"/>
  <c r="E8" i="44"/>
  <c r="D8" i="44"/>
  <c r="C8" i="44"/>
  <c r="E7" i="44"/>
  <c r="G7" i="39"/>
  <c r="D7" i="44"/>
  <c r="C6" i="36"/>
  <c r="B6" i="36"/>
  <c r="C18" i="58"/>
  <c r="C17" i="58"/>
  <c r="C16" i="58"/>
  <c r="C15" i="58"/>
  <c r="C14" i="58"/>
  <c r="C13" i="58"/>
  <c r="C12" i="58"/>
  <c r="C11" i="58"/>
  <c r="C10" i="58"/>
  <c r="C9" i="58"/>
  <c r="C8" i="58"/>
  <c r="D9" i="42"/>
  <c r="D10" i="42"/>
  <c r="D11" i="42"/>
  <c r="D12" i="42"/>
  <c r="D13" i="42"/>
  <c r="D14" i="42"/>
  <c r="D15" i="42"/>
  <c r="D16" i="42"/>
  <c r="D17" i="42"/>
  <c r="D18" i="42"/>
  <c r="D19" i="42"/>
  <c r="D20" i="42"/>
  <c r="D21" i="42"/>
  <c r="D22" i="42"/>
  <c r="D23" i="42"/>
  <c r="D24" i="42"/>
  <c r="D25" i="42"/>
  <c r="D26" i="42"/>
  <c r="D27" i="42"/>
  <c r="D28" i="42"/>
  <c r="D29" i="42"/>
  <c r="D30" i="42"/>
  <c r="D31" i="42"/>
  <c r="D32" i="42"/>
  <c r="D33" i="42"/>
  <c r="D34" i="42"/>
  <c r="D35" i="42"/>
  <c r="D36" i="42"/>
  <c r="D37" i="42"/>
  <c r="D38" i="42"/>
  <c r="D39" i="42"/>
  <c r="D40" i="42"/>
  <c r="C40" i="42"/>
  <c r="C10" i="42"/>
  <c r="C11" i="42"/>
  <c r="C12" i="42"/>
  <c r="C13" i="42"/>
  <c r="C14" i="42"/>
  <c r="C15" i="42"/>
  <c r="C16" i="42"/>
  <c r="C17" i="42"/>
  <c r="C18" i="42"/>
  <c r="C19" i="42"/>
  <c r="C20" i="42"/>
  <c r="C21" i="42"/>
  <c r="C22" i="42"/>
  <c r="C23" i="42"/>
  <c r="C24" i="42"/>
  <c r="C25" i="42"/>
  <c r="C26" i="42"/>
  <c r="C27" i="42"/>
  <c r="C28" i="42"/>
  <c r="C29" i="42"/>
  <c r="C30" i="42"/>
  <c r="C31" i="42"/>
  <c r="C32" i="42"/>
  <c r="C33" i="42"/>
  <c r="C34" i="42"/>
  <c r="C35" i="42"/>
  <c r="C36" i="42"/>
  <c r="C37" i="42"/>
  <c r="C38" i="42"/>
  <c r="C39" i="42"/>
  <c r="C9" i="42"/>
  <c r="B10" i="42"/>
  <c r="B11" i="42"/>
  <c r="B12" i="42"/>
  <c r="B13" i="42"/>
  <c r="B14" i="42"/>
  <c r="B15" i="42"/>
  <c r="B16" i="42"/>
  <c r="B17" i="42"/>
  <c r="B18" i="42"/>
  <c r="B19" i="42"/>
  <c r="B20" i="42"/>
  <c r="B21" i="42"/>
  <c r="B22" i="42"/>
  <c r="B23" i="42"/>
  <c r="B24" i="42"/>
  <c r="B25" i="42"/>
  <c r="B26" i="42"/>
  <c r="B27" i="42"/>
  <c r="B28" i="42"/>
  <c r="B29" i="42"/>
  <c r="B30" i="42"/>
  <c r="B31" i="42"/>
  <c r="B32" i="42"/>
  <c r="B33" i="42"/>
  <c r="B34" i="42"/>
  <c r="B35" i="42"/>
  <c r="B36" i="42"/>
  <c r="B37" i="42"/>
  <c r="B38" i="42"/>
  <c r="B39" i="42"/>
  <c r="B40" i="42"/>
  <c r="B9" i="42"/>
  <c r="G8" i="39"/>
  <c r="G9" i="39"/>
  <c r="G10" i="39"/>
  <c r="G11" i="39"/>
  <c r="G12" i="39"/>
  <c r="G13" i="39"/>
  <c r="G14" i="39"/>
  <c r="G15" i="39"/>
  <c r="G8" i="38"/>
  <c r="G9" i="38"/>
  <c r="G10" i="38"/>
  <c r="G11" i="38"/>
  <c r="G12" i="38"/>
  <c r="G13" i="38"/>
  <c r="G14" i="38"/>
  <c r="G15" i="38"/>
  <c r="G16" i="38"/>
  <c r="G7" i="38"/>
  <c r="F8" i="39"/>
  <c r="F9" i="39"/>
  <c r="F10" i="39"/>
  <c r="F11" i="39"/>
  <c r="F12" i="39"/>
  <c r="F13" i="39"/>
  <c r="F14" i="39"/>
  <c r="F15" i="39"/>
  <c r="F7" i="39"/>
  <c r="E8" i="39"/>
  <c r="E9" i="39"/>
  <c r="E10" i="39"/>
  <c r="E11" i="39"/>
  <c r="E12" i="39"/>
  <c r="E13" i="39"/>
  <c r="E14" i="39"/>
  <c r="E15" i="39"/>
  <c r="E7" i="39"/>
  <c r="F8" i="38"/>
  <c r="F9" i="38"/>
  <c r="F10" i="38"/>
  <c r="F11" i="38"/>
  <c r="F12" i="38"/>
  <c r="F13" i="38"/>
  <c r="F14" i="38"/>
  <c r="F15" i="38"/>
  <c r="F16" i="38"/>
  <c r="F7" i="38"/>
  <c r="E8" i="38"/>
  <c r="E9" i="38"/>
  <c r="E10" i="38"/>
  <c r="E11" i="38"/>
  <c r="E12" i="38"/>
  <c r="E13" i="38"/>
  <c r="E14" i="38"/>
  <c r="E15" i="38"/>
  <c r="E16" i="38"/>
  <c r="E7" i="38"/>
  <c r="D6" i="36"/>
  <c r="E6" i="36"/>
  <c r="D7" i="36"/>
  <c r="E7" i="36"/>
  <c r="D8" i="36"/>
  <c r="E8" i="36"/>
  <c r="D9" i="36"/>
  <c r="E9" i="36"/>
  <c r="C7" i="36"/>
  <c r="C8" i="36"/>
  <c r="C9" i="36"/>
  <c r="D14" i="45" l="1"/>
  <c r="B7" i="36" l="1"/>
  <c r="B8" i="36"/>
  <c r="B9" i="36"/>
  <c r="E15" i="35"/>
  <c r="E16" i="35"/>
  <c r="E17" i="35"/>
  <c r="E18" i="35"/>
  <c r="E14" i="35"/>
  <c r="C5" i="34"/>
  <c r="C4" i="34"/>
  <c r="C11" i="33"/>
  <c r="D11" i="33"/>
  <c r="E11" i="33"/>
  <c r="F11" i="33"/>
  <c r="G11" i="33"/>
  <c r="H11" i="33"/>
  <c r="I11" i="33"/>
  <c r="J11" i="33"/>
  <c r="K11" i="33"/>
  <c r="L11" i="33"/>
  <c r="M11" i="33"/>
  <c r="C12" i="33"/>
  <c r="D12" i="33"/>
  <c r="E12" i="33"/>
  <c r="F12" i="33"/>
  <c r="G12" i="33"/>
  <c r="H12" i="33"/>
  <c r="I12" i="33"/>
  <c r="J12" i="33"/>
  <c r="K12" i="33"/>
  <c r="L12" i="33"/>
  <c r="M12" i="33"/>
  <c r="C13" i="33"/>
  <c r="D13" i="33"/>
  <c r="E13" i="33"/>
  <c r="F13" i="33"/>
  <c r="G13" i="33"/>
  <c r="H13" i="33"/>
  <c r="I13" i="33"/>
  <c r="J13" i="33"/>
  <c r="K13" i="33"/>
  <c r="L13" i="33"/>
  <c r="M13" i="33"/>
  <c r="B13" i="33"/>
  <c r="B12" i="33"/>
  <c r="B11" i="33"/>
  <c r="C20" i="32"/>
  <c r="D20" i="32"/>
  <c r="E20" i="32"/>
  <c r="F20" i="32"/>
  <c r="G20" i="32"/>
  <c r="H20" i="32"/>
  <c r="B20" i="32"/>
  <c r="H16" i="32"/>
  <c r="H17" i="32"/>
  <c r="H18" i="32"/>
  <c r="H15" i="32"/>
  <c r="C18" i="32"/>
  <c r="D18" i="32"/>
  <c r="E18" i="32"/>
  <c r="F18" i="32"/>
  <c r="G18" i="32"/>
  <c r="B18" i="32"/>
  <c r="H5" i="32"/>
  <c r="H6" i="32"/>
  <c r="H7" i="32"/>
  <c r="H8" i="32"/>
  <c r="H9" i="32"/>
  <c r="H10" i="32"/>
  <c r="H4" i="32"/>
  <c r="C10" i="32"/>
  <c r="D10" i="32"/>
  <c r="E10" i="32"/>
  <c r="F10" i="32"/>
  <c r="G10" i="32"/>
  <c r="B10" i="32"/>
  <c r="J7" i="31"/>
  <c r="G7" i="31"/>
  <c r="I7" i="31"/>
  <c r="C7" i="31"/>
  <c r="C3" i="30" l="1"/>
  <c r="C4" i="30"/>
  <c r="C5" i="30"/>
  <c r="C6" i="30"/>
  <c r="C7" i="30"/>
  <c r="C8" i="30"/>
  <c r="C9" i="30"/>
  <c r="C10" i="30"/>
  <c r="C11" i="30"/>
  <c r="C12" i="30"/>
  <c r="C13" i="30"/>
  <c r="C14" i="30"/>
  <c r="C15" i="30"/>
  <c r="C16" i="30"/>
  <c r="C17" i="30"/>
  <c r="C18" i="30"/>
  <c r="C19" i="30"/>
  <c r="C20" i="30"/>
  <c r="C21" i="30"/>
  <c r="C22" i="30"/>
  <c r="C23" i="30"/>
  <c r="C24" i="30"/>
  <c r="C25" i="30"/>
  <c r="C26" i="30"/>
  <c r="C27" i="30"/>
  <c r="C28" i="30"/>
  <c r="C29" i="30"/>
  <c r="C30" i="30"/>
  <c r="C31" i="30"/>
  <c r="C32" i="30"/>
  <c r="C2" i="30"/>
  <c r="B3" i="30"/>
  <c r="B4" i="30"/>
  <c r="B5" i="30"/>
  <c r="B6" i="30"/>
  <c r="B7" i="30"/>
  <c r="B8" i="30"/>
  <c r="B9" i="30"/>
  <c r="B10" i="30"/>
  <c r="B11" i="30"/>
  <c r="B12" i="30"/>
  <c r="B13" i="30"/>
  <c r="B14" i="30"/>
  <c r="B15" i="30"/>
  <c r="B16" i="30"/>
  <c r="B17" i="30"/>
  <c r="B18" i="30"/>
  <c r="B19" i="30"/>
  <c r="B20" i="30"/>
  <c r="B21" i="30"/>
  <c r="B22" i="30"/>
  <c r="B23" i="30"/>
  <c r="B24" i="30"/>
  <c r="B25" i="30"/>
  <c r="B26" i="30"/>
  <c r="B27" i="30"/>
  <c r="B28" i="30"/>
  <c r="B29" i="30"/>
  <c r="B30" i="30"/>
  <c r="B31" i="30"/>
  <c r="B32" i="30"/>
  <c r="B2" i="30"/>
  <c r="D15" i="26" l="1"/>
  <c r="D14" i="26"/>
  <c r="D13" i="26"/>
  <c r="D12" i="26"/>
  <c r="D11" i="26"/>
  <c r="D10" i="26"/>
  <c r="B15" i="26"/>
  <c r="B14" i="26"/>
  <c r="B13" i="26"/>
  <c r="B12" i="26"/>
  <c r="B11" i="26"/>
  <c r="B10" i="26"/>
  <c r="D16" i="51"/>
  <c r="E16" i="51" s="1"/>
  <c r="F8" i="51"/>
  <c r="F9" i="51"/>
  <c r="F10" i="51"/>
  <c r="F11" i="51"/>
  <c r="F12" i="51"/>
  <c r="F13" i="51"/>
  <c r="F14" i="51"/>
  <c r="F15" i="51"/>
  <c r="F7" i="51"/>
  <c r="D8" i="51"/>
  <c r="D9" i="51"/>
  <c r="D10" i="51"/>
  <c r="D11" i="51"/>
  <c r="D12" i="51"/>
  <c r="D13" i="51"/>
  <c r="D14" i="51"/>
  <c r="D15" i="51"/>
  <c r="D7" i="51"/>
  <c r="B9" i="29"/>
  <c r="B10" i="29"/>
  <c r="B11" i="29"/>
  <c r="B12" i="29"/>
  <c r="B13" i="29"/>
  <c r="B14" i="29"/>
  <c r="B8" i="29"/>
  <c r="C7" i="28"/>
  <c r="D7" i="28"/>
  <c r="E7" i="28"/>
  <c r="F7" i="28"/>
  <c r="G7" i="28"/>
  <c r="H7" i="28"/>
  <c r="I7" i="28"/>
  <c r="J7" i="28"/>
  <c r="K7" i="28"/>
  <c r="L7" i="28"/>
  <c r="M7" i="28"/>
  <c r="N7" i="28"/>
  <c r="O7" i="28"/>
  <c r="P7" i="28"/>
  <c r="Q7" i="28"/>
  <c r="R7" i="28"/>
  <c r="S7" i="28"/>
  <c r="T7" i="28"/>
  <c r="U7" i="28"/>
  <c r="C8" i="28"/>
  <c r="D8" i="28"/>
  <c r="E8" i="28"/>
  <c r="F8" i="28"/>
  <c r="G8" i="28"/>
  <c r="H8" i="28"/>
  <c r="I8" i="28"/>
  <c r="J8" i="28"/>
  <c r="K8" i="28"/>
  <c r="L8" i="28"/>
  <c r="M8" i="28"/>
  <c r="N8" i="28"/>
  <c r="O8" i="28"/>
  <c r="P8" i="28"/>
  <c r="Q8" i="28"/>
  <c r="R8" i="28"/>
  <c r="S8" i="28"/>
  <c r="T8" i="28"/>
  <c r="U8" i="28"/>
  <c r="C9" i="28"/>
  <c r="D9" i="28"/>
  <c r="E9" i="28"/>
  <c r="F9" i="28"/>
  <c r="G9" i="28"/>
  <c r="H9" i="28"/>
  <c r="I9" i="28"/>
  <c r="J9" i="28"/>
  <c r="K9" i="28"/>
  <c r="L9" i="28"/>
  <c r="M9" i="28"/>
  <c r="N9" i="28"/>
  <c r="O9" i="28"/>
  <c r="P9" i="28"/>
  <c r="Q9" i="28"/>
  <c r="R9" i="28"/>
  <c r="S9" i="28"/>
  <c r="T9" i="28"/>
  <c r="U9" i="28"/>
  <c r="C10" i="28"/>
  <c r="D10" i="28"/>
  <c r="E10" i="28"/>
  <c r="F10" i="28"/>
  <c r="G10" i="28"/>
  <c r="H10" i="28"/>
  <c r="I10" i="28"/>
  <c r="J10" i="28"/>
  <c r="K10" i="28"/>
  <c r="L10" i="28"/>
  <c r="M10" i="28"/>
  <c r="N10" i="28"/>
  <c r="O10" i="28"/>
  <c r="P10" i="28"/>
  <c r="Q10" i="28"/>
  <c r="R10" i="28"/>
  <c r="S10" i="28"/>
  <c r="T10" i="28"/>
  <c r="U10" i="28"/>
  <c r="C11" i="28"/>
  <c r="D11" i="28"/>
  <c r="E11" i="28"/>
  <c r="F11" i="28"/>
  <c r="G11" i="28"/>
  <c r="H11" i="28"/>
  <c r="I11" i="28"/>
  <c r="J11" i="28"/>
  <c r="K11" i="28"/>
  <c r="L11" i="28"/>
  <c r="M11" i="28"/>
  <c r="N11" i="28"/>
  <c r="O11" i="28"/>
  <c r="P11" i="28"/>
  <c r="Q11" i="28"/>
  <c r="R11" i="28"/>
  <c r="S11" i="28"/>
  <c r="T11" i="28"/>
  <c r="U11" i="28"/>
  <c r="C12" i="28"/>
  <c r="D12" i="28"/>
  <c r="E12" i="28"/>
  <c r="F12" i="28"/>
  <c r="G12" i="28"/>
  <c r="H12" i="28"/>
  <c r="I12" i="28"/>
  <c r="J12" i="28"/>
  <c r="K12" i="28"/>
  <c r="L12" i="28"/>
  <c r="M12" i="28"/>
  <c r="N12" i="28"/>
  <c r="O12" i="28"/>
  <c r="P12" i="28"/>
  <c r="Q12" i="28"/>
  <c r="R12" i="28"/>
  <c r="S12" i="28"/>
  <c r="T12" i="28"/>
  <c r="U12" i="28"/>
  <c r="C13" i="28"/>
  <c r="D13" i="28"/>
  <c r="E13" i="28"/>
  <c r="F13" i="28"/>
  <c r="G13" i="28"/>
  <c r="H13" i="28"/>
  <c r="I13" i="28"/>
  <c r="J13" i="28"/>
  <c r="K13" i="28"/>
  <c r="L13" i="28"/>
  <c r="M13" i="28"/>
  <c r="N13" i="28"/>
  <c r="O13" i="28"/>
  <c r="P13" i="28"/>
  <c r="Q13" i="28"/>
  <c r="R13" i="28"/>
  <c r="S13" i="28"/>
  <c r="T13" i="28"/>
  <c r="U13" i="28"/>
  <c r="C14" i="28"/>
  <c r="D14" i="28"/>
  <c r="E14" i="28"/>
  <c r="F14" i="28"/>
  <c r="G14" i="28"/>
  <c r="H14" i="28"/>
  <c r="I14" i="28"/>
  <c r="J14" i="28"/>
  <c r="K14" i="28"/>
  <c r="L14" i="28"/>
  <c r="M14" i="28"/>
  <c r="N14" i="28"/>
  <c r="O14" i="28"/>
  <c r="P14" i="28"/>
  <c r="Q14" i="28"/>
  <c r="R14" i="28"/>
  <c r="S14" i="28"/>
  <c r="T14" i="28"/>
  <c r="U14" i="28"/>
  <c r="C15" i="28"/>
  <c r="D15" i="28"/>
  <c r="E15" i="28"/>
  <c r="F15" i="28"/>
  <c r="G15" i="28"/>
  <c r="H15" i="28"/>
  <c r="I15" i="28"/>
  <c r="J15" i="28"/>
  <c r="K15" i="28"/>
  <c r="L15" i="28"/>
  <c r="M15" i="28"/>
  <c r="N15" i="28"/>
  <c r="O15" i="28"/>
  <c r="P15" i="28"/>
  <c r="Q15" i="28"/>
  <c r="R15" i="28"/>
  <c r="S15" i="28"/>
  <c r="T15" i="28"/>
  <c r="U15" i="28"/>
  <c r="C16" i="28"/>
  <c r="D16" i="28"/>
  <c r="E16" i="28"/>
  <c r="F16" i="28"/>
  <c r="G16" i="28"/>
  <c r="H16" i="28"/>
  <c r="I16" i="28"/>
  <c r="J16" i="28"/>
  <c r="K16" i="28"/>
  <c r="L16" i="28"/>
  <c r="M16" i="28"/>
  <c r="N16" i="28"/>
  <c r="O16" i="28"/>
  <c r="P16" i="28"/>
  <c r="Q16" i="28"/>
  <c r="R16" i="28"/>
  <c r="S16" i="28"/>
  <c r="T16" i="28"/>
  <c r="U16" i="28"/>
  <c r="C17" i="28"/>
  <c r="D17" i="28"/>
  <c r="E17" i="28"/>
  <c r="F17" i="28"/>
  <c r="G17" i="28"/>
  <c r="H17" i="28"/>
  <c r="I17" i="28"/>
  <c r="J17" i="28"/>
  <c r="K17" i="28"/>
  <c r="L17" i="28"/>
  <c r="M17" i="28"/>
  <c r="N17" i="28"/>
  <c r="O17" i="28"/>
  <c r="P17" i="28"/>
  <c r="Q17" i="28"/>
  <c r="R17" i="28"/>
  <c r="S17" i="28"/>
  <c r="T17" i="28"/>
  <c r="U17" i="28"/>
  <c r="C18" i="28"/>
  <c r="D18" i="28"/>
  <c r="E18" i="28"/>
  <c r="F18" i="28"/>
  <c r="G18" i="28"/>
  <c r="H18" i="28"/>
  <c r="I18" i="28"/>
  <c r="J18" i="28"/>
  <c r="K18" i="28"/>
  <c r="L18" i="28"/>
  <c r="M18" i="28"/>
  <c r="N18" i="28"/>
  <c r="O18" i="28"/>
  <c r="P18" i="28"/>
  <c r="Q18" i="28"/>
  <c r="R18" i="28"/>
  <c r="S18" i="28"/>
  <c r="T18" i="28"/>
  <c r="U18" i="28"/>
  <c r="C19" i="28"/>
  <c r="D19" i="28"/>
  <c r="E19" i="28"/>
  <c r="F19" i="28"/>
  <c r="G19" i="28"/>
  <c r="H19" i="28"/>
  <c r="I19" i="28"/>
  <c r="J19" i="28"/>
  <c r="K19" i="28"/>
  <c r="L19" i="28"/>
  <c r="M19" i="28"/>
  <c r="N19" i="28"/>
  <c r="O19" i="28"/>
  <c r="P19" i="28"/>
  <c r="Q19" i="28"/>
  <c r="R19" i="28"/>
  <c r="S19" i="28"/>
  <c r="T19" i="28"/>
  <c r="U19" i="28"/>
  <c r="C20" i="28"/>
  <c r="D20" i="28"/>
  <c r="E20" i="28"/>
  <c r="F20" i="28"/>
  <c r="G20" i="28"/>
  <c r="H20" i="28"/>
  <c r="I20" i="28"/>
  <c r="J20" i="28"/>
  <c r="K20" i="28"/>
  <c r="L20" i="28"/>
  <c r="M20" i="28"/>
  <c r="N20" i="28"/>
  <c r="O20" i="28"/>
  <c r="P20" i="28"/>
  <c r="Q20" i="28"/>
  <c r="R20" i="28"/>
  <c r="S20" i="28"/>
  <c r="T20" i="28"/>
  <c r="U20" i="28"/>
  <c r="C21" i="28"/>
  <c r="D21" i="28"/>
  <c r="E21" i="28"/>
  <c r="F21" i="28"/>
  <c r="G21" i="28"/>
  <c r="H21" i="28"/>
  <c r="I21" i="28"/>
  <c r="J21" i="28"/>
  <c r="K21" i="28"/>
  <c r="L21" i="28"/>
  <c r="M21" i="28"/>
  <c r="N21" i="28"/>
  <c r="O21" i="28"/>
  <c r="P21" i="28"/>
  <c r="Q21" i="28"/>
  <c r="R21" i="28"/>
  <c r="S21" i="28"/>
  <c r="T21" i="28"/>
  <c r="U21" i="28"/>
  <c r="C22" i="28"/>
  <c r="D22" i="28"/>
  <c r="E22" i="28"/>
  <c r="F22" i="28"/>
  <c r="G22" i="28"/>
  <c r="H22" i="28"/>
  <c r="I22" i="28"/>
  <c r="J22" i="28"/>
  <c r="K22" i="28"/>
  <c r="L22" i="28"/>
  <c r="M22" i="28"/>
  <c r="N22" i="28"/>
  <c r="O22" i="28"/>
  <c r="P22" i="28"/>
  <c r="Q22" i="28"/>
  <c r="R22" i="28"/>
  <c r="S22" i="28"/>
  <c r="T22" i="28"/>
  <c r="U22" i="28"/>
  <c r="C23" i="28"/>
  <c r="D23" i="28"/>
  <c r="E23" i="28"/>
  <c r="F23" i="28"/>
  <c r="G23" i="28"/>
  <c r="H23" i="28"/>
  <c r="I23" i="28"/>
  <c r="J23" i="28"/>
  <c r="K23" i="28"/>
  <c r="L23" i="28"/>
  <c r="M23" i="28"/>
  <c r="N23" i="28"/>
  <c r="O23" i="28"/>
  <c r="P23" i="28"/>
  <c r="Q23" i="28"/>
  <c r="R23" i="28"/>
  <c r="S23" i="28"/>
  <c r="T23" i="28"/>
  <c r="U23" i="28"/>
  <c r="C24" i="28"/>
  <c r="D24" i="28"/>
  <c r="E24" i="28"/>
  <c r="F24" i="28"/>
  <c r="G24" i="28"/>
  <c r="H24" i="28"/>
  <c r="I24" i="28"/>
  <c r="J24" i="28"/>
  <c r="K24" i="28"/>
  <c r="L24" i="28"/>
  <c r="M24" i="28"/>
  <c r="N24" i="28"/>
  <c r="O24" i="28"/>
  <c r="P24" i="28"/>
  <c r="Q24" i="28"/>
  <c r="R24" i="28"/>
  <c r="S24" i="28"/>
  <c r="T24" i="28"/>
  <c r="U24" i="28"/>
  <c r="C25" i="28"/>
  <c r="D25" i="28"/>
  <c r="E25" i="28"/>
  <c r="F25" i="28"/>
  <c r="G25" i="28"/>
  <c r="H25" i="28"/>
  <c r="I25" i="28"/>
  <c r="J25" i="28"/>
  <c r="K25" i="28"/>
  <c r="L25" i="28"/>
  <c r="M25" i="28"/>
  <c r="N25" i="28"/>
  <c r="O25" i="28"/>
  <c r="P25" i="28"/>
  <c r="Q25" i="28"/>
  <c r="R25" i="28"/>
  <c r="S25" i="28"/>
  <c r="T25" i="28"/>
  <c r="U25" i="28"/>
  <c r="C26" i="28"/>
  <c r="D26" i="28"/>
  <c r="E26" i="28"/>
  <c r="F26" i="28"/>
  <c r="G26" i="28"/>
  <c r="H26" i="28"/>
  <c r="I26" i="28"/>
  <c r="J26" i="28"/>
  <c r="K26" i="28"/>
  <c r="L26" i="28"/>
  <c r="M26" i="28"/>
  <c r="N26" i="28"/>
  <c r="O26" i="28"/>
  <c r="P26" i="28"/>
  <c r="Q26" i="28"/>
  <c r="R26" i="28"/>
  <c r="S26" i="28"/>
  <c r="T26" i="28"/>
  <c r="U26" i="28"/>
  <c r="B8" i="28"/>
  <c r="B9" i="28"/>
  <c r="B10" i="28"/>
  <c r="B11" i="28"/>
  <c r="B12" i="28"/>
  <c r="B13" i="28"/>
  <c r="B14" i="28"/>
  <c r="B15" i="28"/>
  <c r="B16" i="28"/>
  <c r="B17" i="28"/>
  <c r="B18" i="28"/>
  <c r="B19" i="28"/>
  <c r="B20" i="28"/>
  <c r="B21" i="28"/>
  <c r="B22" i="28"/>
  <c r="B23" i="28"/>
  <c r="B24" i="28"/>
  <c r="B25" i="28"/>
  <c r="B26" i="28"/>
  <c r="B7" i="28"/>
  <c r="E8" i="27"/>
  <c r="E9" i="27"/>
  <c r="E10" i="27"/>
  <c r="E11" i="27"/>
  <c r="E12" i="27"/>
  <c r="E13" i="27"/>
  <c r="E14" i="27"/>
  <c r="E15" i="27"/>
  <c r="E7" i="27"/>
  <c r="D8" i="27"/>
  <c r="D9" i="27"/>
  <c r="D10" i="27"/>
  <c r="D11" i="27"/>
  <c r="D12" i="27"/>
  <c r="D13" i="27"/>
  <c r="D14" i="27"/>
  <c r="D15" i="27"/>
  <c r="D7" i="27"/>
  <c r="C3" i="25"/>
  <c r="D3" i="25"/>
  <c r="E3" i="25"/>
  <c r="F3" i="25"/>
  <c r="G3" i="25"/>
  <c r="H3" i="25"/>
  <c r="I3" i="25"/>
  <c r="J3" i="25"/>
  <c r="K3" i="25"/>
  <c r="L3" i="25"/>
  <c r="M3" i="25"/>
  <c r="N3" i="25"/>
  <c r="O3" i="25"/>
  <c r="P3" i="25"/>
  <c r="Q3" i="25"/>
  <c r="R3" i="25"/>
  <c r="S3" i="25"/>
  <c r="T3" i="25"/>
  <c r="C4" i="25"/>
  <c r="D4" i="25"/>
  <c r="E4" i="25"/>
  <c r="F4" i="25"/>
  <c r="G4" i="25"/>
  <c r="H4" i="25"/>
  <c r="I4" i="25"/>
  <c r="J4" i="25"/>
  <c r="K4" i="25"/>
  <c r="L4" i="25"/>
  <c r="M4" i="25"/>
  <c r="N4" i="25"/>
  <c r="O4" i="25"/>
  <c r="P4" i="25"/>
  <c r="Q4" i="25"/>
  <c r="R4" i="25"/>
  <c r="S4" i="25"/>
  <c r="T4" i="25"/>
  <c r="C5" i="25"/>
  <c r="D5" i="25"/>
  <c r="E5" i="25"/>
  <c r="F5" i="25"/>
  <c r="G5" i="25"/>
  <c r="H5" i="25"/>
  <c r="I5" i="25"/>
  <c r="J5" i="25"/>
  <c r="K5" i="25"/>
  <c r="L5" i="25"/>
  <c r="M5" i="25"/>
  <c r="N5" i="25"/>
  <c r="O5" i="25"/>
  <c r="P5" i="25"/>
  <c r="Q5" i="25"/>
  <c r="R5" i="25"/>
  <c r="S5" i="25"/>
  <c r="T5" i="25"/>
  <c r="C6" i="25"/>
  <c r="D6" i="25"/>
  <c r="E6" i="25"/>
  <c r="F6" i="25"/>
  <c r="G6" i="25"/>
  <c r="H6" i="25"/>
  <c r="I6" i="25"/>
  <c r="J6" i="25"/>
  <c r="K6" i="25"/>
  <c r="L6" i="25"/>
  <c r="M6" i="25"/>
  <c r="N6" i="25"/>
  <c r="O6" i="25"/>
  <c r="P6" i="25"/>
  <c r="Q6" i="25"/>
  <c r="R6" i="25"/>
  <c r="S6" i="25"/>
  <c r="T6" i="25"/>
  <c r="C7" i="25"/>
  <c r="D7" i="25"/>
  <c r="E7" i="25"/>
  <c r="F7" i="25"/>
  <c r="G7" i="25"/>
  <c r="H7" i="25"/>
  <c r="I7" i="25"/>
  <c r="J7" i="25"/>
  <c r="K7" i="25"/>
  <c r="L7" i="25"/>
  <c r="M7" i="25"/>
  <c r="N7" i="25"/>
  <c r="O7" i="25"/>
  <c r="P7" i="25"/>
  <c r="Q7" i="25"/>
  <c r="R7" i="25"/>
  <c r="S7" i="25"/>
  <c r="C8" i="25"/>
  <c r="D8" i="25"/>
  <c r="E8" i="25"/>
  <c r="F8" i="25"/>
  <c r="G8" i="25"/>
  <c r="H8" i="25"/>
  <c r="I8" i="25"/>
  <c r="J8" i="25"/>
  <c r="K8" i="25"/>
  <c r="L8" i="25"/>
  <c r="M8" i="25"/>
  <c r="N8" i="25"/>
  <c r="O8" i="25"/>
  <c r="P8" i="25"/>
  <c r="Q8" i="25"/>
  <c r="R8" i="25"/>
  <c r="S8" i="25"/>
  <c r="C9" i="25"/>
  <c r="D9" i="25"/>
  <c r="E9" i="25"/>
  <c r="F9" i="25"/>
  <c r="G9" i="25"/>
  <c r="H9" i="25"/>
  <c r="I9" i="25"/>
  <c r="J9" i="25"/>
  <c r="K9" i="25"/>
  <c r="L9" i="25"/>
  <c r="M9" i="25"/>
  <c r="N9" i="25"/>
  <c r="O9" i="25"/>
  <c r="P9" i="25"/>
  <c r="Q9" i="25"/>
  <c r="R9" i="25"/>
  <c r="S9" i="25"/>
  <c r="C10" i="25"/>
  <c r="D10" i="25"/>
  <c r="E10" i="25"/>
  <c r="F10" i="25"/>
  <c r="G10" i="25"/>
  <c r="H10" i="25"/>
  <c r="I10" i="25"/>
  <c r="J10" i="25"/>
  <c r="K10" i="25"/>
  <c r="L10" i="25"/>
  <c r="M10" i="25"/>
  <c r="N10" i="25"/>
  <c r="O10" i="25"/>
  <c r="P10" i="25"/>
  <c r="Q10" i="25"/>
  <c r="R10" i="25"/>
  <c r="S10" i="25"/>
  <c r="B5" i="25"/>
  <c r="B6" i="25"/>
  <c r="B7" i="25"/>
  <c r="B8" i="25"/>
  <c r="B9" i="25"/>
  <c r="B10" i="25"/>
  <c r="B4" i="25"/>
  <c r="B14" i="24"/>
  <c r="B13" i="24"/>
  <c r="B12" i="24"/>
  <c r="B11" i="24"/>
  <c r="B10" i="24"/>
  <c r="B9" i="24"/>
  <c r="B8" i="24"/>
  <c r="F16" i="51" l="1"/>
  <c r="E6" i="44"/>
  <c r="D6" i="44"/>
  <c r="C6" i="44"/>
  <c r="A10" i="42" l="1"/>
  <c r="A11" i="42"/>
  <c r="A12" i="42"/>
  <c r="E15" i="51"/>
  <c r="E14" i="51"/>
  <c r="E13" i="51"/>
  <c r="E12" i="51"/>
  <c r="E11" i="51"/>
  <c r="E10" i="51"/>
  <c r="E9" i="51"/>
  <c r="E8" i="51"/>
  <c r="E7" i="51"/>
  <c r="D7" i="45"/>
  <c r="A40" i="42"/>
  <c r="A39" i="42"/>
  <c r="A38" i="42"/>
  <c r="A37" i="42"/>
  <c r="A36" i="42"/>
  <c r="A35" i="42"/>
  <c r="A34" i="42"/>
  <c r="A33" i="42"/>
  <c r="A32" i="42"/>
  <c r="A31" i="42"/>
  <c r="A30" i="42"/>
  <c r="A29" i="42"/>
  <c r="A28" i="42"/>
  <c r="A27" i="42"/>
  <c r="A26" i="42"/>
  <c r="A25" i="42"/>
  <c r="A24" i="42"/>
  <c r="A23" i="42"/>
  <c r="A22" i="42"/>
  <c r="A21" i="42"/>
  <c r="A20" i="42"/>
  <c r="A19" i="42"/>
  <c r="A18" i="42"/>
  <c r="A17" i="42"/>
  <c r="A16" i="42"/>
  <c r="A15" i="42"/>
  <c r="A14" i="42"/>
  <c r="A13" i="42"/>
  <c r="A9" i="42"/>
  <c r="C9" i="31"/>
  <c r="C8" i="31" l="1"/>
  <c r="G6" i="31"/>
  <c r="H6" i="31" s="1"/>
  <c r="C6" i="31"/>
  <c r="C5" i="31"/>
  <c r="D7" i="26"/>
  <c r="B7" i="26"/>
  <c r="D15" i="23"/>
  <c r="D14" i="23"/>
  <c r="D13" i="23"/>
  <c r="D12" i="23"/>
  <c r="D11" i="23"/>
  <c r="D10" i="23"/>
  <c r="D9" i="23"/>
  <c r="D8" i="23"/>
  <c r="D7" i="23"/>
  <c r="B15" i="13"/>
  <c r="B3" i="13"/>
  <c r="B12" i="13" s="1"/>
  <c r="C10" i="12"/>
  <c r="H15" i="2"/>
  <c r="G15" i="2"/>
  <c r="F15" i="2"/>
  <c r="E15" i="2"/>
  <c r="D15" i="2"/>
  <c r="C15" i="2"/>
  <c r="D9" i="12" l="1"/>
  <c r="D5" i="12"/>
  <c r="F23" i="13"/>
  <c r="F20" i="13"/>
  <c r="D4" i="12"/>
  <c r="D6" i="12"/>
  <c r="D8" i="12"/>
  <c r="J6" i="31"/>
  <c r="I6" i="31"/>
  <c r="K7" i="31"/>
  <c r="D7" i="12"/>
  <c r="B6" i="13"/>
  <c r="B7" i="13"/>
  <c r="B8" i="13"/>
  <c r="B9" i="13"/>
  <c r="B10" i="13"/>
  <c r="B11" i="13"/>
  <c r="F18" i="13"/>
  <c r="F22" i="13"/>
  <c r="F24" i="13"/>
  <c r="B18" i="13"/>
  <c r="B19" i="13"/>
  <c r="B20" i="13"/>
  <c r="B21" i="13"/>
  <c r="B22" i="13"/>
  <c r="B23" i="13"/>
  <c r="B24" i="13"/>
  <c r="F19" i="13"/>
  <c r="F21" i="13"/>
  <c r="K6" i="3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ВЕРОНИКА</author>
  </authors>
  <commentList>
    <comment ref="A2" authorId="0" shapeId="0" xr:uid="{00B9C7EE-DA05-44C2-B7B3-26CA21FFE65D}">
      <text>
        <r>
          <rPr>
            <b/>
            <sz val="9"/>
            <color indexed="81"/>
            <rFont val="Tahoma"/>
            <charset val="1"/>
          </rPr>
          <t>ВЕРОНИКА:</t>
        </r>
        <r>
          <rPr>
            <sz val="9"/>
            <color indexed="81"/>
            <rFont val="Tahoma"/>
            <charset val="1"/>
          </rPr>
          <t xml:space="preserve">
Эта таблица оформдена автоформатом</t>
        </r>
      </text>
    </comment>
    <comment ref="A4" authorId="0" shapeId="0" xr:uid="{30F4D263-4F1C-491A-B864-4AF1AE4E768F}">
      <text>
        <r>
          <rPr>
            <b/>
            <sz val="9"/>
            <color indexed="81"/>
            <rFont val="Tahoma"/>
            <family val="2"/>
            <charset val="204"/>
          </rPr>
          <t>ВЕРОНИКА:</t>
        </r>
        <r>
          <rPr>
            <sz val="9"/>
            <color indexed="81"/>
            <rFont val="Tahoma"/>
            <family val="2"/>
            <charset val="204"/>
          </rPr>
          <t xml:space="preserve">
</t>
        </r>
      </text>
    </comment>
  </commentList>
</comments>
</file>

<file path=xl/sharedStrings.xml><?xml version="1.0" encoding="utf-8"?>
<sst xmlns="http://schemas.openxmlformats.org/spreadsheetml/2006/main" count="2488" uniqueCount="949">
  <si>
    <t>Выпуск продукции по годам</t>
  </si>
  <si>
    <t>Фирма</t>
  </si>
  <si>
    <t>2003г.</t>
  </si>
  <si>
    <t>2004г.</t>
  </si>
  <si>
    <t>2005г.</t>
  </si>
  <si>
    <t>2006г.</t>
  </si>
  <si>
    <t>2007г.</t>
  </si>
  <si>
    <t>2008г.</t>
  </si>
  <si>
    <t>Альфа</t>
  </si>
  <si>
    <t xml:space="preserve">Бета </t>
  </si>
  <si>
    <t>Гамма</t>
  </si>
  <si>
    <t>Итого (сумма)</t>
  </si>
  <si>
    <t>Сотрудники</t>
  </si>
  <si>
    <t>ФИО</t>
  </si>
  <si>
    <t>№ отдела</t>
  </si>
  <si>
    <t>Должность</t>
  </si>
  <si>
    <t>Принадлеж-ность к штату</t>
  </si>
  <si>
    <t>Образование</t>
  </si>
  <si>
    <t>Пол</t>
  </si>
  <si>
    <t>Год рожд.</t>
  </si>
  <si>
    <t>Год приема на работу</t>
  </si>
  <si>
    <t>Кол-во детей</t>
  </si>
  <si>
    <t>Оклад</t>
  </si>
  <si>
    <t>Алексеева И.П.</t>
  </si>
  <si>
    <t>секретарь</t>
  </si>
  <si>
    <t>шт.</t>
  </si>
  <si>
    <t>среднее</t>
  </si>
  <si>
    <t>ж</t>
  </si>
  <si>
    <t>Андреев Е.А.</t>
  </si>
  <si>
    <t>инженер</t>
  </si>
  <si>
    <t>высшее</t>
  </si>
  <si>
    <t>м</t>
  </si>
  <si>
    <t>Веренина Г.А.</t>
  </si>
  <si>
    <t>лаборант</t>
  </si>
  <si>
    <t>Гордеев Ф.Ю.</t>
  </si>
  <si>
    <t>водитель</t>
  </si>
  <si>
    <t>совм.</t>
  </si>
  <si>
    <t>Гришин А.А.</t>
  </si>
  <si>
    <t>техник</t>
  </si>
  <si>
    <t>Дмитриева Е.К.</t>
  </si>
  <si>
    <t>бухгалтер</t>
  </si>
  <si>
    <t>Дробова И.Г.</t>
  </si>
  <si>
    <t>Замянский В.Т.</t>
  </si>
  <si>
    <t>Зудин Р.Л.</t>
  </si>
  <si>
    <t>рабочий</t>
  </si>
  <si>
    <t>Киреев В.А.</t>
  </si>
  <si>
    <t>Котов Г.Г</t>
  </si>
  <si>
    <t>юрист</t>
  </si>
  <si>
    <t>Кудин И.И.</t>
  </si>
  <si>
    <t>Кузнецов В.В.</t>
  </si>
  <si>
    <t>Кумарина Г.В.</t>
  </si>
  <si>
    <t>Лебедева К.Б.</t>
  </si>
  <si>
    <t>Легков Д.Н.</t>
  </si>
  <si>
    <t>Линева Р.Б.</t>
  </si>
  <si>
    <t>экономист</t>
  </si>
  <si>
    <t>Михеев О.А.</t>
  </si>
  <si>
    <t>Моисеенко В.Г.</t>
  </si>
  <si>
    <t>Пименов Г.Б.</t>
  </si>
  <si>
    <t>Попова О.А.</t>
  </si>
  <si>
    <t>секретарь-референт</t>
  </si>
  <si>
    <t>Привалов Н.Е</t>
  </si>
  <si>
    <t>главный бухгалтер</t>
  </si>
  <si>
    <t>Прянишников Е.А.</t>
  </si>
  <si>
    <t>Пустовалов Н.В.</t>
  </si>
  <si>
    <t>Родионов И.А.</t>
  </si>
  <si>
    <t>Савостьянов А.П.</t>
  </si>
  <si>
    <t>Симоянова Е.В.</t>
  </si>
  <si>
    <t>Стрельников Н.В.</t>
  </si>
  <si>
    <t>Ухтомская А.П.</t>
  </si>
  <si>
    <t>Филина Г.Б.</t>
  </si>
  <si>
    <t>Ягодкина Л.А.</t>
  </si>
  <si>
    <t>Яковлева Д.Л.</t>
  </si>
  <si>
    <t>Копирование</t>
  </si>
  <si>
    <t>Таблица1</t>
  </si>
  <si>
    <t>Таблица2</t>
  </si>
  <si>
    <t>Таблица3</t>
  </si>
  <si>
    <t>Таблица4</t>
  </si>
  <si>
    <t>Таблица5</t>
  </si>
  <si>
    <t>Добавление</t>
  </si>
  <si>
    <t>Удаление</t>
  </si>
  <si>
    <t>Название фирмы</t>
  </si>
  <si>
    <t>Омега</t>
  </si>
  <si>
    <t>Дельта</t>
  </si>
  <si>
    <t>тел. 123-45-67</t>
  </si>
  <si>
    <t>Должностные оклады</t>
  </si>
  <si>
    <t>Иванов</t>
  </si>
  <si>
    <t>менеджер</t>
  </si>
  <si>
    <t>Петров</t>
  </si>
  <si>
    <t>Сидров</t>
  </si>
  <si>
    <t>референт</t>
  </si>
  <si>
    <t>Павлов</t>
  </si>
  <si>
    <t>Александров</t>
  </si>
  <si>
    <t>Яковлев</t>
  </si>
  <si>
    <t>Ильин</t>
  </si>
  <si>
    <t>Николаев</t>
  </si>
  <si>
    <t>Сергеев</t>
  </si>
  <si>
    <t>Форматы представления чисел</t>
  </si>
  <si>
    <t>Задание</t>
  </si>
  <si>
    <t>Число в общем формате</t>
  </si>
  <si>
    <t>№</t>
  </si>
  <si>
    <t>Описание формата</t>
  </si>
  <si>
    <t>Представление числа  1111,111111</t>
  </si>
  <si>
    <t>Представление числа 12345,6789</t>
  </si>
  <si>
    <t>Числовой формат, число десятичных знаков 3, разделитель групп разрядов.</t>
  </si>
  <si>
    <t>Числовой формат</t>
  </si>
  <si>
    <t>Числовой формат, число десятичных знаков 0</t>
  </si>
  <si>
    <t>Число десятичных знаков -0</t>
  </si>
  <si>
    <t>Процентный формат, число десятичных знаков -0</t>
  </si>
  <si>
    <t>Число десятичных знаков -2, разделитель групп разрядов</t>
  </si>
  <si>
    <t>Денежный формат, число десятичных знаков 0, обозначение р.</t>
  </si>
  <si>
    <t>Число десятичных знаков -4, разделитель групп разрядов</t>
  </si>
  <si>
    <t>Денежный формат, число десятичных знаков 2, обозначение  € Евро (€ 123)</t>
  </si>
  <si>
    <t>Процентный формат</t>
  </si>
  <si>
    <t>Экспоненциальный формат, число десятичных знаков -4</t>
  </si>
  <si>
    <t>Дробный формат, простыми дробями (1/4)</t>
  </si>
  <si>
    <t>Число десятичных знаков -2</t>
  </si>
  <si>
    <t>Число десятичных знаков -4</t>
  </si>
  <si>
    <t>Денежный формат</t>
  </si>
  <si>
    <t>Число десятичных знаков -0, обозначение р.</t>
  </si>
  <si>
    <t>Число десятичных знаков -2, обозначение $ Английский (США).</t>
  </si>
  <si>
    <t>Экспоненциальный формат</t>
  </si>
  <si>
    <t>Дробный формат</t>
  </si>
  <si>
    <t>Простыми дробями (1/4)</t>
  </si>
  <si>
    <t>Дробями до двух цифр (21/25)</t>
  </si>
  <si>
    <t>Дробями до трех цифр (312/943)</t>
  </si>
  <si>
    <t>Расходы за текущий месяц</t>
  </si>
  <si>
    <t xml:space="preserve">Дата </t>
  </si>
  <si>
    <t>Сумма  (евро)</t>
  </si>
  <si>
    <t>Процент от Итого</t>
  </si>
  <si>
    <t>Комментарий</t>
  </si>
  <si>
    <t>Организационный взнос за участие в выставке</t>
  </si>
  <si>
    <t>Покупка  ПК</t>
  </si>
  <si>
    <t>Покупка набора программ</t>
  </si>
  <si>
    <t>Оплата аренды</t>
  </si>
  <si>
    <t>Оплата коммунальных услуг</t>
  </si>
  <si>
    <t>Представительские расходы</t>
  </si>
  <si>
    <t>Итого:</t>
  </si>
  <si>
    <t>Форматы представления даты и времени</t>
  </si>
  <si>
    <t>Сегодня (дата)</t>
  </si>
  <si>
    <t>Сейчас (дата и время)</t>
  </si>
  <si>
    <t>Форматы представления текущей даты</t>
  </si>
  <si>
    <t>Форматы представления текущего времени</t>
  </si>
  <si>
    <t>Дата, месяц, год (14.03.01)</t>
  </si>
  <si>
    <t>Дата, часы, минуты (14.03.01  13:30)</t>
  </si>
  <si>
    <t>Дата, месяц, год (14 мар 01)</t>
  </si>
  <si>
    <t>Дата, часы, минуты (14.03.01  1:30 РМ)</t>
  </si>
  <si>
    <t>Дата, месяц, год  (14 марта .2001г.)</t>
  </si>
  <si>
    <t>Часы, минуты (13:30)</t>
  </si>
  <si>
    <t>Дата, месяц (14.3)</t>
  </si>
  <si>
    <t>Часы, минуты (1:30 РМ)</t>
  </si>
  <si>
    <t>Дата, месяц (14 мар)</t>
  </si>
  <si>
    <t>Часы, минуты, сккунды (13:30:55)</t>
  </si>
  <si>
    <t>Месяц, год (Март, 2001)</t>
  </si>
  <si>
    <t>Часы, минуты, секунды (1:30:55 РМ)</t>
  </si>
  <si>
    <t>Месяц (Март)</t>
  </si>
  <si>
    <t>Минуты, секунды (30:55,2)</t>
  </si>
  <si>
    <t>Дата - 1 января 1900 года</t>
  </si>
  <si>
    <t>Текущяя дата и время</t>
  </si>
  <si>
    <t>Знаменательные даты двадцатого столетия</t>
  </si>
  <si>
    <t>Дата</t>
  </si>
  <si>
    <t>Октярьская революция</t>
  </si>
  <si>
    <t>День Победы</t>
  </si>
  <si>
    <t>День Космонавтики</t>
  </si>
  <si>
    <t>День Рождения президента России Путина В. В.</t>
  </si>
  <si>
    <t>Мой день рождения</t>
  </si>
  <si>
    <t>Результаты экзаменов</t>
  </si>
  <si>
    <t>Экономика</t>
  </si>
  <si>
    <t>Делопроизводство</t>
  </si>
  <si>
    <t>Информатика</t>
  </si>
  <si>
    <t>Ввод данных</t>
  </si>
  <si>
    <t>Форматы данных</t>
  </si>
  <si>
    <t>Колонка1 (числа)</t>
  </si>
  <si>
    <t>Колонка2 (даты)</t>
  </si>
  <si>
    <t>Колонка3 (символы)</t>
  </si>
  <si>
    <t>Общий</t>
  </si>
  <si>
    <t>Числовой</t>
  </si>
  <si>
    <t>Денежный</t>
  </si>
  <si>
    <t>Дробный</t>
  </si>
  <si>
    <t>Процентный</t>
  </si>
  <si>
    <t>Текстовый</t>
  </si>
  <si>
    <t>Специальные способы ввода символьных данных</t>
  </si>
  <si>
    <t xml:space="preserve">Список сотрудников </t>
  </si>
  <si>
    <t>Специальный способ ввода дробных чисел</t>
  </si>
  <si>
    <t xml:space="preserve"> Название товара</t>
  </si>
  <si>
    <t>Стоимость (руб)</t>
  </si>
  <si>
    <t>Карандаш</t>
  </si>
  <si>
    <t>Авторучка</t>
  </si>
  <si>
    <t>Ластик</t>
  </si>
  <si>
    <t>Клей</t>
  </si>
  <si>
    <t>Тетрадь</t>
  </si>
  <si>
    <t>Способы автозаполнения данных</t>
  </si>
  <si>
    <t>Числовые данные</t>
  </si>
  <si>
    <t>Символьные данные</t>
  </si>
  <si>
    <t>Фамилии</t>
  </si>
  <si>
    <t>колонка1</t>
  </si>
  <si>
    <t>колонка2</t>
  </si>
  <si>
    <t>колонка3</t>
  </si>
  <si>
    <t>колонка4</t>
  </si>
  <si>
    <t>колонка5</t>
  </si>
  <si>
    <t>колонка6</t>
  </si>
  <si>
    <t>колонка7</t>
  </si>
  <si>
    <t>Задание1</t>
  </si>
  <si>
    <t>1 Задание</t>
  </si>
  <si>
    <t>1Задание</t>
  </si>
  <si>
    <t>Васильев</t>
  </si>
  <si>
    <t>Заполнение данных с помощью списка</t>
  </si>
  <si>
    <t>Месяцы</t>
  </si>
  <si>
    <t>Январь</t>
  </si>
  <si>
    <t>Календарь</t>
  </si>
  <si>
    <t>Пн</t>
  </si>
  <si>
    <t>Список должностей</t>
  </si>
  <si>
    <t>Курс Евро</t>
  </si>
  <si>
    <t xml:space="preserve"> Артикул товара</t>
  </si>
  <si>
    <t>Цена (руб)</t>
  </si>
  <si>
    <t>Цена(Евро)</t>
  </si>
  <si>
    <t>Т-246</t>
  </si>
  <si>
    <t>К -905</t>
  </si>
  <si>
    <t>Л-583</t>
  </si>
  <si>
    <t>Т-586</t>
  </si>
  <si>
    <t>Д-895</t>
  </si>
  <si>
    <t>Д-987</t>
  </si>
  <si>
    <t>М-З56</t>
  </si>
  <si>
    <t>З-900</t>
  </si>
  <si>
    <t>А-500</t>
  </si>
  <si>
    <t>Ввод формул</t>
  </si>
  <si>
    <t>Данные</t>
  </si>
  <si>
    <t xml:space="preserve"> Число А = </t>
  </si>
  <si>
    <t>Операции</t>
  </si>
  <si>
    <t>Формулы</t>
  </si>
  <si>
    <t>Умножение (А*В)</t>
  </si>
  <si>
    <t>Деление (А/В)</t>
  </si>
  <si>
    <t>Сложение (А+В)</t>
  </si>
  <si>
    <t>Вычитание (А-В)</t>
  </si>
  <si>
    <t>Возведение в стапень (А^В)</t>
  </si>
  <si>
    <t>Сравнение (А&gt;B)</t>
  </si>
  <si>
    <t xml:space="preserve">Конкатенация </t>
  </si>
  <si>
    <t>Копирование формул через Буфер обмена</t>
  </si>
  <si>
    <t>Формула =Число1*Число1</t>
  </si>
  <si>
    <t>Формула2 с абсолютной адресацией</t>
  </si>
  <si>
    <t xml:space="preserve">Копирование формулы1 </t>
  </si>
  <si>
    <t>Копирование формулы2</t>
  </si>
  <si>
    <t>Простое копирование</t>
  </si>
  <si>
    <t>Сложение формул</t>
  </si>
  <si>
    <t>Вычитание формул</t>
  </si>
  <si>
    <t>Умножение формул</t>
  </si>
  <si>
    <t>Деление формул</t>
  </si>
  <si>
    <t>Установление связи</t>
  </si>
  <si>
    <t>Количество</t>
  </si>
  <si>
    <t>Итого (Руб.)</t>
  </si>
  <si>
    <t>Итого (Евро)</t>
  </si>
  <si>
    <t>Таблица умножения</t>
  </si>
  <si>
    <t>Банковский депозит</t>
  </si>
  <si>
    <t>Вклад</t>
  </si>
  <si>
    <t>Ставка</t>
  </si>
  <si>
    <t>Год</t>
  </si>
  <si>
    <t>Накопления на банковском счете в конце года</t>
  </si>
  <si>
    <t>x</t>
  </si>
  <si>
    <r>
      <t>Y</t>
    </r>
    <r>
      <rPr>
        <vertAlign val="subscript"/>
        <sz val="9"/>
        <color indexed="9"/>
        <rFont val="Times New Roman Cyr"/>
        <charset val="204"/>
      </rPr>
      <t>1</t>
    </r>
  </si>
  <si>
    <r>
      <t>Y</t>
    </r>
    <r>
      <rPr>
        <vertAlign val="subscript"/>
        <sz val="9"/>
        <color indexed="9"/>
        <rFont val="Times New Roman Cyr"/>
        <family val="1"/>
        <charset val="204"/>
      </rPr>
      <t>2</t>
    </r>
  </si>
  <si>
    <t>Виды ошибок</t>
  </si>
  <si>
    <t>Расчет заработной платы</t>
  </si>
  <si>
    <t>Процентная ставка подоходногого налога</t>
  </si>
  <si>
    <t>Процентная ставка пенсионного налога</t>
  </si>
  <si>
    <t>Фио</t>
  </si>
  <si>
    <t>Премия</t>
  </si>
  <si>
    <t>Итого</t>
  </si>
  <si>
    <t>Подоходный налог</t>
  </si>
  <si>
    <t>Пенсионный налог</t>
  </si>
  <si>
    <t>К выдаче</t>
  </si>
  <si>
    <t>Иванов И.И.</t>
  </si>
  <si>
    <t>Петров П.П.</t>
  </si>
  <si>
    <t>Расход</t>
  </si>
  <si>
    <t>Февраль</t>
  </si>
  <si>
    <t>Март</t>
  </si>
  <si>
    <t>Апрель</t>
  </si>
  <si>
    <t>Май</t>
  </si>
  <si>
    <t>Июнь</t>
  </si>
  <si>
    <t>Всего</t>
  </si>
  <si>
    <t>Закупка</t>
  </si>
  <si>
    <t>Зарплата</t>
  </si>
  <si>
    <t>Реклама</t>
  </si>
  <si>
    <t>Аренда</t>
  </si>
  <si>
    <t>Командировки</t>
  </si>
  <si>
    <t>Электричество</t>
  </si>
  <si>
    <t>Приход</t>
  </si>
  <si>
    <t>Продажи</t>
  </si>
  <si>
    <t>Консультации</t>
  </si>
  <si>
    <t>Услуги</t>
  </si>
  <si>
    <t>Прибыль</t>
  </si>
  <si>
    <t>Кто сколько работает</t>
  </si>
  <si>
    <t>К;оличество рабочих часов в год</t>
  </si>
  <si>
    <t>Годы</t>
  </si>
  <si>
    <t>Великобритания</t>
  </si>
  <si>
    <t>Германия</t>
  </si>
  <si>
    <t>США</t>
  </si>
  <si>
    <t>Япония</t>
  </si>
  <si>
    <t>Среднее</t>
  </si>
  <si>
    <t xml:space="preserve">Максимальное </t>
  </si>
  <si>
    <t>Минимальное</t>
  </si>
  <si>
    <t>Анализ контингента сотрудников</t>
  </si>
  <si>
    <t>Количество сотрудников, имеющих детей</t>
  </si>
  <si>
    <t>Количество участников  военных операций</t>
  </si>
  <si>
    <t>Экзаменационная ведомость</t>
  </si>
  <si>
    <t>№ п/п</t>
  </si>
  <si>
    <t>Фамилия</t>
  </si>
  <si>
    <t>№ зачетной книжки</t>
  </si>
  <si>
    <t>Оценка</t>
  </si>
  <si>
    <t>Подпись экзаменатора</t>
  </si>
  <si>
    <t>отлично</t>
  </si>
  <si>
    <t>хорошо</t>
  </si>
  <si>
    <t>Сидоров</t>
  </si>
  <si>
    <t>неявка</t>
  </si>
  <si>
    <t>Васина</t>
  </si>
  <si>
    <t>удовл</t>
  </si>
  <si>
    <t>Никифорова</t>
  </si>
  <si>
    <t>неудовл</t>
  </si>
  <si>
    <t xml:space="preserve">Результаты сессии </t>
  </si>
  <si>
    <t>Средний рейтинг по предметам</t>
  </si>
  <si>
    <t>Специальность</t>
  </si>
  <si>
    <t>Количество студентов</t>
  </si>
  <si>
    <t>История</t>
  </si>
  <si>
    <t>Математика</t>
  </si>
  <si>
    <t>АСУ</t>
  </si>
  <si>
    <t>Социологи</t>
  </si>
  <si>
    <t>КЗОИ</t>
  </si>
  <si>
    <t>Экономисты</t>
  </si>
  <si>
    <t xml:space="preserve">Прогрессивный налог </t>
  </si>
  <si>
    <t>Налогооблагаемый доход</t>
  </si>
  <si>
    <t>Ставка налога</t>
  </si>
  <si>
    <t>свыше 100 000</t>
  </si>
  <si>
    <t>Доход</t>
  </si>
  <si>
    <t xml:space="preserve">Сумма налога </t>
  </si>
  <si>
    <t>Вета</t>
  </si>
  <si>
    <t>Сигма</t>
  </si>
  <si>
    <t>Расчет суммы  продажи с учетом скидки</t>
  </si>
  <si>
    <t>Скидка</t>
  </si>
  <si>
    <t>Праздничная распродажа</t>
  </si>
  <si>
    <t>Стоимость</t>
  </si>
  <si>
    <t>Дата продажи</t>
  </si>
  <si>
    <t>Скидка (%)</t>
  </si>
  <si>
    <t>Сумма  продажи с учетом скидки</t>
  </si>
  <si>
    <t>У- 546</t>
  </si>
  <si>
    <t>Даты распрдажи</t>
  </si>
  <si>
    <t>М-З55</t>
  </si>
  <si>
    <t>Т-587</t>
  </si>
  <si>
    <t>Кол-во детей на иждивении родителей</t>
  </si>
  <si>
    <t>Участник ВОВ, Афганистан, Чечня</t>
  </si>
  <si>
    <t>да</t>
  </si>
  <si>
    <t>Аванесьян О.П.</t>
  </si>
  <si>
    <t>Агеев В.Н.</t>
  </si>
  <si>
    <t>Акатьев Д.Ф.</t>
  </si>
  <si>
    <t>Акатьева М.Д.</t>
  </si>
  <si>
    <t>Андреев Ю.С.</t>
  </si>
  <si>
    <t>Анохина</t>
  </si>
  <si>
    <t>Артыков Э.С.</t>
  </si>
  <si>
    <t>Артюшина И.Л.</t>
  </si>
  <si>
    <t>Барандеев А.В.</t>
  </si>
  <si>
    <t>Беклемишев Н.Д.</t>
  </si>
  <si>
    <t>Белоусова Н.М.</t>
  </si>
  <si>
    <t>Беляева Н.В.</t>
  </si>
  <si>
    <t>Бескоровайная С.А.</t>
  </si>
  <si>
    <t>Бизяев А.С.</t>
  </si>
  <si>
    <t>Бобров В.И.</t>
  </si>
  <si>
    <t>Боброва В.Д.</t>
  </si>
  <si>
    <t>Богацкая С.Г.</t>
  </si>
  <si>
    <t>Богданов В.Д.</t>
  </si>
  <si>
    <t>Богомолова В.А.</t>
  </si>
  <si>
    <t>Бойко С.Н.</t>
  </si>
  <si>
    <t>Болвитинов С.М.</t>
  </si>
  <si>
    <t>Болдасов В.С.</t>
  </si>
  <si>
    <t>Болотин И.С.</t>
  </si>
  <si>
    <t>Борисова В.И.</t>
  </si>
  <si>
    <t>Борисова С.Г.</t>
  </si>
  <si>
    <t>Бочарова З.С.</t>
  </si>
  <si>
    <t xml:space="preserve">Брюховицкая </t>
  </si>
  <si>
    <t>Бугаков А.М.</t>
  </si>
  <si>
    <t>Будникова О.А.</t>
  </si>
  <si>
    <t>Булатников</t>
  </si>
  <si>
    <t>Бушева Е.В.</t>
  </si>
  <si>
    <t>Быков А.В.</t>
  </si>
  <si>
    <t>Быстров К.Н.</t>
  </si>
  <si>
    <t>Ванников А.В.</t>
  </si>
  <si>
    <t>Вартанян С.П.</t>
  </si>
  <si>
    <t>Васерчук Ю.А.</t>
  </si>
  <si>
    <t>Васильева</t>
  </si>
  <si>
    <t>Васильева Л.Ю.</t>
  </si>
  <si>
    <t>Васнев А.Н.</t>
  </si>
  <si>
    <t>Васнев С.А.</t>
  </si>
  <si>
    <t>Васнецов А.В.</t>
  </si>
  <si>
    <t>Ведяшкин М.А.</t>
  </si>
  <si>
    <t>Векшин Г.В.</t>
  </si>
  <si>
    <t>Винокурова О.А.</t>
  </si>
  <si>
    <t>Владимирова М.П.</t>
  </si>
  <si>
    <t>Вознесенская Т.И.</t>
  </si>
  <si>
    <t>Волков А.Л.</t>
  </si>
  <si>
    <t>Волкова Л.А.</t>
  </si>
  <si>
    <t>Волкова Л.Л.</t>
  </si>
  <si>
    <t>Волосатова С.В.</t>
  </si>
  <si>
    <t>Воробьев Д.В.</t>
  </si>
  <si>
    <t>Галактионова О.Е.</t>
  </si>
  <si>
    <t>Гасов В.М.</t>
  </si>
  <si>
    <t>Гоголадзе И.А.</t>
  </si>
  <si>
    <t>Голинков Ю.П.</t>
  </si>
  <si>
    <t>Голицын С.М.</t>
  </si>
  <si>
    <t>Голубева С.А.</t>
  </si>
  <si>
    <t>Голубов Б.И.</t>
  </si>
  <si>
    <t>Гончарова Н.А.</t>
  </si>
  <si>
    <t>Горбачев В.В.</t>
  </si>
  <si>
    <t>Горшкова Л.О.</t>
  </si>
  <si>
    <t>Горячева М.Н.</t>
  </si>
  <si>
    <t>Греценштейн И.Ш.</t>
  </si>
  <si>
    <t>Грибков А.В.</t>
  </si>
  <si>
    <t>Григанов А.С.</t>
  </si>
  <si>
    <t>Гришутин Б.К.</t>
  </si>
  <si>
    <t>Гулина И.В.</t>
  </si>
  <si>
    <t>Гуляев С.А.</t>
  </si>
  <si>
    <t>Гусельщиков Д.А.</t>
  </si>
  <si>
    <t>Данилов А.Н.</t>
  </si>
  <si>
    <t>Данилова М.В</t>
  </si>
  <si>
    <t>Даревская Ю.В.</t>
  </si>
  <si>
    <t>Даровских Ю.Е.</t>
  </si>
  <si>
    <t>Дацко Т.Г.</t>
  </si>
  <si>
    <t>Делятицкая А.В.</t>
  </si>
  <si>
    <t>Демидов А.В.</t>
  </si>
  <si>
    <t>Джваршейшвили И.А.</t>
  </si>
  <si>
    <t>Джелилова И.К.</t>
  </si>
  <si>
    <t>Дмитриева О.В.</t>
  </si>
  <si>
    <t>Дольский В.Д.</t>
  </si>
  <si>
    <t>Дорогуш Т.В.</t>
  </si>
  <si>
    <t>Дружинина О.Б.</t>
  </si>
  <si>
    <t>Дружкова Н.И.</t>
  </si>
  <si>
    <t>Дьячков А.М.</t>
  </si>
  <si>
    <t>Елизарова О.И.</t>
  </si>
  <si>
    <t>Ершов А.К.</t>
  </si>
  <si>
    <t>Ефимов М.В.</t>
  </si>
  <si>
    <t>Ефремов Н.Ф.</t>
  </si>
  <si>
    <t>Жаренова Э.А.</t>
  </si>
  <si>
    <t>Ждановский И.Ю.</t>
  </si>
  <si>
    <t>Жебряков С.К.</t>
  </si>
  <si>
    <t>Жуков В.В.</t>
  </si>
  <si>
    <t>Зайцев К.С.</t>
  </si>
  <si>
    <t>Захаров В.Д.</t>
  </si>
  <si>
    <t>Захарова Т.В.</t>
  </si>
  <si>
    <t>Зверева</t>
  </si>
  <si>
    <t>Зеленская М.В.</t>
  </si>
  <si>
    <t>Зельдович Б.З.</t>
  </si>
  <si>
    <t>Земцев М.В.</t>
  </si>
  <si>
    <t>Зименкова Л.П.</t>
  </si>
  <si>
    <t>Злобина Л.А.</t>
  </si>
  <si>
    <t>Зотова М.В.</t>
  </si>
  <si>
    <t>Иванов О.А.</t>
  </si>
  <si>
    <t>Иванова А.Е.</t>
  </si>
  <si>
    <t>Иванько М.А.</t>
  </si>
  <si>
    <t>Илык Т.П.</t>
  </si>
  <si>
    <t>Ильясов С.Г.</t>
  </si>
  <si>
    <t>Исаев</t>
  </si>
  <si>
    <t>Капелев В.В.</t>
  </si>
  <si>
    <t>Капустин А.В.</t>
  </si>
  <si>
    <t>Карманенко Т.А.</t>
  </si>
  <si>
    <t>Карпеева Н.В.</t>
  </si>
  <si>
    <t>Карпенко</t>
  </si>
  <si>
    <t>Карташева О.А.</t>
  </si>
  <si>
    <t>Карташов И.Н.</t>
  </si>
  <si>
    <t>Касьянова З.К.</t>
  </si>
  <si>
    <t>Келейников И.В..</t>
  </si>
  <si>
    <t>Кирсанов Д.М.</t>
  </si>
  <si>
    <t>Климов Б.И.</t>
  </si>
  <si>
    <t>Климова Е.Д.</t>
  </si>
  <si>
    <t>Климова М.А.</t>
  </si>
  <si>
    <t>Козаченко Б.Ф.</t>
  </si>
  <si>
    <t>Козлов А.П.</t>
  </si>
  <si>
    <t>Козлова Е.Б.</t>
  </si>
  <si>
    <t>Козлова М.В.</t>
  </si>
  <si>
    <t>Комков Ю.А.</t>
  </si>
  <si>
    <t>Комкова Е.Г.</t>
  </si>
  <si>
    <t>Кондратенко С.А.</t>
  </si>
  <si>
    <t>Кондрашова В.К.</t>
  </si>
  <si>
    <t>Кондрусь Е.А.</t>
  </si>
  <si>
    <t>Коноплев А.Б.</t>
  </si>
  <si>
    <t>Конюхов В.Ю.</t>
  </si>
  <si>
    <t>Корнилов И.К.</t>
  </si>
  <si>
    <t>Корноухов А.Д.</t>
  </si>
  <si>
    <t>Королев В.П.</t>
  </si>
  <si>
    <t>КортовичВ.В.</t>
  </si>
  <si>
    <t>Коршунова О.А.</t>
  </si>
  <si>
    <t>Косова Л.Н.</t>
  </si>
  <si>
    <t>Косынкин В.П.</t>
  </si>
  <si>
    <t>Косынкин Я.В.</t>
  </si>
  <si>
    <t>Котляров А.С.</t>
  </si>
  <si>
    <t>Кочетков А.Л.</t>
  </si>
  <si>
    <t>Красавина</t>
  </si>
  <si>
    <t>Кривогуз И.М.</t>
  </si>
  <si>
    <t>Кривоплясова Н.</t>
  </si>
  <si>
    <t>Крылова</t>
  </si>
  <si>
    <t>Кублашвили О.В.</t>
  </si>
  <si>
    <t>Кувшинников И.А.</t>
  </si>
  <si>
    <t>Кудрявцев А.И.</t>
  </si>
  <si>
    <t>Кудрявцева Т.В.</t>
  </si>
  <si>
    <t>Кудряшова В.В.</t>
  </si>
  <si>
    <t>Кузелев М.В.</t>
  </si>
  <si>
    <t>Куликов В.С.</t>
  </si>
  <si>
    <t>Кулинич</t>
  </si>
  <si>
    <t>Куприянов В.А.</t>
  </si>
  <si>
    <t>Кураев В.Н.</t>
  </si>
  <si>
    <t>Лаврентьев А.Н.</t>
  </si>
  <si>
    <t>Лазутченко О.В.</t>
  </si>
  <si>
    <t>Латышева Т.С.</t>
  </si>
  <si>
    <t>ЛебедевВ.А.</t>
  </si>
  <si>
    <t>Леймонт Л.Л.</t>
  </si>
  <si>
    <t>Лемешко Т.В.</t>
  </si>
  <si>
    <t>Ливанов А.А.</t>
  </si>
  <si>
    <t>Ливсон М.В.</t>
  </si>
  <si>
    <t>Лихачев В.В.</t>
  </si>
  <si>
    <t>Лукашевич В.В.</t>
  </si>
  <si>
    <t>Лукин В.Б.</t>
  </si>
  <si>
    <t>Мазин Л.Д.</t>
  </si>
  <si>
    <t xml:space="preserve">Майков </t>
  </si>
  <si>
    <t>Макарова Л.Н.</t>
  </si>
  <si>
    <t>Макеева Т.А.</t>
  </si>
  <si>
    <t>Малахов М.О.</t>
  </si>
  <si>
    <t>Мальшакова И.Л.</t>
  </si>
  <si>
    <t>Марголин Л.Н.</t>
  </si>
  <si>
    <t>Маркаров Ю.И.</t>
  </si>
  <si>
    <t>Маркова С.Г.</t>
  </si>
  <si>
    <t>Марченко О.В.</t>
  </si>
  <si>
    <t>Мачинский В.Н.</t>
  </si>
  <si>
    <t>Меликов И.М.</t>
  </si>
  <si>
    <t>Меньков</t>
  </si>
  <si>
    <t>Мерзликина Е.М.</t>
  </si>
  <si>
    <t>Мещерина Е.Г.</t>
  </si>
  <si>
    <t>Миргородский В.Р.</t>
  </si>
  <si>
    <t>Миронова Г.В.</t>
  </si>
  <si>
    <t>Митрофанов В.П.</t>
  </si>
  <si>
    <t>Митрякова О.Л.</t>
  </si>
  <si>
    <t>Михайлова О.М.</t>
  </si>
  <si>
    <t>Морозова С.В.</t>
  </si>
  <si>
    <t>Надирова Е.Б.</t>
  </si>
  <si>
    <t>Наумов В.А.</t>
  </si>
  <si>
    <t>Неминущий В.П.</t>
  </si>
  <si>
    <t>Никандрова Л.К.</t>
  </si>
  <si>
    <t>Никаноров В.Б.</t>
  </si>
  <si>
    <t>Николаев С.Р.</t>
  </si>
  <si>
    <t>Никольская Э.В.</t>
  </si>
  <si>
    <t>Норин В.П.</t>
  </si>
  <si>
    <t>Обоева М.Г.</t>
  </si>
  <si>
    <t>Одинокова Е.В.</t>
  </si>
  <si>
    <t>Орлова</t>
  </si>
  <si>
    <t>Оселедчик М.Б.</t>
  </si>
  <si>
    <t>Осипова Г.И.</t>
  </si>
  <si>
    <t>Охитин Н.В.</t>
  </si>
  <si>
    <t>Павлов Н.А,</t>
  </si>
  <si>
    <t>Павлова Г.В.</t>
  </si>
  <si>
    <t>Пальщикова</t>
  </si>
  <si>
    <t>Панова И.А.</t>
  </si>
  <si>
    <t>Пергамент Д.А.</t>
  </si>
  <si>
    <t>Перлов В.И.</t>
  </si>
  <si>
    <t>Перов В.А.</t>
  </si>
  <si>
    <t>Перфильева И.Ю.</t>
  </si>
  <si>
    <t>Перцов В.В.</t>
  </si>
  <si>
    <t>Петрова В.В.</t>
  </si>
  <si>
    <t>Петрунин</t>
  </si>
  <si>
    <t>Пименов П.А.</t>
  </si>
  <si>
    <t>Плющ-Кулик</t>
  </si>
  <si>
    <t>Подобед Д.О.</t>
  </si>
  <si>
    <t>Позняк Е.С.</t>
  </si>
  <si>
    <t>Полянский А.М.</t>
  </si>
  <si>
    <t>Попов</t>
  </si>
  <si>
    <t>Попова Е.Д.</t>
  </si>
  <si>
    <t>Прилепская Г.Д.</t>
  </si>
  <si>
    <t>Прокофьева М.Н.</t>
  </si>
  <si>
    <t>Пронин В.А.</t>
  </si>
  <si>
    <t>Пронина Е.Н.</t>
  </si>
  <si>
    <t>Протасевич Б.А.</t>
  </si>
  <si>
    <t>Пухова</t>
  </si>
  <si>
    <t>Радыш</t>
  </si>
  <si>
    <t>Разина И.В.</t>
  </si>
  <si>
    <t>Ревякова О.Н.</t>
  </si>
  <si>
    <t>Рекус И.Г.</t>
  </si>
  <si>
    <t>Репина И.Р.</t>
  </si>
  <si>
    <t>Решетникова Е.Р.</t>
  </si>
  <si>
    <t>Рогачевский В.Е.</t>
  </si>
  <si>
    <t>Роев Б.А.</t>
  </si>
  <si>
    <t>Розанова Н.Н.</t>
  </si>
  <si>
    <t>Розенова М.И.</t>
  </si>
  <si>
    <t>Ролдугина Р.Ю.</t>
  </si>
  <si>
    <t>Романов</t>
  </si>
  <si>
    <t>Ромаш Э.М.</t>
  </si>
  <si>
    <t>Рытиков Г.О.</t>
  </si>
  <si>
    <t>Рябинкин Г.В.</t>
  </si>
  <si>
    <t>Савельев А.В.</t>
  </si>
  <si>
    <t>Садыков Б.С.</t>
  </si>
  <si>
    <t>Сакина Е.Н.</t>
  </si>
  <si>
    <t>Самарин Ю.Н.</t>
  </si>
  <si>
    <t>Самохин В.Н.</t>
  </si>
  <si>
    <t>Самохина А.В.</t>
  </si>
  <si>
    <t>Саргсян И.С.</t>
  </si>
  <si>
    <t>Сафьянов В.И.</t>
  </si>
  <si>
    <t>Свистунова Н.А.</t>
  </si>
  <si>
    <t>Семенов А.А.</t>
  </si>
  <si>
    <t>Семенов Л.Н.</t>
  </si>
  <si>
    <t>Семенюта С.С.</t>
  </si>
  <si>
    <t>Сергеев С.А.</t>
  </si>
  <si>
    <t>Сергеев С.Н.</t>
  </si>
  <si>
    <t>Сиднева В.П.</t>
  </si>
  <si>
    <t>Сидоров А.С.</t>
  </si>
  <si>
    <t>Силенко П.Н.</t>
  </si>
  <si>
    <t>Смирнова Г.К.</t>
  </si>
  <si>
    <t>Смык А.Ф.</t>
  </si>
  <si>
    <t>Солонец И.П.</t>
  </si>
  <si>
    <t>Сорокин Б.А.</t>
  </si>
  <si>
    <t>Сперанская Н.М.</t>
  </si>
  <si>
    <t>Спиридонов А.А.</t>
  </si>
  <si>
    <t>Спиридонов М.Я.</t>
  </si>
  <si>
    <t>Сретенцева Т.Е.</t>
  </si>
  <si>
    <t>Старинец В.В.</t>
  </si>
  <si>
    <t>Степанова Г.Н.</t>
  </si>
  <si>
    <t>Стерликова А.В.</t>
  </si>
  <si>
    <t>Стригунова М.C.</t>
  </si>
  <si>
    <t>Суров Ф.Л.</t>
  </si>
  <si>
    <t>Сухарев В.А.</t>
  </si>
  <si>
    <t>Сухарев Ю.Н.</t>
  </si>
  <si>
    <t>Сушилина И.К.</t>
  </si>
  <si>
    <t>Сытина В.А.</t>
  </si>
  <si>
    <t>Тарбеев А.В.</t>
  </si>
  <si>
    <t>Тедеев</t>
  </si>
  <si>
    <t>Тимофеев В.И.</t>
  </si>
  <si>
    <t>Тихонов В.П.</t>
  </si>
  <si>
    <t>Ткачук Ю.Н.</t>
  </si>
  <si>
    <t>Токмаков Б.В.</t>
  </si>
  <si>
    <t>Трушкин К.А.</t>
  </si>
  <si>
    <t>Уарова Р.М.</t>
  </si>
  <si>
    <t>Ускова Г.И.</t>
  </si>
  <si>
    <t>Фаенсон М.И.</t>
  </si>
  <si>
    <t>Федоренко Н.М.</t>
  </si>
  <si>
    <t>Федоров Л.Л.</t>
  </si>
  <si>
    <t>Федосеев А.Ф.</t>
  </si>
  <si>
    <t>Фенина Г.В.</t>
  </si>
  <si>
    <t>Фетисова О.А.</t>
  </si>
  <si>
    <t>Филиппович А.Ю.</t>
  </si>
  <si>
    <t>Фотиева Н.В.</t>
  </si>
  <si>
    <t>Фролов</t>
  </si>
  <si>
    <t>Харин О.Р.</t>
  </si>
  <si>
    <t>Холодова С.А.</t>
  </si>
  <si>
    <t>Цукерников И.Е.</t>
  </si>
  <si>
    <t>Черкасов М.М.</t>
  </si>
  <si>
    <t>Черная И.В.</t>
  </si>
  <si>
    <t>Чернов А.Н.</t>
  </si>
  <si>
    <t>Чернышев А.В.</t>
  </si>
  <si>
    <t>Черняев</t>
  </si>
  <si>
    <t>Чикунов И.М.</t>
  </si>
  <si>
    <t xml:space="preserve">Чистов </t>
  </si>
  <si>
    <t>Чмырева Е.Л.</t>
  </si>
  <si>
    <t>Чувашев Ю.И.</t>
  </si>
  <si>
    <t>Чуркин А.В.</t>
  </si>
  <si>
    <t>Шаповалов А.М.</t>
  </si>
  <si>
    <t>Шаронов С.Э.</t>
  </si>
  <si>
    <t>Шахова И.И.</t>
  </si>
  <si>
    <t>Шашлов А.Б.</t>
  </si>
  <si>
    <t>Шевченко С.А.</t>
  </si>
  <si>
    <t>Шелудченко А.Г.</t>
  </si>
  <si>
    <t>Шерстнева Н.Г.</t>
  </si>
  <si>
    <t>Шишков В.Л.</t>
  </si>
  <si>
    <t>Шкитин В.В.</t>
  </si>
  <si>
    <t>Шмелева Г.А.</t>
  </si>
  <si>
    <t>Штоляков В.И.</t>
  </si>
  <si>
    <t>Шурыгин В.Н.</t>
  </si>
  <si>
    <t>Щеголева Н.М.</t>
  </si>
  <si>
    <t>Щербина Ю.В.</t>
  </si>
  <si>
    <t>Юрухин Б.Н.</t>
  </si>
  <si>
    <t>Яклоков М.Г.</t>
  </si>
  <si>
    <t>Яковлев А.А.</t>
  </si>
  <si>
    <t>Якушкин Е.Д.</t>
  </si>
  <si>
    <t>Якушкина Н.В.</t>
  </si>
  <si>
    <t>Надбавка</t>
  </si>
  <si>
    <t xml:space="preserve">Стаж </t>
  </si>
  <si>
    <t>Надбавка (%)</t>
  </si>
  <si>
    <t>Стаж</t>
  </si>
  <si>
    <t>Надбавка (руб)</t>
  </si>
  <si>
    <t>Предприятие по ремонту "Гарант"</t>
  </si>
  <si>
    <t>Прейскурант услуг</t>
  </si>
  <si>
    <t>Адрес:</t>
  </si>
  <si>
    <t>г.МОСКВА</t>
  </si>
  <si>
    <t>Вид услуги</t>
  </si>
  <si>
    <t>Телефон:</t>
  </si>
  <si>
    <t>111-11-11</t>
  </si>
  <si>
    <t>Ремонт ПХММ</t>
  </si>
  <si>
    <t>Расчетный счет №:</t>
  </si>
  <si>
    <t>МФО 1234567890</t>
  </si>
  <si>
    <t>Замена РКСТ</t>
  </si>
  <si>
    <t>Наладка ПХММ</t>
  </si>
  <si>
    <t>Счет №:</t>
  </si>
  <si>
    <t>Установка РКСТ</t>
  </si>
  <si>
    <t>Дата оформления счета:</t>
  </si>
  <si>
    <t>Наладка РКСТ</t>
  </si>
  <si>
    <t>Стоимоcть</t>
  </si>
  <si>
    <t>Принял</t>
  </si>
  <si>
    <t xml:space="preserve">Выполнено </t>
  </si>
  <si>
    <t>(подпись заказчика)</t>
  </si>
  <si>
    <t>(подпись исполнителя)</t>
  </si>
  <si>
    <t>М. П.</t>
  </si>
  <si>
    <t>Примечание:</t>
  </si>
  <si>
    <t>Без печати недействительно.</t>
  </si>
  <si>
    <t xml:space="preserve"> Первый экземпляр (оригинал) - заказчик. Второй экземпляр (копия) - исполнитель</t>
  </si>
  <si>
    <t>Прогноз средней продолжительности жизни</t>
  </si>
  <si>
    <t>Средняя продолжительность жизни (Россия)</t>
  </si>
  <si>
    <t xml:space="preserve">Годы </t>
  </si>
  <si>
    <t>жен</t>
  </si>
  <si>
    <t>муж</t>
  </si>
  <si>
    <t>статистика</t>
  </si>
  <si>
    <t>прогноз</t>
  </si>
  <si>
    <t>Оценки</t>
  </si>
  <si>
    <t>Рейтинг</t>
  </si>
  <si>
    <t>Неудовлетворительно</t>
  </si>
  <si>
    <t>Удовлетворительно</t>
  </si>
  <si>
    <t>Хорошо</t>
  </si>
  <si>
    <t>Отлично</t>
  </si>
  <si>
    <t>Общее число студентов</t>
  </si>
  <si>
    <t>Количество студентов в %</t>
  </si>
  <si>
    <t>Тема:</t>
  </si>
  <si>
    <t>Ввод данных и формул</t>
  </si>
  <si>
    <t>Функции</t>
  </si>
  <si>
    <t>N листа</t>
  </si>
  <si>
    <t>Название задачи</t>
  </si>
  <si>
    <t>1_1</t>
  </si>
  <si>
    <t>Операции с листами</t>
  </si>
  <si>
    <t>2_1</t>
  </si>
  <si>
    <t>3_1</t>
  </si>
  <si>
    <t>Ошибки вычислений</t>
  </si>
  <si>
    <t>1_2</t>
  </si>
  <si>
    <t>Настройка вида листа</t>
  </si>
  <si>
    <t>2_2</t>
  </si>
  <si>
    <t>Ввод символьных данных</t>
  </si>
  <si>
    <t>3_2</t>
  </si>
  <si>
    <t>Автосумма</t>
  </si>
  <si>
    <t>1_3</t>
  </si>
  <si>
    <t>Защита листов</t>
  </si>
  <si>
    <t>2_3</t>
  </si>
  <si>
    <t>Ввод дробных чисел</t>
  </si>
  <si>
    <t>3_3</t>
  </si>
  <si>
    <t>СРЗНАЧ, МАКС, МИН</t>
  </si>
  <si>
    <t>1_4</t>
  </si>
  <si>
    <t>Представление таблиц</t>
  </si>
  <si>
    <t>2_4</t>
  </si>
  <si>
    <t>Автозаполнение данных</t>
  </si>
  <si>
    <t>3_4</t>
  </si>
  <si>
    <t>СЧЕТ, СЧЕТЗ</t>
  </si>
  <si>
    <t>1_5</t>
  </si>
  <si>
    <t>Копирование ячеек</t>
  </si>
  <si>
    <t>2_5</t>
  </si>
  <si>
    <t>Пользовательский список</t>
  </si>
  <si>
    <t>3_5</t>
  </si>
  <si>
    <t>СЧЕТЕСЛИ</t>
  </si>
  <si>
    <t>1_6</t>
  </si>
  <si>
    <t>Добавление ячеек</t>
  </si>
  <si>
    <t>2_6</t>
  </si>
  <si>
    <t>Прогрессия</t>
  </si>
  <si>
    <t>3_6</t>
  </si>
  <si>
    <t>СУММЕСЛИ, СЧЕТЕСЛИ</t>
  </si>
  <si>
    <t>1_7</t>
  </si>
  <si>
    <t>Удаление ячеек</t>
  </si>
  <si>
    <t>2_7</t>
  </si>
  <si>
    <t>Контроль ввода</t>
  </si>
  <si>
    <t>3_7</t>
  </si>
  <si>
    <t>ЕСЛИ</t>
  </si>
  <si>
    <t>1_8</t>
  </si>
  <si>
    <t>2_8</t>
  </si>
  <si>
    <t>Представление формул</t>
  </si>
  <si>
    <t>3_8</t>
  </si>
  <si>
    <t>ЕСЛИ,И</t>
  </si>
  <si>
    <t>1_9</t>
  </si>
  <si>
    <t>Форматирование ячеек</t>
  </si>
  <si>
    <t>2_9</t>
  </si>
  <si>
    <t>Операторы</t>
  </si>
  <si>
    <t>3_9</t>
  </si>
  <si>
    <t>ЕСЛИ, ИЛИ</t>
  </si>
  <si>
    <t>1_10</t>
  </si>
  <si>
    <t>Автоформат</t>
  </si>
  <si>
    <t>2_10</t>
  </si>
  <si>
    <t>Установление связей</t>
  </si>
  <si>
    <t>3_10</t>
  </si>
  <si>
    <t>Вложенная ЕСЛИ</t>
  </si>
  <si>
    <t>1_11</t>
  </si>
  <si>
    <t>Числовые форматы</t>
  </si>
  <si>
    <t>2_11</t>
  </si>
  <si>
    <t>Копирование через Буфер</t>
  </si>
  <si>
    <t>3_11</t>
  </si>
  <si>
    <t>ВПР</t>
  </si>
  <si>
    <t>1_12</t>
  </si>
  <si>
    <t>Формат по образцу</t>
  </si>
  <si>
    <t>2_12</t>
  </si>
  <si>
    <t>Автозаполнение формул</t>
  </si>
  <si>
    <t>3_12</t>
  </si>
  <si>
    <t>ГПР</t>
  </si>
  <si>
    <t>1_13</t>
  </si>
  <si>
    <t>Форматы даты и времени</t>
  </si>
  <si>
    <t>2_13</t>
  </si>
  <si>
    <t>Смешанная адресация</t>
  </si>
  <si>
    <t>3_13</t>
  </si>
  <si>
    <t>ВПР, ЕСЛИ</t>
  </si>
  <si>
    <t>1_14</t>
  </si>
  <si>
    <t>Пользовательский формат</t>
  </si>
  <si>
    <t>2_14</t>
  </si>
  <si>
    <t>Использование имен</t>
  </si>
  <si>
    <t>3_14</t>
  </si>
  <si>
    <t>ТЕНДЕНЦИЯ</t>
  </si>
  <si>
    <t>Условное форматирование</t>
  </si>
  <si>
    <t>2_15</t>
  </si>
  <si>
    <t>Название диапазонов</t>
  </si>
  <si>
    <t>3_15</t>
  </si>
  <si>
    <t>ЧАСТОТА</t>
  </si>
  <si>
    <r>
      <rPr>
        <b/>
        <sz val="14"/>
        <rFont val="Times New Roman Cyr"/>
        <charset val="204"/>
      </rPr>
      <t xml:space="preserve">Задание: </t>
    </r>
    <r>
      <rPr>
        <sz val="14"/>
        <rFont val="Times New Roman Cyr"/>
        <charset val="204"/>
      </rPr>
      <t xml:space="preserve">
Изучите основные операции по работе с листами.
1. УдалитеЛист1. 
2. Создайте новый лист, дайте  ему имя  Информатика и переместите его в конец рабочей книги. 
3. Скройте лист Информатика. 
</t>
    </r>
  </si>
  <si>
    <t>Таблица6</t>
  </si>
  <si>
    <r>
      <t xml:space="preserve">Число десятичных знаков -2, обозначение </t>
    </r>
    <r>
      <rPr>
        <b/>
        <sz val="9"/>
        <rFont val="Tahoma"/>
        <family val="2"/>
        <charset val="204"/>
      </rPr>
      <t>€</t>
    </r>
    <r>
      <rPr>
        <b/>
        <sz val="9"/>
        <rFont val="Times New Roman Cyr"/>
        <charset val="204"/>
      </rPr>
      <t xml:space="preserve"> Евро (</t>
    </r>
    <r>
      <rPr>
        <b/>
        <sz val="9"/>
        <rFont val="Tahoma"/>
        <family val="2"/>
        <charset val="204"/>
      </rPr>
      <t>€</t>
    </r>
    <r>
      <rPr>
        <b/>
        <sz val="9"/>
        <rFont val="Times New Roman Cyr"/>
        <charset val="204"/>
      </rPr>
      <t xml:space="preserve"> 123)</t>
    </r>
  </si>
  <si>
    <t>ТАБЛИЦА 1</t>
  </si>
  <si>
    <t>Событие</t>
  </si>
  <si>
    <t xml:space="preserve"> Задание:
Изучите общие способы ввода  данных.
1. В колонке 1 все ячейки имеют различный формат данных. Введите в колонку число 123,5   и посмотрите, как оно будет выглядеть в различных форматах представления данных.
2. Введите в колонку 2 дату - 1 мая 2007 года различными способами и посмотрите, как она будет выглядеть при различных способах ввода. Ввести 1/05/07, 1.05.07, 1-05-07, 1 май 07,  1 май, 1 мая 07г
3. Введите слово Москва в диапазон ячеек: выделите диапазон  F5:F10,  наберите в строке формул Москва, нажмите Ctrl + Enter.
</t>
  </si>
  <si>
    <r>
      <rPr>
        <b/>
        <sz val="12"/>
        <rFont val="Times New Roman Cyr"/>
        <charset val="204"/>
      </rPr>
      <t>Задание:</t>
    </r>
    <r>
      <rPr>
        <sz val="12"/>
        <rFont val="Times New Roman Cyr"/>
        <charset val="204"/>
      </rPr>
      <t xml:space="preserve">
Изучите специальные способы ввода символьных данных.
1. В графе Должность заполните пустую ячейку методом выбора из списка. (Контекстное меню - Выбрать из раскрывающегося списка - лаборант.)
2. В ячейку А3 перед номером телефона вставьте символ телефона: на ленте Вставка в разделе Текст команда Символ, выбрать шрифт Wingdings.
3. В ячейку А3 перед словом телефон вставьте невидимый символ возврата каретки ( Alt +Enter.) 
</t>
    </r>
  </si>
  <si>
    <r>
      <rPr>
        <b/>
        <sz val="12"/>
        <rFont val="Times New Roman Cyr"/>
        <charset val="204"/>
      </rPr>
      <t>Задание:</t>
    </r>
    <r>
      <rPr>
        <sz val="12"/>
        <rFont val="Times New Roman Cyr"/>
        <charset val="204"/>
      </rPr>
      <t xml:space="preserve">
Изучите специальный способ ввода дробных чисел.
1. Установите специальный способ ввода дробных чисел. (Опция Автоматически вставлять десятичный разделитель, количество разрядов 2).
2. В графе Стоимость заполните пустые ячейки  дробными числами 1,25; 32,5; 10,55; 15,00; 125,50.
3. После заполнения ячеек восстановите обычный способ ввода числовых данных.
</t>
    </r>
  </si>
  <si>
    <r>
      <rPr>
        <b/>
        <sz val="12"/>
        <rFont val="Times New Roman Cyr"/>
        <charset val="204"/>
      </rPr>
      <t>Задание:</t>
    </r>
    <r>
      <rPr>
        <sz val="12"/>
        <rFont val="Times New Roman Cyr"/>
        <charset val="204"/>
      </rPr>
      <t xml:space="preserve">
Изучите способы автозаполнения  данных.
1. Заполните колонку 1 целыми числами от 1 до 10.
2. Заполните колонку 2 четными числами. (Протащить вниз диапазон  В6:В5.)
3. Заполните колонки 3 - 6 символьными значениями и сравните результаты заполнения данных. (Протащить вниз диапазон  D6:G6.)
4. Заполните колонку 7 повторяющимися значениями символьных данных. (Протащить вниз диапазон  I6: I10.)
</t>
    </r>
  </si>
  <si>
    <r>
      <rPr>
        <b/>
        <sz val="12"/>
        <rFont val="Times New Roman Cyr"/>
        <charset val="204"/>
      </rPr>
      <t>Задание:</t>
    </r>
    <r>
      <rPr>
        <sz val="12"/>
        <rFont val="Times New Roman Cyr"/>
        <charset val="204"/>
      </rPr>
      <t xml:space="preserve">
Изучите способы автозаполнения  данных с помощью списка.
1. Заполните колонку Месяцы названиями месяцев. (Протащить вниз ячейку А5.)
2. Создайте пользовательский список  фамилий, используя список фамилий на листе 2_4 (Диапазон I6:I10.)
3. Заполните колонку Фамилии пользовательским списком фамилий. (Протащить вниз ячейку С5).
</t>
    </r>
  </si>
  <si>
    <t xml:space="preserve">            №   нед 
день нед           </t>
  </si>
  <si>
    <r>
      <rPr>
        <b/>
        <sz val="12"/>
        <rFont val="Times New Roman Cyr"/>
        <charset val="204"/>
      </rPr>
      <t xml:space="preserve"> Задание:</t>
    </r>
    <r>
      <rPr>
        <sz val="12"/>
        <rFont val="Times New Roman Cyr"/>
        <charset val="204"/>
      </rPr>
      <t xml:space="preserve">
Создайте календарь на 1-й семестр 2008-2009 учебного года.
1. Заполните календарь списком названий дней недели. 
2. Заполнить календарь списком номеров учебных недель.  (C 1 по 18)
3. .Заполнить 1-ую неделю учебного года датами. 
4. Заполнить календарь датами 2008г. ( Прогрессия: расположение - по строкам, тип - Даты, шаг - 7, предельное значение 31/12/08)
</t>
    </r>
  </si>
  <si>
    <r>
      <rPr>
        <b/>
        <sz val="12"/>
        <rFont val="Times New Roman Cyr"/>
        <charset val="204"/>
      </rPr>
      <t>Задание:</t>
    </r>
    <r>
      <rPr>
        <sz val="12"/>
        <rFont val="Times New Roman Cyr"/>
        <charset val="204"/>
      </rPr>
      <t xml:space="preserve">
 В таблице Должностные оклады организуйте контроль ввода данных.
1. В колонке Должность создайте выбор из списка должностей. ( Источник списка = $Е$5:$Е$8), 
2. Создайте сообщение для ввода данных в колонке Должность. ( Заголовок- ВВОД, сообщение - Введите должность из списка.)
3. Создайте сообщение об ошибке ввода в колонке Должность. (Заголовок- ОШИБКА, сообщение - Такой должности нет в списке.)
4. В колонке Оклад установите границы допустимых значений целых чисел от 3 тыс. до 15 тыс. (Тип данных - Целое число, значение - между, минимум - 3000, максимум -15 000.)
5. Создайте сообщение об ошибке ввода в колонке Оклад.  (Заголовок- ОШИБКА, сообщение  Введенные данные выходят за допустимые пределы.)
6. Попробуйте заполнить данные, умышленно допуская ошибки.
</t>
    </r>
  </si>
  <si>
    <r>
      <rPr>
        <b/>
        <sz val="12"/>
        <rFont val="Times New Roman Cyr"/>
        <charset val="204"/>
      </rPr>
      <t xml:space="preserve">Задание:  </t>
    </r>
    <r>
      <rPr>
        <sz val="12"/>
        <rFont val="Times New Roman Cyr"/>
        <family val="1"/>
        <charset val="204"/>
      </rPr>
      <t xml:space="preserve">
 1. Измените курс Евро, и посмотрите, как изменились результаты вычислений.
2. Установите режим ручного пересчета данных. 
3. Измените курс Евро. Изменились ли результаты? Нажмите клавишу  F9.
4. Отобразите формулы.
5. Восстановите режим автоматического пересчета данных.
</t>
    </r>
  </si>
  <si>
    <t xml:space="preserve"> Число В =</t>
  </si>
  <si>
    <t xml:space="preserve">Задание:  
 Изучите все операторы, используемые в формулах.
1. Проведите вычисления с использованием арифметических операций (+, -, *, /, ^) .   
2. Сравните  (&gt;) данные ячеек B4 и B5.
3. Проведите конкатенацию данных ячеек (=A4&amp;B4&amp;A5&amp;B5)
</t>
  </si>
  <si>
    <r>
      <rPr>
        <b/>
        <sz val="12"/>
        <rFont val="Times New Roman Cyr"/>
        <charset val="204"/>
      </rPr>
      <t>Задание:</t>
    </r>
    <r>
      <rPr>
        <sz val="12"/>
        <rFont val="Times New Roman Cyr"/>
        <charset val="204"/>
      </rPr>
      <t xml:space="preserve">
Установите связи с листом, на котором хранится Календарь.
1. Введите в ячейку В4 связь с ячейкой В4 листа 2_6.  
2. Заполните Календарь связанными данными.</t>
    </r>
  </si>
  <si>
    <t>Формула1 с отноcительной адресацией</t>
  </si>
  <si>
    <t>Число1=</t>
  </si>
  <si>
    <t>Число2=</t>
  </si>
  <si>
    <r>
      <rPr>
        <b/>
        <sz val="12"/>
        <rFont val="Times New Roman Cyr"/>
        <charset val="204"/>
      </rPr>
      <t xml:space="preserve">Задание:  </t>
    </r>
    <r>
      <rPr>
        <sz val="12"/>
        <rFont val="Times New Roman Cyr"/>
        <charset val="204"/>
      </rPr>
      <t xml:space="preserve">
 Изучите методы копирования формул с помощью Буфера обмена.
1. Скопируйте в Буфер обмена ячейку В7, содержащую формулу, с относительной адресацией  и вставьте её в ячейку В10. 
2. Скопируйте ячейку В7 и вставьте её в ячейки В11, В12, В13, В14, В15, используя Специальную вставку, используя различные опции вставки (сложение, умножение, деление, вычитание и связь.)
3. Скопируйте в Буфер обмена ячейку D7, содержащую формулу, с абсолютной адресацией  и вставьте её в ячейку D10. 
4. Скопируйте ячейку D7 и вставьте её в ячейки D11, D12, D13, D14, D15, используя Специальную вставку, используя различные опции вставки (сложение, умножение, деление, вычитание и связь.)
</t>
    </r>
  </si>
  <si>
    <t xml:space="preserve">Задание:
Проведите расчет суммы продаж.
1. В ячейку D7 введите формулу =B7*C7. 
2. Заполните колонку Итого (Руб.) методом автозаполнения. 
3. Введите в ячейку E7 формулу =D7/$B$4. 
4. Заполните колонку Итого(Евро) методом автозаполения.
</t>
  </si>
  <si>
    <t>Использование имеен ячеек в формулах</t>
  </si>
  <si>
    <r>
      <rPr>
        <b/>
        <sz val="12"/>
        <rFont val="Times New Roman Cyr"/>
        <charset val="204"/>
      </rPr>
      <t xml:space="preserve">Задание:  </t>
    </r>
    <r>
      <rPr>
        <sz val="12"/>
        <rFont val="Times New Roman Cyr"/>
        <charset val="204"/>
      </rPr>
      <t xml:space="preserve">
 Банк проводит начисления на вклады, используя сложные проценты. Определите накопления на банковском счете в конце каждого года.
1. Дайте имя ячейке В5  - Вклад. 
 2.Дайте имя ячейке В6 - Ставка. 
3. Дайте имя диапазону данных А8:А14 -Год. 
4. Определите накопления на банковском счете.
Накопления  для i -го года =Вклад*(1+Ставка)^Год
</t>
    </r>
  </si>
  <si>
    <t>Расчет заработной платы сотрудников</t>
  </si>
  <si>
    <t>Минимальная заработная плата</t>
  </si>
  <si>
    <t>№
п/п</t>
  </si>
  <si>
    <t>ФИО 
сотрудника</t>
  </si>
  <si>
    <t>Коэффициент</t>
  </si>
  <si>
    <t>Коровин А.А.</t>
  </si>
  <si>
    <t>Сидоров П.И.</t>
  </si>
  <si>
    <t>Петров В.Р.</t>
  </si>
  <si>
    <t>Васечкин О.Д.</t>
  </si>
  <si>
    <t>Воробьев М.Т.</t>
  </si>
  <si>
    <t>Соколов М.С.</t>
  </si>
  <si>
    <t>Кондырев С.Ч.</t>
  </si>
  <si>
    <t>Сысоев А.Ж.</t>
  </si>
  <si>
    <t>ИТОГО</t>
  </si>
  <si>
    <t>Использование относительной и абсолютной адресации в формулах</t>
  </si>
  <si>
    <t>Абсолютная и относительная адресация</t>
  </si>
  <si>
    <t>2_16</t>
  </si>
  <si>
    <r>
      <rPr>
        <b/>
        <sz val="12"/>
        <rFont val="Times New Roman Cyr"/>
        <charset val="204"/>
      </rPr>
      <t>Задание:</t>
    </r>
    <r>
      <rPr>
        <sz val="12"/>
        <rFont val="Times New Roman Cyr"/>
        <charset val="204"/>
      </rPr>
      <t xml:space="preserve">
Изучите виды возможных ошибок вычисления по формулам.
1. Скопируйте формулу ячейки С8 в  ячейку С7.
2. Установите причины возникновения ошибок, используя диалоговое окно Контроль ошибок. 
3. Определите источник ошибки в формуле ячейки К7 (лента Формулы, раздел Зависимости формул)
5. Исправьте ошибки в формулах в таблице Расчет заработной платы.</t>
    </r>
  </si>
  <si>
    <r>
      <rPr>
        <b/>
        <sz val="12"/>
        <rFont val="Times New Roman Cyr"/>
        <charset val="204"/>
      </rPr>
      <t>Задание:</t>
    </r>
    <r>
      <rPr>
        <sz val="12"/>
        <rFont val="Times New Roman Cyr"/>
        <charset val="204"/>
      </rPr>
      <t xml:space="preserve">
1. Рассчитайте итоговые значения (колонки и строки Всего), используя автосумму. 
2. Рассчитайте Прибыль = Приход- Расход
</t>
    </r>
  </si>
  <si>
    <r>
      <rPr>
        <b/>
        <sz val="12"/>
        <rFont val="Times New Roman Cyr"/>
        <charset val="204"/>
      </rPr>
      <t>Задание:</t>
    </r>
    <r>
      <rPr>
        <sz val="12"/>
        <rFont val="Times New Roman Cyr"/>
        <charset val="204"/>
      </rPr>
      <t xml:space="preserve">
Проведите анализ количества рабочих часов для работников наемного труда за период с 1974 по 2003гг.
1. Определите среднее, максимальное и минимальное  количество рабочих часов,  используя функции СРЗНАЧ, МАКС и МИН.
</t>
    </r>
  </si>
  <si>
    <r>
      <rPr>
        <b/>
        <sz val="12"/>
        <rFont val="Times New Roman Cyr"/>
        <charset val="204"/>
      </rPr>
      <t>Задание:</t>
    </r>
    <r>
      <rPr>
        <sz val="12"/>
        <rFont val="Times New Roman Cyr"/>
        <charset val="204"/>
      </rPr>
      <t xml:space="preserve">
Проведите анализ контингента сотрудников на листе Сотрудники. 
1. Определите количество сотрудников, имеющих детей, используя функцию  СЧЕТ.
2. Определите количество участников  военных операций, используя функцию СЧЕТЗ. 
</t>
    </r>
  </si>
  <si>
    <r>
      <rPr>
        <b/>
        <sz val="12"/>
        <rFont val="Times New Roman Cyr"/>
        <charset val="204"/>
      </rPr>
      <t>Задание:</t>
    </r>
    <r>
      <rPr>
        <sz val="12"/>
        <rFont val="Times New Roman Cyr"/>
        <charset val="204"/>
      </rPr>
      <t xml:space="preserve">
По результатам сдачи экзаменов подсчитайте количество хороших, отличных, удовлетворительных и неудовлетворительных оценок, а также число неявок. 
1. Проведите анализ сдачи экзаменов, используя функцию СЧЕТЕСЛИ. 
</t>
    </r>
  </si>
  <si>
    <r>
      <rPr>
        <b/>
        <sz val="12"/>
        <color theme="7" tint="-0.499984740745262"/>
        <rFont val="Times New Roman Cyr"/>
        <charset val="204"/>
      </rPr>
      <t>Задание:</t>
    </r>
    <r>
      <rPr>
        <sz val="12"/>
        <color theme="7" tint="-0.499984740745262"/>
        <rFont val="Times New Roman Cyr"/>
        <charset val="204"/>
      </rPr>
      <t xml:space="preserve">
Проведите анализ результатов сессии. 
Данные по рейтинговому контролю хранятся на листе Рейтинг. 
1. Используя функцию СЧЕТЕСЛИ, определите количество студентов по каждой специальности. 
2. Используя функцию СРЗНАЧЕСЛИ  определите средний рейтинг по предметам для каждой специальности. 
</t>
    </r>
  </si>
  <si>
    <r>
      <rPr>
        <b/>
        <sz val="12"/>
        <color theme="7" tint="-0.499984740745262"/>
        <rFont val="Times New Roman Cyr"/>
        <charset val="204"/>
      </rPr>
      <t xml:space="preserve">Задание:  </t>
    </r>
    <r>
      <rPr>
        <sz val="12"/>
        <color theme="7" tint="-0.499984740745262"/>
        <rFont val="Times New Roman Cyr"/>
        <charset val="204"/>
      </rPr>
      <t xml:space="preserve">
Процентная ставка прогрессивного налога зависит от дохода. Если доход предприятия больше определенной суммы, то ставка налога выше. 
1. Используя функцию ЕСЛИ, рассчитайте сумму налога. 
(используйте абсолютные ссылки в вычислениях)
</t>
    </r>
  </si>
  <si>
    <r>
      <rPr>
        <b/>
        <sz val="12"/>
        <rFont val="Times New Roman Cyr"/>
        <charset val="204"/>
      </rPr>
      <t>Задание:</t>
    </r>
    <r>
      <rPr>
        <sz val="12"/>
        <rFont val="Times New Roman Cyr"/>
        <charset val="204"/>
      </rPr>
      <t xml:space="preserve">
В торговой фирме перед Новым Годом устроена праздничная распродажа. Рассчитать сумму продаж с учетом скидки, назначаемой в период распродажи.
1. Рассчитайте общую стоимость продаж.
 Итого = Стоимость* Количество.
2. Определите скидку (в процентах), используя функцию ЕСЛИ . Если дата продажи попадает в период праздничной распродажи, то назначается скидка, иначе скидка равняется нулю. При задании условий используйте логическую функцию И.  
3. Определите сумму продажи с учетом скидки.
Сумма продажи с учетом скидки =  Итого* (1- Скидка%)</t>
    </r>
  </si>
  <si>
    <r>
      <rPr>
        <b/>
        <sz val="12"/>
        <rFont val="Times New Roman Cyr"/>
        <charset val="204"/>
      </rPr>
      <t xml:space="preserve">Задание: </t>
    </r>
    <r>
      <rPr>
        <sz val="12"/>
        <rFont val="Times New Roman Cyr"/>
        <charset val="204"/>
      </rPr>
      <t xml:space="preserve"> 
В торговой фирме установлены дни распродаж - последние числа месяца. Рассчитать сумму продаж с учетом скидки, назначаемой в дни распродажи.
1. Рассчитайте общую стоимость продаж.
 Итого = Стоимость* Количество.
2. Определите скидку (в процентах), используя функцию ЕСЛИ. Если дата продажи совпадает с датами распродаж, то назначается скидка, иначе скидка равняется нулю. При задании условий используйте логическую функцию ИЛИ.  
3. Определите сумму продажи с учетом скидки.
Сумма продажи с учетом скидки =  Итого* (1- Скидка%)
</t>
    </r>
  </si>
  <si>
    <r>
      <rPr>
        <b/>
        <sz val="12"/>
        <rFont val="Times New Roman Cyr"/>
        <charset val="204"/>
      </rPr>
      <t>Задание:</t>
    </r>
    <r>
      <rPr>
        <sz val="12"/>
        <rFont val="Times New Roman Cyr"/>
        <charset val="204"/>
      </rPr>
      <t xml:space="preserve">
С целью уменьшения текучести кадров администрация решила выплачивать надбавку за непрерывный  стаж работы на своем предприятии. Рассчитайте надбавку за непрерывный стаж работы в соответствии с таблицей Надбавки. 
Данные о сотрудниках предприятия находятся на листе Сотрудники. 
1. Колонки Год приема на работу и Оклад заполните связыванием с данными таблицы Сотрудники.
2. Определите стаж работы сотрудников.
 Стаж = 2000- Год приема на работу
3. Используя вложенные функции Если, рассчитайте надбавку для сотрудников. 
Надбавка (руб.) = Надбавка(%)* Оклад
</t>
    </r>
  </si>
  <si>
    <r>
      <rPr>
        <b/>
        <sz val="12"/>
        <rFont val="Times New Roman Cyr"/>
        <charset val="204"/>
      </rPr>
      <t>Задание:</t>
    </r>
    <r>
      <rPr>
        <sz val="12"/>
        <rFont val="Times New Roman Cyr"/>
        <family val="1"/>
        <charset val="204"/>
      </rPr>
      <t xml:space="preserve">
Средняя продолжительность жизни в России в начале прошлого века была 40 лет, во второй половине 20 -го столетия наметилась тенденция увеличения продолжительности жизни. 
1. По данным статистики, используя функцию Тенденция, сделайте прогноз средней продолжительности жизни мужчин и женщин в России до 2050 года.
</t>
    </r>
  </si>
  <si>
    <r>
      <rPr>
        <b/>
        <sz val="12"/>
        <rFont val="Times New Roman Cyr"/>
        <charset val="204"/>
      </rPr>
      <t>Задание:</t>
    </r>
    <r>
      <rPr>
        <sz val="12"/>
        <rFont val="Times New Roman Cyr"/>
        <charset val="204"/>
      </rPr>
      <t xml:space="preserve">
Провести анализ результатов сессии. 
Данные по рейтинговому контролю хранятся на листе Рейтинг.
1. Используя функцию ЧАСТОТА, определите количество студентов, сдавших сессию на хорошо, отлично, удовлетворительно и неудовлетворительно по курсу История.  (Правильно используйте адресацию.)
2. Скопируйте формулу массива ЧАСТОТА, полученную по курсу История (диапазон D5:D8) в ячейки Е5:F18 для определения количествва студентов, сдавших сессию на хорошо, отлично, удовлетворительно и неудовлетворительно по дисциплинам Математика и Информатика. 
3. Определите общее количество студентов, используя функцию СУММ. 
4. Определите в процентном отношении, как студенты сдали сессию. (Правильно используйте адресацию.)
</t>
    </r>
  </si>
  <si>
    <t>Начальные сведения</t>
  </si>
  <si>
    <t>Построение графиков</t>
  </si>
  <si>
    <r>
      <t>Задание:
Проведите вычисления математических функций У</t>
    </r>
    <r>
      <rPr>
        <vertAlign val="subscript"/>
        <sz val="11.5"/>
        <rFont val="Times New Roman Cyr"/>
        <charset val="204"/>
      </rPr>
      <t>1</t>
    </r>
    <r>
      <rPr>
        <sz val="11.5"/>
        <rFont val="Times New Roman Cyr"/>
        <charset val="204"/>
      </rPr>
      <t>=2х+3 и У</t>
    </r>
    <r>
      <rPr>
        <vertAlign val="subscript"/>
        <sz val="11.5"/>
        <rFont val="Times New Roman Cyr"/>
        <charset val="204"/>
      </rPr>
      <t>2</t>
    </r>
    <r>
      <rPr>
        <sz val="11.5"/>
        <rFont val="Times New Roman Cyr"/>
        <charset val="204"/>
      </rPr>
      <t>=х2-3х-7. 
1. Заполните значениями колонку Х от -5 до +10 с шагом 0,5. 
2. Установите опцию Использование имен таблиц в формулах. 
3. Заполните вторую графу формулой функции У</t>
    </r>
    <r>
      <rPr>
        <vertAlign val="subscript"/>
        <sz val="11.5"/>
        <rFont val="Times New Roman Cyr"/>
        <charset val="204"/>
      </rPr>
      <t>1</t>
    </r>
    <r>
      <rPr>
        <sz val="11.5"/>
        <rFont val="Times New Roman Cyr"/>
        <charset val="204"/>
      </rPr>
      <t>=2*x+3
4. Заполните третью графу формулой функции У</t>
    </r>
    <r>
      <rPr>
        <vertAlign val="subscript"/>
        <sz val="11.5"/>
        <rFont val="Times New Roman Cyr"/>
        <charset val="204"/>
      </rPr>
      <t>2</t>
    </r>
    <r>
      <rPr>
        <sz val="11.5"/>
        <rFont val="Times New Roman Cyr"/>
        <charset val="204"/>
      </rPr>
      <t xml:space="preserve">=x^2-3*x-7
</t>
    </r>
  </si>
  <si>
    <r>
      <rPr>
        <b/>
        <sz val="11"/>
        <color theme="1"/>
        <rFont val="Times New Roman"/>
        <family val="1"/>
        <charset val="204"/>
      </rPr>
      <t>Задание</t>
    </r>
    <r>
      <rPr>
        <sz val="11"/>
        <color theme="1"/>
        <rFont val="Times New Roman"/>
        <family val="1"/>
        <charset val="204"/>
      </rPr>
      <t xml:space="preserve">
Проведите расчет столбцов Оклад, К выдаче
1.Оклад рассчитывается по формуле 
= Коэффициент*Минимальная заработная плата. 
К выдаче рассчитывается по формуле =Оклад+Премия
2. В строке Итого рассчитать сумму по столбцам. 
</t>
    </r>
  </si>
  <si>
    <r>
      <rPr>
        <b/>
        <sz val="12"/>
        <rFont val="Times New Roman Cyr"/>
        <charset val="204"/>
      </rPr>
      <t>Задание:</t>
    </r>
    <r>
      <rPr>
        <sz val="12"/>
        <rFont val="Times New Roman Cyr"/>
        <charset val="204"/>
      </rPr>
      <t xml:space="preserve">
Постройте диаграмму по данным диста 2_12
1. Для построения диаграммы выберите столбец Итого (Евро)
2. Тип диаграммы - Круговая (в легенде должны отображаться артикулы)
</t>
    </r>
  </si>
  <si>
    <t>Гиперболический параболоид</t>
  </si>
  <si>
    <r>
      <t xml:space="preserve">Значения </t>
    </r>
    <r>
      <rPr>
        <b/>
        <i/>
        <sz val="14"/>
        <color theme="7" tint="-0.499984740745262"/>
        <rFont val="Times New Roman Cyr"/>
        <charset val="204"/>
      </rPr>
      <t xml:space="preserve"> x</t>
    </r>
  </si>
  <si>
    <r>
      <t xml:space="preserve">Значения  </t>
    </r>
    <r>
      <rPr>
        <b/>
        <i/>
        <sz val="14"/>
        <rFont val="Times New Roman Cyr"/>
        <charset val="204"/>
      </rPr>
      <t>y</t>
    </r>
  </si>
  <si>
    <r>
      <rPr>
        <b/>
        <sz val="12"/>
        <rFont val="Times New Roman Cyr"/>
        <charset val="204"/>
      </rPr>
      <t>Задание:</t>
    </r>
    <r>
      <rPr>
        <sz val="12"/>
        <rFont val="Times New Roman Cyr"/>
        <charset val="204"/>
      </rPr>
      <t xml:space="preserve">
Построить поверхность гиперболический параболоид. 
1. Значания a=4, b=5, </t>
    </r>
    <r>
      <rPr>
        <b/>
        <i/>
        <sz val="12"/>
        <rFont val="Times New Roman Cyr"/>
        <charset val="204"/>
      </rPr>
      <t>x, у</t>
    </r>
    <r>
      <rPr>
        <b/>
        <sz val="12"/>
        <rFont val="Symbol"/>
        <family val="1"/>
        <charset val="2"/>
      </rPr>
      <t>Î</t>
    </r>
    <r>
      <rPr>
        <sz val="12"/>
        <rFont val="Times New Roman Cyr"/>
        <charset val="204"/>
      </rPr>
      <t xml:space="preserve">[-5, 5]
2. Заполнить значения аргумента </t>
    </r>
    <r>
      <rPr>
        <b/>
        <i/>
        <sz val="12"/>
        <rFont val="Times New Roman Cyr"/>
        <charset val="204"/>
      </rPr>
      <t>х</t>
    </r>
    <r>
      <rPr>
        <sz val="12"/>
        <rFont val="Times New Roman Cyr"/>
        <charset val="204"/>
      </rPr>
      <t xml:space="preserve">(ячейки C12:W12) и значения аргумента </t>
    </r>
    <r>
      <rPr>
        <b/>
        <i/>
        <sz val="12"/>
        <rFont val="Times New Roman Cyr"/>
        <charset val="204"/>
      </rPr>
      <t>у</t>
    </r>
    <r>
      <rPr>
        <sz val="12"/>
        <rFont val="Times New Roman Cyr"/>
        <charset val="204"/>
      </rPr>
      <t xml:space="preserve">(ячейки B13:A33), шаг аргументов взять равным 0,5 (использовать автозаполнение)
2.Заполнить таблицу значениями функции </t>
    </r>
    <r>
      <rPr>
        <b/>
        <i/>
        <sz val="12"/>
        <rFont val="Times New Roman Cyr"/>
        <charset val="204"/>
      </rPr>
      <t>f,</t>
    </r>
    <r>
      <rPr>
        <sz val="12"/>
        <rFont val="Times New Roman Cyr"/>
        <charset val="204"/>
      </rPr>
      <t xml:space="preserve"> ввеcти формулу в ячейки B13:W33 (использовать правильную адресацию ячеек в формуле)
3. Построить график поверхности, тип графика - Поверхность
</t>
    </r>
  </si>
  <si>
    <r>
      <rPr>
        <b/>
        <sz val="12"/>
        <rFont val="Times New Roman Cyr"/>
        <charset val="204"/>
      </rPr>
      <t>Задание:</t>
    </r>
    <r>
      <rPr>
        <sz val="12"/>
        <rFont val="Times New Roman Cyr"/>
        <charset val="204"/>
      </rPr>
      <t xml:space="preserve">
Постройте две гистограммы на отдельных листах по данным листа 3_2, отображающие расход и приход по месяцам.
1. Для построения гистограммы выберите столбцы с названиями месяцев.</t>
    </r>
    <r>
      <rPr>
        <vertAlign val="subscript"/>
        <sz val="12"/>
        <rFont val="Times New Roman Cyr"/>
        <charset val="204"/>
      </rPr>
      <t xml:space="preserve"> </t>
    </r>
    <r>
      <rPr>
        <sz val="12"/>
        <rFont val="Times New Roman Cyr"/>
        <charset val="204"/>
      </rPr>
      <t xml:space="preserve">
2. Тип диаграммы - Гистограмма (ось </t>
    </r>
    <r>
      <rPr>
        <i/>
        <sz val="12"/>
        <rFont val="Times New Roman Cyr"/>
        <charset val="204"/>
      </rPr>
      <t>Ох</t>
    </r>
    <r>
      <rPr>
        <sz val="12"/>
        <rFont val="Times New Roman Cyr"/>
        <charset val="204"/>
      </rPr>
      <t xml:space="preserve"> должна быть подписана названиями месяцев).
3. В легенде должны бать указаны виды расходов и прихода.
</t>
    </r>
  </si>
  <si>
    <t>4_1</t>
  </si>
  <si>
    <t>4_2</t>
  </si>
  <si>
    <t>4_3</t>
  </si>
  <si>
    <t>4_4</t>
  </si>
  <si>
    <t>4_5</t>
  </si>
  <si>
    <t>Построение круговой диаграммы</t>
  </si>
  <si>
    <t>Построение гистограммы</t>
  </si>
  <si>
    <t>Построение поверхности</t>
  </si>
  <si>
    <r>
      <rPr>
        <b/>
        <sz val="12"/>
        <rFont val="Times New Roman Cyr"/>
        <charset val="204"/>
      </rPr>
      <t>Задание:</t>
    </r>
    <r>
      <rPr>
        <sz val="12"/>
        <rFont val="Times New Roman Cyr"/>
        <charset val="204"/>
      </rPr>
      <t xml:space="preserve">
Постройте графики по данным листа 2_16
1. Для построения выберите столбцы Y</t>
    </r>
    <r>
      <rPr>
        <vertAlign val="subscript"/>
        <sz val="12"/>
        <rFont val="Times New Roman Cyr"/>
        <charset val="204"/>
      </rPr>
      <t>1</t>
    </r>
    <r>
      <rPr>
        <sz val="12"/>
        <rFont val="Times New Roman Cyr"/>
        <charset val="204"/>
      </rPr>
      <t xml:space="preserve"> и Y</t>
    </r>
    <r>
      <rPr>
        <vertAlign val="subscript"/>
        <sz val="12"/>
        <rFont val="Times New Roman Cyr"/>
        <charset val="204"/>
      </rPr>
      <t xml:space="preserve">2 </t>
    </r>
    <r>
      <rPr>
        <sz val="12"/>
        <rFont val="Times New Roman Cyr"/>
        <charset val="204"/>
      </rPr>
      <t xml:space="preserve">
2. Тип графика - График (ось </t>
    </r>
    <r>
      <rPr>
        <i/>
        <sz val="12"/>
        <rFont val="Times New Roman Cyr"/>
        <charset val="204"/>
      </rPr>
      <t>Ох</t>
    </r>
    <r>
      <rPr>
        <sz val="12"/>
        <rFont val="Times New Roman Cyr"/>
        <charset val="204"/>
      </rPr>
      <t xml:space="preserve"> должна быть подписана значениями </t>
    </r>
    <r>
      <rPr>
        <i/>
        <sz val="12"/>
        <rFont val="Times New Roman Cyr"/>
        <charset val="204"/>
      </rPr>
      <t>х</t>
    </r>
    <r>
      <rPr>
        <sz val="12"/>
        <rFont val="Times New Roman Cyr"/>
        <charset val="204"/>
      </rPr>
      <t xml:space="preserve">)
</t>
    </r>
  </si>
  <si>
    <t>Построение гладких графиков</t>
  </si>
  <si>
    <t>Построение гистограммы для нескольких диапазонов данных</t>
  </si>
  <si>
    <r>
      <rPr>
        <b/>
        <sz val="12"/>
        <rFont val="Times New Roman Cyr"/>
        <charset val="204"/>
      </rPr>
      <t>Задание:</t>
    </r>
    <r>
      <rPr>
        <sz val="12"/>
        <rFont val="Times New Roman Cyr"/>
        <charset val="204"/>
      </rPr>
      <t xml:space="preserve">  
 Создайте таблицу умножения, используя смешанную адресацию.
1. В ячейку В7 введите формулу =$A7*B$6 
2. Заполните таблицу умножения методом автозаполнения.
</t>
    </r>
  </si>
  <si>
    <r>
      <rPr>
        <b/>
        <sz val="12"/>
        <rFont val="Times New Roman Cyr"/>
        <charset val="204"/>
      </rPr>
      <t xml:space="preserve">Рекомендации: </t>
    </r>
    <r>
      <rPr>
        <sz val="12"/>
        <rFont val="Times New Roman Cyr"/>
        <charset val="204"/>
      </rPr>
      <t>Уважаемые пользователи, если у вас остутсвует теоретический материал по какой-либо теме, пользуйтесь справкой Excel</t>
    </r>
  </si>
  <si>
    <r>
      <rPr>
        <b/>
        <sz val="12"/>
        <rFont val="Times New Roman Cyr"/>
        <charset val="204"/>
      </rPr>
      <t>Задание:</t>
    </r>
    <r>
      <rPr>
        <sz val="12"/>
        <rFont val="Times New Roman Cyr"/>
        <charset val="204"/>
      </rPr>
      <t xml:space="preserve">
Постройте диаграмму по данным листа 2_13
1. Для построения диаграммы выберите столбец Оклад
2. Тип диаграммы - Гистограмма (ось ОХ должна быть подписана фамилиями)
</t>
    </r>
  </si>
  <si>
    <r>
      <rPr>
        <b/>
        <sz val="12"/>
        <rFont val="Times New Roman Cyr"/>
        <charset val="204"/>
      </rPr>
      <t>Задание:</t>
    </r>
    <r>
      <rPr>
        <sz val="12"/>
        <rFont val="Times New Roman Cyr"/>
        <charset val="204"/>
      </rPr>
      <t xml:space="preserve">
Подготовить бланк Счета. 
Колонки Стоимость и Итого должны заполняться автоматически.
В незаполненных строках не должно быть нулей и недопустимых значений.
1. Введите данные для трех видов услуг (колонка Вид услуги).
2. Заполните колонку Стоимость. В случае если  вид услуги не указан, колонка Стоимость должна оставаться пустой. В случае если  вид услуги заполнен, колонка Стоимость должна заполняться в соответствии с таблицей Прейскурант услуг (функция ВПР). Проверку на заполнение колонки Вид услуги проводить, используя функцию ЕСЛИ. 
3. Подсчитайте итоговую сумму 
Итого = Сумма данных колонки Стоимость
</t>
    </r>
  </si>
  <si>
    <t xml:space="preserve">Карточка работника </t>
  </si>
  <si>
    <t>Принадлежность к штату</t>
  </si>
  <si>
    <t>Стаж работы</t>
  </si>
  <si>
    <r>
      <rPr>
        <b/>
        <i/>
        <sz val="12"/>
        <rFont val="Times New Roman Cyr"/>
        <charset val="204"/>
      </rPr>
      <t>Задание:</t>
    </r>
    <r>
      <rPr>
        <sz val="12"/>
        <rFont val="Times New Roman Cyr"/>
        <charset val="204"/>
      </rPr>
      <t xml:space="preserve">
Создайте карточку работника.
1. Ячейка ФИО заполняется списком с листа сотрудники.
2. Остальные ячейки заполняются с помощью функции ВПР (см.Справку), используя данные листа Сотрудники и листа 3_10
</t>
    </r>
  </si>
  <si>
    <t>Физика</t>
  </si>
  <si>
    <t>ВЕДОМОСТЬ ОЦЕНОК ЗА МЕСЯЦ</t>
  </si>
  <si>
    <t>АТТЕСТАЦИОННЫЙ ЛИСТ</t>
  </si>
  <si>
    <t>сентябрь</t>
  </si>
  <si>
    <r>
      <rPr>
        <b/>
        <sz val="12"/>
        <rFont val="Times New Roman Cyr"/>
        <charset val="204"/>
      </rPr>
      <t>Задание:</t>
    </r>
    <r>
      <rPr>
        <sz val="12"/>
        <rFont val="Times New Roman Cyr"/>
        <charset val="204"/>
      </rPr>
      <t xml:space="preserve">
Создайте шаблон аттестационного листа для студентов.
1. Список студентов с рейтинговыми оценками располагается на листе рейтинг (2).
2. Ячейка ФИО заполняется списком из студентов на листе Рейтинг (2).
3. Ячейка с рейтинговой оценкой заполняется с помощью функции ГПР (см. Справку)
</t>
    </r>
  </si>
  <si>
    <t>октябрь</t>
  </si>
  <si>
    <t>Месяц Сентябрь</t>
  </si>
  <si>
    <t>Месяц Октябрь</t>
  </si>
  <si>
    <t xml:space="preserve">       Предмет
Месяц</t>
  </si>
  <si>
    <r>
      <rPr>
        <b/>
        <sz val="14"/>
        <rFont val="Times New Roman Cyr"/>
        <charset val="204"/>
      </rPr>
      <t>Задание:</t>
    </r>
    <r>
      <rPr>
        <sz val="14"/>
        <rFont val="Times New Roman Cyr"/>
        <charset val="204"/>
      </rPr>
      <t xml:space="preserve">  
Проведите настройку вида листа, используя команды ленты </t>
    </r>
    <r>
      <rPr>
        <b/>
        <i/>
        <sz val="14"/>
        <rFont val="Times New Roman Cyr"/>
        <charset val="204"/>
      </rPr>
      <t>Вид</t>
    </r>
    <r>
      <rPr>
        <sz val="14"/>
        <rFont val="Times New Roman Cyr"/>
        <charset val="204"/>
      </rPr>
      <t xml:space="preserve">.
1. Восстановите на листе сетку и  заголовки строк и столбцов. 
2. Выделите таблицу и установите масштаб по выделению.
</t>
    </r>
  </si>
  <si>
    <r>
      <rPr>
        <b/>
        <sz val="14"/>
        <rFont val="Times New Roman Cyr"/>
        <charset val="204"/>
      </rPr>
      <t>Задание:</t>
    </r>
    <r>
      <rPr>
        <sz val="14"/>
        <rFont val="Times New Roman Cyr"/>
        <charset val="204"/>
      </rPr>
      <t xml:space="preserve">  
1. Отобразите листы Сотрудники и Рейтинг, используя контекстное меню списка листов. 
2. Защитите листы Сотрудники и Рейтинг от внесения изменений без указания пароля, используя команду </t>
    </r>
    <r>
      <rPr>
        <b/>
        <i/>
        <sz val="14"/>
        <rFont val="Times New Roman Cyr"/>
        <charset val="204"/>
      </rPr>
      <t>Защитить лист</t>
    </r>
    <r>
      <rPr>
        <sz val="14"/>
        <rFont val="Times New Roman Cyr"/>
        <charset val="204"/>
      </rPr>
      <t xml:space="preserve"> на ленте </t>
    </r>
    <r>
      <rPr>
        <b/>
        <i/>
        <sz val="14"/>
        <rFont val="Times New Roman Cyr"/>
        <charset val="204"/>
      </rPr>
      <t>Рецензирование</t>
    </r>
    <r>
      <rPr>
        <sz val="14"/>
        <rFont val="Times New Roman Cyr"/>
        <charset val="204"/>
      </rPr>
      <t xml:space="preserve">. 
</t>
    </r>
  </si>
  <si>
    <r>
      <rPr>
        <b/>
        <sz val="12"/>
        <rFont val="Times New Roman Cyr"/>
        <charset val="204"/>
      </rPr>
      <t xml:space="preserve">Задание:  </t>
    </r>
    <r>
      <rPr>
        <sz val="12"/>
        <rFont val="Times New Roman Cyr"/>
        <charset val="204"/>
      </rPr>
      <t xml:space="preserve">
Изучите технологию удаления ячеек (команда </t>
    </r>
    <r>
      <rPr>
        <b/>
        <i/>
        <sz val="12"/>
        <rFont val="Times New Roman Cyr"/>
        <charset val="204"/>
      </rPr>
      <t>Удалить</t>
    </r>
    <r>
      <rPr>
        <sz val="12"/>
        <rFont val="Times New Roman Cyr"/>
        <charset val="204"/>
      </rPr>
      <t xml:space="preserve"> на ленте </t>
    </r>
    <r>
      <rPr>
        <b/>
        <i/>
        <sz val="12"/>
        <rFont val="Times New Roman Cyr"/>
        <charset val="204"/>
      </rPr>
      <t>Главная</t>
    </r>
    <r>
      <rPr>
        <sz val="12"/>
        <rFont val="Times New Roman Cyr"/>
        <charset val="204"/>
      </rPr>
      <t xml:space="preserve">).
1. Удалите три ячейки (с цифрами 2) из таблицы 1 со сдвигом данных влево. 
2. Удалите три ячейки (с цифрами 2) из таблицы 2 со сдвигом данных вверх. 
</t>
    </r>
  </si>
  <si>
    <r>
      <rPr>
        <b/>
        <sz val="12"/>
        <rFont val="Times New Roman Cyr"/>
        <charset val="204"/>
      </rPr>
      <t xml:space="preserve">Задание:  </t>
    </r>
    <r>
      <rPr>
        <sz val="12"/>
        <rFont val="Times New Roman Cyr"/>
        <charset val="204"/>
      </rPr>
      <t xml:space="preserve">
1. Примените автоформат (раздел </t>
    </r>
    <r>
      <rPr>
        <b/>
        <i/>
        <sz val="12"/>
        <rFont val="Times New Roman Cyr"/>
        <charset val="204"/>
      </rPr>
      <t>Стили</t>
    </r>
    <r>
      <rPr>
        <sz val="12"/>
        <rFont val="Times New Roman Cyr"/>
        <charset val="204"/>
      </rPr>
      <t xml:space="preserve"> на ленте </t>
    </r>
    <r>
      <rPr>
        <b/>
        <i/>
        <sz val="12"/>
        <rFont val="Times New Roman Cyr"/>
        <charset val="204"/>
      </rPr>
      <t>Главная</t>
    </r>
    <r>
      <rPr>
        <sz val="12"/>
        <rFont val="Times New Roman Cyr"/>
        <charset val="204"/>
      </rPr>
      <t xml:space="preserve">) к таблице Должностные оклады.
2. Вставьте примечание к таблице Должностные оклады: выделите ячейку А4,  на ленте </t>
    </r>
    <r>
      <rPr>
        <b/>
        <i/>
        <sz val="12"/>
        <rFont val="Times New Roman Cyr"/>
        <charset val="204"/>
      </rPr>
      <t>Рецензирование</t>
    </r>
    <r>
      <rPr>
        <sz val="12"/>
        <rFont val="Times New Roman Cyr"/>
        <charset val="204"/>
      </rPr>
      <t xml:space="preserve"> - </t>
    </r>
    <r>
      <rPr>
        <b/>
        <i/>
        <sz val="12"/>
        <rFont val="Times New Roman Cyr"/>
        <charset val="204"/>
      </rPr>
      <t>Создать примечание</t>
    </r>
    <r>
      <rPr>
        <sz val="12"/>
        <rFont val="Times New Roman Cyr"/>
        <charset val="204"/>
      </rPr>
      <t xml:space="preserve">, напечатайте в примечании следующий текст - </t>
    </r>
    <r>
      <rPr>
        <i/>
        <sz val="12"/>
        <rFont val="Times New Roman Cyr"/>
        <charset val="204"/>
      </rPr>
      <t xml:space="preserve">Эта таблица оформлена автоформатом  </t>
    </r>
    <r>
      <rPr>
        <sz val="12"/>
        <rFont val="Times New Roman Cyr"/>
        <charset val="204"/>
      </rPr>
      <t xml:space="preserve">
</t>
    </r>
  </si>
  <si>
    <r>
      <rPr>
        <b/>
        <sz val="12"/>
        <rFont val="Times New Roman Cyr"/>
        <charset val="204"/>
      </rPr>
      <t xml:space="preserve">Задание:  </t>
    </r>
    <r>
      <rPr>
        <sz val="12"/>
        <rFont val="Times New Roman Cyr"/>
        <charset val="204"/>
      </rPr>
      <t xml:space="preserve">
1. Изучите форматы представления числовых данных( раздел </t>
    </r>
    <r>
      <rPr>
        <b/>
        <i/>
        <sz val="12"/>
        <rFont val="Times New Roman Cyr"/>
        <charset val="204"/>
      </rPr>
      <t>Число</t>
    </r>
    <r>
      <rPr>
        <sz val="12"/>
        <rFont val="Times New Roman Cyr"/>
        <charset val="204"/>
      </rPr>
      <t xml:space="preserve"> на ленте </t>
    </r>
    <r>
      <rPr>
        <b/>
        <i/>
        <sz val="12"/>
        <rFont val="Times New Roman Cyr"/>
        <charset val="204"/>
      </rPr>
      <t>Главная</t>
    </r>
    <r>
      <rPr>
        <sz val="12"/>
        <rFont val="Times New Roman Cyr"/>
        <charset val="204"/>
      </rPr>
      <t xml:space="preserve">). 
2. В таблице 1 представьте число 1111,1111 в соответствии с  описанием формата. 
</t>
    </r>
  </si>
  <si>
    <r>
      <rPr>
        <b/>
        <sz val="12"/>
        <rFont val="Times New Roman Cyr"/>
        <charset val="204"/>
      </rPr>
      <t>Задание:</t>
    </r>
    <r>
      <rPr>
        <sz val="12"/>
        <rFont val="Times New Roman Cyr"/>
        <charset val="204"/>
      </rPr>
      <t xml:space="preserve">  
В таблице Расходы за текущий месяц изменить форматы представления данных в соответствии с первой строкой таблицы. 
1. Выделить первую строку таблицы и нажать на кнопку </t>
    </r>
    <r>
      <rPr>
        <b/>
        <i/>
        <sz val="12"/>
        <rFont val="Times New Roman Cyr"/>
        <charset val="204"/>
      </rPr>
      <t xml:space="preserve">Формат по образцу       </t>
    </r>
    <r>
      <rPr>
        <sz val="12"/>
        <rFont val="Times New Roman Cyr"/>
        <charset val="204"/>
      </rPr>
      <t xml:space="preserve">   на ленте </t>
    </r>
    <r>
      <rPr>
        <b/>
        <i/>
        <sz val="12"/>
        <rFont val="Times New Roman Cyr"/>
        <charset val="204"/>
      </rPr>
      <t>Главная</t>
    </r>
    <r>
      <rPr>
        <sz val="12"/>
        <rFont val="Times New Roman Cyr"/>
        <charset val="204"/>
      </rPr>
      <t xml:space="preserve">. 
2. Выделить данные таблицы, формат которых требуется изменить.
</t>
    </r>
  </si>
  <si>
    <t>Таблица 1</t>
  </si>
  <si>
    <r>
      <rPr>
        <b/>
        <sz val="12"/>
        <rFont val="Times New Roman Cyr"/>
        <charset val="204"/>
      </rPr>
      <t xml:space="preserve">Задание:  </t>
    </r>
    <r>
      <rPr>
        <sz val="12"/>
        <rFont val="Times New Roman Cyr"/>
        <charset val="204"/>
      </rPr>
      <t xml:space="preserve">
1. Изучите форматы представления дат и времени.  
2. В таблице 1 представьте число 1 в формате даты в соответствии с  описанием формата. (примените </t>
    </r>
    <r>
      <rPr>
        <b/>
        <i/>
        <sz val="12"/>
        <rFont val="Times New Roman Cyr"/>
        <charset val="204"/>
      </rPr>
      <t>Формат по образцу</t>
    </r>
    <r>
      <rPr>
        <sz val="12"/>
        <rFont val="Times New Roman Cyr"/>
        <charset val="204"/>
      </rPr>
      <t xml:space="preserve">)
3. В таблице 2 представьте число в соответствии с  описанием формата.
</t>
    </r>
  </si>
  <si>
    <t>Таблица 2</t>
  </si>
  <si>
    <r>
      <rPr>
        <b/>
        <sz val="12"/>
        <rFont val="Times New Roman Cyr"/>
        <charset val="204"/>
      </rPr>
      <t xml:space="preserve">Задание:  </t>
    </r>
    <r>
      <rPr>
        <sz val="12"/>
        <rFont val="Times New Roman Cyr"/>
        <charset val="204"/>
      </rPr>
      <t xml:space="preserve">
Определите по дате  день недели для знаменательных событий.
1. Ведите дату своего рождения. 
2. Создайте пользовательский формат представления даты с указанием дня недели: в диалоговом окне </t>
    </r>
    <r>
      <rPr>
        <b/>
        <i/>
        <sz val="12"/>
        <rFont val="Times New Roman Cyr"/>
        <charset val="204"/>
      </rPr>
      <t>Формат ячейки</t>
    </r>
    <r>
      <rPr>
        <sz val="12"/>
        <rFont val="Times New Roman Cyr"/>
        <charset val="204"/>
      </rPr>
      <t xml:space="preserve"> на вкладке </t>
    </r>
    <r>
      <rPr>
        <b/>
        <i/>
        <sz val="12"/>
        <rFont val="Times New Roman Cyr"/>
        <charset val="204"/>
      </rPr>
      <t>Число</t>
    </r>
    <r>
      <rPr>
        <sz val="12"/>
        <rFont val="Times New Roman Cyr"/>
        <charset val="204"/>
      </rPr>
      <t xml:space="preserve"> в поле </t>
    </r>
    <r>
      <rPr>
        <b/>
        <i/>
        <sz val="12"/>
        <rFont val="Times New Roman Cyr"/>
        <charset val="204"/>
      </rPr>
      <t>Числовой формат</t>
    </r>
    <r>
      <rPr>
        <sz val="12"/>
        <rFont val="Times New Roman Cyr"/>
        <charset val="204"/>
      </rPr>
      <t xml:space="preserve"> выберите </t>
    </r>
    <r>
      <rPr>
        <b/>
        <i/>
        <sz val="12"/>
        <rFont val="Times New Roman Cyr"/>
        <charset val="204"/>
      </rPr>
      <t>(все форматы)</t>
    </r>
    <r>
      <rPr>
        <sz val="12"/>
        <rFont val="Times New Roman Cyr"/>
        <charset val="204"/>
      </rPr>
      <t xml:space="preserve">, далее в строке </t>
    </r>
    <r>
      <rPr>
        <b/>
        <i/>
        <sz val="12"/>
        <rFont val="Times New Roman Cyr"/>
        <charset val="204"/>
      </rPr>
      <t>Тип</t>
    </r>
    <r>
      <rPr>
        <sz val="12"/>
        <rFont val="Times New Roman Cyr"/>
        <charset val="204"/>
      </rPr>
      <t xml:space="preserve"> введите </t>
    </r>
    <r>
      <rPr>
        <b/>
        <i/>
        <sz val="12"/>
        <rFont val="Times New Roman Cyr"/>
        <charset val="204"/>
      </rPr>
      <t>ДДДД</t>
    </r>
    <r>
      <rPr>
        <sz val="12"/>
        <rFont val="Times New Roman Cyr"/>
        <charset val="204"/>
      </rPr>
      <t xml:space="preserve">
3. Примените пользовательский формат к датам знаменательных событий, используя команду </t>
    </r>
    <r>
      <rPr>
        <b/>
        <i/>
        <sz val="12"/>
        <rFont val="Times New Roman Cyr"/>
        <charset val="204"/>
      </rPr>
      <t>Формат по образцу</t>
    </r>
    <r>
      <rPr>
        <sz val="12"/>
        <rFont val="Times New Roman Cyr"/>
        <charset val="204"/>
      </rPr>
      <t xml:space="preserve">.
</t>
    </r>
  </si>
  <si>
    <r>
      <rPr>
        <b/>
        <sz val="12"/>
        <rFont val="Times New Roman Cyr"/>
        <charset val="204"/>
      </rPr>
      <t xml:space="preserve">Задание:  </t>
    </r>
    <r>
      <rPr>
        <sz val="12"/>
        <rFont val="Times New Roman Cyr"/>
        <charset val="204"/>
      </rPr>
      <t xml:space="preserve">
С помощью условного форматирования в таблице </t>
    </r>
    <r>
      <rPr>
        <i/>
        <sz val="12"/>
        <rFont val="Times New Roman Cyr"/>
        <charset val="204"/>
      </rPr>
      <t>Результаты экзаменов</t>
    </r>
    <r>
      <rPr>
        <sz val="12"/>
        <rFont val="Times New Roman Cyr"/>
        <charset val="204"/>
      </rPr>
      <t xml:space="preserve"> установить заливку ячеек  в соответствии со значением оценки.
1. Выделите диапазон В5: D8, на ленте </t>
    </r>
    <r>
      <rPr>
        <b/>
        <i/>
        <sz val="12"/>
        <rFont val="Times New Roman Cyr"/>
        <charset val="204"/>
      </rPr>
      <t>Главная</t>
    </r>
    <r>
      <rPr>
        <sz val="12"/>
        <rFont val="Times New Roman Cyr"/>
        <charset val="204"/>
      </rPr>
      <t xml:space="preserve"> в разделе </t>
    </r>
    <r>
      <rPr>
        <b/>
        <i/>
        <sz val="12"/>
        <rFont val="Times New Roman Cyr"/>
        <charset val="204"/>
      </rPr>
      <t>Стили команда</t>
    </r>
    <r>
      <rPr>
        <sz val="12"/>
        <rFont val="Times New Roman Cyr"/>
        <charset val="204"/>
      </rPr>
      <t xml:space="preserve"> выберите команду  </t>
    </r>
    <r>
      <rPr>
        <b/>
        <i/>
        <sz val="12"/>
        <rFont val="Times New Roman Cyr"/>
        <charset val="204"/>
      </rPr>
      <t>Условное форматирование</t>
    </r>
    <r>
      <rPr>
        <b/>
        <sz val="12"/>
        <rFont val="Symbol"/>
        <family val="1"/>
        <charset val="2"/>
      </rPr>
      <t>®</t>
    </r>
    <r>
      <rPr>
        <b/>
        <i/>
        <sz val="12"/>
        <rFont val="Times New Roman Cyr"/>
        <charset val="204"/>
      </rPr>
      <t>Управление правилами.</t>
    </r>
    <r>
      <rPr>
        <sz val="12"/>
        <rFont val="Times New Roman Cyr"/>
        <charset val="204"/>
      </rPr>
      <t xml:space="preserve">
2. Создайте три правила </t>
    </r>
    <r>
      <rPr>
        <b/>
        <i/>
        <sz val="12"/>
        <rFont val="Times New Roman Cyr"/>
        <charset val="204"/>
      </rPr>
      <t>Форматировать только ячейки, которые содержат:</t>
    </r>
    <r>
      <rPr>
        <sz val="12"/>
        <rFont val="Times New Roman Cyr"/>
        <charset val="204"/>
      </rPr>
      <t xml:space="preserve">
а)  условие 1 (значение ячейки равно 5, формат: цвет заливки  - красный). 
б) условие 2 (значение ячейки равно 4,  формат: цвет заливки - желтый).
в) условие 3 (значение ячейки равно 3,  формат: цвет заливки- зеленый).
</t>
    </r>
    <r>
      <rPr>
        <b/>
        <i/>
        <sz val="12"/>
        <rFont val="Times New Roman Cyr"/>
        <charset val="204"/>
      </rPr>
      <t>Примечание:</t>
    </r>
    <r>
      <rPr>
        <sz val="12"/>
        <rFont val="Times New Roman Cyr"/>
        <charset val="204"/>
      </rPr>
      <t xml:space="preserve"> Созданные правила можно удалить или изменить в диалоговом окне </t>
    </r>
    <r>
      <rPr>
        <b/>
        <i/>
        <sz val="12"/>
        <rFont val="Times New Roman Cyr"/>
        <charset val="204"/>
      </rPr>
      <t>Управление правилами.</t>
    </r>
    <r>
      <rPr>
        <sz val="12"/>
        <rFont val="Times New Roman Cyr"/>
        <charset val="204"/>
      </rPr>
      <t xml:space="preserve">
</t>
    </r>
  </si>
  <si>
    <t>Введите Фамилию Имя студента</t>
  </si>
  <si>
    <t>Киселева Вероника</t>
  </si>
  <si>
    <t>Пропала собака.
 Черный пудель. Помогите найти! Вознаграждение гарантируется.</t>
  </si>
  <si>
    <r>
      <t>Первый отдел телефон</t>
    </r>
    <r>
      <rPr>
        <b/>
        <sz val="10"/>
        <color indexed="18"/>
        <rFont val="Wingdings"/>
        <charset val="2"/>
      </rPr>
      <t>(</t>
    </r>
    <r>
      <rPr>
        <b/>
        <sz val="10"/>
        <color indexed="18"/>
        <rFont val="Times New Roman Cyr"/>
        <charset val="204"/>
      </rPr>
      <t xml:space="preserve">
 111-11-11</t>
    </r>
  </si>
  <si>
    <t>Задание2</t>
  </si>
  <si>
    <t>2 Задание</t>
  </si>
  <si>
    <t>Задание3</t>
  </si>
  <si>
    <t>3 Задание</t>
  </si>
  <si>
    <t>Задание4</t>
  </si>
  <si>
    <t>4 Задание</t>
  </si>
  <si>
    <t>Задание5</t>
  </si>
  <si>
    <t>5 Задание</t>
  </si>
  <si>
    <t>Задание6</t>
  </si>
  <si>
    <t>6 Задание</t>
  </si>
  <si>
    <t>Задание7</t>
  </si>
  <si>
    <t>7 Задание</t>
  </si>
  <si>
    <t>Задание8</t>
  </si>
  <si>
    <t>8 Задание</t>
  </si>
  <si>
    <t>Задание9</t>
  </si>
  <si>
    <t>9 Задание</t>
  </si>
  <si>
    <t>Задание10</t>
  </si>
  <si>
    <t>10 Задание</t>
  </si>
  <si>
    <t>Июль</t>
  </si>
  <si>
    <t>Август</t>
  </si>
  <si>
    <t>Сентябрь</t>
  </si>
  <si>
    <t>Октябрь</t>
  </si>
  <si>
    <t>Ноябрь</t>
  </si>
  <si>
    <t>Декабрь</t>
  </si>
  <si>
    <t>Вт</t>
  </si>
  <si>
    <t>Ср</t>
  </si>
  <si>
    <t>Чт</t>
  </si>
  <si>
    <t>Пт</t>
  </si>
  <si>
    <t>Сб</t>
  </si>
  <si>
    <t>Вс</t>
  </si>
  <si>
    <t>123,5</t>
  </si>
  <si>
    <t>1 май 07г</t>
  </si>
  <si>
    <t>Москва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</si>
</sst>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4">
    <numFmt numFmtId="43" formatCode="_-* #,##0.00\ _₽_-;\-* #,##0.00\ _₽_-;_-* &quot;-&quot;??\ _₽_-;_-@_-"/>
    <numFmt numFmtId="164" formatCode="_-* #,##0&quot;р.&quot;_-;\-* #,##0&quot;р.&quot;_-;_-* &quot;-&quot;&quot;р.&quot;_-;_-@_-"/>
    <numFmt numFmtId="165" formatCode="_-* #,##0.00&quot;р.&quot;_-;\-* #,##0.00&quot;р.&quot;_-;_-* &quot;-&quot;??&quot;р.&quot;_-;_-@_-"/>
    <numFmt numFmtId="166" formatCode="_-* #,##0.00_р_._-;\-* #,##0.00_р_._-;_-* &quot;-&quot;??_р_._-;_-@_-"/>
    <numFmt numFmtId="167" formatCode="_-* #,##0\ _р_._-;\-* #,##0\ _р_._-;_-* &quot;-&quot;\ _р_._-;_-@_-"/>
    <numFmt numFmtId="168" formatCode="_-* #,##0.00\ _р_._-;\-* #,##0.00\ _р_._-;_-* &quot;-&quot;??\ _р_._-;_-@_-"/>
    <numFmt numFmtId="169" formatCode="#,##0&quot;р.&quot;"/>
    <numFmt numFmtId="170" formatCode="#,##0.0000"/>
    <numFmt numFmtId="171" formatCode="0.0000%"/>
    <numFmt numFmtId="172" formatCode="[$$-409]#,##0.00"/>
    <numFmt numFmtId="173" formatCode="[$€-2]\ #,##0.00_ ;[Red]\-[$€-2]\ #,##0.00\ "/>
    <numFmt numFmtId="174" formatCode="0.0000E+00"/>
    <numFmt numFmtId="175" formatCode="#&quot; &quot;???/???"/>
    <numFmt numFmtId="176" formatCode="[$-FC19]dd\ mmmm\ yyyy\ \г\.;@"/>
    <numFmt numFmtId="177" formatCode="[$€-2]\ #,##0"/>
    <numFmt numFmtId="178" formatCode="[$-419]d\ mmm;@"/>
    <numFmt numFmtId="179" formatCode="dd/mm/yy;@"/>
    <numFmt numFmtId="180" formatCode="dd/mm/yy\ h:mm;@"/>
    <numFmt numFmtId="181" formatCode="[$-419]d\ mmm\ yy;@"/>
    <numFmt numFmtId="182" formatCode="[$-409]dd/mm/yy\ h:mm\ AM/PM;@"/>
    <numFmt numFmtId="183" formatCode="h:mm;@"/>
    <numFmt numFmtId="184" formatCode="d/m;@"/>
    <numFmt numFmtId="185" formatCode="[$-409]h:mm\ AM/PM;@"/>
    <numFmt numFmtId="186" formatCode="h:mm:ss;@"/>
    <numFmt numFmtId="187" formatCode="[$-419]mmmm\ yyyy;@"/>
    <numFmt numFmtId="188" formatCode="[$-409]h:mm:ss\ AM/PM;@"/>
    <numFmt numFmtId="189" formatCode="[$-419]mmmm;@"/>
    <numFmt numFmtId="190" formatCode="mm:ss.0;@"/>
    <numFmt numFmtId="191" formatCode="[$-F800]dddd\,\ mmmm\ dd\,\ yyyy"/>
    <numFmt numFmtId="192" formatCode="#,##0.00&quot;р.&quot;"/>
    <numFmt numFmtId="193" formatCode="#&quot; &quot;?/10"/>
    <numFmt numFmtId="194" formatCode="_-* #,##0.0000000000000000000_р_._-;\-* #,##0.0000000000000000000_р_._-;_-* &quot;-&quot;??_р_._-;_-@_-"/>
    <numFmt numFmtId="195" formatCode="d\ mmm\ yy"/>
    <numFmt numFmtId="196" formatCode="[$€-2]\ #,##0.00"/>
    <numFmt numFmtId="197" formatCode="_-[$€-1809]* #,##0.00_-;\-[$€-1809]* #,##0.00_-;_-[$€-1809]* &quot;-&quot;??_-;_-@_-"/>
    <numFmt numFmtId="198" formatCode="[$$-C09]#,##0"/>
    <numFmt numFmtId="199" formatCode="d\ mmm"/>
    <numFmt numFmtId="200" formatCode="#,##0&quot;р.&quot;;[Red]#,##0&quot;р.&quot;"/>
    <numFmt numFmtId="201" formatCode="dd\ mmm\ yy"/>
    <numFmt numFmtId="202" formatCode="_-* #,##0\ [$₽-419]_-;\-* #,##0\ [$₽-419]_-;_-* &quot;-&quot;??\ [$₽-419]_-;_-@_-"/>
    <numFmt numFmtId="203" formatCode="0.000E+00"/>
    <numFmt numFmtId="204" formatCode="dddd"/>
    <numFmt numFmtId="205" formatCode="#,##0.00\ &quot;₽&quot;"/>
    <numFmt numFmtId="206" formatCode="_-* #,##0.000\ _₽_-;\-* #,##0.000\ _₽_-;_-* &quot;-&quot;??\ _₽_-;_-@_-"/>
  </numFmts>
  <fonts count="158" x14ac:knownFonts="1">
    <font>
      <sz val="9"/>
      <name val="Times New Roman Cyr"/>
      <charset val="204"/>
    </font>
    <font>
      <sz val="11"/>
      <color theme="1"/>
      <name val="Calibri"/>
      <family val="2"/>
      <charset val="204"/>
      <scheme val="minor"/>
    </font>
    <font>
      <sz val="11"/>
      <color theme="1"/>
      <name val="Calibri"/>
      <family val="2"/>
      <charset val="204"/>
      <scheme val="minor"/>
    </font>
    <font>
      <sz val="9"/>
      <name val="Times New Roman Cyr"/>
      <charset val="204"/>
    </font>
    <font>
      <sz val="10"/>
      <name val="Arial Cyr"/>
      <charset val="204"/>
    </font>
    <font>
      <sz val="10"/>
      <name val="Arial"/>
      <family val="2"/>
      <charset val="204"/>
    </font>
    <font>
      <sz val="10"/>
      <color indexed="8"/>
      <name val="Arial"/>
      <family val="2"/>
      <charset val="204"/>
    </font>
    <font>
      <b/>
      <u/>
      <sz val="14"/>
      <color indexed="62"/>
      <name val="Times New Roman Cyr"/>
      <family val="1"/>
      <charset val="204"/>
    </font>
    <font>
      <b/>
      <sz val="10"/>
      <color indexed="9"/>
      <name val="Times New Roman Cyr"/>
      <family val="1"/>
      <charset val="204"/>
    </font>
    <font>
      <b/>
      <sz val="9"/>
      <name val="Times New Roman"/>
      <family val="1"/>
      <charset val="204"/>
    </font>
    <font>
      <b/>
      <sz val="10"/>
      <name val="Arial Cyr"/>
      <family val="2"/>
      <charset val="204"/>
    </font>
    <font>
      <b/>
      <u/>
      <sz val="16"/>
      <color indexed="18"/>
      <name val="Times New Roman Cyr"/>
      <family val="1"/>
      <charset val="204"/>
    </font>
    <font>
      <u/>
      <sz val="9"/>
      <name val="Times New Roman Cyr"/>
      <charset val="204"/>
    </font>
    <font>
      <b/>
      <sz val="12"/>
      <name val="Times New Roman Cyr"/>
      <charset val="204"/>
    </font>
    <font>
      <sz val="14"/>
      <name val="Times New Roman Cyr"/>
      <charset val="204"/>
    </font>
    <font>
      <sz val="12"/>
      <name val="Times New Roman Cyr"/>
      <charset val="204"/>
    </font>
    <font>
      <sz val="14"/>
      <color indexed="9"/>
      <name val="Times New Roman Cyr"/>
      <charset val="204"/>
    </font>
    <font>
      <sz val="14"/>
      <name val="Times New Roman"/>
      <family val="1"/>
    </font>
    <font>
      <b/>
      <sz val="12"/>
      <name val="Times New Roman Cyr"/>
      <family val="1"/>
      <charset val="204"/>
    </font>
    <font>
      <b/>
      <u/>
      <sz val="14"/>
      <color indexed="18"/>
      <name val="Times New Roman Cyr"/>
      <family val="1"/>
      <charset val="204"/>
    </font>
    <font>
      <b/>
      <sz val="9"/>
      <name val="Times New Roman Cyr"/>
      <charset val="204"/>
    </font>
    <font>
      <sz val="9"/>
      <color indexed="9"/>
      <name val="Times New Roman Cyr"/>
      <charset val="204"/>
    </font>
    <font>
      <b/>
      <sz val="9"/>
      <color indexed="9"/>
      <name val="Times New Roman Cyr"/>
      <charset val="204"/>
    </font>
    <font>
      <b/>
      <sz val="12"/>
      <color indexed="9"/>
      <name val="Times New Roman Cyr"/>
      <family val="1"/>
      <charset val="204"/>
    </font>
    <font>
      <b/>
      <sz val="9"/>
      <name val="Times New Roman Cyr"/>
      <family val="1"/>
      <charset val="204"/>
    </font>
    <font>
      <b/>
      <i/>
      <sz val="9"/>
      <name val="Times New Roman Cyr"/>
      <family val="1"/>
      <charset val="204"/>
    </font>
    <font>
      <b/>
      <sz val="10"/>
      <name val="Arial Cyr"/>
      <charset val="204"/>
    </font>
    <font>
      <b/>
      <sz val="10"/>
      <name val="Times New Roman Cyr"/>
      <charset val="204"/>
    </font>
    <font>
      <u/>
      <sz val="10"/>
      <color indexed="12"/>
      <name val="Arial Cyr"/>
      <charset val="204"/>
    </font>
    <font>
      <b/>
      <sz val="14"/>
      <name val="Times New Roman Cyr"/>
      <charset val="204"/>
    </font>
    <font>
      <b/>
      <sz val="10"/>
      <color indexed="18"/>
      <name val="Times New Roman Cyr"/>
      <charset val="204"/>
    </font>
    <font>
      <sz val="9"/>
      <name val="Wingdings"/>
      <charset val="2"/>
    </font>
    <font>
      <b/>
      <sz val="10"/>
      <name val="Times New Roman Cyr"/>
      <family val="1"/>
      <charset val="204"/>
    </font>
    <font>
      <sz val="10"/>
      <name val="Times New Roman Cyr"/>
      <family val="1"/>
      <charset val="204"/>
    </font>
    <font>
      <b/>
      <sz val="12"/>
      <color indexed="62"/>
      <name val="Times New Roman Cyr"/>
      <family val="1"/>
      <charset val="204"/>
    </font>
    <font>
      <sz val="11"/>
      <name val="Times New Roman Cyr"/>
      <charset val="204"/>
    </font>
    <font>
      <b/>
      <sz val="9"/>
      <color indexed="9"/>
      <name val="Times New Roman Cyr"/>
      <family val="1"/>
      <charset val="204"/>
    </font>
    <font>
      <b/>
      <sz val="10"/>
      <color indexed="9"/>
      <name val="Times New Roman Cyr"/>
      <charset val="204"/>
    </font>
    <font>
      <b/>
      <sz val="10"/>
      <color indexed="18"/>
      <name val="Times New Roman Cyr"/>
      <family val="1"/>
      <charset val="204"/>
    </font>
    <font>
      <b/>
      <u/>
      <sz val="12"/>
      <name val="Times New Roman Cyr"/>
      <family val="1"/>
      <charset val="204"/>
    </font>
    <font>
      <b/>
      <sz val="10"/>
      <color indexed="62"/>
      <name val="Times New Roman Cyr"/>
      <family val="1"/>
      <charset val="204"/>
    </font>
    <font>
      <b/>
      <u/>
      <sz val="12"/>
      <color indexed="62"/>
      <name val="Times New Roman Cyr"/>
      <family val="1"/>
      <charset val="204"/>
    </font>
    <font>
      <b/>
      <sz val="9"/>
      <color indexed="62"/>
      <name val="Times New Roman Cyr"/>
      <family val="1"/>
      <charset val="204"/>
    </font>
    <font>
      <b/>
      <sz val="11"/>
      <name val="Times New Roman Cyr"/>
      <charset val="204"/>
    </font>
    <font>
      <sz val="9"/>
      <name val="Times New Roman"/>
      <family val="1"/>
      <charset val="204"/>
    </font>
    <font>
      <sz val="14"/>
      <name val="Times New Roman"/>
      <family val="1"/>
      <charset val="204"/>
    </font>
    <font>
      <sz val="10"/>
      <color indexed="18"/>
      <name val="Arial Cyr"/>
      <charset val="204"/>
    </font>
    <font>
      <vertAlign val="subscript"/>
      <sz val="9"/>
      <color indexed="9"/>
      <name val="Times New Roman Cyr"/>
      <charset val="204"/>
    </font>
    <font>
      <vertAlign val="subscript"/>
      <sz val="9"/>
      <color indexed="9"/>
      <name val="Times New Roman Cyr"/>
      <family val="1"/>
      <charset val="204"/>
    </font>
    <font>
      <sz val="10"/>
      <name val="Arial Cyr"/>
      <family val="2"/>
      <charset val="204"/>
    </font>
    <font>
      <b/>
      <sz val="9"/>
      <color indexed="9"/>
      <name val="Times New Roman"/>
      <family val="1"/>
      <charset val="204"/>
    </font>
    <font>
      <sz val="8"/>
      <name val="Arial CYR"/>
    </font>
    <font>
      <b/>
      <i/>
      <u/>
      <sz val="16"/>
      <color indexed="62"/>
      <name val="Times New Roman Cyr"/>
      <family val="1"/>
      <charset val="204"/>
    </font>
    <font>
      <sz val="9"/>
      <name val="Times New Roman Cyr"/>
      <family val="1"/>
      <charset val="204"/>
    </font>
    <font>
      <b/>
      <u val="double"/>
      <sz val="16"/>
      <color indexed="8"/>
      <name val="Times New Roman Cyr"/>
      <family val="1"/>
      <charset val="204"/>
    </font>
    <font>
      <b/>
      <u val="double"/>
      <sz val="18"/>
      <color indexed="58"/>
      <name val="Times New Roman Cyr"/>
      <family val="1"/>
      <charset val="204"/>
    </font>
    <font>
      <b/>
      <u val="double"/>
      <sz val="22"/>
      <color indexed="58"/>
      <name val="Times New Roman Cyr"/>
      <family val="1"/>
      <charset val="204"/>
    </font>
    <font>
      <b/>
      <u val="double"/>
      <sz val="9"/>
      <color indexed="58"/>
      <name val="Times New Roman Cyr"/>
      <family val="1"/>
      <charset val="204"/>
    </font>
    <font>
      <b/>
      <i/>
      <sz val="10"/>
      <color indexed="9"/>
      <name val="Times New Roman Cyr"/>
      <family val="1"/>
      <charset val="204"/>
    </font>
    <font>
      <b/>
      <i/>
      <sz val="10"/>
      <color indexed="8"/>
      <name val="Times New Roman Cyr"/>
      <family val="1"/>
      <charset val="204"/>
    </font>
    <font>
      <b/>
      <u/>
      <sz val="8"/>
      <name val="Times New Roman"/>
      <family val="1"/>
      <charset val="204"/>
    </font>
    <font>
      <b/>
      <sz val="18"/>
      <name val="Times New Roman Cyr"/>
      <family val="1"/>
      <charset val="204"/>
    </font>
    <font>
      <b/>
      <sz val="14"/>
      <name val="Times New Roman Cyr"/>
      <family val="1"/>
      <charset val="204"/>
    </font>
    <font>
      <b/>
      <i/>
      <sz val="10"/>
      <name val="Times New Roman Cyr"/>
      <family val="1"/>
      <charset val="204"/>
    </font>
    <font>
      <i/>
      <sz val="10"/>
      <color indexed="8"/>
      <name val="Times New Roman Cyr"/>
      <family val="1"/>
      <charset val="204"/>
    </font>
    <font>
      <sz val="8"/>
      <name val="Times New Roman"/>
      <family val="1"/>
      <charset val="204"/>
    </font>
    <font>
      <sz val="12"/>
      <name val="Times New Roman Cyr"/>
      <family val="1"/>
      <charset val="204"/>
    </font>
    <font>
      <sz val="12"/>
      <name val="Arial"/>
      <family val="2"/>
      <charset val="204"/>
    </font>
    <font>
      <b/>
      <i/>
      <sz val="10"/>
      <name val="Arial Cyr"/>
      <family val="2"/>
      <charset val="204"/>
    </font>
    <font>
      <sz val="10"/>
      <color indexed="62"/>
      <name val="Times New Roman Cyr"/>
      <charset val="204"/>
    </font>
    <font>
      <sz val="12"/>
      <color indexed="9"/>
      <name val="Arial"/>
      <family val="2"/>
      <charset val="204"/>
    </font>
    <font>
      <b/>
      <sz val="12"/>
      <color indexed="62"/>
      <name val="Arial Cyr"/>
      <charset val="204"/>
    </font>
    <font>
      <b/>
      <sz val="12"/>
      <color theme="3" tint="-0.249977111117893"/>
      <name val="Arial Cyr"/>
      <family val="2"/>
      <charset val="204"/>
    </font>
    <font>
      <sz val="12"/>
      <color theme="3" tint="-0.249977111117893"/>
      <name val="Arial Cyr"/>
      <charset val="204"/>
    </font>
    <font>
      <b/>
      <sz val="12"/>
      <color theme="3" tint="-0.249977111117893"/>
      <name val="Times New Roman Cyr"/>
      <charset val="204"/>
    </font>
    <font>
      <b/>
      <sz val="12"/>
      <color theme="3" tint="-0.249977111117893"/>
      <name val="Arial Cyr"/>
      <charset val="204"/>
    </font>
    <font>
      <b/>
      <sz val="12"/>
      <color theme="3" tint="-0.249977111117893"/>
      <name val="Times New Roman Cyr"/>
      <family val="1"/>
      <charset val="204"/>
    </font>
    <font>
      <sz val="12"/>
      <color indexed="12"/>
      <name val="Arial Cyr"/>
      <charset val="204"/>
    </font>
    <font>
      <sz val="10"/>
      <name val="Times New Roman Cyr"/>
      <charset val="204"/>
    </font>
    <font>
      <i/>
      <sz val="12"/>
      <name val="Times New Roman Cyr"/>
      <charset val="204"/>
    </font>
    <font>
      <b/>
      <sz val="11"/>
      <name val="Times New Roman Cyr"/>
      <family val="1"/>
      <charset val="204"/>
    </font>
    <font>
      <b/>
      <sz val="9"/>
      <name val="Tahoma"/>
      <family val="2"/>
      <charset val="204"/>
    </font>
    <font>
      <b/>
      <sz val="14"/>
      <color indexed="18"/>
      <name val="Times New Roman Cyr"/>
      <family val="1"/>
      <charset val="204"/>
    </font>
    <font>
      <b/>
      <sz val="16"/>
      <color indexed="18"/>
      <name val="Times New Roman Cyr"/>
      <family val="1"/>
      <charset val="204"/>
    </font>
    <font>
      <b/>
      <sz val="14"/>
      <color indexed="62"/>
      <name val="Times New Roman Cyr"/>
      <family val="1"/>
      <charset val="204"/>
    </font>
    <font>
      <b/>
      <u/>
      <sz val="14"/>
      <name val="Times New Roman Cyr"/>
      <family val="1"/>
      <charset val="204"/>
    </font>
    <font>
      <b/>
      <sz val="14"/>
      <color theme="9" tint="-0.249977111117893"/>
      <name val="Times New Roman Cyr"/>
      <family val="1"/>
      <charset val="204"/>
    </font>
    <font>
      <b/>
      <sz val="12"/>
      <color theme="5" tint="-0.249977111117893"/>
      <name val="Times New Roman Cyr"/>
      <family val="1"/>
      <charset val="204"/>
    </font>
    <font>
      <b/>
      <sz val="14"/>
      <color theme="5" tint="-0.249977111117893"/>
      <name val="Times New Roman Cyr"/>
      <family val="1"/>
      <charset val="204"/>
    </font>
    <font>
      <b/>
      <sz val="12"/>
      <color theme="6" tint="-0.249977111117893"/>
      <name val="Times New Roman Cyr"/>
      <family val="1"/>
      <charset val="204"/>
    </font>
    <font>
      <b/>
      <sz val="9"/>
      <color theme="6" tint="-0.249977111117893"/>
      <name val="Times New Roman Cyr"/>
      <family val="1"/>
      <charset val="204"/>
    </font>
    <font>
      <b/>
      <sz val="14"/>
      <color theme="6" tint="-0.249977111117893"/>
      <name val="Times New Roman Cyr"/>
      <charset val="204"/>
    </font>
    <font>
      <b/>
      <sz val="12"/>
      <color theme="8" tint="-0.499984740745262"/>
      <name val="Times New Roman Cyr"/>
      <family val="1"/>
      <charset val="204"/>
    </font>
    <font>
      <b/>
      <sz val="10"/>
      <color theme="7" tint="-0.499984740745262"/>
      <name val="Times New Roman Cyr"/>
      <family val="1"/>
      <charset val="204"/>
    </font>
    <font>
      <sz val="10"/>
      <color theme="7" tint="-0.499984740745262"/>
      <name val="Times New Roman Cyr"/>
      <family val="1"/>
      <charset val="204"/>
    </font>
    <font>
      <b/>
      <sz val="14"/>
      <color theme="7" tint="-0.499984740745262"/>
      <name val="Times New Roman Cyr"/>
      <family val="1"/>
      <charset val="204"/>
    </font>
    <font>
      <sz val="14"/>
      <color theme="7" tint="-0.499984740745262"/>
      <name val="Times New Roman Cyr"/>
      <family val="1"/>
      <charset val="204"/>
    </font>
    <font>
      <b/>
      <sz val="12"/>
      <color theme="2" tint="-0.749992370372631"/>
      <name val="Times New Roman Cyr"/>
      <family val="1"/>
      <charset val="204"/>
    </font>
    <font>
      <b/>
      <sz val="12"/>
      <color theme="9" tint="-0.499984740745262"/>
      <name val="Times New Roman Cyr"/>
      <family val="1"/>
      <charset val="204"/>
    </font>
    <font>
      <b/>
      <sz val="9"/>
      <color theme="9" tint="-0.499984740745262"/>
      <name val="Times New Roman Cyr"/>
      <family val="1"/>
      <charset val="204"/>
    </font>
    <font>
      <b/>
      <sz val="10"/>
      <color theme="9" tint="-0.499984740745262"/>
      <name val="Times New Roman Cyr"/>
      <family val="1"/>
      <charset val="204"/>
    </font>
    <font>
      <b/>
      <sz val="14"/>
      <color theme="9" tint="-0.499984740745262"/>
      <name val="Times New Roman Cyr"/>
      <family val="1"/>
      <charset val="204"/>
    </font>
    <font>
      <b/>
      <sz val="9"/>
      <color theme="2" tint="-0.749992370372631"/>
      <name val="Times New Roman Cyr"/>
      <family val="1"/>
      <charset val="204"/>
    </font>
    <font>
      <b/>
      <sz val="14"/>
      <color theme="2" tint="-0.749992370372631"/>
      <name val="Times New Roman Cyr"/>
      <family val="1"/>
      <charset val="204"/>
    </font>
    <font>
      <b/>
      <u/>
      <sz val="14"/>
      <name val="Times New Roman Cyr"/>
      <charset val="204"/>
    </font>
    <font>
      <b/>
      <sz val="11"/>
      <color theme="9" tint="-0.499984740745262"/>
      <name val="Times New Roman Cyr"/>
      <family val="1"/>
      <charset val="204"/>
    </font>
    <font>
      <sz val="14"/>
      <color theme="6" tint="-0.499984740745262"/>
      <name val="Times New Roman Cyr"/>
      <charset val="204"/>
    </font>
    <font>
      <sz val="9"/>
      <color theme="6" tint="-0.499984740745262"/>
      <name val="Times New Roman Cyr"/>
      <charset val="204"/>
    </font>
    <font>
      <b/>
      <sz val="14"/>
      <color theme="6" tint="-0.499984740745262"/>
      <name val="Times New Roman Cyr"/>
      <family val="1"/>
      <charset val="204"/>
    </font>
    <font>
      <b/>
      <u/>
      <sz val="14"/>
      <color theme="6" tint="-0.499984740745262"/>
      <name val="Times New Roman Cyr"/>
      <family val="1"/>
      <charset val="204"/>
    </font>
    <font>
      <b/>
      <sz val="11"/>
      <color theme="6" tint="-0.499984740745262"/>
      <name val="Times New Roman Cyr"/>
      <family val="1"/>
      <charset val="204"/>
    </font>
    <font>
      <b/>
      <sz val="11"/>
      <color theme="6" tint="-0.499984740745262"/>
      <name val="Times New Roman Cyr"/>
      <charset val="204"/>
    </font>
    <font>
      <sz val="11"/>
      <color theme="6" tint="-0.499984740745262"/>
      <name val="Times New Roman Cyr"/>
      <family val="1"/>
      <charset val="204"/>
    </font>
    <font>
      <sz val="14"/>
      <color theme="6" tint="-0.499984740745262"/>
      <name val="Times New Roman"/>
      <family val="1"/>
      <charset val="204"/>
    </font>
    <font>
      <sz val="11.5"/>
      <name val="Times New Roman Cyr"/>
      <charset val="204"/>
    </font>
    <font>
      <b/>
      <sz val="14"/>
      <color indexed="36"/>
      <name val="Calibri"/>
      <family val="2"/>
      <charset val="204"/>
    </font>
    <font>
      <sz val="11"/>
      <color indexed="8"/>
      <name val="Calibri"/>
      <family val="2"/>
      <charset val="204"/>
    </font>
    <font>
      <sz val="11"/>
      <color theme="1"/>
      <name val="Times New Roman"/>
      <family val="1"/>
      <charset val="204"/>
    </font>
    <font>
      <b/>
      <sz val="11"/>
      <color theme="1"/>
      <name val="Times New Roman"/>
      <family val="1"/>
      <charset val="204"/>
    </font>
    <font>
      <b/>
      <sz val="9"/>
      <color theme="9" tint="-0.499984740745262"/>
      <name val="Times New Roman Cyr"/>
      <charset val="204"/>
    </font>
    <font>
      <sz val="10"/>
      <color theme="9" tint="-0.499984740745262"/>
      <name val="Times New Roman"/>
      <family val="1"/>
    </font>
    <font>
      <b/>
      <sz val="11"/>
      <color theme="9" tint="-0.499984740745262"/>
      <name val="Times New Roman Cyr"/>
      <charset val="204"/>
    </font>
    <font>
      <b/>
      <sz val="9"/>
      <color theme="7" tint="0.79998168889431442"/>
      <name val="Times New Roman Cyr"/>
      <charset val="204"/>
    </font>
    <font>
      <b/>
      <sz val="16"/>
      <name val="Times New Roman Cyr"/>
      <family val="1"/>
      <charset val="204"/>
    </font>
    <font>
      <sz val="12"/>
      <color theme="7" tint="-0.499984740745262"/>
      <name val="Times New Roman Cyr"/>
      <charset val="204"/>
    </font>
    <font>
      <b/>
      <sz val="12"/>
      <color theme="7" tint="-0.499984740745262"/>
      <name val="Times New Roman Cyr"/>
      <charset val="204"/>
    </font>
    <font>
      <u/>
      <sz val="10"/>
      <color theme="7" tint="-0.499984740745262"/>
      <name val="Arial Cyr"/>
      <charset val="204"/>
    </font>
    <font>
      <sz val="9"/>
      <color theme="7" tint="-0.499984740745262"/>
      <name val="Times New Roman Cyr"/>
      <charset val="204"/>
    </font>
    <font>
      <b/>
      <i/>
      <sz val="10"/>
      <color theme="7" tint="-0.499984740745262"/>
      <name val="Times New Roman Cyr"/>
      <family val="1"/>
      <charset val="204"/>
    </font>
    <font>
      <b/>
      <sz val="14"/>
      <color theme="7" tint="-0.499984740745262"/>
      <name val="Times New Roman Cyr"/>
      <charset val="204"/>
    </font>
    <font>
      <sz val="14"/>
      <color theme="7" tint="-0.499984740745262"/>
      <name val="Times New Roman Cyr"/>
      <charset val="204"/>
    </font>
    <font>
      <b/>
      <sz val="16"/>
      <color theme="9" tint="-0.499984740745262"/>
      <name val="Times New Roman Cyr"/>
      <charset val="204"/>
    </font>
    <font>
      <sz val="9"/>
      <color theme="9" tint="-0.499984740745262"/>
      <name val="Times New Roman Cyr"/>
      <charset val="204"/>
    </font>
    <font>
      <vertAlign val="subscript"/>
      <sz val="11.5"/>
      <name val="Times New Roman Cyr"/>
      <charset val="204"/>
    </font>
    <font>
      <b/>
      <i/>
      <sz val="12"/>
      <name val="Times New Roman Cyr"/>
      <charset val="204"/>
    </font>
    <font>
      <b/>
      <i/>
      <sz val="14"/>
      <name val="Times New Roman Cyr"/>
      <charset val="204"/>
    </font>
    <font>
      <b/>
      <i/>
      <sz val="14"/>
      <color theme="7" tint="-0.499984740745262"/>
      <name val="Times New Roman Cyr"/>
      <charset val="204"/>
    </font>
    <font>
      <b/>
      <sz val="12"/>
      <name val="Symbol"/>
      <family val="1"/>
      <charset val="2"/>
    </font>
    <font>
      <b/>
      <sz val="8"/>
      <color indexed="9"/>
      <name val="Times New Roman Cyr"/>
      <family val="1"/>
      <charset val="204"/>
    </font>
    <font>
      <sz val="8"/>
      <name val="Times New Roman Cyr"/>
      <charset val="204"/>
    </font>
    <font>
      <vertAlign val="subscript"/>
      <sz val="12"/>
      <name val="Times New Roman Cyr"/>
      <charset val="204"/>
    </font>
    <font>
      <b/>
      <sz val="10"/>
      <color theme="6" tint="-0.499984740745262"/>
      <name val="Times New Roman Cyr"/>
      <family val="1"/>
      <charset val="204"/>
    </font>
    <font>
      <b/>
      <sz val="9"/>
      <color theme="6" tint="-0.499984740745262"/>
      <name val="Times New Roman Cyr"/>
      <family val="1"/>
      <charset val="204"/>
    </font>
    <font>
      <sz val="10"/>
      <name val="Calibri"/>
      <family val="2"/>
      <charset val="204"/>
      <scheme val="minor"/>
    </font>
    <font>
      <sz val="9"/>
      <name val="Calibri"/>
      <family val="2"/>
      <charset val="204"/>
      <scheme val="minor"/>
    </font>
    <font>
      <b/>
      <sz val="9"/>
      <name val="Calibri"/>
      <family val="2"/>
      <charset val="204"/>
      <scheme val="minor"/>
    </font>
    <font>
      <b/>
      <sz val="14"/>
      <name val="Arial Cyr"/>
      <charset val="204"/>
    </font>
    <font>
      <sz val="10.8"/>
      <color rgb="FF555555"/>
      <name val="Arial"/>
      <family val="2"/>
      <charset val="204"/>
    </font>
    <font>
      <b/>
      <sz val="10.8"/>
      <color rgb="FF555555"/>
      <name val="Arial"/>
      <family val="2"/>
      <charset val="204"/>
    </font>
    <font>
      <b/>
      <i/>
      <sz val="9"/>
      <name val="Times New Roman Cyr"/>
      <charset val="204"/>
    </font>
    <font>
      <b/>
      <sz val="16"/>
      <color rgb="FFC00000"/>
      <name val="Times New Roman Cyr"/>
      <charset val="204"/>
    </font>
    <font>
      <sz val="9"/>
      <color indexed="81"/>
      <name val="Tahoma"/>
      <family val="2"/>
      <charset val="204"/>
    </font>
    <font>
      <b/>
      <sz val="9"/>
      <color indexed="81"/>
      <name val="Tahoma"/>
      <family val="2"/>
      <charset val="204"/>
    </font>
    <font>
      <b/>
      <sz val="10"/>
      <color indexed="18"/>
      <name val="Wingdings"/>
      <charset val="2"/>
    </font>
    <font>
      <sz val="9"/>
      <color indexed="81"/>
      <name val="Tahoma"/>
      <charset val="1"/>
    </font>
    <font>
      <b/>
      <sz val="9"/>
      <color indexed="81"/>
      <name val="Tahoma"/>
      <charset val="1"/>
    </font>
    <font>
      <b/>
      <i/>
      <sz val="9"/>
      <color indexed="22"/>
      <name val="Times New Roman Cyr"/>
      <charset val="204"/>
    </font>
    <font>
      <sz val="18"/>
      <name val="Times New Roman Cyr"/>
      <charset val="204"/>
    </font>
  </fonts>
  <fills count="44">
    <fill>
      <patternFill patternType="none"/>
    </fill>
    <fill>
      <patternFill patternType="gray125"/>
    </fill>
    <fill>
      <patternFill patternType="solid">
        <fgColor indexed="62"/>
        <bgColor indexed="64"/>
      </patternFill>
    </fill>
    <fill>
      <patternFill patternType="solid">
        <fgColor indexed="43"/>
        <bgColor indexed="64"/>
      </patternFill>
    </fill>
    <fill>
      <patternFill patternType="solid">
        <fgColor indexed="9"/>
        <bgColor indexed="64"/>
      </patternFill>
    </fill>
    <fill>
      <patternFill patternType="solid">
        <fgColor indexed="18"/>
        <bgColor indexed="64"/>
      </patternFill>
    </fill>
    <fill>
      <patternFill patternType="solid">
        <fgColor indexed="20"/>
        <bgColor indexed="2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92D050"/>
        <bgColor indexed="64"/>
      </patternFill>
    </fill>
    <fill>
      <patternFill patternType="solid">
        <fgColor rgb="FF99FF99"/>
        <bgColor indexed="64"/>
      </patternFill>
    </fill>
    <fill>
      <patternFill patternType="solid">
        <fgColor theme="9" tint="-0.499984740745262"/>
        <bgColor indexed="64"/>
      </patternFill>
    </fill>
    <fill>
      <patternFill patternType="solid">
        <fgColor theme="6" tint="-0.249977111117893"/>
        <bgColor indexed="24"/>
      </patternFill>
    </fill>
    <fill>
      <patternFill patternType="solid">
        <fgColor theme="0"/>
        <bgColor indexed="64"/>
      </patternFill>
    </fill>
    <fill>
      <patternFill patternType="solid">
        <fgColor rgb="FFFFFFCC"/>
      </patternFill>
    </fill>
    <fill>
      <patternFill patternType="solid">
        <fgColor indexed="8"/>
        <bgColor indexed="24"/>
      </patternFill>
    </fill>
  </fills>
  <borders count="8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style="medium">
        <color indexed="64"/>
      </right>
      <top style="medium">
        <color indexed="64"/>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ouble">
        <color theme="6" tint="-0.24994659260841701"/>
      </left>
      <right/>
      <top style="double">
        <color theme="6" tint="-0.24994659260841701"/>
      </top>
      <bottom/>
      <diagonal/>
    </border>
    <border>
      <left/>
      <right/>
      <top style="double">
        <color theme="6" tint="-0.24994659260841701"/>
      </top>
      <bottom/>
      <diagonal/>
    </border>
    <border>
      <left/>
      <right style="double">
        <color theme="6" tint="-0.24994659260841701"/>
      </right>
      <top style="double">
        <color theme="6" tint="-0.24994659260841701"/>
      </top>
      <bottom/>
      <diagonal/>
    </border>
    <border>
      <left style="double">
        <color theme="6" tint="-0.24994659260841701"/>
      </left>
      <right/>
      <top/>
      <bottom/>
      <diagonal/>
    </border>
    <border>
      <left/>
      <right style="double">
        <color theme="6" tint="-0.24994659260841701"/>
      </right>
      <top/>
      <bottom/>
      <diagonal/>
    </border>
    <border>
      <left style="double">
        <color theme="6" tint="-0.24994659260841701"/>
      </left>
      <right/>
      <top/>
      <bottom style="double">
        <color theme="6" tint="-0.24994659260841701"/>
      </bottom>
      <diagonal/>
    </border>
    <border>
      <left/>
      <right/>
      <top/>
      <bottom style="double">
        <color theme="6" tint="-0.24994659260841701"/>
      </bottom>
      <diagonal/>
    </border>
    <border>
      <left/>
      <right style="double">
        <color theme="6" tint="-0.24994659260841701"/>
      </right>
      <top/>
      <bottom style="double">
        <color theme="6" tint="-0.24994659260841701"/>
      </bottom>
      <diagonal/>
    </border>
    <border>
      <left/>
      <right/>
      <top/>
      <bottom style="thin">
        <color theme="6" tint="-0.24994659260841701"/>
      </bottom>
      <diagonal/>
    </border>
    <border>
      <left/>
      <right/>
      <top style="thin">
        <color theme="6" tint="-0.24994659260841701"/>
      </top>
      <bottom style="thin">
        <color theme="6" tint="-0.24994659260841701"/>
      </bottom>
      <diagonal/>
    </border>
    <border>
      <left/>
      <right/>
      <top style="thin">
        <color theme="6" tint="-0.24994659260841701"/>
      </top>
      <bottom/>
      <diagonal/>
    </border>
    <border>
      <left style="double">
        <color theme="5" tint="-0.24994659260841701"/>
      </left>
      <right style="dashDotDot">
        <color theme="5" tint="-0.24994659260841701"/>
      </right>
      <top style="double">
        <color theme="5" tint="-0.24994659260841701"/>
      </top>
      <bottom style="dashDotDot">
        <color theme="5" tint="-0.24994659260841701"/>
      </bottom>
      <diagonal/>
    </border>
    <border>
      <left style="dashDotDot">
        <color theme="5" tint="-0.24994659260841701"/>
      </left>
      <right style="dashDotDot">
        <color theme="5" tint="-0.24994659260841701"/>
      </right>
      <top style="double">
        <color theme="5" tint="-0.24994659260841701"/>
      </top>
      <bottom style="dashDotDot">
        <color theme="5" tint="-0.24994659260841701"/>
      </bottom>
      <diagonal/>
    </border>
    <border>
      <left style="dashDotDot">
        <color theme="5" tint="-0.24994659260841701"/>
      </left>
      <right style="double">
        <color theme="5" tint="-0.24994659260841701"/>
      </right>
      <top style="double">
        <color theme="5" tint="-0.24994659260841701"/>
      </top>
      <bottom style="dashDotDot">
        <color theme="5" tint="-0.24994659260841701"/>
      </bottom>
      <diagonal/>
    </border>
    <border>
      <left style="double">
        <color theme="5" tint="-0.24994659260841701"/>
      </left>
      <right style="dashDotDot">
        <color theme="5" tint="-0.24994659260841701"/>
      </right>
      <top style="dashDotDot">
        <color theme="5" tint="-0.24994659260841701"/>
      </top>
      <bottom style="dashDotDot">
        <color theme="5" tint="-0.24994659260841701"/>
      </bottom>
      <diagonal/>
    </border>
    <border>
      <left style="dashDotDot">
        <color theme="5" tint="-0.24994659260841701"/>
      </left>
      <right style="dashDotDot">
        <color theme="5" tint="-0.24994659260841701"/>
      </right>
      <top style="dashDotDot">
        <color theme="5" tint="-0.24994659260841701"/>
      </top>
      <bottom style="dashDotDot">
        <color theme="5" tint="-0.24994659260841701"/>
      </bottom>
      <diagonal/>
    </border>
    <border>
      <left style="dashDotDot">
        <color theme="5" tint="-0.24994659260841701"/>
      </left>
      <right style="double">
        <color theme="5" tint="-0.24994659260841701"/>
      </right>
      <top style="dashDotDot">
        <color theme="5" tint="-0.24994659260841701"/>
      </top>
      <bottom style="dashDotDot">
        <color theme="5" tint="-0.24994659260841701"/>
      </bottom>
      <diagonal/>
    </border>
    <border>
      <left style="double">
        <color theme="5" tint="-0.24994659260841701"/>
      </left>
      <right style="dashDotDot">
        <color theme="5" tint="-0.24994659260841701"/>
      </right>
      <top style="dashDotDot">
        <color theme="5" tint="-0.24994659260841701"/>
      </top>
      <bottom style="double">
        <color theme="5" tint="-0.24994659260841701"/>
      </bottom>
      <diagonal/>
    </border>
    <border>
      <left style="dashDotDot">
        <color theme="5" tint="-0.24994659260841701"/>
      </left>
      <right style="dashDotDot">
        <color theme="5" tint="-0.24994659260841701"/>
      </right>
      <top style="dashDotDot">
        <color theme="5" tint="-0.24994659260841701"/>
      </top>
      <bottom style="double">
        <color theme="5" tint="-0.24994659260841701"/>
      </bottom>
      <diagonal/>
    </border>
    <border>
      <left style="dashDotDot">
        <color theme="5" tint="-0.24994659260841701"/>
      </left>
      <right style="double">
        <color theme="5" tint="-0.24994659260841701"/>
      </right>
      <top style="dashDotDot">
        <color theme="5" tint="-0.24994659260841701"/>
      </top>
      <bottom style="double">
        <color theme="5" tint="-0.24994659260841701"/>
      </bottom>
      <diagonal/>
    </border>
    <border>
      <left style="double">
        <color rgb="FF7030A0"/>
      </left>
      <right style="dashDotDot">
        <color rgb="FF00B0F0"/>
      </right>
      <top style="double">
        <color rgb="FF7030A0"/>
      </top>
      <bottom style="dashDotDot">
        <color rgb="FF00B0F0"/>
      </bottom>
      <diagonal/>
    </border>
    <border>
      <left style="dashDotDot">
        <color rgb="FF00B0F0"/>
      </left>
      <right style="dashDotDot">
        <color rgb="FF00B0F0"/>
      </right>
      <top style="double">
        <color rgb="FF7030A0"/>
      </top>
      <bottom style="dashDotDot">
        <color rgb="FF00B0F0"/>
      </bottom>
      <diagonal/>
    </border>
    <border>
      <left style="dashDotDot">
        <color rgb="FF00B0F0"/>
      </left>
      <right style="double">
        <color rgb="FF7030A0"/>
      </right>
      <top style="double">
        <color rgb="FF7030A0"/>
      </top>
      <bottom style="dashDotDot">
        <color rgb="FF00B0F0"/>
      </bottom>
      <diagonal/>
    </border>
    <border>
      <left style="double">
        <color rgb="FF7030A0"/>
      </left>
      <right style="dashDotDot">
        <color rgb="FF00B0F0"/>
      </right>
      <top style="dashDotDot">
        <color rgb="FF00B0F0"/>
      </top>
      <bottom style="double">
        <color rgb="FF7030A0"/>
      </bottom>
      <diagonal/>
    </border>
    <border>
      <left style="dashDotDot">
        <color rgb="FF00B0F0"/>
      </left>
      <right style="dashDotDot">
        <color rgb="FF00B0F0"/>
      </right>
      <top style="dashDotDot">
        <color rgb="FF00B0F0"/>
      </top>
      <bottom style="double">
        <color rgb="FF7030A0"/>
      </bottom>
      <diagonal/>
    </border>
    <border>
      <left style="dashDotDot">
        <color rgb="FF00B0F0"/>
      </left>
      <right style="double">
        <color rgb="FF7030A0"/>
      </right>
      <top style="dashDotDot">
        <color rgb="FF00B0F0"/>
      </top>
      <bottom style="double">
        <color rgb="FF7030A0"/>
      </bottom>
      <diagonal/>
    </border>
    <border>
      <left style="thin">
        <color rgb="FFB2B2B2"/>
      </left>
      <right style="thin">
        <color rgb="FFB2B2B2"/>
      </right>
      <top style="thin">
        <color rgb="FFB2B2B2"/>
      </top>
      <bottom style="thin">
        <color rgb="FFB2B2B2"/>
      </bottom>
      <diagonal/>
    </border>
  </borders>
  <cellStyleXfs count="22">
    <xf numFmtId="0" fontId="0" fillId="0" borderId="0"/>
    <xf numFmtId="165" fontId="2" fillId="0" borderId="0" applyFont="0" applyFill="0" applyBorder="0" applyAlignment="0" applyProtection="0"/>
    <xf numFmtId="0" fontId="3" fillId="0" borderId="0"/>
    <xf numFmtId="0" fontId="3" fillId="0" borderId="0"/>
    <xf numFmtId="0" fontId="4" fillId="0" borderId="0"/>
    <xf numFmtId="0" fontId="4" fillId="0" borderId="0"/>
    <xf numFmtId="0" fontId="5" fillId="0" borderId="0"/>
    <xf numFmtId="0" fontId="6" fillId="0" borderId="0"/>
    <xf numFmtId="0" fontId="4" fillId="0" borderId="0"/>
    <xf numFmtId="0" fontId="5" fillId="0" borderId="0"/>
    <xf numFmtId="167" fontId="4" fillId="0" borderId="0" applyFont="0" applyFill="0" applyBorder="0" applyAlignment="0" applyProtection="0"/>
    <xf numFmtId="168" fontId="4" fillId="0" borderId="0" applyFont="0" applyFill="0" applyBorder="0" applyAlignment="0" applyProtection="0"/>
    <xf numFmtId="9" fontId="3" fillId="0" borderId="0" applyFont="0" applyFill="0" applyBorder="0" applyAlignment="0" applyProtection="0"/>
    <xf numFmtId="0" fontId="28" fillId="0" borderId="0" applyNumberFormat="0" applyFill="0" applyBorder="0" applyAlignment="0" applyProtection="0">
      <alignment vertical="top"/>
      <protection locked="0"/>
    </xf>
    <xf numFmtId="166" fontId="3" fillId="0" borderId="0" applyFont="0" applyFill="0" applyBorder="0" applyAlignment="0" applyProtection="0"/>
    <xf numFmtId="165" fontId="3" fillId="0" borderId="0" applyFont="0" applyFill="0" applyBorder="0" applyAlignment="0" applyProtection="0"/>
    <xf numFmtId="0" fontId="1" fillId="0" borderId="0"/>
    <xf numFmtId="0" fontId="3" fillId="0" borderId="0"/>
    <xf numFmtId="165" fontId="116"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3" fillId="42" borderId="87" applyNumberFormat="0" applyFont="0" applyAlignment="0" applyProtection="0"/>
  </cellStyleXfs>
  <cellXfs count="751">
    <xf numFmtId="0" fontId="0" fillId="0" borderId="0" xfId="0"/>
    <xf numFmtId="0" fontId="0" fillId="0" borderId="0" xfId="0" applyFill="1"/>
    <xf numFmtId="0" fontId="7" fillId="0" borderId="0" xfId="4" applyFont="1" applyFill="1"/>
    <xf numFmtId="0" fontId="4" fillId="0" borderId="0" xfId="8" applyFill="1"/>
    <xf numFmtId="0" fontId="10" fillId="0" borderId="0" xfId="8" applyFont="1" applyFill="1" applyBorder="1"/>
    <xf numFmtId="0" fontId="0" fillId="4" borderId="0" xfId="0" applyFill="1"/>
    <xf numFmtId="0" fontId="3" fillId="0" borderId="0" xfId="3"/>
    <xf numFmtId="0" fontId="3" fillId="0" borderId="0" xfId="3" applyAlignment="1">
      <alignment horizontal="center"/>
    </xf>
    <xf numFmtId="0" fontId="3" fillId="0" borderId="0" xfId="3" applyFont="1"/>
    <xf numFmtId="0" fontId="13" fillId="4" borderId="0" xfId="0" applyFont="1" applyFill="1"/>
    <xf numFmtId="0" fontId="14" fillId="0" borderId="4" xfId="0" applyFont="1" applyFill="1" applyBorder="1" applyAlignment="1">
      <alignment horizontal="center"/>
    </xf>
    <xf numFmtId="0" fontId="18" fillId="0" borderId="0" xfId="0" applyFont="1"/>
    <xf numFmtId="0" fontId="0" fillId="4" borderId="0" xfId="0" applyFill="1" applyBorder="1"/>
    <xf numFmtId="0" fontId="26" fillId="4" borderId="0" xfId="0" applyFont="1" applyFill="1" applyAlignment="1">
      <alignment horizontal="center" vertical="center"/>
    </xf>
    <xf numFmtId="0" fontId="32" fillId="0" borderId="0" xfId="0" applyFont="1" applyFill="1" applyBorder="1" applyAlignment="1" applyProtection="1">
      <alignment horizontal="left"/>
      <protection locked="0"/>
    </xf>
    <xf numFmtId="0" fontId="32" fillId="0" borderId="4" xfId="0" applyFont="1" applyFill="1" applyBorder="1" applyAlignment="1" applyProtection="1">
      <alignment horizontal="left"/>
      <protection locked="0"/>
    </xf>
    <xf numFmtId="0" fontId="33" fillId="4" borderId="0" xfId="0" applyFont="1" applyFill="1" applyAlignment="1">
      <alignment vertical="center" wrapText="1"/>
    </xf>
    <xf numFmtId="0" fontId="39" fillId="4" borderId="0" xfId="0" applyFont="1" applyFill="1" applyAlignment="1">
      <alignment horizontal="left" vertical="center"/>
    </xf>
    <xf numFmtId="0" fontId="39" fillId="4" borderId="0" xfId="0" applyFont="1" applyFill="1" applyAlignment="1">
      <alignment horizontal="center" vertical="center" wrapText="1"/>
    </xf>
    <xf numFmtId="0" fontId="8" fillId="4" borderId="0" xfId="0" applyFont="1" applyFill="1" applyBorder="1" applyAlignment="1">
      <alignment vertical="center" wrapText="1"/>
    </xf>
    <xf numFmtId="0" fontId="40" fillId="4" borderId="16" xfId="0" applyFont="1" applyFill="1" applyBorder="1" applyAlignment="1">
      <alignment horizontal="center" vertical="center" wrapText="1"/>
    </xf>
    <xf numFmtId="0" fontId="40" fillId="4" borderId="4" xfId="0" applyFont="1" applyFill="1" applyBorder="1" applyAlignment="1" applyProtection="1">
      <alignment horizontal="center" vertical="center" wrapText="1"/>
      <protection locked="0"/>
    </xf>
    <xf numFmtId="0" fontId="40" fillId="4" borderId="17" xfId="0" applyFont="1" applyFill="1" applyBorder="1" applyAlignment="1">
      <alignment horizontal="center" vertical="center" wrapText="1"/>
    </xf>
    <xf numFmtId="0" fontId="40" fillId="4" borderId="6" xfId="0" applyFont="1" applyFill="1" applyBorder="1" applyAlignment="1" applyProtection="1">
      <alignment horizontal="center" vertical="center" wrapText="1"/>
      <protection locked="0"/>
    </xf>
    <xf numFmtId="0" fontId="0" fillId="0" borderId="0" xfId="0" applyFill="1" applyBorder="1"/>
    <xf numFmtId="0" fontId="7" fillId="4" borderId="0" xfId="4" applyFont="1" applyFill="1"/>
    <xf numFmtId="0" fontId="45" fillId="0" borderId="0" xfId="0" applyFont="1" applyAlignment="1">
      <alignment horizontal="left"/>
    </xf>
    <xf numFmtId="0" fontId="10" fillId="0" borderId="0" xfId="0" applyFont="1" applyAlignment="1">
      <alignment horizontal="centerContinuous"/>
    </xf>
    <xf numFmtId="0" fontId="49" fillId="0" borderId="0" xfId="0" applyFont="1"/>
    <xf numFmtId="169" fontId="9" fillId="0" borderId="0" xfId="0" applyNumberFormat="1" applyFont="1" applyFill="1" applyBorder="1" applyAlignment="1"/>
    <xf numFmtId="0" fontId="49" fillId="0" borderId="0" xfId="0" applyFont="1" applyFill="1"/>
    <xf numFmtId="0" fontId="44" fillId="0" borderId="0" xfId="0" applyFont="1"/>
    <xf numFmtId="0" fontId="9" fillId="0" borderId="0" xfId="0" applyFont="1" applyAlignment="1">
      <alignment horizontal="centerContinuous"/>
    </xf>
    <xf numFmtId="169" fontId="9" fillId="0" borderId="0" xfId="0" applyNumberFormat="1" applyFont="1"/>
    <xf numFmtId="169" fontId="9" fillId="4" borderId="0" xfId="0" applyNumberFormat="1" applyFont="1" applyFill="1"/>
    <xf numFmtId="0" fontId="0" fillId="0" borderId="0" xfId="0" applyNumberFormat="1"/>
    <xf numFmtId="0" fontId="24" fillId="4" borderId="0" xfId="0" applyFont="1" applyFill="1"/>
    <xf numFmtId="199" fontId="40" fillId="4" borderId="9" xfId="0" applyNumberFormat="1" applyFont="1" applyFill="1" applyBorder="1" applyAlignment="1" applyProtection="1">
      <alignment horizontal="center" vertical="center" wrapText="1"/>
      <protection locked="0"/>
    </xf>
    <xf numFmtId="199" fontId="40" fillId="4" borderId="10" xfId="0" applyNumberFormat="1" applyFont="1" applyFill="1" applyBorder="1" applyAlignment="1" applyProtection="1">
      <alignment horizontal="center" vertical="center" wrapText="1"/>
      <protection locked="0"/>
    </xf>
    <xf numFmtId="164" fontId="40" fillId="4" borderId="14" xfId="0" applyNumberFormat="1" applyFont="1" applyFill="1" applyBorder="1" applyAlignment="1" applyProtection="1">
      <alignment vertical="center" wrapText="1"/>
      <protection locked="0"/>
    </xf>
    <xf numFmtId="0" fontId="40" fillId="4" borderId="14" xfId="0" applyFont="1" applyFill="1" applyBorder="1" applyAlignment="1" applyProtection="1">
      <alignment horizontal="center" vertical="center" wrapText="1"/>
      <protection locked="0"/>
    </xf>
    <xf numFmtId="164" fontId="40" fillId="4" borderId="4" xfId="0" applyNumberFormat="1" applyFont="1" applyFill="1" applyBorder="1" applyAlignment="1" applyProtection="1">
      <alignment vertical="center" wrapText="1"/>
      <protection locked="0"/>
    </xf>
    <xf numFmtId="164" fontId="40" fillId="4" borderId="6" xfId="0" applyNumberFormat="1" applyFont="1" applyFill="1" applyBorder="1" applyAlignment="1" applyProtection="1">
      <alignment vertical="center" wrapText="1"/>
      <protection locked="0"/>
    </xf>
    <xf numFmtId="0" fontId="40" fillId="4" borderId="13" xfId="0" applyFont="1" applyFill="1" applyBorder="1" applyAlignment="1">
      <alignment horizontal="center" vertical="center" wrapText="1"/>
    </xf>
    <xf numFmtId="169" fontId="3" fillId="0" borderId="0" xfId="3" applyNumberFormat="1" applyAlignment="1"/>
    <xf numFmtId="0" fontId="3" fillId="0" borderId="0" xfId="3" quotePrefix="1" applyFont="1" applyAlignment="1">
      <alignment horizontal="left"/>
    </xf>
    <xf numFmtId="0" fontId="37" fillId="6" borderId="37" xfId="7" applyFont="1" applyFill="1" applyBorder="1" applyAlignment="1">
      <alignment horizontal="left"/>
    </xf>
    <xf numFmtId="0" fontId="37" fillId="6" borderId="37" xfId="5" applyFont="1" applyFill="1" applyBorder="1" applyAlignment="1">
      <alignment horizontal="left"/>
    </xf>
    <xf numFmtId="0" fontId="4" fillId="0" borderId="0" xfId="5"/>
    <xf numFmtId="0" fontId="3" fillId="0" borderId="0" xfId="7" applyFont="1" applyFill="1" applyBorder="1" applyAlignment="1">
      <alignment wrapText="1"/>
    </xf>
    <xf numFmtId="0" fontId="3" fillId="0" borderId="0" xfId="5" applyFont="1" applyFill="1" applyBorder="1" applyAlignment="1"/>
    <xf numFmtId="0" fontId="4" fillId="0" borderId="0" xfId="5" applyFont="1"/>
    <xf numFmtId="0" fontId="3" fillId="0" borderId="38" xfId="7" applyFont="1" applyFill="1" applyBorder="1" applyAlignment="1">
      <alignment wrapText="1"/>
    </xf>
    <xf numFmtId="0" fontId="3" fillId="0" borderId="38" xfId="5" applyFont="1" applyFill="1" applyBorder="1" applyAlignment="1"/>
    <xf numFmtId="0" fontId="52" fillId="4" borderId="0" xfId="0" applyFont="1" applyFill="1" applyBorder="1" applyAlignment="1">
      <alignment horizontal="left"/>
    </xf>
    <xf numFmtId="3" fontId="40" fillId="4" borderId="0" xfId="0" applyNumberFormat="1" applyFont="1" applyFill="1" applyBorder="1" applyAlignment="1" applyProtection="1">
      <alignment horizontal="center" wrapText="1"/>
      <protection locked="0"/>
    </xf>
    <xf numFmtId="9" fontId="40" fillId="4" borderId="0" xfId="0" applyNumberFormat="1" applyFont="1" applyFill="1" applyBorder="1" applyAlignment="1" applyProtection="1">
      <alignment horizontal="center" wrapText="1"/>
      <protection locked="0"/>
    </xf>
    <xf numFmtId="169" fontId="0" fillId="4" borderId="0" xfId="0" applyNumberFormat="1" applyFill="1" applyBorder="1"/>
    <xf numFmtId="0" fontId="53" fillId="4" borderId="40" xfId="0" applyFont="1" applyFill="1" applyBorder="1" applyAlignment="1" applyProtection="1">
      <alignment horizontal="center"/>
    </xf>
    <xf numFmtId="0" fontId="54" fillId="4" borderId="34" xfId="0" applyFont="1" applyFill="1" applyBorder="1" applyProtection="1"/>
    <xf numFmtId="0" fontId="55" fillId="4" borderId="34" xfId="0" applyFont="1" applyFill="1" applyBorder="1" applyProtection="1"/>
    <xf numFmtId="200" fontId="0" fillId="4" borderId="34" xfId="0" applyNumberFormat="1" applyFill="1" applyBorder="1" applyProtection="1"/>
    <xf numFmtId="0" fontId="0" fillId="4" borderId="34" xfId="0" applyFill="1" applyBorder="1" applyProtection="1"/>
    <xf numFmtId="0" fontId="0" fillId="4" borderId="32" xfId="0" applyFill="1" applyBorder="1" applyProtection="1"/>
    <xf numFmtId="0" fontId="53" fillId="4" borderId="27" xfId="0" applyFont="1" applyFill="1" applyBorder="1" applyAlignment="1" applyProtection="1">
      <alignment horizontal="center"/>
    </xf>
    <xf numFmtId="0" fontId="56" fillId="4" borderId="0" xfId="0" applyFont="1" applyFill="1" applyBorder="1" applyProtection="1"/>
    <xf numFmtId="0" fontId="57" fillId="4" borderId="0" xfId="0" applyFont="1" applyFill="1" applyBorder="1" applyProtection="1"/>
    <xf numFmtId="200" fontId="0" fillId="4" borderId="0" xfId="0" applyNumberFormat="1" applyFill="1" applyBorder="1" applyProtection="1"/>
    <xf numFmtId="0" fontId="0" fillId="4" borderId="0" xfId="0" applyFill="1" applyBorder="1" applyProtection="1"/>
    <xf numFmtId="0" fontId="0" fillId="4" borderId="12" xfId="0" applyFill="1" applyBorder="1" applyProtection="1"/>
    <xf numFmtId="0" fontId="60" fillId="4" borderId="0" xfId="9" applyFont="1" applyFill="1" applyBorder="1" applyProtection="1"/>
    <xf numFmtId="200" fontId="0" fillId="4" borderId="0" xfId="0" applyNumberFormat="1" applyFill="1" applyBorder="1" applyAlignment="1" applyProtection="1">
      <alignment horizontal="left"/>
    </xf>
    <xf numFmtId="0" fontId="61" fillId="4" borderId="0" xfId="0" applyFont="1" applyFill="1" applyBorder="1" applyProtection="1"/>
    <xf numFmtId="0" fontId="62" fillId="4" borderId="0" xfId="0" applyNumberFormat="1" applyFont="1" applyFill="1" applyBorder="1" applyAlignment="1" applyProtection="1">
      <alignment horizontal="left"/>
      <protection locked="0"/>
    </xf>
    <xf numFmtId="0" fontId="24" fillId="4" borderId="27" xfId="0" applyFont="1" applyFill="1" applyBorder="1" applyAlignment="1" applyProtection="1">
      <alignment horizontal="center" vertical="center" textRotation="68"/>
    </xf>
    <xf numFmtId="0" fontId="63" fillId="4" borderId="0" xfId="0" applyNumberFormat="1" applyFont="1" applyFill="1" applyBorder="1" applyAlignment="1" applyProtection="1">
      <alignment horizontal="left" vertical="center"/>
    </xf>
    <xf numFmtId="201" fontId="64" fillId="4" borderId="0" xfId="0" applyNumberFormat="1" applyFont="1" applyFill="1" applyBorder="1" applyAlignment="1" applyProtection="1">
      <alignment horizontal="left" vertical="center"/>
    </xf>
    <xf numFmtId="0" fontId="0" fillId="4" borderId="0" xfId="0" applyFill="1" applyBorder="1" applyAlignment="1" applyProtection="1">
      <alignment vertical="center"/>
    </xf>
    <xf numFmtId="0" fontId="0" fillId="4" borderId="12" xfId="0" applyFill="1" applyBorder="1" applyAlignment="1" applyProtection="1">
      <alignment vertical="center"/>
    </xf>
    <xf numFmtId="0" fontId="0" fillId="4" borderId="0" xfId="0" applyFill="1" applyAlignment="1">
      <alignment vertical="center"/>
    </xf>
    <xf numFmtId="0" fontId="0" fillId="0" borderId="0" xfId="0" applyAlignment="1">
      <alignment vertical="center"/>
    </xf>
    <xf numFmtId="0" fontId="0" fillId="4" borderId="27" xfId="0" applyFill="1" applyBorder="1" applyProtection="1"/>
    <xf numFmtId="0" fontId="32" fillId="4" borderId="13" xfId="0" applyFont="1" applyFill="1" applyBorder="1" applyAlignment="1" applyProtection="1">
      <alignment horizontal="center"/>
    </xf>
    <xf numFmtId="0" fontId="32" fillId="4" borderId="14" xfId="0" applyFont="1" applyFill="1" applyBorder="1" applyAlignment="1" applyProtection="1">
      <alignment horizontal="center" vertical="center" wrapText="1"/>
    </xf>
    <xf numFmtId="0" fontId="0" fillId="4" borderId="0" xfId="0" applyFill="1" applyProtection="1"/>
    <xf numFmtId="0" fontId="24" fillId="4" borderId="16" xfId="0" applyFont="1" applyFill="1" applyBorder="1" applyAlignment="1" applyProtection="1">
      <alignment horizontal="center"/>
    </xf>
    <xf numFmtId="0" fontId="0" fillId="0" borderId="4" xfId="0" applyFill="1" applyBorder="1" applyProtection="1">
      <protection locked="0"/>
    </xf>
    <xf numFmtId="0" fontId="59" fillId="4" borderId="0" xfId="0" applyFont="1" applyFill="1" applyBorder="1" applyAlignment="1"/>
    <xf numFmtId="169" fontId="59" fillId="4" borderId="0" xfId="0" applyNumberFormat="1" applyFont="1" applyFill="1" applyBorder="1" applyAlignment="1"/>
    <xf numFmtId="0" fontId="24" fillId="4" borderId="17" xfId="0" applyFont="1" applyFill="1" applyBorder="1" applyAlignment="1" applyProtection="1">
      <alignment horizontal="center"/>
    </xf>
    <xf numFmtId="0" fontId="0" fillId="0" borderId="6" xfId="0" applyFill="1" applyBorder="1" applyProtection="1">
      <protection locked="0"/>
    </xf>
    <xf numFmtId="0" fontId="44" fillId="4" borderId="0" xfId="9" applyFont="1" applyFill="1" applyBorder="1" applyProtection="1"/>
    <xf numFmtId="0" fontId="10" fillId="0" borderId="0" xfId="0" applyFont="1" applyFill="1" applyBorder="1" applyAlignment="1" applyProtection="1">
      <alignment horizontal="center"/>
    </xf>
    <xf numFmtId="0" fontId="10" fillId="4" borderId="0" xfId="0" applyFont="1" applyFill="1" applyBorder="1" applyAlignment="1" applyProtection="1">
      <alignment horizontal="center"/>
    </xf>
    <xf numFmtId="1" fontId="0" fillId="0" borderId="0" xfId="0" applyNumberFormat="1" applyFill="1" applyBorder="1" applyProtection="1"/>
    <xf numFmtId="0" fontId="9" fillId="4" borderId="0" xfId="9" applyFont="1" applyFill="1" applyBorder="1" applyProtection="1"/>
    <xf numFmtId="0" fontId="44" fillId="4" borderId="12" xfId="9" applyFont="1" applyFill="1" applyBorder="1" applyProtection="1"/>
    <xf numFmtId="0" fontId="44" fillId="4" borderId="0" xfId="9" applyFont="1" applyFill="1" applyBorder="1" applyAlignment="1" applyProtection="1"/>
    <xf numFmtId="0" fontId="53" fillId="4" borderId="35" xfId="0" applyFont="1" applyFill="1" applyBorder="1" applyAlignment="1" applyProtection="1">
      <alignment horizontal="center"/>
    </xf>
    <xf numFmtId="0" fontId="0" fillId="4" borderId="31" xfId="0" applyFill="1" applyBorder="1" applyProtection="1"/>
    <xf numFmtId="200" fontId="0" fillId="4" borderId="31" xfId="0" applyNumberFormat="1" applyFill="1" applyBorder="1" applyProtection="1"/>
    <xf numFmtId="0" fontId="0" fillId="4" borderId="41" xfId="0" applyFill="1" applyBorder="1" applyProtection="1"/>
    <xf numFmtId="0" fontId="0" fillId="0" borderId="0" xfId="0" applyProtection="1"/>
    <xf numFmtId="0" fontId="0" fillId="0" borderId="0" xfId="0" applyNumberFormat="1" applyProtection="1"/>
    <xf numFmtId="0" fontId="66" fillId="0" borderId="0" xfId="6" applyFont="1" applyAlignment="1">
      <alignment vertical="center"/>
    </xf>
    <xf numFmtId="0" fontId="66" fillId="4" borderId="0" xfId="6" applyFont="1" applyFill="1" applyAlignment="1">
      <alignment vertical="center" wrapText="1"/>
    </xf>
    <xf numFmtId="0" fontId="66" fillId="4" borderId="0" xfId="6" applyNumberFormat="1" applyFont="1" applyFill="1" applyAlignment="1">
      <alignment horizontal="center" vertical="center"/>
    </xf>
    <xf numFmtId="0" fontId="66" fillId="4" borderId="0" xfId="6" applyFont="1" applyFill="1" applyAlignment="1">
      <alignment vertical="center"/>
    </xf>
    <xf numFmtId="0" fontId="67" fillId="0" borderId="0" xfId="6" applyFont="1" applyAlignment="1">
      <alignment vertical="center"/>
    </xf>
    <xf numFmtId="0" fontId="67" fillId="0" borderId="0" xfId="6" applyFont="1" applyFill="1" applyBorder="1" applyAlignment="1">
      <alignment vertical="center"/>
    </xf>
    <xf numFmtId="0" fontId="4" fillId="0" borderId="0" xfId="4" applyFill="1" applyBorder="1"/>
    <xf numFmtId="3" fontId="18" fillId="0" borderId="0" xfId="12" applyNumberFormat="1" applyFont="1" applyFill="1" applyBorder="1" applyAlignment="1">
      <alignment horizontal="center" vertical="center"/>
    </xf>
    <xf numFmtId="0" fontId="68" fillId="4" borderId="0" xfId="2" applyFont="1" applyFill="1" applyAlignment="1">
      <alignment wrapText="1"/>
    </xf>
    <xf numFmtId="0" fontId="3" fillId="4" borderId="0" xfId="2" applyFill="1"/>
    <xf numFmtId="0" fontId="66" fillId="4" borderId="0" xfId="6" applyFont="1" applyFill="1" applyBorder="1" applyAlignment="1">
      <alignment vertical="center"/>
    </xf>
    <xf numFmtId="0" fontId="10" fillId="4" borderId="0" xfId="2" applyFont="1" applyFill="1" applyBorder="1" applyAlignment="1">
      <alignment horizontal="center" wrapText="1"/>
    </xf>
    <xf numFmtId="0" fontId="3" fillId="4" borderId="0" xfId="2" applyFill="1" applyBorder="1" applyAlignment="1">
      <alignment horizontal="center"/>
    </xf>
    <xf numFmtId="0" fontId="41" fillId="4" borderId="0" xfId="2" applyFont="1" applyFill="1" applyAlignment="1">
      <alignment wrapText="1"/>
    </xf>
    <xf numFmtId="0" fontId="67" fillId="4" borderId="0" xfId="6" applyFont="1" applyFill="1" applyAlignment="1">
      <alignment vertical="center"/>
    </xf>
    <xf numFmtId="1" fontId="3" fillId="0" borderId="0" xfId="2" applyNumberFormat="1" applyFill="1" applyBorder="1" applyProtection="1">
      <protection locked="0"/>
    </xf>
    <xf numFmtId="0" fontId="24" fillId="4" borderId="0" xfId="2" applyFont="1" applyFill="1" applyBorder="1" applyAlignment="1">
      <alignment wrapText="1"/>
    </xf>
    <xf numFmtId="1" fontId="3" fillId="4" borderId="0" xfId="2" applyNumberFormat="1" applyFill="1" applyBorder="1"/>
    <xf numFmtId="0" fontId="3" fillId="4" borderId="0" xfId="2" applyFill="1" applyBorder="1"/>
    <xf numFmtId="0" fontId="67" fillId="0" borderId="0" xfId="6" applyNumberFormat="1" applyFont="1" applyAlignment="1">
      <alignment horizontal="center" vertical="center"/>
    </xf>
    <xf numFmtId="0" fontId="67" fillId="0" borderId="0" xfId="6" applyFont="1" applyAlignment="1">
      <alignment vertical="center" wrapText="1"/>
    </xf>
    <xf numFmtId="0" fontId="70" fillId="0" borderId="0" xfId="6" applyFont="1" applyFill="1" applyBorder="1" applyAlignment="1">
      <alignment vertical="center"/>
    </xf>
    <xf numFmtId="0" fontId="3" fillId="0" borderId="4" xfId="3" applyBorder="1"/>
    <xf numFmtId="0" fontId="3" fillId="0" borderId="4" xfId="3" applyBorder="1" applyAlignment="1">
      <alignment horizontal="center"/>
    </xf>
    <xf numFmtId="169" fontId="3" fillId="0" borderId="4" xfId="3" applyNumberFormat="1" applyBorder="1" applyAlignment="1"/>
    <xf numFmtId="0" fontId="3" fillId="0" borderId="4" xfId="3" applyFont="1" applyBorder="1"/>
    <xf numFmtId="0" fontId="8" fillId="2" borderId="4" xfId="3" applyFont="1" applyFill="1" applyBorder="1" applyAlignment="1">
      <alignment horizontal="center" vertical="center" wrapText="1"/>
    </xf>
    <xf numFmtId="0" fontId="14" fillId="0" borderId="0" xfId="0" applyFont="1" applyFill="1" applyBorder="1" applyAlignment="1">
      <alignment horizontal="center" vertical="center"/>
    </xf>
    <xf numFmtId="0" fontId="14" fillId="0" borderId="0" xfId="0" applyFont="1" applyFill="1"/>
    <xf numFmtId="0" fontId="71" fillId="0" borderId="0" xfId="0" applyFont="1" applyFill="1" applyAlignment="1" applyProtection="1">
      <alignment horizontal="center" vertical="center" wrapText="1"/>
    </xf>
    <xf numFmtId="0" fontId="15" fillId="0" borderId="0" xfId="0" applyFont="1" applyFill="1" applyProtection="1"/>
    <xf numFmtId="0" fontId="73" fillId="0" borderId="0" xfId="0" applyFont="1" applyFill="1" applyProtection="1"/>
    <xf numFmtId="0" fontId="73" fillId="0" borderId="0" xfId="0" applyFont="1" applyFill="1" applyAlignment="1" applyProtection="1"/>
    <xf numFmtId="0" fontId="75" fillId="0" borderId="0" xfId="0" applyFont="1" applyFill="1" applyAlignment="1" applyProtection="1">
      <alignment horizontal="center" vertical="center" wrapText="1"/>
    </xf>
    <xf numFmtId="0" fontId="76" fillId="0" borderId="0" xfId="0" applyFont="1" applyFill="1" applyAlignment="1" applyProtection="1">
      <alignment horizontal="center" vertical="center" wrapText="1"/>
    </xf>
    <xf numFmtId="0" fontId="72" fillId="0" borderId="4" xfId="0" applyFont="1" applyFill="1" applyBorder="1" applyAlignment="1" applyProtection="1">
      <alignment vertical="center" wrapText="1"/>
    </xf>
    <xf numFmtId="0" fontId="74" fillId="0" borderId="4" xfId="0" applyFont="1" applyFill="1" applyBorder="1" applyAlignment="1" applyProtection="1">
      <alignment horizontal="center" vertical="center" wrapText="1"/>
    </xf>
    <xf numFmtId="0" fontId="74" fillId="0" borderId="4" xfId="0" applyFont="1" applyFill="1" applyBorder="1" applyAlignment="1" applyProtection="1">
      <alignment horizontal="left" vertical="center" wrapText="1"/>
    </xf>
    <xf numFmtId="0" fontId="74" fillId="0" borderId="4" xfId="0" quotePrefix="1" applyFont="1" applyFill="1" applyBorder="1" applyAlignment="1" applyProtection="1">
      <alignment horizontal="left" vertical="center" wrapText="1"/>
    </xf>
    <xf numFmtId="0" fontId="77" fillId="0" borderId="4" xfId="13" applyFont="1" applyFill="1" applyBorder="1" applyAlignment="1" applyProtection="1">
      <alignment horizontal="center" vertical="center" wrapText="1"/>
      <protection locked="0"/>
    </xf>
    <xf numFmtId="0" fontId="14" fillId="0" borderId="0" xfId="0" applyFont="1" applyAlignment="1">
      <alignment wrapText="1"/>
    </xf>
    <xf numFmtId="0" fontId="9" fillId="10" borderId="4" xfId="8" applyFont="1" applyFill="1" applyBorder="1"/>
    <xf numFmtId="0" fontId="9" fillId="10" borderId="5" xfId="8" applyFont="1" applyFill="1" applyBorder="1"/>
    <xf numFmtId="0" fontId="9" fillId="10" borderId="6" xfId="8" applyFont="1" applyFill="1" applyBorder="1"/>
    <xf numFmtId="0" fontId="9" fillId="10" borderId="7" xfId="8" applyFont="1" applyFill="1" applyBorder="1"/>
    <xf numFmtId="0" fontId="9" fillId="10" borderId="13" xfId="8" applyFont="1" applyFill="1" applyBorder="1"/>
    <xf numFmtId="0" fontId="9" fillId="10" borderId="14" xfId="8" applyFont="1" applyFill="1" applyBorder="1"/>
    <xf numFmtId="0" fontId="9" fillId="10" borderId="15" xfId="8" applyFont="1" applyFill="1" applyBorder="1"/>
    <xf numFmtId="0" fontId="9" fillId="10" borderId="16" xfId="8" applyFont="1" applyFill="1" applyBorder="1"/>
    <xf numFmtId="0" fontId="9" fillId="10" borderId="17" xfId="8" applyFont="1" applyFill="1" applyBorder="1"/>
    <xf numFmtId="0" fontId="8" fillId="11" borderId="18" xfId="2" applyFont="1" applyFill="1" applyBorder="1" applyAlignment="1">
      <alignment horizontal="center" wrapText="1"/>
    </xf>
    <xf numFmtId="0" fontId="8" fillId="11" borderId="46" xfId="2" applyFont="1" applyFill="1" applyBorder="1" applyAlignment="1">
      <alignment horizontal="center" wrapText="1"/>
    </xf>
    <xf numFmtId="0" fontId="8" fillId="11" borderId="48" xfId="2" applyFont="1" applyFill="1" applyBorder="1" applyAlignment="1">
      <alignment horizontal="center" wrapText="1"/>
    </xf>
    <xf numFmtId="0" fontId="8" fillId="11" borderId="20" xfId="2" applyFont="1" applyFill="1" applyBorder="1" applyAlignment="1">
      <alignment horizontal="center" wrapText="1"/>
    </xf>
    <xf numFmtId="0" fontId="8" fillId="11" borderId="23" xfId="2" applyFont="1" applyFill="1" applyBorder="1" applyAlignment="1">
      <alignment horizontal="center" wrapText="1"/>
    </xf>
    <xf numFmtId="0" fontId="8" fillId="11" borderId="19" xfId="2" applyFont="1" applyFill="1" applyBorder="1" applyAlignment="1">
      <alignment horizontal="center" wrapText="1"/>
    </xf>
    <xf numFmtId="0" fontId="8" fillId="11" borderId="10" xfId="2" applyFont="1" applyFill="1" applyBorder="1" applyAlignment="1">
      <alignment horizontal="center" wrapText="1"/>
    </xf>
    <xf numFmtId="0" fontId="9" fillId="7" borderId="23" xfId="8" applyFont="1" applyFill="1" applyBorder="1"/>
    <xf numFmtId="0" fontId="9" fillId="7" borderId="18" xfId="8" applyFont="1" applyFill="1" applyBorder="1"/>
    <xf numFmtId="0" fontId="9" fillId="7" borderId="19" xfId="8" applyFont="1" applyFill="1" applyBorder="1"/>
    <xf numFmtId="0" fontId="9" fillId="7" borderId="10" xfId="8" applyFont="1" applyFill="1" applyBorder="1"/>
    <xf numFmtId="0" fontId="14" fillId="0" borderId="0" xfId="0" applyFont="1" applyAlignment="1">
      <alignment vertical="center" wrapText="1"/>
    </xf>
    <xf numFmtId="0" fontId="11" fillId="0" borderId="0" xfId="0" applyFont="1" applyFill="1" applyAlignment="1"/>
    <xf numFmtId="0" fontId="11" fillId="0" borderId="0" xfId="0" applyFont="1" applyFill="1" applyAlignment="1">
      <alignment horizontal="left"/>
    </xf>
    <xf numFmtId="0" fontId="13" fillId="0" borderId="0" xfId="0" applyFont="1" applyFill="1"/>
    <xf numFmtId="0" fontId="14" fillId="9" borderId="13" xfId="0" applyFont="1" applyFill="1" applyBorder="1" applyAlignment="1">
      <alignment horizontal="center" vertical="center"/>
    </xf>
    <xf numFmtId="0" fontId="14" fillId="16" borderId="14" xfId="0" applyFont="1" applyFill="1" applyBorder="1" applyAlignment="1">
      <alignment horizontal="center" vertical="center"/>
    </xf>
    <xf numFmtId="0" fontId="14" fillId="17" borderId="15" xfId="0" applyFont="1" applyFill="1" applyBorder="1" applyAlignment="1">
      <alignment horizontal="center" vertical="center"/>
    </xf>
    <xf numFmtId="0" fontId="14" fillId="10" borderId="16" xfId="0" applyFont="1" applyFill="1" applyBorder="1" applyAlignment="1">
      <alignment horizontal="center" vertical="center"/>
    </xf>
    <xf numFmtId="0" fontId="14" fillId="19" borderId="4" xfId="0" applyFont="1" applyFill="1" applyBorder="1" applyAlignment="1">
      <alignment horizontal="center" vertical="center"/>
    </xf>
    <xf numFmtId="0" fontId="14" fillId="20" borderId="5" xfId="0" applyFont="1" applyFill="1" applyBorder="1" applyAlignment="1">
      <alignment horizontal="center" vertical="center"/>
    </xf>
    <xf numFmtId="0" fontId="14" fillId="15" borderId="17" xfId="0" applyFont="1" applyFill="1" applyBorder="1" applyAlignment="1">
      <alignment horizontal="center" vertical="center"/>
    </xf>
    <xf numFmtId="0" fontId="14" fillId="8" borderId="6" xfId="0" applyFont="1" applyFill="1" applyBorder="1" applyAlignment="1">
      <alignment horizontal="center" vertical="center"/>
    </xf>
    <xf numFmtId="0" fontId="14" fillId="21" borderId="7" xfId="0" applyFont="1" applyFill="1" applyBorder="1" applyAlignment="1">
      <alignment horizontal="center" vertical="center"/>
    </xf>
    <xf numFmtId="0" fontId="15" fillId="9" borderId="4" xfId="0" applyFont="1" applyFill="1" applyBorder="1" applyAlignment="1">
      <alignment horizontal="center" vertical="center"/>
    </xf>
    <xf numFmtId="0" fontId="15" fillId="10" borderId="4" xfId="0" applyFont="1" applyFill="1" applyBorder="1" applyAlignment="1">
      <alignment horizontal="center" vertical="center"/>
    </xf>
    <xf numFmtId="0" fontId="15" fillId="15" borderId="4" xfId="0" applyFont="1" applyFill="1" applyBorder="1" applyAlignment="1">
      <alignment horizontal="center" vertical="center"/>
    </xf>
    <xf numFmtId="0" fontId="14" fillId="3" borderId="4" xfId="0" applyFont="1" applyFill="1" applyBorder="1" applyAlignment="1">
      <alignment horizontal="center" vertical="center"/>
    </xf>
    <xf numFmtId="0" fontId="16" fillId="5" borderId="4" xfId="0" applyFont="1" applyFill="1" applyBorder="1" applyAlignment="1">
      <alignment horizontal="center" vertical="center"/>
    </xf>
    <xf numFmtId="0" fontId="19" fillId="0" borderId="0" xfId="0" applyFont="1" applyFill="1" applyAlignment="1">
      <alignment horizontal="left"/>
    </xf>
    <xf numFmtId="0" fontId="0" fillId="0" borderId="0" xfId="0" applyFont="1" applyFill="1"/>
    <xf numFmtId="0" fontId="32" fillId="0" borderId="0" xfId="0" applyFont="1" applyFill="1" applyBorder="1" applyAlignment="1">
      <alignment horizontal="center" vertical="center" wrapText="1"/>
    </xf>
    <xf numFmtId="2" fontId="0" fillId="0" borderId="0" xfId="0" applyNumberFormat="1" applyFont="1" applyFill="1"/>
    <xf numFmtId="0" fontId="0" fillId="0" borderId="0" xfId="0" applyFont="1" applyFill="1" applyAlignment="1">
      <alignment horizontal="center" wrapText="1"/>
    </xf>
    <xf numFmtId="0" fontId="0" fillId="0" borderId="0" xfId="0" applyFont="1" applyFill="1" applyAlignment="1">
      <alignment wrapText="1"/>
    </xf>
    <xf numFmtId="0" fontId="0" fillId="0" borderId="0" xfId="0" applyFont="1" applyFill="1" applyBorder="1"/>
    <xf numFmtId="0" fontId="32" fillId="16" borderId="4" xfId="0" applyFont="1" applyFill="1" applyBorder="1" applyAlignment="1">
      <alignment horizontal="center" vertical="center" wrapText="1"/>
    </xf>
    <xf numFmtId="0" fontId="32" fillId="16" borderId="4" xfId="0" applyFont="1" applyFill="1" applyBorder="1" applyAlignment="1">
      <alignment vertical="center" wrapText="1"/>
    </xf>
    <xf numFmtId="0" fontId="32" fillId="16" borderId="4" xfId="0" applyFont="1" applyFill="1" applyBorder="1" applyAlignment="1">
      <alignment horizontal="left" vertical="center" wrapText="1"/>
    </xf>
    <xf numFmtId="0" fontId="20" fillId="17" borderId="4" xfId="0" applyFont="1" applyFill="1" applyBorder="1" applyAlignment="1">
      <alignment wrapText="1"/>
    </xf>
    <xf numFmtId="1" fontId="20" fillId="17" borderId="4" xfId="0" applyNumberFormat="1" applyFont="1" applyFill="1" applyBorder="1" applyAlignment="1">
      <alignment wrapText="1"/>
    </xf>
    <xf numFmtId="4" fontId="20" fillId="17" borderId="4" xfId="0" applyNumberFormat="1" applyFont="1" applyFill="1" applyBorder="1" applyAlignment="1">
      <alignment wrapText="1"/>
    </xf>
    <xf numFmtId="170" fontId="20" fillId="17" borderId="4" xfId="0" applyNumberFormat="1" applyFont="1" applyFill="1" applyBorder="1" applyAlignment="1">
      <alignment wrapText="1"/>
    </xf>
    <xf numFmtId="10" fontId="20" fillId="17" borderId="4" xfId="0" applyNumberFormat="1" applyFont="1" applyFill="1" applyBorder="1" applyAlignment="1">
      <alignment wrapText="1"/>
    </xf>
    <xf numFmtId="171" fontId="20" fillId="17" borderId="4" xfId="0" applyNumberFormat="1" applyFont="1" applyFill="1" applyBorder="1" applyAlignment="1">
      <alignment wrapText="1"/>
    </xf>
    <xf numFmtId="169" fontId="20" fillId="17" borderId="4" xfId="0" applyNumberFormat="1" applyFont="1" applyFill="1" applyBorder="1" applyAlignment="1">
      <alignment wrapText="1"/>
    </xf>
    <xf numFmtId="172" fontId="20" fillId="17" borderId="4" xfId="0" applyNumberFormat="1" applyFont="1" applyFill="1" applyBorder="1" applyAlignment="1">
      <alignment wrapText="1"/>
    </xf>
    <xf numFmtId="173" fontId="20" fillId="17" borderId="4" xfId="0" applyNumberFormat="1" applyFont="1" applyFill="1" applyBorder="1" applyAlignment="1">
      <alignment wrapText="1"/>
    </xf>
    <xf numFmtId="11" fontId="20" fillId="17" borderId="4" xfId="0" applyNumberFormat="1" applyFont="1" applyFill="1" applyBorder="1" applyAlignment="1">
      <alignment wrapText="1"/>
    </xf>
    <xf numFmtId="174" fontId="20" fillId="17" borderId="4" xfId="0" applyNumberFormat="1" applyFont="1" applyFill="1" applyBorder="1" applyAlignment="1">
      <alignment wrapText="1"/>
    </xf>
    <xf numFmtId="12" fontId="20" fillId="17" borderId="4" xfId="0" applyNumberFormat="1" applyFont="1" applyFill="1" applyBorder="1" applyAlignment="1">
      <alignment wrapText="1"/>
    </xf>
    <xf numFmtId="13" fontId="20" fillId="17" borderId="4" xfId="0" applyNumberFormat="1" applyFont="1" applyFill="1" applyBorder="1" applyAlignment="1">
      <alignment wrapText="1"/>
    </xf>
    <xf numFmtId="175" fontId="20" fillId="17" borderId="4" xfId="0" applyNumberFormat="1" applyFont="1" applyFill="1" applyBorder="1" applyAlignment="1">
      <alignment wrapText="1"/>
    </xf>
    <xf numFmtId="0" fontId="32" fillId="16" borderId="4" xfId="0" applyNumberFormat="1" applyFont="1" applyFill="1" applyBorder="1" applyAlignment="1">
      <alignment horizontal="center" vertical="center" wrapText="1"/>
    </xf>
    <xf numFmtId="0" fontId="21" fillId="0" borderId="0" xfId="0" applyFont="1" applyFill="1"/>
    <xf numFmtId="9" fontId="20" fillId="17" borderId="4" xfId="0" applyNumberFormat="1" applyFont="1" applyFill="1" applyBorder="1" applyAlignment="1">
      <alignment wrapText="1"/>
    </xf>
    <xf numFmtId="0" fontId="20" fillId="0" borderId="0" xfId="0" applyFont="1" applyFill="1" applyAlignment="1">
      <alignment vertical="center"/>
    </xf>
    <xf numFmtId="0" fontId="82" fillId="0" borderId="0" xfId="0" applyFont="1" applyFill="1" applyAlignment="1">
      <alignment horizontal="left"/>
    </xf>
    <xf numFmtId="0" fontId="83" fillId="0" borderId="0" xfId="0" applyFont="1" applyFill="1" applyAlignment="1">
      <alignment horizontal="left"/>
    </xf>
    <xf numFmtId="0" fontId="83" fillId="0" borderId="0" xfId="0" applyFont="1" applyFill="1" applyAlignment="1"/>
    <xf numFmtId="0" fontId="84" fillId="0" borderId="0" xfId="4" applyFont="1" applyFill="1"/>
    <xf numFmtId="0" fontId="25" fillId="0" borderId="0" xfId="0" applyFont="1" applyFill="1"/>
    <xf numFmtId="9" fontId="20" fillId="19" borderId="4" xfId="0" applyNumberFormat="1" applyFont="1" applyFill="1" applyBorder="1"/>
    <xf numFmtId="181" fontId="20" fillId="0" borderId="44" xfId="0" applyNumberFormat="1" applyFont="1" applyFill="1" applyBorder="1"/>
    <xf numFmtId="176" fontId="20" fillId="0" borderId="44" xfId="0" applyNumberFormat="1" applyFont="1" applyFill="1" applyBorder="1"/>
    <xf numFmtId="184" fontId="20" fillId="0" borderId="44" xfId="0" applyNumberFormat="1" applyFont="1" applyFill="1" applyBorder="1"/>
    <xf numFmtId="178" fontId="20" fillId="0" borderId="44" xfId="0" applyNumberFormat="1" applyFont="1" applyFill="1" applyBorder="1"/>
    <xf numFmtId="187" fontId="20" fillId="0" borderId="44" xfId="0" applyNumberFormat="1" applyFont="1" applyFill="1" applyBorder="1"/>
    <xf numFmtId="189" fontId="20" fillId="0" borderId="44" xfId="0" applyNumberFormat="1" applyFont="1" applyFill="1" applyBorder="1"/>
    <xf numFmtId="182" fontId="20" fillId="0" borderId="44" xfId="0" applyNumberFormat="1" applyFont="1" applyBorder="1"/>
    <xf numFmtId="183" fontId="20" fillId="0" borderId="44" xfId="0" applyNumberFormat="1" applyFont="1" applyBorder="1"/>
    <xf numFmtId="185" fontId="20" fillId="0" borderId="44" xfId="0" applyNumberFormat="1" applyFont="1" applyBorder="1"/>
    <xf numFmtId="186" fontId="20" fillId="0" borderId="44" xfId="0" applyNumberFormat="1" applyFont="1" applyBorder="1"/>
    <xf numFmtId="188" fontId="20" fillId="0" borderId="44" xfId="0" applyNumberFormat="1" applyFont="1" applyBorder="1"/>
    <xf numFmtId="190" fontId="20" fillId="0" borderId="44" xfId="0" applyNumberFormat="1" applyFont="1" applyBorder="1"/>
    <xf numFmtId="179" fontId="20" fillId="0" borderId="41" xfId="0" applyNumberFormat="1" applyFont="1" applyFill="1" applyBorder="1"/>
    <xf numFmtId="180" fontId="20" fillId="0" borderId="41" xfId="0" applyNumberFormat="1" applyFont="1" applyBorder="1"/>
    <xf numFmtId="0" fontId="0" fillId="4" borderId="0" xfId="0" applyFont="1" applyFill="1"/>
    <xf numFmtId="0" fontId="0" fillId="0" borderId="0" xfId="0" applyFont="1"/>
    <xf numFmtId="14" fontId="0" fillId="4" borderId="0" xfId="0" applyNumberFormat="1" applyFont="1" applyFill="1"/>
    <xf numFmtId="0" fontId="32" fillId="27" borderId="4" xfId="0" applyFont="1" applyFill="1" applyBorder="1" applyAlignment="1">
      <alignment horizontal="left"/>
    </xf>
    <xf numFmtId="179" fontId="0" fillId="4" borderId="0" xfId="0" applyNumberFormat="1" applyFont="1" applyFill="1"/>
    <xf numFmtId="181" fontId="0" fillId="4" borderId="0" xfId="0" applyNumberFormat="1" applyFont="1" applyFill="1"/>
    <xf numFmtId="176" fontId="0" fillId="4" borderId="0" xfId="0" applyNumberFormat="1" applyFont="1" applyFill="1"/>
    <xf numFmtId="184" fontId="0" fillId="4" borderId="0" xfId="0" applyNumberFormat="1" applyFont="1" applyFill="1"/>
    <xf numFmtId="178" fontId="0" fillId="4" borderId="0" xfId="0" applyNumberFormat="1" applyFont="1" applyFill="1"/>
    <xf numFmtId="187" fontId="0" fillId="4" borderId="0" xfId="0" applyNumberFormat="1" applyFont="1" applyFill="1"/>
    <xf numFmtId="189" fontId="0" fillId="4" borderId="0" xfId="0" applyNumberFormat="1" applyFont="1" applyFill="1"/>
    <xf numFmtId="0" fontId="32" fillId="27" borderId="4" xfId="0" applyFont="1" applyFill="1" applyBorder="1" applyAlignment="1">
      <alignment horizontal="center" vertical="center"/>
    </xf>
    <xf numFmtId="191" fontId="0" fillId="4" borderId="0" xfId="0" applyNumberFormat="1" applyFont="1" applyFill="1"/>
    <xf numFmtId="0" fontId="0" fillId="4" borderId="26" xfId="0" applyFont="1" applyFill="1" applyBorder="1"/>
    <xf numFmtId="0" fontId="0" fillId="4" borderId="4" xfId="0" applyFont="1" applyFill="1" applyBorder="1"/>
    <xf numFmtId="190" fontId="32" fillId="27" borderId="4" xfId="0" applyNumberFormat="1" applyFont="1" applyFill="1" applyBorder="1" applyAlignment="1">
      <alignment horizontal="left"/>
    </xf>
    <xf numFmtId="0" fontId="86" fillId="4" borderId="0" xfId="0" applyFont="1" applyFill="1" applyAlignment="1">
      <alignment horizontal="left"/>
    </xf>
    <xf numFmtId="189" fontId="0" fillId="0" borderId="0" xfId="0" applyNumberFormat="1" applyFill="1"/>
    <xf numFmtId="14" fontId="0" fillId="0" borderId="0" xfId="0" applyNumberFormat="1" applyFill="1"/>
    <xf numFmtId="0" fontId="27" fillId="28" borderId="4" xfId="0" applyFont="1" applyFill="1" applyBorder="1" applyAlignment="1">
      <alignment horizontal="center" vertical="center"/>
    </xf>
    <xf numFmtId="0" fontId="27" fillId="27" borderId="4" xfId="0" applyFont="1" applyFill="1" applyBorder="1" applyAlignment="1">
      <alignment horizontal="center" vertical="center" wrapText="1"/>
    </xf>
    <xf numFmtId="0" fontId="28" fillId="0" borderId="0" xfId="13" applyFill="1" applyAlignment="1" applyProtection="1"/>
    <xf numFmtId="0" fontId="88" fillId="0" borderId="0" xfId="0" applyFont="1" applyFill="1" applyAlignment="1">
      <alignment horizontal="left"/>
    </xf>
    <xf numFmtId="0" fontId="20" fillId="0" borderId="0" xfId="0" applyFont="1" applyFill="1" applyBorder="1"/>
    <xf numFmtId="2" fontId="20" fillId="0" borderId="0" xfId="0" applyNumberFormat="1" applyFont="1" applyFill="1" applyBorder="1"/>
    <xf numFmtId="192" fontId="20" fillId="0" borderId="0" xfId="0" applyNumberFormat="1" applyFont="1" applyFill="1" applyBorder="1"/>
    <xf numFmtId="193" fontId="20" fillId="0" borderId="0" xfId="0" applyNumberFormat="1" applyFont="1" applyFill="1" applyBorder="1"/>
    <xf numFmtId="10" fontId="20" fillId="0" borderId="0" xfId="0" applyNumberFormat="1" applyFont="1" applyFill="1" applyBorder="1"/>
    <xf numFmtId="49" fontId="20" fillId="0" borderId="0" xfId="0" applyNumberFormat="1" applyFont="1" applyFill="1" applyBorder="1"/>
    <xf numFmtId="0" fontId="89" fillId="8" borderId="4" xfId="0" applyFont="1" applyFill="1" applyBorder="1" applyAlignment="1">
      <alignment horizontal="left" vertical="center"/>
    </xf>
    <xf numFmtId="0" fontId="90" fillId="8" borderId="4" xfId="0" applyFont="1" applyFill="1" applyBorder="1"/>
    <xf numFmtId="11" fontId="90" fillId="8" borderId="4" xfId="0" applyNumberFormat="1" applyFont="1" applyFill="1" applyBorder="1"/>
    <xf numFmtId="0" fontId="90" fillId="21" borderId="4" xfId="0" applyFont="1" applyFill="1" applyBorder="1"/>
    <xf numFmtId="2" fontId="90" fillId="21" borderId="4" xfId="0" applyNumberFormat="1" applyFont="1" applyFill="1" applyBorder="1"/>
    <xf numFmtId="192" fontId="90" fillId="21" borderId="4" xfId="0" applyNumberFormat="1" applyFont="1" applyFill="1" applyBorder="1"/>
    <xf numFmtId="193" fontId="90" fillId="21" borderId="4" xfId="0" applyNumberFormat="1" applyFont="1" applyFill="1" applyBorder="1"/>
    <xf numFmtId="10" fontId="90" fillId="21" borderId="4" xfId="0" applyNumberFormat="1" applyFont="1" applyFill="1" applyBorder="1" applyAlignment="1">
      <alignment horizontal="right"/>
    </xf>
    <xf numFmtId="49" fontId="90" fillId="21" borderId="4" xfId="0" applyNumberFormat="1" applyFont="1" applyFill="1" applyBorder="1"/>
    <xf numFmtId="0" fontId="91" fillId="0" borderId="0" xfId="0" applyFont="1" applyFill="1" applyAlignment="1">
      <alignment horizontal="left"/>
    </xf>
    <xf numFmtId="0" fontId="31" fillId="0" borderId="0" xfId="0" applyFont="1" applyFill="1" applyAlignment="1">
      <alignment wrapText="1"/>
    </xf>
    <xf numFmtId="0" fontId="31" fillId="0" borderId="0" xfId="0" applyFont="1" applyFill="1"/>
    <xf numFmtId="164" fontId="33" fillId="0" borderId="4" xfId="0" applyNumberFormat="1" applyFont="1" applyFill="1" applyBorder="1" applyAlignment="1" applyProtection="1">
      <protection locked="0"/>
    </xf>
    <xf numFmtId="0" fontId="95" fillId="7" borderId="4" xfId="0" applyFont="1" applyFill="1" applyBorder="1" applyAlignment="1">
      <alignment horizontal="left" vertical="center"/>
    </xf>
    <xf numFmtId="164" fontId="95" fillId="7" borderId="4" xfId="0" applyNumberFormat="1" applyFont="1" applyFill="1" applyBorder="1" applyAlignment="1">
      <alignment horizontal="center" vertical="center"/>
    </xf>
    <xf numFmtId="0" fontId="95" fillId="7" borderId="4" xfId="0" applyFont="1" applyFill="1" applyBorder="1" applyAlignment="1" applyProtection="1">
      <alignment horizontal="left"/>
      <protection locked="0"/>
    </xf>
    <xf numFmtId="164" fontId="96" fillId="23" borderId="4" xfId="0" applyNumberFormat="1" applyFont="1" applyFill="1" applyBorder="1" applyAlignment="1" applyProtection="1">
      <protection locked="0"/>
    </xf>
    <xf numFmtId="164" fontId="96" fillId="32" borderId="4" xfId="0" applyNumberFormat="1" applyFont="1" applyFill="1" applyBorder="1" applyAlignment="1" applyProtection="1">
      <protection locked="0"/>
    </xf>
    <xf numFmtId="194" fontId="0" fillId="0" borderId="0" xfId="14" applyNumberFormat="1" applyFont="1" applyFill="1"/>
    <xf numFmtId="0" fontId="92" fillId="25" borderId="4" xfId="3" applyFont="1" applyFill="1" applyBorder="1" applyAlignment="1">
      <alignment vertical="center" wrapText="1"/>
    </xf>
    <xf numFmtId="0" fontId="92" fillId="25" borderId="4" xfId="3" applyFont="1" applyFill="1" applyBorder="1" applyAlignment="1">
      <alignment horizontal="center" vertical="center" wrapText="1"/>
    </xf>
    <xf numFmtId="0" fontId="35" fillId="0" borderId="0" xfId="0" applyFont="1" applyFill="1"/>
    <xf numFmtId="0" fontId="35" fillId="0" borderId="0" xfId="0" applyFont="1" applyFill="1" applyBorder="1"/>
    <xf numFmtId="0" fontId="27" fillId="0" borderId="0" xfId="0" applyFont="1" applyFill="1"/>
    <xf numFmtId="0" fontId="27" fillId="0" borderId="0" xfId="0" applyFont="1" applyFill="1" applyBorder="1"/>
    <xf numFmtId="164" fontId="99" fillId="28" borderId="4" xfId="0" applyNumberFormat="1" applyFont="1" applyFill="1" applyBorder="1" applyAlignment="1">
      <alignment horizontal="center" vertical="center"/>
    </xf>
    <xf numFmtId="164" fontId="98" fillId="28" borderId="4" xfId="0" applyNumberFormat="1" applyFont="1" applyFill="1" applyBorder="1" applyAlignment="1">
      <alignment horizontal="center" vertical="center"/>
    </xf>
    <xf numFmtId="0" fontId="101" fillId="0" borderId="0" xfId="0" applyFont="1" applyFill="1" applyAlignment="1">
      <alignment horizontal="left"/>
    </xf>
    <xf numFmtId="0" fontId="100" fillId="27" borderId="4" xfId="0" applyFont="1" applyFill="1" applyBorder="1"/>
    <xf numFmtId="0" fontId="100" fillId="27" borderId="4" xfId="0" quotePrefix="1" applyFont="1" applyFill="1" applyBorder="1" applyAlignment="1">
      <alignment horizontal="left"/>
    </xf>
    <xf numFmtId="0" fontId="103" fillId="0" borderId="0" xfId="0" applyFont="1" applyFill="1" applyAlignment="1">
      <alignment horizontal="left"/>
    </xf>
    <xf numFmtId="164" fontId="97" fillId="33" borderId="4" xfId="0" applyNumberFormat="1" applyFont="1" applyFill="1" applyBorder="1" applyAlignment="1">
      <alignment horizontal="center" vertical="center"/>
    </xf>
    <xf numFmtId="0" fontId="102" fillId="22" borderId="4" xfId="0" applyFont="1" applyFill="1" applyBorder="1"/>
    <xf numFmtId="0" fontId="29" fillId="0" borderId="0" xfId="0" applyFont="1" applyFill="1" applyAlignment="1">
      <alignment horizontal="left" vertical="center"/>
    </xf>
    <xf numFmtId="0" fontId="104" fillId="0" borderId="0" xfId="0" applyFont="1" applyFill="1" applyAlignment="1">
      <alignment horizontal="left"/>
    </xf>
    <xf numFmtId="0" fontId="27" fillId="34" borderId="49" xfId="0" applyFont="1" applyFill="1" applyBorder="1" applyAlignment="1">
      <alignment horizontal="left" vertical="distributed" wrapText="1"/>
    </xf>
    <xf numFmtId="0" fontId="27" fillId="34" borderId="4" xfId="0" applyFont="1" applyFill="1" applyBorder="1" applyAlignment="1">
      <alignment horizontal="center" vertical="center"/>
    </xf>
    <xf numFmtId="0" fontId="43" fillId="34" borderId="4" xfId="0" applyFont="1" applyFill="1" applyBorder="1" applyAlignment="1">
      <alignment horizontal="center"/>
    </xf>
    <xf numFmtId="178" fontId="20" fillId="35" borderId="4" xfId="0" applyNumberFormat="1" applyFont="1" applyFill="1" applyBorder="1" applyAlignment="1">
      <alignment horizontal="center" vertical="center"/>
    </xf>
    <xf numFmtId="0" fontId="23" fillId="12" borderId="4" xfId="0" applyFont="1" applyFill="1" applyBorder="1" applyAlignment="1">
      <alignment horizontal="left" vertical="center"/>
    </xf>
    <xf numFmtId="164" fontId="23" fillId="12" borderId="4" xfId="0" applyNumberFormat="1" applyFont="1" applyFill="1" applyBorder="1" applyAlignment="1">
      <alignment horizontal="center" vertical="center"/>
    </xf>
    <xf numFmtId="0" fontId="38" fillId="0" borderId="0" xfId="0" applyFont="1" applyFill="1" applyBorder="1"/>
    <xf numFmtId="0" fontId="38" fillId="0" borderId="0" xfId="0" applyFont="1" applyFill="1" applyBorder="1" applyProtection="1">
      <protection locked="0"/>
    </xf>
    <xf numFmtId="0" fontId="0" fillId="0" borderId="0" xfId="0" applyNumberFormat="1" applyFont="1" applyFill="1" applyBorder="1" applyAlignment="1"/>
    <xf numFmtId="0" fontId="33" fillId="0" borderId="0" xfId="3" applyFont="1" applyFill="1" applyAlignment="1">
      <alignment vertical="center" wrapText="1"/>
    </xf>
    <xf numFmtId="0" fontId="28" fillId="0" borderId="0" xfId="13" applyFill="1" applyAlignment="1" applyProtection="1">
      <alignment vertical="center" wrapText="1"/>
    </xf>
    <xf numFmtId="0" fontId="7" fillId="0" borderId="0" xfId="3" applyFont="1" applyFill="1" applyAlignment="1">
      <alignment vertical="center"/>
    </xf>
    <xf numFmtId="0" fontId="39" fillId="0" borderId="0" xfId="3" applyFont="1" applyFill="1" applyAlignment="1">
      <alignment vertical="top" wrapText="1"/>
    </xf>
    <xf numFmtId="195" fontId="40" fillId="0" borderId="0" xfId="3" applyNumberFormat="1" applyFont="1" applyFill="1" applyBorder="1" applyAlignment="1" applyProtection="1">
      <alignment vertical="center" wrapText="1"/>
      <protection locked="0"/>
    </xf>
    <xf numFmtId="0" fontId="3" fillId="0" borderId="0" xfId="3" applyFill="1"/>
    <xf numFmtId="0" fontId="42" fillId="0" borderId="16" xfId="3" applyFont="1" applyFill="1" applyBorder="1" applyAlignment="1">
      <alignment horizontal="center" vertical="center" wrapText="1"/>
    </xf>
    <xf numFmtId="169" fontId="42" fillId="0" borderId="4" xfId="3" applyNumberFormat="1" applyFont="1" applyFill="1" applyBorder="1" applyAlignment="1" applyProtection="1">
      <alignment horizontal="center" vertical="center" wrapText="1"/>
      <protection locked="0"/>
    </xf>
    <xf numFmtId="196" fontId="42" fillId="0" borderId="5" xfId="3" applyNumberFormat="1" applyFont="1" applyFill="1" applyBorder="1" applyAlignment="1" applyProtection="1">
      <alignment horizontal="center" vertical="center" wrapText="1"/>
    </xf>
    <xf numFmtId="0" fontId="42" fillId="0" borderId="17" xfId="3" applyFont="1" applyFill="1" applyBorder="1" applyAlignment="1">
      <alignment horizontal="center" vertical="center" wrapText="1"/>
    </xf>
    <xf numFmtId="169" fontId="42" fillId="0" borderId="6" xfId="3" applyNumberFormat="1" applyFont="1" applyFill="1" applyBorder="1" applyAlignment="1" applyProtection="1">
      <alignment horizontal="center" vertical="center" wrapText="1"/>
      <protection locked="0"/>
    </xf>
    <xf numFmtId="0" fontId="84" fillId="0" borderId="0" xfId="3" applyFont="1" applyFill="1" applyAlignment="1">
      <alignment vertical="center"/>
    </xf>
    <xf numFmtId="0" fontId="36" fillId="9" borderId="13" xfId="3" applyFont="1" applyFill="1" applyBorder="1" applyAlignment="1">
      <alignment horizontal="center" vertical="center" wrapText="1"/>
    </xf>
    <xf numFmtId="0" fontId="36" fillId="9" borderId="14" xfId="3" applyFont="1" applyFill="1" applyBorder="1" applyAlignment="1">
      <alignment vertical="center" wrapText="1"/>
    </xf>
    <xf numFmtId="0" fontId="36" fillId="9" borderId="15" xfId="3" applyFont="1" applyFill="1" applyBorder="1" applyAlignment="1">
      <alignment vertical="center" wrapText="1"/>
    </xf>
    <xf numFmtId="196" fontId="42" fillId="0" borderId="7" xfId="3" applyNumberFormat="1" applyFont="1" applyFill="1" applyBorder="1" applyAlignment="1" applyProtection="1">
      <alignment horizontal="center" vertical="center" wrapText="1"/>
    </xf>
    <xf numFmtId="0" fontId="8" fillId="9" borderId="22" xfId="3" applyFont="1" applyFill="1" applyBorder="1" applyAlignment="1">
      <alignment vertical="center" wrapText="1"/>
    </xf>
    <xf numFmtId="165" fontId="40" fillId="0" borderId="18" xfId="1" applyFont="1" applyFill="1" applyBorder="1" applyAlignment="1" applyProtection="1">
      <alignment horizontal="left" vertical="center" wrapText="1"/>
      <protection locked="0"/>
    </xf>
    <xf numFmtId="0" fontId="43" fillId="0" borderId="0" xfId="0" applyFont="1" applyFill="1" applyBorder="1"/>
    <xf numFmtId="0" fontId="85" fillId="0" borderId="0" xfId="0" applyFont="1" applyFill="1" applyAlignment="1">
      <alignment horizontal="left" vertical="center"/>
    </xf>
    <xf numFmtId="0" fontId="80" fillId="0" borderId="0" xfId="0" applyFont="1" applyFill="1" applyBorder="1" applyAlignment="1">
      <alignment vertical="center" wrapText="1"/>
    </xf>
    <xf numFmtId="0" fontId="80" fillId="0" borderId="43" xfId="0" applyFont="1" applyFill="1" applyBorder="1" applyAlignment="1">
      <alignment vertical="center" wrapText="1"/>
    </xf>
    <xf numFmtId="0" fontId="43" fillId="0" borderId="43" xfId="0" applyFont="1" applyFill="1" applyBorder="1" applyAlignment="1">
      <alignment horizontal="center" vertical="center"/>
    </xf>
    <xf numFmtId="0" fontId="101" fillId="0" borderId="0" xfId="0" applyFont="1" applyFill="1" applyAlignment="1">
      <alignment horizontal="left" vertical="center"/>
    </xf>
    <xf numFmtId="0" fontId="105" fillId="27" borderId="4" xfId="0" applyFont="1" applyFill="1" applyBorder="1" applyAlignment="1">
      <alignment vertical="center" wrapText="1"/>
    </xf>
    <xf numFmtId="0" fontId="80" fillId="27" borderId="26" xfId="0" applyFont="1" applyFill="1" applyBorder="1" applyAlignment="1">
      <alignment horizontal="center" vertical="center" wrapText="1"/>
    </xf>
    <xf numFmtId="0" fontId="80" fillId="27" borderId="4" xfId="0" applyFont="1" applyFill="1" applyBorder="1" applyAlignment="1">
      <alignment vertical="center" wrapText="1"/>
    </xf>
    <xf numFmtId="0" fontId="105" fillId="29" borderId="4" xfId="0" applyFont="1" applyFill="1" applyBorder="1" applyAlignment="1">
      <alignment horizontal="center" vertical="center"/>
    </xf>
    <xf numFmtId="0" fontId="20" fillId="29" borderId="4" xfId="0" applyFont="1" applyFill="1" applyBorder="1" applyAlignment="1">
      <alignment horizontal="center" vertical="center"/>
    </xf>
    <xf numFmtId="0" fontId="84" fillId="0" borderId="0" xfId="0" applyFont="1" applyFill="1" applyAlignment="1">
      <alignment horizontal="left" vertical="center"/>
    </xf>
    <xf numFmtId="0" fontId="106" fillId="0" borderId="0" xfId="0" applyFont="1" applyFill="1"/>
    <xf numFmtId="0" fontId="107" fillId="0" borderId="0" xfId="0" applyFont="1" applyFill="1"/>
    <xf numFmtId="0" fontId="108" fillId="0" borderId="0" xfId="0" applyFont="1" applyFill="1" applyAlignment="1">
      <alignment horizontal="left" vertical="center"/>
    </xf>
    <xf numFmtId="0" fontId="109" fillId="0" borderId="0" xfId="0" applyFont="1" applyFill="1" applyAlignment="1">
      <alignment horizontal="left" vertical="center"/>
    </xf>
    <xf numFmtId="0" fontId="112" fillId="0" borderId="0" xfId="0" applyFont="1" applyFill="1"/>
    <xf numFmtId="0" fontId="113" fillId="0" borderId="0" xfId="0" applyFont="1" applyFill="1" applyAlignment="1">
      <alignment horizontal="justify"/>
    </xf>
    <xf numFmtId="0" fontId="110" fillId="8" borderId="4" xfId="0" applyFont="1" applyFill="1" applyBorder="1" applyAlignment="1">
      <alignment vertical="center" wrapText="1"/>
    </xf>
    <xf numFmtId="0" fontId="111" fillId="21" borderId="4" xfId="0" applyFont="1" applyFill="1" applyBorder="1" applyAlignment="1">
      <alignment horizontal="center"/>
    </xf>
    <xf numFmtId="0" fontId="33" fillId="0" borderId="0" xfId="0" applyFont="1" applyFill="1" applyAlignment="1">
      <alignment vertical="center" wrapText="1"/>
    </xf>
    <xf numFmtId="0" fontId="39" fillId="0" borderId="0" xfId="0" applyFont="1" applyFill="1" applyAlignment="1">
      <alignment horizontal="left" vertical="center"/>
    </xf>
    <xf numFmtId="0" fontId="39" fillId="0" borderId="0" xfId="0" applyFont="1" applyFill="1" applyAlignment="1">
      <alignment horizontal="center" vertical="center" wrapText="1"/>
    </xf>
    <xf numFmtId="0" fontId="32" fillId="0" borderId="0" xfId="0" applyFont="1" applyFill="1" applyBorder="1" applyAlignment="1">
      <alignment vertical="center" wrapText="1"/>
    </xf>
    <xf numFmtId="195" fontId="32" fillId="0" borderId="0" xfId="0" applyNumberFormat="1" applyFont="1" applyFill="1" applyBorder="1" applyAlignment="1" applyProtection="1">
      <alignment vertical="center" wrapText="1"/>
      <protection locked="0"/>
    </xf>
    <xf numFmtId="0" fontId="39" fillId="0" borderId="0" xfId="0" applyFont="1" applyFill="1" applyAlignment="1">
      <alignment vertical="top" wrapText="1"/>
    </xf>
    <xf numFmtId="0" fontId="33" fillId="0" borderId="0" xfId="0" applyFont="1" applyFill="1" applyBorder="1" applyAlignment="1">
      <alignment vertical="center" wrapText="1"/>
    </xf>
    <xf numFmtId="0" fontId="95" fillId="0" borderId="0" xfId="0" applyFont="1" applyFill="1" applyAlignment="1">
      <alignment horizontal="left" vertical="center"/>
    </xf>
    <xf numFmtId="165" fontId="93" fillId="0" borderId="18" xfId="1" applyFont="1" applyFill="1" applyBorder="1" applyAlignment="1" applyProtection="1">
      <alignment horizontal="left" vertical="center" wrapText="1"/>
      <protection locked="0"/>
    </xf>
    <xf numFmtId="169" fontId="93" fillId="0" borderId="26" xfId="15" applyNumberFormat="1" applyFont="1" applyFill="1" applyBorder="1" applyAlignment="1" applyProtection="1">
      <alignment horizontal="center" vertical="center" wrapText="1"/>
      <protection locked="0"/>
    </xf>
    <xf numFmtId="197" fontId="93" fillId="0" borderId="45" xfId="15" applyNumberFormat="1" applyFont="1" applyFill="1" applyBorder="1" applyAlignment="1" applyProtection="1">
      <alignment vertical="center" wrapText="1"/>
      <protection locked="0"/>
    </xf>
    <xf numFmtId="0" fontId="93" fillId="7" borderId="22" xfId="0" applyFont="1" applyFill="1" applyBorder="1" applyAlignment="1">
      <alignment vertical="center" wrapText="1"/>
    </xf>
    <xf numFmtId="0" fontId="93" fillId="7" borderId="25" xfId="0" applyFont="1" applyFill="1" applyBorder="1" applyAlignment="1">
      <alignment horizontal="center" vertical="center" wrapText="1"/>
    </xf>
    <xf numFmtId="0" fontId="93" fillId="7" borderId="16" xfId="0" applyFont="1" applyFill="1" applyBorder="1" applyAlignment="1">
      <alignment horizontal="center" vertical="center" wrapText="1"/>
    </xf>
    <xf numFmtId="0" fontId="93" fillId="7" borderId="17" xfId="0" applyFont="1" applyFill="1" applyBorder="1" applyAlignment="1">
      <alignment horizontal="center" vertical="center" wrapText="1"/>
    </xf>
    <xf numFmtId="169" fontId="93" fillId="7" borderId="26" xfId="0" applyNumberFormat="1" applyFont="1" applyFill="1" applyBorder="1" applyAlignment="1" applyProtection="1">
      <alignment horizontal="center" vertical="center" wrapText="1"/>
      <protection locked="0"/>
    </xf>
    <xf numFmtId="0" fontId="93" fillId="7" borderId="26" xfId="0" applyFont="1" applyFill="1" applyBorder="1" applyAlignment="1" applyProtection="1">
      <alignment horizontal="center" vertical="center" wrapText="1"/>
      <protection locked="0"/>
    </xf>
    <xf numFmtId="169" fontId="93" fillId="7" borderId="4" xfId="0" applyNumberFormat="1" applyFont="1" applyFill="1" applyBorder="1" applyAlignment="1" applyProtection="1">
      <alignment horizontal="center" vertical="center" wrapText="1"/>
      <protection locked="0"/>
    </xf>
    <xf numFmtId="0" fontId="93" fillId="7" borderId="4" xfId="0" applyFont="1" applyFill="1" applyBorder="1" applyAlignment="1" applyProtection="1">
      <alignment horizontal="center" vertical="center" wrapText="1"/>
      <protection locked="0"/>
    </xf>
    <xf numFmtId="169" fontId="93" fillId="7" borderId="6" xfId="0" applyNumberFormat="1" applyFont="1" applyFill="1" applyBorder="1" applyAlignment="1" applyProtection="1">
      <alignment horizontal="center" vertical="center" wrapText="1"/>
      <protection locked="0"/>
    </xf>
    <xf numFmtId="0" fontId="93" fillId="7" borderId="6" xfId="0" applyFont="1" applyFill="1" applyBorder="1" applyAlignment="1" applyProtection="1">
      <alignment horizontal="center" vertical="center" wrapText="1"/>
      <protection locked="0"/>
    </xf>
    <xf numFmtId="0" fontId="93" fillId="7" borderId="8" xfId="0" applyFont="1" applyFill="1" applyBorder="1" applyAlignment="1">
      <alignment horizontal="center" vertical="center" wrapText="1"/>
    </xf>
    <xf numFmtId="0" fontId="93" fillId="7" borderId="9" xfId="0" applyFont="1" applyFill="1" applyBorder="1" applyAlignment="1">
      <alignment horizontal="center" vertical="center" wrapText="1"/>
    </xf>
    <xf numFmtId="0" fontId="93" fillId="7" borderId="10" xfId="0" applyFont="1" applyFill="1" applyBorder="1" applyAlignment="1">
      <alignment horizontal="center" vertical="center" wrapText="1"/>
    </xf>
    <xf numFmtId="0" fontId="15" fillId="0" borderId="0" xfId="0" applyFont="1" applyFill="1"/>
    <xf numFmtId="0" fontId="82" fillId="0" borderId="0" xfId="0" applyFont="1" applyFill="1" applyBorder="1" applyAlignment="1">
      <alignment vertical="center"/>
    </xf>
    <xf numFmtId="0" fontId="78" fillId="0" borderId="4" xfId="0" applyFont="1" applyFill="1" applyBorder="1"/>
    <xf numFmtId="0" fontId="46" fillId="0" borderId="0" xfId="0" applyFont="1" applyFill="1" applyBorder="1"/>
    <xf numFmtId="164" fontId="38" fillId="0" borderId="4" xfId="0" applyNumberFormat="1" applyFont="1" applyFill="1" applyBorder="1" applyAlignment="1" applyProtection="1">
      <alignment horizontal="left"/>
      <protection locked="0"/>
    </xf>
    <xf numFmtId="0" fontId="8" fillId="0" borderId="0" xfId="0" applyFont="1" applyFill="1" applyBorder="1" applyAlignment="1">
      <alignment vertical="center" wrapText="1"/>
    </xf>
    <xf numFmtId="9" fontId="38" fillId="0" borderId="4" xfId="0" applyNumberFormat="1" applyFont="1" applyFill="1" applyBorder="1" applyAlignment="1" applyProtection="1">
      <alignment horizontal="right"/>
      <protection locked="0"/>
    </xf>
    <xf numFmtId="0" fontId="8" fillId="0" borderId="0" xfId="0" applyFont="1" applyFill="1" applyBorder="1" applyAlignment="1">
      <alignment wrapText="1"/>
    </xf>
    <xf numFmtId="0" fontId="8" fillId="0" borderId="0" xfId="0" applyFont="1" applyFill="1" applyBorder="1"/>
    <xf numFmtId="192" fontId="32" fillId="0" borderId="4" xfId="0" applyNumberFormat="1" applyFont="1" applyFill="1" applyBorder="1" applyAlignment="1" applyProtection="1">
      <alignment horizontal="center"/>
      <protection locked="0"/>
    </xf>
    <xf numFmtId="0" fontId="8" fillId="31" borderId="4" xfId="0" applyFont="1" applyFill="1" applyBorder="1" applyAlignment="1">
      <alignment horizontal="left" wrapText="1"/>
    </xf>
    <xf numFmtId="0" fontId="8" fillId="31" borderId="4" xfId="0" applyFont="1" applyFill="1" applyBorder="1" applyAlignment="1">
      <alignment horizontal="center" vertical="center"/>
    </xf>
    <xf numFmtId="0" fontId="8" fillId="31" borderId="4" xfId="0" applyFont="1" applyFill="1" applyBorder="1" applyAlignment="1">
      <alignment horizontal="center"/>
    </xf>
    <xf numFmtId="0" fontId="8" fillId="31" borderId="0" xfId="0" applyFont="1" applyFill="1" applyBorder="1" applyAlignment="1">
      <alignment horizontal="center" wrapText="1"/>
    </xf>
    <xf numFmtId="0" fontId="22" fillId="14" borderId="4" xfId="2" applyFont="1" applyFill="1" applyBorder="1" applyAlignment="1">
      <alignment horizontal="center" vertical="center" wrapText="1"/>
    </xf>
    <xf numFmtId="0" fontId="0" fillId="8" borderId="4" xfId="0" applyFill="1" applyBorder="1"/>
    <xf numFmtId="0" fontId="1" fillId="0" borderId="0" xfId="16"/>
    <xf numFmtId="195" fontId="40" fillId="0" borderId="0" xfId="17" applyNumberFormat="1" applyFont="1" applyFill="1" applyBorder="1" applyAlignment="1" applyProtection="1">
      <alignment vertical="center" wrapText="1"/>
      <protection locked="0"/>
    </xf>
    <xf numFmtId="0" fontId="33" fillId="0" borderId="0" xfId="17" applyFont="1" applyFill="1" applyAlignment="1">
      <alignment vertical="center" wrapText="1"/>
    </xf>
    <xf numFmtId="0" fontId="8" fillId="12" borderId="22" xfId="17" applyFont="1" applyFill="1" applyBorder="1" applyAlignment="1" applyProtection="1">
      <alignment vertical="center" wrapText="1"/>
    </xf>
    <xf numFmtId="0" fontId="8" fillId="12" borderId="13" xfId="17" applyFont="1" applyFill="1" applyBorder="1" applyAlignment="1" applyProtection="1">
      <alignment horizontal="center" vertical="center" wrapText="1"/>
    </xf>
    <xf numFmtId="0" fontId="8" fillId="12" borderId="14" xfId="17" applyFont="1" applyFill="1" applyBorder="1" applyAlignment="1" applyProtection="1">
      <alignment horizontal="center" vertical="center" wrapText="1"/>
    </xf>
    <xf numFmtId="0" fontId="8" fillId="12" borderId="14" xfId="17" applyFont="1" applyFill="1" applyBorder="1" applyAlignment="1">
      <alignment horizontal="center" vertical="center" wrapText="1"/>
    </xf>
    <xf numFmtId="0" fontId="8" fillId="12" borderId="50" xfId="17" applyFont="1" applyFill="1" applyBorder="1" applyAlignment="1" applyProtection="1">
      <alignment horizontal="center" vertical="center" wrapText="1"/>
    </xf>
    <xf numFmtId="0" fontId="8" fillId="12" borderId="15" xfId="17" applyFont="1" applyFill="1" applyBorder="1" applyAlignment="1">
      <alignment horizontal="center" vertical="center" wrapText="1"/>
    </xf>
    <xf numFmtId="165" fontId="40" fillId="23" borderId="4" xfId="1" applyFont="1" applyFill="1" applyBorder="1" applyAlignment="1" applyProtection="1">
      <alignment horizontal="center" vertical="center" wrapText="1"/>
      <protection locked="0"/>
    </xf>
    <xf numFmtId="165" fontId="8" fillId="12" borderId="9" xfId="1" applyFont="1" applyFill="1" applyBorder="1" applyAlignment="1">
      <alignment horizontal="center" vertical="center" wrapText="1"/>
    </xf>
    <xf numFmtId="165" fontId="40" fillId="23" borderId="5" xfId="1" applyFont="1" applyFill="1" applyBorder="1" applyAlignment="1" applyProtection="1">
      <alignment vertical="center" wrapText="1"/>
      <protection locked="0"/>
    </xf>
    <xf numFmtId="165" fontId="8" fillId="12" borderId="10" xfId="1" applyFont="1" applyFill="1" applyBorder="1" applyAlignment="1">
      <alignment horizontal="center" vertical="center" wrapText="1"/>
    </xf>
    <xf numFmtId="165" fontId="8" fillId="12" borderId="29" xfId="1" applyFont="1" applyFill="1" applyBorder="1" applyAlignment="1">
      <alignment horizontal="center" vertical="center" wrapText="1"/>
    </xf>
    <xf numFmtId="0" fontId="1" fillId="32" borderId="16" xfId="16" applyFill="1" applyBorder="1" applyAlignment="1" applyProtection="1">
      <alignment horizontal="center"/>
    </xf>
    <xf numFmtId="0" fontId="40" fillId="32" borderId="4" xfId="17" applyFont="1" applyFill="1" applyBorder="1" applyAlignment="1" applyProtection="1">
      <alignment horizontal="left" vertical="center" wrapText="1"/>
    </xf>
    <xf numFmtId="0" fontId="40" fillId="32" borderId="4" xfId="18" applyNumberFormat="1" applyFont="1" applyFill="1" applyBorder="1" applyAlignment="1" applyProtection="1">
      <alignment horizontal="center" vertical="center" wrapText="1"/>
    </xf>
    <xf numFmtId="0" fontId="1" fillId="32" borderId="51" xfId="16" applyFill="1" applyBorder="1" applyAlignment="1" applyProtection="1">
      <alignment horizontal="center"/>
    </xf>
    <xf numFmtId="0" fontId="40" fillId="32" borderId="33" xfId="17" applyFont="1" applyFill="1" applyBorder="1" applyAlignment="1" applyProtection="1">
      <alignment horizontal="left" vertical="center" wrapText="1"/>
    </xf>
    <xf numFmtId="0" fontId="40" fillId="32" borderId="33" xfId="18" applyNumberFormat="1" applyFont="1" applyFill="1" applyBorder="1" applyAlignment="1" applyProtection="1">
      <alignment horizontal="center" vertical="center" wrapText="1"/>
    </xf>
    <xf numFmtId="169" fontId="40" fillId="32" borderId="42" xfId="18" applyNumberFormat="1" applyFont="1" applyFill="1" applyBorder="1" applyAlignment="1" applyProtection="1">
      <alignment horizontal="center" vertical="center" wrapText="1"/>
    </xf>
    <xf numFmtId="165" fontId="40" fillId="32" borderId="18" xfId="18" applyFont="1" applyFill="1" applyBorder="1" applyAlignment="1" applyProtection="1">
      <alignment horizontal="center" vertical="center" wrapText="1"/>
    </xf>
    <xf numFmtId="0" fontId="17" fillId="0" borderId="0" xfId="0" applyFont="1" applyFill="1"/>
    <xf numFmtId="0" fontId="20" fillId="19" borderId="4" xfId="0" applyFont="1" applyFill="1" applyBorder="1"/>
    <xf numFmtId="0" fontId="23" fillId="28" borderId="52" xfId="0" applyFont="1" applyFill="1" applyBorder="1" applyAlignment="1">
      <alignment vertical="center" wrapText="1"/>
    </xf>
    <xf numFmtId="0" fontId="119" fillId="27" borderId="52" xfId="0" applyFont="1" applyFill="1" applyBorder="1"/>
    <xf numFmtId="0" fontId="120" fillId="27" borderId="52" xfId="0" applyFont="1" applyFill="1" applyBorder="1" applyAlignment="1">
      <alignment horizontal="center"/>
    </xf>
    <xf numFmtId="0" fontId="120" fillId="0" borderId="52" xfId="0" applyFont="1" applyBorder="1" applyAlignment="1">
      <alignment horizontal="center"/>
    </xf>
    <xf numFmtId="192" fontId="120" fillId="0" borderId="52" xfId="0" applyNumberFormat="1" applyFont="1" applyBorder="1" applyAlignment="1">
      <alignment horizontal="center" vertical="center"/>
    </xf>
    <xf numFmtId="198" fontId="120" fillId="0" borderId="52" xfId="0" applyNumberFormat="1" applyFont="1" applyBorder="1" applyAlignment="1">
      <alignment horizontal="center" vertical="center"/>
    </xf>
    <xf numFmtId="9" fontId="121" fillId="0" borderId="52" xfId="0" applyNumberFormat="1" applyFont="1" applyBorder="1"/>
    <xf numFmtId="0" fontId="8" fillId="28" borderId="52" xfId="0" applyFont="1" applyFill="1" applyBorder="1" applyAlignment="1">
      <alignment horizontal="center" vertical="center" wrapText="1"/>
    </xf>
    <xf numFmtId="165" fontId="119" fillId="27" borderId="52" xfId="15" applyFont="1" applyFill="1" applyBorder="1" applyAlignment="1">
      <alignment horizontal="center"/>
    </xf>
    <xf numFmtId="165" fontId="119" fillId="27" borderId="52" xfId="0" applyNumberFormat="1" applyFont="1" applyFill="1" applyBorder="1" applyAlignment="1">
      <alignment horizontal="center"/>
    </xf>
    <xf numFmtId="3" fontId="119" fillId="27" borderId="52" xfId="0" applyNumberFormat="1" applyFont="1" applyFill="1" applyBorder="1" applyAlignment="1">
      <alignment horizontal="center"/>
    </xf>
    <xf numFmtId="0" fontId="101" fillId="0" borderId="0" xfId="4" applyFont="1" applyFill="1" applyAlignment="1">
      <alignment vertical="center"/>
    </xf>
    <xf numFmtId="0" fontId="8" fillId="31" borderId="13" xfId="0" applyFont="1" applyFill="1" applyBorder="1" applyAlignment="1">
      <alignment vertical="center" wrapText="1"/>
    </xf>
    <xf numFmtId="169" fontId="9" fillId="24" borderId="4" xfId="0" applyNumberFormat="1" applyFont="1" applyFill="1" applyBorder="1" applyAlignment="1"/>
    <xf numFmtId="0" fontId="8" fillId="31" borderId="13" xfId="0" applyFont="1" applyFill="1" applyBorder="1" applyAlignment="1">
      <alignment horizontal="center" vertical="center" wrapText="1"/>
    </xf>
    <xf numFmtId="0" fontId="8" fillId="31" borderId="14" xfId="0" applyFont="1" applyFill="1" applyBorder="1" applyAlignment="1">
      <alignment horizontal="center" vertical="center" wrapText="1"/>
    </xf>
    <xf numFmtId="0" fontId="8" fillId="31" borderId="18" xfId="0" applyFont="1" applyFill="1" applyBorder="1" applyAlignment="1">
      <alignment vertical="center" wrapText="1"/>
    </xf>
    <xf numFmtId="0" fontId="8" fillId="31" borderId="53" xfId="0" applyFont="1" applyFill="1" applyBorder="1" applyAlignment="1">
      <alignment vertical="center" wrapText="1"/>
    </xf>
    <xf numFmtId="169" fontId="9" fillId="24" borderId="26" xfId="0" applyNumberFormat="1" applyFont="1" applyFill="1" applyBorder="1" applyAlignment="1"/>
    <xf numFmtId="0" fontId="50" fillId="31" borderId="8" xfId="0" applyFont="1" applyFill="1" applyBorder="1" applyAlignment="1">
      <alignment horizontal="center" vertical="center" wrapText="1"/>
    </xf>
    <xf numFmtId="0" fontId="50" fillId="31" borderId="18" xfId="0" applyFont="1" applyFill="1" applyBorder="1" applyAlignment="1">
      <alignment horizontal="center" vertical="center" wrapText="1"/>
    </xf>
    <xf numFmtId="169" fontId="9" fillId="24" borderId="33" xfId="0" applyNumberFormat="1" applyFont="1" applyFill="1" applyBorder="1" applyAlignment="1"/>
    <xf numFmtId="169" fontId="9" fillId="24" borderId="8" xfId="0" applyNumberFormat="1" applyFont="1" applyFill="1" applyBorder="1" applyAlignment="1"/>
    <xf numFmtId="169" fontId="9" fillId="24" borderId="9" xfId="0" applyNumberFormat="1" applyFont="1" applyFill="1" applyBorder="1" applyAlignment="1"/>
    <xf numFmtId="169" fontId="9" fillId="24" borderId="10" xfId="0" applyNumberFormat="1" applyFont="1" applyFill="1" applyBorder="1" applyAlignment="1"/>
    <xf numFmtId="169" fontId="9" fillId="24" borderId="8" xfId="0" applyNumberFormat="1" applyFont="1" applyFill="1" applyBorder="1"/>
    <xf numFmtId="0" fontId="51" fillId="0" borderId="0" xfId="0" applyFont="1" applyFill="1" applyBorder="1" applyAlignment="1">
      <alignment horizontal="right"/>
    </xf>
    <xf numFmtId="0" fontId="8" fillId="9" borderId="36" xfId="4" applyFont="1" applyFill="1" applyBorder="1" applyAlignment="1">
      <alignment horizontal="left" vertical="center" wrapText="1"/>
    </xf>
    <xf numFmtId="0" fontId="8" fillId="9" borderId="47" xfId="4" applyFont="1" applyFill="1" applyBorder="1" applyAlignment="1">
      <alignment horizontal="left" vertical="center" wrapText="1"/>
    </xf>
    <xf numFmtId="0" fontId="8" fillId="9" borderId="54" xfId="4" applyFont="1" applyFill="1" applyBorder="1" applyAlignment="1">
      <alignment horizontal="left" vertical="center" wrapText="1"/>
    </xf>
    <xf numFmtId="0" fontId="8" fillId="9" borderId="18" xfId="4" applyFont="1" applyFill="1" applyBorder="1" applyAlignment="1">
      <alignment horizontal="left" vertical="center" wrapText="1"/>
    </xf>
    <xf numFmtId="0" fontId="8" fillId="9" borderId="24" xfId="4" applyFont="1" applyFill="1" applyBorder="1" applyAlignment="1">
      <alignment horizontal="left" vertical="center" wrapText="1"/>
    </xf>
    <xf numFmtId="0" fontId="8" fillId="9" borderId="56" xfId="4" applyFont="1" applyFill="1" applyBorder="1" applyAlignment="1">
      <alignment horizontal="left" vertical="center" wrapText="1"/>
    </xf>
    <xf numFmtId="0" fontId="8" fillId="9" borderId="57" xfId="4" applyFont="1" applyFill="1" applyBorder="1" applyAlignment="1">
      <alignment horizontal="left" vertical="center" wrapText="1"/>
    </xf>
    <xf numFmtId="0" fontId="51" fillId="0" borderId="4" xfId="0" applyFont="1" applyBorder="1" applyAlignment="1">
      <alignment horizontal="right"/>
    </xf>
    <xf numFmtId="0" fontId="51" fillId="0" borderId="13" xfId="0" applyFont="1" applyBorder="1" applyAlignment="1">
      <alignment horizontal="right"/>
    </xf>
    <xf numFmtId="0" fontId="51" fillId="0" borderId="14" xfId="0" applyFont="1" applyBorder="1" applyAlignment="1">
      <alignment horizontal="right"/>
    </xf>
    <xf numFmtId="0" fontId="51" fillId="0" borderId="15" xfId="0" applyFont="1" applyBorder="1" applyAlignment="1">
      <alignment horizontal="right"/>
    </xf>
    <xf numFmtId="0" fontId="51" fillId="0" borderId="16" xfId="0" applyFont="1" applyBorder="1" applyAlignment="1">
      <alignment horizontal="right"/>
    </xf>
    <xf numFmtId="0" fontId="51" fillId="0" borderId="5" xfId="0" applyFont="1" applyBorder="1" applyAlignment="1">
      <alignment horizontal="right"/>
    </xf>
    <xf numFmtId="0" fontId="51" fillId="0" borderId="17" xfId="0" applyFont="1" applyBorder="1" applyAlignment="1">
      <alignment horizontal="right"/>
    </xf>
    <xf numFmtId="0" fontId="51" fillId="0" borderId="6" xfId="0" applyFont="1" applyBorder="1" applyAlignment="1">
      <alignment horizontal="right"/>
    </xf>
    <xf numFmtId="0" fontId="51" fillId="0" borderId="7" xfId="0" applyFont="1" applyBorder="1" applyAlignment="1">
      <alignment horizontal="right"/>
    </xf>
    <xf numFmtId="0" fontId="8" fillId="0" borderId="0" xfId="4" applyFont="1" applyFill="1" applyBorder="1" applyAlignment="1">
      <alignment horizontal="left" vertical="center" wrapText="1"/>
    </xf>
    <xf numFmtId="0" fontId="51" fillId="17" borderId="13" xfId="0" applyFont="1" applyFill="1" applyBorder="1"/>
    <xf numFmtId="0" fontId="51" fillId="17" borderId="16" xfId="0" applyFont="1" applyFill="1" applyBorder="1"/>
    <xf numFmtId="0" fontId="51" fillId="17" borderId="17" xfId="0" applyFont="1" applyFill="1" applyBorder="1"/>
    <xf numFmtId="0" fontId="8" fillId="9" borderId="1" xfId="4" applyFont="1" applyFill="1" applyBorder="1" applyAlignment="1">
      <alignment horizontal="center" vertical="center" wrapText="1"/>
    </xf>
    <xf numFmtId="0" fontId="8" fillId="9" borderId="2" xfId="4" applyFont="1" applyFill="1" applyBorder="1" applyAlignment="1">
      <alignment horizontal="center" vertical="center" wrapText="1"/>
    </xf>
    <xf numFmtId="0" fontId="8" fillId="9" borderId="3" xfId="4" applyFont="1" applyFill="1" applyBorder="1" applyAlignment="1">
      <alignment horizontal="center" vertical="center" wrapText="1"/>
    </xf>
    <xf numFmtId="0" fontId="93" fillId="7" borderId="33" xfId="4" applyFont="1" applyFill="1" applyBorder="1" applyAlignment="1">
      <alignment horizontal="left" vertical="center" wrapText="1"/>
    </xf>
    <xf numFmtId="0" fontId="93" fillId="7" borderId="4" xfId="4" applyFont="1" applyFill="1" applyBorder="1" applyAlignment="1">
      <alignment horizontal="left" vertical="center" wrapText="1"/>
    </xf>
    <xf numFmtId="0" fontId="122" fillId="12" borderId="4" xfId="0" applyFont="1" applyFill="1" applyBorder="1" applyAlignment="1">
      <alignment horizontal="center"/>
    </xf>
    <xf numFmtId="1" fontId="20" fillId="0" borderId="0" xfId="0" applyNumberFormat="1" applyFont="1" applyFill="1" applyBorder="1" applyAlignment="1">
      <alignment horizontal="center"/>
    </xf>
    <xf numFmtId="0" fontId="95" fillId="0" borderId="0" xfId="4" applyFont="1" applyFill="1"/>
    <xf numFmtId="0" fontId="18" fillId="0" borderId="0" xfId="0" applyFont="1" applyFill="1"/>
    <xf numFmtId="0" fontId="24" fillId="0" borderId="0" xfId="0" applyFont="1" applyFill="1" applyAlignment="1">
      <alignment vertical="center" wrapText="1"/>
    </xf>
    <xf numFmtId="0" fontId="24" fillId="0" borderId="4" xfId="0" applyFont="1" applyFill="1" applyBorder="1" applyAlignment="1">
      <alignment horizontal="center"/>
    </xf>
    <xf numFmtId="0" fontId="32" fillId="0" borderId="4" xfId="0" applyFont="1" applyFill="1" applyBorder="1" applyAlignment="1"/>
    <xf numFmtId="0" fontId="24" fillId="0" borderId="4" xfId="0" applyFont="1" applyFill="1" applyBorder="1"/>
    <xf numFmtId="0" fontId="24" fillId="0" borderId="0" xfId="0" applyFont="1" applyFill="1"/>
    <xf numFmtId="0" fontId="24" fillId="37" borderId="4" xfId="0" applyFont="1" applyFill="1" applyBorder="1" applyAlignment="1">
      <alignment horizontal="center" vertical="center" wrapText="1"/>
    </xf>
    <xf numFmtId="0" fontId="24" fillId="38" borderId="4" xfId="0" applyFont="1" applyFill="1" applyBorder="1" applyAlignment="1">
      <alignment horizontal="center"/>
    </xf>
    <xf numFmtId="0" fontId="8" fillId="9" borderId="4" xfId="4" applyFont="1" applyFill="1" applyBorder="1" applyAlignment="1">
      <alignment horizontal="left" vertical="center" wrapText="1"/>
    </xf>
    <xf numFmtId="0" fontId="20" fillId="18" borderId="4" xfId="0" applyFont="1" applyFill="1" applyBorder="1" applyAlignment="1">
      <alignment horizontal="center"/>
    </xf>
    <xf numFmtId="1" fontId="20" fillId="18" borderId="4" xfId="0" applyNumberFormat="1" applyFont="1" applyFill="1" applyBorder="1" applyAlignment="1">
      <alignment horizontal="center"/>
    </xf>
    <xf numFmtId="0" fontId="8" fillId="9" borderId="4" xfId="4" applyFont="1" applyFill="1" applyBorder="1" applyAlignment="1">
      <alignment horizontal="center" vertical="center" wrapText="1"/>
    </xf>
    <xf numFmtId="0" fontId="94" fillId="0" borderId="0" xfId="0" applyFont="1" applyFill="1"/>
    <xf numFmtId="0" fontId="126" fillId="0" borderId="0" xfId="13" applyFont="1" applyFill="1" applyAlignment="1" applyProtection="1"/>
    <xf numFmtId="0" fontId="127" fillId="0" borderId="0" xfId="0" applyFont="1" applyFill="1"/>
    <xf numFmtId="3" fontId="93" fillId="0" borderId="0" xfId="0" applyNumberFormat="1" applyFont="1" applyFill="1" applyBorder="1"/>
    <xf numFmtId="9" fontId="94" fillId="0" borderId="0" xfId="0" applyNumberFormat="1" applyFont="1" applyFill="1" applyBorder="1"/>
    <xf numFmtId="0" fontId="94" fillId="0" borderId="0" xfId="0" applyFont="1" applyFill="1" applyBorder="1"/>
    <xf numFmtId="164" fontId="127" fillId="0" borderId="4" xfId="0" applyNumberFormat="1" applyFont="1" applyFill="1" applyBorder="1"/>
    <xf numFmtId="0" fontId="93" fillId="36" borderId="4" xfId="0" applyFont="1" applyFill="1" applyBorder="1" applyAlignment="1">
      <alignment horizontal="center" vertical="center" wrapText="1"/>
    </xf>
    <xf numFmtId="0" fontId="128" fillId="38" borderId="4" xfId="0" applyFont="1" applyFill="1" applyBorder="1" applyAlignment="1"/>
    <xf numFmtId="169" fontId="93" fillId="38" borderId="4" xfId="0" applyNumberFormat="1" applyFont="1" applyFill="1" applyBorder="1" applyAlignment="1" applyProtection="1">
      <alignment horizontal="center"/>
      <protection locked="0"/>
    </xf>
    <xf numFmtId="9" fontId="93" fillId="38" borderId="4" xfId="0" applyNumberFormat="1" applyFont="1" applyFill="1" applyBorder="1" applyAlignment="1" applyProtection="1">
      <alignment horizontal="center" wrapText="1"/>
      <protection locked="0"/>
    </xf>
    <xf numFmtId="0" fontId="93" fillId="36" borderId="0" xfId="0" applyFont="1" applyFill="1" applyAlignment="1">
      <alignment horizontal="center" vertical="center" wrapText="1"/>
    </xf>
    <xf numFmtId="3" fontId="93" fillId="38" borderId="4" xfId="0" applyNumberFormat="1" applyFont="1" applyFill="1" applyBorder="1" applyAlignment="1" applyProtection="1">
      <alignment horizontal="center" wrapText="1"/>
      <protection locked="0"/>
    </xf>
    <xf numFmtId="0" fontId="129" fillId="0" borderId="0" xfId="2" applyFont="1" applyFill="1" applyAlignment="1"/>
    <xf numFmtId="0" fontId="8" fillId="9" borderId="8" xfId="0" applyFont="1" applyFill="1" applyBorder="1" applyAlignment="1">
      <alignment vertical="center" wrapText="1"/>
    </xf>
    <xf numFmtId="0" fontId="8" fillId="9" borderId="9" xfId="0" applyFont="1" applyFill="1" applyBorder="1" applyAlignment="1">
      <alignment vertical="center" wrapText="1"/>
    </xf>
    <xf numFmtId="0" fontId="8" fillId="9" borderId="1"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9" borderId="36" xfId="0" applyFont="1" applyFill="1" applyBorder="1" applyAlignment="1">
      <alignment horizontal="center" vertical="center" wrapText="1"/>
    </xf>
    <xf numFmtId="9" fontId="40" fillId="4" borderId="9" xfId="0" applyNumberFormat="1" applyFont="1" applyFill="1" applyBorder="1" applyAlignment="1" applyProtection="1">
      <alignment horizontal="center" vertical="center" wrapText="1"/>
      <protection locked="0"/>
    </xf>
    <xf numFmtId="9" fontId="0" fillId="17" borderId="14" xfId="0" applyNumberFormat="1" applyFill="1" applyBorder="1"/>
    <xf numFmtId="192" fontId="0" fillId="17" borderId="15" xfId="0" applyNumberFormat="1" applyFill="1" applyBorder="1"/>
    <xf numFmtId="199" fontId="40" fillId="4" borderId="50" xfId="0" applyNumberFormat="1" applyFont="1" applyFill="1" applyBorder="1" applyAlignment="1" applyProtection="1">
      <alignment horizontal="center" vertical="center" wrapText="1"/>
      <protection locked="0"/>
    </xf>
    <xf numFmtId="199" fontId="40" fillId="4" borderId="42" xfId="0" applyNumberFormat="1" applyFont="1" applyFill="1" applyBorder="1" applyAlignment="1" applyProtection="1">
      <alignment horizontal="center" vertical="center" wrapText="1"/>
      <protection locked="0"/>
    </xf>
    <xf numFmtId="199" fontId="40" fillId="4" borderId="58" xfId="0" applyNumberFormat="1" applyFont="1" applyFill="1" applyBorder="1" applyAlignment="1" applyProtection="1">
      <alignment horizontal="center" vertical="center" wrapText="1"/>
      <protection locked="0"/>
    </xf>
    <xf numFmtId="192" fontId="0" fillId="17" borderId="13" xfId="0" applyNumberFormat="1" applyFill="1" applyBorder="1"/>
    <xf numFmtId="0" fontId="8" fillId="39" borderId="1" xfId="0" applyFont="1" applyFill="1" applyBorder="1" applyAlignment="1">
      <alignment horizontal="center" vertical="center" wrapText="1"/>
    </xf>
    <xf numFmtId="0" fontId="8" fillId="39" borderId="2" xfId="0" applyFont="1" applyFill="1" applyBorder="1" applyAlignment="1">
      <alignment horizontal="center" vertical="center" wrapText="1"/>
    </xf>
    <xf numFmtId="0" fontId="8" fillId="39" borderId="36" xfId="0" applyFont="1" applyFill="1" applyBorder="1" applyAlignment="1">
      <alignment horizontal="center" vertical="center" wrapText="1"/>
    </xf>
    <xf numFmtId="0" fontId="8" fillId="39" borderId="8" xfId="0" applyFont="1" applyFill="1" applyBorder="1" applyAlignment="1">
      <alignment vertical="center" wrapText="1"/>
    </xf>
    <xf numFmtId="0" fontId="8" fillId="39" borderId="29" xfId="0" applyFont="1" applyFill="1" applyBorder="1" applyAlignment="1">
      <alignment horizontal="center" vertical="center" wrapText="1"/>
    </xf>
    <xf numFmtId="192" fontId="0" fillId="27" borderId="13" xfId="0" applyNumberFormat="1" applyFill="1" applyBorder="1"/>
    <xf numFmtId="9" fontId="0" fillId="27" borderId="14" xfId="0" applyNumberFormat="1" applyFill="1" applyBorder="1"/>
    <xf numFmtId="192" fontId="0" fillId="27" borderId="15" xfId="0" applyNumberFormat="1" applyFill="1" applyBorder="1"/>
    <xf numFmtId="0" fontId="100" fillId="4" borderId="13" xfId="0" applyFont="1" applyFill="1" applyBorder="1" applyAlignment="1">
      <alignment horizontal="center" vertical="center" wrapText="1"/>
    </xf>
    <xf numFmtId="169" fontId="100" fillId="4" borderId="14" xfId="0" applyNumberFormat="1" applyFont="1" applyFill="1" applyBorder="1" applyAlignment="1" applyProtection="1">
      <alignment horizontal="center" vertical="center" wrapText="1"/>
      <protection locked="0"/>
    </xf>
    <xf numFmtId="0" fontId="100" fillId="4" borderId="14" xfId="0" applyFont="1" applyFill="1" applyBorder="1" applyAlignment="1" applyProtection="1">
      <alignment horizontal="center" vertical="center" wrapText="1"/>
      <protection locked="0"/>
    </xf>
    <xf numFmtId="199" fontId="100" fillId="4" borderId="50" xfId="0" applyNumberFormat="1" applyFont="1" applyFill="1" applyBorder="1" applyAlignment="1" applyProtection="1">
      <alignment horizontal="center" vertical="center" wrapText="1"/>
      <protection locked="0"/>
    </xf>
    <xf numFmtId="0" fontId="100" fillId="4" borderId="16" xfId="0" applyFont="1" applyFill="1" applyBorder="1" applyAlignment="1">
      <alignment horizontal="center" vertical="center" wrapText="1"/>
    </xf>
    <xf numFmtId="169" fontId="100" fillId="4" borderId="4" xfId="0" applyNumberFormat="1" applyFont="1" applyFill="1" applyBorder="1" applyAlignment="1" applyProtection="1">
      <alignment horizontal="center" vertical="center" wrapText="1"/>
      <protection locked="0"/>
    </xf>
    <xf numFmtId="0" fontId="100" fillId="4" borderId="4" xfId="0" applyFont="1" applyFill="1" applyBorder="1" applyAlignment="1" applyProtection="1">
      <alignment horizontal="center" vertical="center" wrapText="1"/>
      <protection locked="0"/>
    </xf>
    <xf numFmtId="199" fontId="100" fillId="4" borderId="42" xfId="0" applyNumberFormat="1" applyFont="1" applyFill="1" applyBorder="1" applyAlignment="1" applyProtection="1">
      <alignment horizontal="center" vertical="center" wrapText="1"/>
      <protection locked="0"/>
    </xf>
    <xf numFmtId="0" fontId="100" fillId="4" borderId="17" xfId="0" applyFont="1" applyFill="1" applyBorder="1" applyAlignment="1">
      <alignment horizontal="center" vertical="center" wrapText="1"/>
    </xf>
    <xf numFmtId="169" fontId="100" fillId="4" borderId="6" xfId="0" applyNumberFormat="1" applyFont="1" applyFill="1" applyBorder="1" applyAlignment="1" applyProtection="1">
      <alignment horizontal="center" vertical="center" wrapText="1"/>
      <protection locked="0"/>
    </xf>
    <xf numFmtId="0" fontId="100" fillId="4" borderId="6" xfId="0" applyFont="1" applyFill="1" applyBorder="1" applyAlignment="1" applyProtection="1">
      <alignment horizontal="center" vertical="center" wrapText="1"/>
      <protection locked="0"/>
    </xf>
    <xf numFmtId="199" fontId="100" fillId="4" borderId="58" xfId="0" applyNumberFormat="1" applyFont="1" applyFill="1" applyBorder="1" applyAlignment="1" applyProtection="1">
      <alignment horizontal="center" vertical="center" wrapText="1"/>
      <protection locked="0"/>
    </xf>
    <xf numFmtId="9" fontId="100" fillId="4" borderId="9" xfId="0" applyNumberFormat="1" applyFont="1" applyFill="1" applyBorder="1" applyAlignment="1" applyProtection="1">
      <alignment horizontal="left" vertical="center" wrapText="1"/>
      <protection locked="0"/>
    </xf>
    <xf numFmtId="199" fontId="100" fillId="4" borderId="29" xfId="0" applyNumberFormat="1" applyFont="1" applyFill="1" applyBorder="1" applyAlignment="1" applyProtection="1">
      <alignment horizontal="center" vertical="center" wrapText="1"/>
      <protection locked="0"/>
    </xf>
    <xf numFmtId="199" fontId="100" fillId="4" borderId="22" xfId="0" applyNumberFormat="1" applyFont="1" applyFill="1" applyBorder="1" applyAlignment="1" applyProtection="1">
      <alignment horizontal="center" vertical="center" wrapText="1"/>
      <protection locked="0"/>
    </xf>
    <xf numFmtId="199" fontId="100" fillId="4" borderId="18" xfId="0" applyNumberFormat="1" applyFont="1" applyFill="1" applyBorder="1" applyAlignment="1" applyProtection="1">
      <alignment horizontal="center" vertical="center" wrapText="1"/>
      <protection locked="0"/>
    </xf>
    <xf numFmtId="0" fontId="101" fillId="4" borderId="0" xfId="0" applyFont="1" applyFill="1" applyAlignment="1">
      <alignment horizontal="left" vertical="center"/>
    </xf>
    <xf numFmtId="3" fontId="100" fillId="4" borderId="16" xfId="0" quotePrefix="1" applyNumberFormat="1" applyFont="1" applyFill="1" applyBorder="1" applyAlignment="1" applyProtection="1">
      <alignment horizontal="center" wrapText="1"/>
      <protection locked="0"/>
    </xf>
    <xf numFmtId="9" fontId="100" fillId="4" borderId="5" xfId="0" applyNumberFormat="1" applyFont="1" applyFill="1" applyBorder="1" applyAlignment="1" applyProtection="1">
      <alignment horizontal="center" wrapText="1"/>
      <protection locked="0"/>
    </xf>
    <xf numFmtId="3" fontId="100" fillId="4" borderId="16" xfId="0" applyNumberFormat="1" applyFont="1" applyFill="1" applyBorder="1" applyAlignment="1" applyProtection="1">
      <alignment horizontal="center" wrapText="1"/>
      <protection locked="0"/>
    </xf>
    <xf numFmtId="3" fontId="100" fillId="4" borderId="39" xfId="0" applyNumberFormat="1" applyFont="1" applyFill="1" applyBorder="1" applyAlignment="1" applyProtection="1">
      <alignment horizontal="center" wrapText="1"/>
      <protection locked="0"/>
    </xf>
    <xf numFmtId="0" fontId="20" fillId="30" borderId="4" xfId="0" applyFont="1" applyFill="1" applyBorder="1"/>
    <xf numFmtId="169" fontId="20" fillId="30" borderId="4" xfId="0" applyNumberFormat="1" applyFont="1" applyFill="1" applyBorder="1"/>
    <xf numFmtId="0" fontId="8" fillId="28" borderId="4" xfId="0" applyFont="1" applyFill="1" applyBorder="1" applyAlignment="1">
      <alignment horizontal="center" vertical="center" wrapText="1"/>
    </xf>
    <xf numFmtId="0" fontId="8" fillId="28" borderId="21" xfId="0" quotePrefix="1" applyFont="1" applyFill="1" applyBorder="1" applyAlignment="1">
      <alignment horizontal="center" vertical="center" wrapText="1"/>
    </xf>
    <xf numFmtId="0" fontId="8" fillId="28" borderId="30" xfId="0" applyFont="1" applyFill="1" applyBorder="1" applyAlignment="1">
      <alignment horizontal="center" vertical="center" wrapText="1"/>
    </xf>
    <xf numFmtId="0" fontId="131" fillId="4" borderId="0" xfId="0" applyFont="1" applyFill="1" applyBorder="1" applyAlignment="1">
      <alignment horizontal="left"/>
    </xf>
    <xf numFmtId="0" fontId="99" fillId="30" borderId="4" xfId="0" applyFont="1" applyFill="1" applyBorder="1"/>
    <xf numFmtId="169" fontId="0" fillId="8" borderId="4" xfId="0" applyNumberFormat="1" applyFill="1" applyBorder="1" applyProtection="1"/>
    <xf numFmtId="0" fontId="59" fillId="8" borderId="4" xfId="0" applyFont="1" applyFill="1" applyBorder="1" applyAlignment="1"/>
    <xf numFmtId="169" fontId="59" fillId="8" borderId="4" xfId="0" applyNumberFormat="1" applyFont="1" applyFill="1" applyBorder="1" applyAlignment="1"/>
    <xf numFmtId="0" fontId="59" fillId="8" borderId="4" xfId="0" applyFont="1" applyFill="1" applyBorder="1" applyAlignment="1">
      <alignment vertical="center"/>
    </xf>
    <xf numFmtId="169" fontId="59" fillId="8" borderId="4" xfId="0" applyNumberFormat="1" applyFont="1" applyFill="1" applyBorder="1" applyAlignment="1">
      <alignment vertical="center"/>
    </xf>
    <xf numFmtId="0" fontId="58" fillId="40" borderId="4" xfId="0" applyFont="1" applyFill="1" applyBorder="1" applyAlignment="1">
      <alignment horizontal="center" vertical="center"/>
    </xf>
    <xf numFmtId="0" fontId="67" fillId="13" borderId="4" xfId="6" applyFont="1" applyFill="1" applyBorder="1" applyAlignment="1">
      <alignment vertical="center"/>
    </xf>
    <xf numFmtId="0" fontId="36" fillId="13" borderId="33" xfId="2" applyFont="1" applyFill="1" applyBorder="1" applyAlignment="1">
      <alignment horizontal="center" wrapText="1"/>
    </xf>
    <xf numFmtId="0" fontId="101" fillId="4" borderId="0" xfId="4" applyFont="1" applyFill="1"/>
    <xf numFmtId="0" fontId="99" fillId="0" borderId="4" xfId="2" applyFont="1" applyBorder="1" applyAlignment="1">
      <alignment horizontal="center" wrapText="1"/>
    </xf>
    <xf numFmtId="0" fontId="99" fillId="4" borderId="4" xfId="2" applyFont="1" applyFill="1" applyBorder="1" applyAlignment="1">
      <alignment wrapText="1"/>
    </xf>
    <xf numFmtId="0" fontId="99" fillId="0" borderId="4" xfId="2" applyFont="1" applyBorder="1"/>
    <xf numFmtId="1" fontId="132" fillId="19" borderId="4" xfId="2" applyNumberFormat="1" applyFont="1" applyFill="1" applyBorder="1" applyProtection="1">
      <protection locked="0"/>
    </xf>
    <xf numFmtId="0" fontId="36" fillId="13" borderId="4" xfId="4" applyFont="1" applyFill="1" applyBorder="1" applyAlignment="1">
      <alignment horizontal="left" vertical="center" wrapText="1"/>
    </xf>
    <xf numFmtId="0" fontId="20" fillId="19" borderId="4" xfId="0" applyFont="1" applyFill="1" applyBorder="1" applyAlignment="1">
      <alignment horizontal="center"/>
    </xf>
    <xf numFmtId="0" fontId="36" fillId="13" borderId="4" xfId="4" applyFont="1" applyFill="1" applyBorder="1" applyAlignment="1">
      <alignment horizontal="center" vertical="center" wrapText="1"/>
    </xf>
    <xf numFmtId="0" fontId="8" fillId="12" borderId="4" xfId="0" applyFont="1" applyFill="1" applyBorder="1" applyAlignment="1">
      <alignment horizontal="center" vertical="center" wrapText="1"/>
    </xf>
    <xf numFmtId="0" fontId="79" fillId="0" borderId="0" xfId="0" applyFont="1" applyFill="1" applyAlignment="1">
      <alignment horizontal="center" vertical="center"/>
    </xf>
    <xf numFmtId="0" fontId="129" fillId="0" borderId="0" xfId="0" applyFont="1" applyAlignment="1">
      <alignment horizontal="center" vertical="center"/>
    </xf>
    <xf numFmtId="0" fontId="138" fillId="12" borderId="4" xfId="0" applyFont="1" applyFill="1" applyBorder="1" applyAlignment="1">
      <alignment horizontal="center" vertical="center" wrapText="1"/>
    </xf>
    <xf numFmtId="0" fontId="139" fillId="0" borderId="4" xfId="0" applyFont="1" applyFill="1" applyBorder="1" applyAlignment="1">
      <alignment horizontal="center" vertical="center"/>
    </xf>
    <xf numFmtId="0" fontId="8" fillId="31" borderId="1" xfId="0" applyFont="1" applyFill="1" applyBorder="1" applyAlignment="1">
      <alignment vertical="center" wrapText="1"/>
    </xf>
    <xf numFmtId="0" fontId="8" fillId="31" borderId="8" xfId="0" applyFont="1" applyFill="1" applyBorder="1" applyAlignment="1">
      <alignment vertical="center" wrapText="1"/>
    </xf>
    <xf numFmtId="0" fontId="77" fillId="0" borderId="0" xfId="13" applyFont="1" applyFill="1" applyBorder="1" applyAlignment="1" applyProtection="1">
      <alignment horizontal="center" vertical="center" wrapText="1"/>
      <protection locked="0"/>
    </xf>
    <xf numFmtId="0" fontId="74" fillId="0" borderId="0" xfId="0" applyFont="1" applyFill="1" applyBorder="1" applyAlignment="1" applyProtection="1">
      <alignment horizontal="left" vertical="center" wrapText="1"/>
    </xf>
    <xf numFmtId="0" fontId="18" fillId="16" borderId="8" xfId="0" applyFont="1" applyFill="1" applyBorder="1" applyAlignment="1">
      <alignment horizontal="center" vertical="center"/>
    </xf>
    <xf numFmtId="0" fontId="18" fillId="16" borderId="18" xfId="0" applyFont="1" applyFill="1" applyBorder="1" applyAlignment="1">
      <alignment horizontal="center" vertical="center"/>
    </xf>
    <xf numFmtId="0" fontId="24" fillId="16" borderId="36" xfId="0" applyFont="1" applyFill="1" applyBorder="1"/>
    <xf numFmtId="0" fontId="20" fillId="16" borderId="48" xfId="0" applyFont="1" applyFill="1" applyBorder="1"/>
    <xf numFmtId="0" fontId="20" fillId="16" borderId="54" xfId="0" applyFont="1" applyFill="1" applyBorder="1"/>
    <xf numFmtId="176" fontId="20" fillId="0" borderId="59" xfId="0" applyNumberFormat="1" applyFont="1" applyFill="1" applyBorder="1"/>
    <xf numFmtId="9" fontId="20" fillId="0" borderId="60" xfId="0" applyNumberFormat="1" applyFont="1" applyFill="1" applyBorder="1"/>
    <xf numFmtId="177" fontId="20" fillId="0" borderId="53" xfId="0" applyNumberFormat="1" applyFont="1" applyFill="1" applyBorder="1"/>
    <xf numFmtId="176" fontId="20" fillId="9" borderId="8" xfId="0" applyNumberFormat="1" applyFont="1" applyFill="1" applyBorder="1"/>
    <xf numFmtId="3" fontId="20" fillId="9" borderId="9" xfId="0" applyNumberFormat="1" applyFont="1" applyFill="1" applyBorder="1"/>
    <xf numFmtId="9" fontId="20" fillId="9" borderId="10" xfId="0" applyNumberFormat="1" applyFont="1" applyFill="1" applyBorder="1"/>
    <xf numFmtId="0" fontId="82" fillId="0" borderId="0" xfId="0" applyFont="1" applyFill="1" applyAlignment="1">
      <alignment horizontal="left" vertical="center"/>
    </xf>
    <xf numFmtId="0" fontId="15" fillId="0" borderId="0" xfId="0" applyFont="1"/>
    <xf numFmtId="0" fontId="8" fillId="2" borderId="2" xfId="3" applyFont="1" applyFill="1" applyBorder="1" applyAlignment="1">
      <alignment horizontal="center" vertical="center" wrapText="1"/>
    </xf>
    <xf numFmtId="0" fontId="8" fillId="2" borderId="11" xfId="3" applyFont="1" applyFill="1" applyBorder="1" applyAlignment="1">
      <alignment horizontal="center" vertical="center" wrapText="1"/>
    </xf>
    <xf numFmtId="0" fontId="8" fillId="2" borderId="28" xfId="3" applyFont="1" applyFill="1" applyBorder="1" applyAlignment="1">
      <alignment horizontal="center" vertical="center" wrapText="1"/>
    </xf>
    <xf numFmtId="0" fontId="52" fillId="41" borderId="0" xfId="0" applyFont="1" applyFill="1" applyBorder="1" applyAlignment="1">
      <alignment horizontal="left"/>
    </xf>
    <xf numFmtId="0" fontId="131" fillId="41" borderId="0" xfId="0" applyFont="1" applyFill="1" applyBorder="1" applyAlignment="1">
      <alignment horizontal="left"/>
    </xf>
    <xf numFmtId="0" fontId="0" fillId="41" borderId="0" xfId="0" applyFill="1" applyBorder="1"/>
    <xf numFmtId="3" fontId="40" fillId="41" borderId="0" xfId="0" applyNumberFormat="1" applyFont="1" applyFill="1" applyBorder="1" applyAlignment="1" applyProtection="1">
      <alignment horizontal="center" wrapText="1"/>
      <protection locked="0"/>
    </xf>
    <xf numFmtId="9" fontId="40" fillId="41" borderId="0" xfId="0" applyNumberFormat="1" applyFont="1" applyFill="1" applyBorder="1" applyAlignment="1" applyProtection="1">
      <alignment horizontal="center" wrapText="1"/>
      <protection locked="0"/>
    </xf>
    <xf numFmtId="3" fontId="100" fillId="41" borderId="0" xfId="0" applyNumberFormat="1" applyFont="1" applyFill="1" applyBorder="1" applyAlignment="1" applyProtection="1">
      <alignment horizontal="center" wrapText="1"/>
      <protection locked="0"/>
    </xf>
    <xf numFmtId="0" fontId="99" fillId="41" borderId="0" xfId="0" applyFont="1" applyFill="1" applyBorder="1"/>
    <xf numFmtId="0" fontId="20" fillId="41" borderId="0" xfId="0" applyFont="1" applyFill="1" applyBorder="1"/>
    <xf numFmtId="169" fontId="20" fillId="41" borderId="0" xfId="0" applyNumberFormat="1" applyFont="1" applyFill="1" applyBorder="1"/>
    <xf numFmtId="0" fontId="0" fillId="0" borderId="61" xfId="0" applyBorder="1"/>
    <xf numFmtId="0" fontId="8" fillId="41" borderId="62" xfId="0" applyFont="1" applyFill="1" applyBorder="1" applyAlignment="1">
      <alignment vertical="center" wrapText="1"/>
    </xf>
    <xf numFmtId="0" fontId="8" fillId="41" borderId="62" xfId="0" applyFont="1" applyFill="1" applyBorder="1" applyAlignment="1">
      <alignment horizontal="center" vertical="center" wrapText="1"/>
    </xf>
    <xf numFmtId="3" fontId="40" fillId="41" borderId="63" xfId="0" applyNumberFormat="1" applyFont="1" applyFill="1" applyBorder="1" applyAlignment="1" applyProtection="1">
      <alignment horizontal="center" wrapText="1"/>
      <protection locked="0"/>
    </xf>
    <xf numFmtId="0" fontId="0" fillId="0" borderId="64" xfId="0" applyBorder="1"/>
    <xf numFmtId="9" fontId="40" fillId="41" borderId="65" xfId="0" applyNumberFormat="1" applyFont="1" applyFill="1" applyBorder="1" applyAlignment="1" applyProtection="1">
      <alignment horizontal="center" wrapText="1"/>
      <protection locked="0"/>
    </xf>
    <xf numFmtId="0" fontId="8" fillId="41" borderId="65" xfId="0" applyFont="1" applyFill="1" applyBorder="1" applyAlignment="1">
      <alignment horizontal="center" vertical="center" wrapText="1"/>
    </xf>
    <xf numFmtId="169" fontId="20" fillId="41" borderId="65" xfId="0" applyNumberFormat="1" applyFont="1" applyFill="1" applyBorder="1"/>
    <xf numFmtId="0" fontId="20" fillId="41" borderId="65" xfId="0" applyFont="1" applyFill="1" applyBorder="1"/>
    <xf numFmtId="0" fontId="0" fillId="0" borderId="66" xfId="0" applyBorder="1"/>
    <xf numFmtId="0" fontId="99" fillId="41" borderId="67" xfId="0" applyFont="1" applyFill="1" applyBorder="1"/>
    <xf numFmtId="0" fontId="20" fillId="41" borderId="67" xfId="0" applyFont="1" applyFill="1" applyBorder="1"/>
    <xf numFmtId="0" fontId="20" fillId="41" borderId="68" xfId="0" applyFont="1" applyFill="1" applyBorder="1"/>
    <xf numFmtId="3" fontId="84" fillId="41" borderId="0" xfId="0" applyNumberFormat="1" applyFont="1" applyFill="1" applyBorder="1" applyAlignment="1" applyProtection="1">
      <alignment horizontal="center" wrapText="1"/>
      <protection locked="0"/>
    </xf>
    <xf numFmtId="0" fontId="108" fillId="41" borderId="0" xfId="0" applyFont="1" applyFill="1" applyBorder="1" applyAlignment="1">
      <alignment horizontal="left" vertical="center" wrapText="1"/>
    </xf>
    <xf numFmtId="0" fontId="108" fillId="41" borderId="0" xfId="0" applyFont="1" applyFill="1" applyBorder="1" applyAlignment="1">
      <alignment horizontal="left" wrapText="1"/>
    </xf>
    <xf numFmtId="3" fontId="100" fillId="41" borderId="71" xfId="0" applyNumberFormat="1" applyFont="1" applyFill="1" applyBorder="1" applyAlignment="1" applyProtection="1">
      <alignment horizontal="center" wrapText="1"/>
      <protection locked="0"/>
    </xf>
    <xf numFmtId="0" fontId="141" fillId="41" borderId="69" xfId="0" applyFont="1" applyFill="1" applyBorder="1" applyAlignment="1">
      <alignment horizontal="center" vertical="center" wrapText="1"/>
    </xf>
    <xf numFmtId="0" fontId="28" fillId="0" borderId="0" xfId="13" applyAlignment="1" applyProtection="1"/>
    <xf numFmtId="0" fontId="4" fillId="0" borderId="4" xfId="5" applyBorder="1" applyAlignment="1">
      <alignment horizontal="center" vertical="center"/>
    </xf>
    <xf numFmtId="0" fontId="4" fillId="0" borderId="4" xfId="5" applyBorder="1" applyAlignment="1">
      <alignment horizontal="center" textRotation="90"/>
    </xf>
    <xf numFmtId="0" fontId="0" fillId="4" borderId="0" xfId="0" applyFill="1" applyAlignment="1">
      <alignment horizontal="center"/>
    </xf>
    <xf numFmtId="0" fontId="144" fillId="4" borderId="0" xfId="0" applyFont="1" applyFill="1"/>
    <xf numFmtId="0" fontId="145" fillId="4" borderId="0" xfId="0" applyFont="1" applyFill="1"/>
    <xf numFmtId="0" fontId="145" fillId="4" borderId="0" xfId="0" applyFont="1" applyFill="1" applyAlignment="1">
      <alignment horizontal="center"/>
    </xf>
    <xf numFmtId="0" fontId="146" fillId="0" borderId="0" xfId="5" applyFont="1"/>
    <xf numFmtId="0" fontId="143" fillId="11" borderId="49" xfId="0" applyFont="1" applyFill="1" applyBorder="1" applyAlignment="1">
      <alignment vertical="distributed" wrapText="1"/>
    </xf>
    <xf numFmtId="0" fontId="143" fillId="11" borderId="4" xfId="0" applyFont="1" applyFill="1" applyBorder="1" applyAlignment="1">
      <alignment textRotation="90"/>
    </xf>
    <xf numFmtId="0" fontId="143" fillId="11" borderId="4" xfId="0" applyFont="1" applyFill="1" applyBorder="1"/>
    <xf numFmtId="0" fontId="143" fillId="11" borderId="4" xfId="0" applyFont="1" applyFill="1" applyBorder="1" applyAlignment="1">
      <alignment wrapText="1"/>
    </xf>
    <xf numFmtId="0" fontId="143" fillId="17" borderId="4" xfId="0" applyFont="1" applyFill="1" applyBorder="1"/>
    <xf numFmtId="0" fontId="147" fillId="0" borderId="0" xfId="0" applyFont="1"/>
    <xf numFmtId="0" fontId="148" fillId="0" borderId="0" xfId="0" applyFont="1" applyAlignment="1">
      <alignment horizontal="left" indent="1"/>
    </xf>
    <xf numFmtId="0" fontId="147" fillId="0" borderId="0" xfId="0" applyFont="1" applyAlignment="1">
      <alignment horizontal="left" indent="1"/>
    </xf>
    <xf numFmtId="0" fontId="149" fillId="0" borderId="0" xfId="0" applyFont="1"/>
    <xf numFmtId="0" fontId="19" fillId="4" borderId="0" xfId="0" applyFont="1" applyFill="1" applyBorder="1" applyAlignment="1">
      <alignment horizontal="left"/>
    </xf>
    <xf numFmtId="0" fontId="32" fillId="27" borderId="26" xfId="0" applyFont="1" applyFill="1" applyBorder="1" applyAlignment="1">
      <alignment horizontal="center" vertical="center"/>
    </xf>
    <xf numFmtId="0" fontId="0" fillId="0" borderId="0" xfId="0" applyFont="1" applyBorder="1"/>
    <xf numFmtId="0" fontId="149" fillId="0" borderId="31" xfId="0" applyFont="1" applyBorder="1"/>
    <xf numFmtId="14" fontId="29" fillId="0" borderId="4" xfId="0" applyNumberFormat="1" applyFont="1" applyBorder="1"/>
    <xf numFmtId="22" fontId="29" fillId="0" borderId="44" xfId="0" applyNumberFormat="1" applyFont="1" applyBorder="1"/>
    <xf numFmtId="0" fontId="87" fillId="19" borderId="72" xfId="0" applyFont="1" applyFill="1" applyBorder="1" applyAlignment="1">
      <alignment horizontal="center" vertical="center"/>
    </xf>
    <xf numFmtId="0" fontId="87" fillId="19" borderId="73" xfId="0" applyFont="1" applyFill="1" applyBorder="1" applyAlignment="1">
      <alignment horizontal="center" vertical="center"/>
    </xf>
    <xf numFmtId="0" fontId="87" fillId="19" borderId="74" xfId="0" applyFont="1" applyFill="1" applyBorder="1" applyAlignment="1">
      <alignment horizontal="center" vertical="center"/>
    </xf>
    <xf numFmtId="0" fontId="87" fillId="19" borderId="75" xfId="0" applyFont="1" applyFill="1" applyBorder="1" applyAlignment="1" applyProtection="1">
      <alignment horizontal="left"/>
      <protection locked="0"/>
    </xf>
    <xf numFmtId="0" fontId="29" fillId="20" borderId="76" xfId="0" applyFont="1" applyFill="1" applyBorder="1" applyAlignment="1">
      <alignment horizontal="center" vertical="center"/>
    </xf>
    <xf numFmtId="0" fontId="29" fillId="20" borderId="77" xfId="0" applyFont="1" applyFill="1" applyBorder="1" applyAlignment="1">
      <alignment horizontal="center" vertical="center"/>
    </xf>
    <xf numFmtId="0" fontId="87" fillId="19" borderId="78" xfId="0" applyFont="1" applyFill="1" applyBorder="1" applyAlignment="1" applyProtection="1">
      <alignment horizontal="left"/>
      <protection locked="0"/>
    </xf>
    <xf numFmtId="0" fontId="29" fillId="20" borderId="79" xfId="0" applyFont="1" applyFill="1" applyBorder="1" applyAlignment="1">
      <alignment horizontal="center" vertical="center"/>
    </xf>
    <xf numFmtId="0" fontId="29" fillId="20" borderId="80" xfId="0" applyFont="1" applyFill="1" applyBorder="1" applyAlignment="1">
      <alignment horizontal="center" vertical="center"/>
    </xf>
    <xf numFmtId="0" fontId="0" fillId="0" borderId="0" xfId="0" applyAlignment="1">
      <alignment horizontal="center" vertical="center"/>
    </xf>
    <xf numFmtId="0" fontId="29" fillId="3" borderId="84" xfId="0" applyFont="1" applyFill="1" applyBorder="1" applyAlignment="1">
      <alignment horizontal="center" vertical="center" textRotation="90"/>
    </xf>
    <xf numFmtId="0" fontId="29" fillId="3" borderId="85" xfId="0" applyFont="1" applyFill="1" applyBorder="1" applyAlignment="1">
      <alignment horizontal="center" vertical="center" textRotation="90"/>
    </xf>
    <xf numFmtId="0" fontId="29" fillId="3" borderId="86" xfId="0" applyFont="1" applyFill="1" applyBorder="1" applyAlignment="1">
      <alignment horizontal="center" vertical="center" textRotation="90"/>
    </xf>
    <xf numFmtId="1" fontId="20" fillId="17" borderId="4" xfId="0" applyNumberFormat="1" applyFont="1" applyFill="1" applyBorder="1"/>
    <xf numFmtId="9" fontId="20" fillId="17" borderId="4" xfId="20" applyFont="1" applyFill="1" applyBorder="1"/>
    <xf numFmtId="202" fontId="20" fillId="17" borderId="4" xfId="0" applyNumberFormat="1" applyFont="1" applyFill="1" applyBorder="1"/>
    <xf numFmtId="203" fontId="20" fillId="17" borderId="4" xfId="0" applyNumberFormat="1" applyFont="1" applyFill="1" applyBorder="1"/>
    <xf numFmtId="12" fontId="20" fillId="17" borderId="4" xfId="0" applyNumberFormat="1" applyFont="1" applyFill="1" applyBorder="1"/>
    <xf numFmtId="176" fontId="20" fillId="0" borderId="59" xfId="0" applyNumberFormat="1" applyFont="1" applyFill="1" applyBorder="1" applyProtection="1"/>
    <xf numFmtId="177" fontId="20" fillId="0" borderId="53" xfId="0" applyNumberFormat="1" applyFont="1" applyFill="1" applyBorder="1" applyProtection="1"/>
    <xf numFmtId="9" fontId="20" fillId="0" borderId="60" xfId="0" applyNumberFormat="1" applyFont="1" applyFill="1" applyBorder="1" applyProtection="1"/>
    <xf numFmtId="179" fontId="20" fillId="0" borderId="41" xfId="0" applyNumberFormat="1" applyFont="1" applyFill="1" applyBorder="1" applyProtection="1"/>
    <xf numFmtId="181" fontId="20" fillId="0" borderId="44" xfId="0" applyNumberFormat="1" applyFont="1" applyFill="1" applyBorder="1" applyProtection="1"/>
    <xf numFmtId="176" fontId="20" fillId="0" borderId="44" xfId="0" applyNumberFormat="1" applyFont="1" applyFill="1" applyBorder="1" applyProtection="1"/>
    <xf numFmtId="184" fontId="20" fillId="0" borderId="44" xfId="0" applyNumberFormat="1" applyFont="1" applyFill="1" applyBorder="1" applyProtection="1"/>
    <xf numFmtId="178" fontId="20" fillId="0" borderId="44" xfId="0" applyNumberFormat="1" applyFont="1" applyFill="1" applyBorder="1" applyProtection="1"/>
    <xf numFmtId="187" fontId="20" fillId="0" borderId="44" xfId="0" applyNumberFormat="1" applyFont="1" applyFill="1" applyBorder="1" applyProtection="1"/>
    <xf numFmtId="189" fontId="20" fillId="0" borderId="44" xfId="0" applyNumberFormat="1" applyFont="1" applyFill="1" applyBorder="1" applyProtection="1"/>
    <xf numFmtId="180" fontId="20" fillId="0" borderId="41" xfId="0" applyNumberFormat="1" applyFont="1" applyBorder="1" applyProtection="1"/>
    <xf numFmtId="182" fontId="20" fillId="0" borderId="44" xfId="0" applyNumberFormat="1" applyFont="1" applyBorder="1" applyProtection="1"/>
    <xf numFmtId="183" fontId="20" fillId="0" borderId="44" xfId="0" applyNumberFormat="1" applyFont="1" applyBorder="1" applyProtection="1"/>
    <xf numFmtId="185" fontId="20" fillId="0" borderId="44" xfId="0" applyNumberFormat="1" applyFont="1" applyBorder="1" applyProtection="1"/>
    <xf numFmtId="186" fontId="20" fillId="0" borderId="44" xfId="0" applyNumberFormat="1" applyFont="1" applyBorder="1" applyProtection="1"/>
    <xf numFmtId="188" fontId="20" fillId="0" borderId="44" xfId="0" applyNumberFormat="1" applyFont="1" applyBorder="1" applyProtection="1"/>
    <xf numFmtId="190" fontId="20" fillId="0" borderId="44" xfId="0" applyNumberFormat="1" applyFont="1" applyBorder="1" applyProtection="1"/>
    <xf numFmtId="204" fontId="27" fillId="30" borderId="4" xfId="12" applyNumberFormat="1" applyFont="1" applyFill="1" applyBorder="1" applyAlignment="1" applyProtection="1">
      <alignment horizontal="center"/>
      <protection locked="0"/>
    </xf>
    <xf numFmtId="205" fontId="90" fillId="21" borderId="4" xfId="0" applyNumberFormat="1" applyFont="1" applyFill="1" applyBorder="1"/>
    <xf numFmtId="10" fontId="90" fillId="21" borderId="4" xfId="0" applyNumberFormat="1" applyFont="1" applyFill="1" applyBorder="1"/>
    <xf numFmtId="14" fontId="90" fillId="21" borderId="4" xfId="0" applyNumberFormat="1" applyFont="1" applyFill="1" applyBorder="1"/>
    <xf numFmtId="16" fontId="90" fillId="21" borderId="4" xfId="0" applyNumberFormat="1" applyFont="1" applyFill="1" applyBorder="1" applyAlignment="1">
      <alignment horizontal="right"/>
    </xf>
    <xf numFmtId="0" fontId="34" fillId="26" borderId="4" xfId="3" applyNumberFormat="1" applyFont="1" applyFill="1" applyBorder="1" applyAlignment="1" applyProtection="1">
      <alignment horizontal="center" vertical="center" wrapText="1"/>
      <protection locked="0"/>
    </xf>
    <xf numFmtId="0" fontId="21" fillId="43" borderId="0" xfId="21" applyFont="1" applyFill="1" applyBorder="1" applyAlignment="1"/>
    <xf numFmtId="0" fontId="156" fillId="43" borderId="0" xfId="21" applyFont="1" applyFill="1" applyBorder="1" applyAlignment="1">
      <alignment horizontal="right"/>
    </xf>
    <xf numFmtId="206" fontId="20" fillId="17" borderId="4" xfId="19" applyNumberFormat="1" applyFont="1" applyFill="1" applyBorder="1"/>
    <xf numFmtId="196" fontId="20" fillId="17" borderId="4" xfId="0" applyNumberFormat="1" applyFont="1" applyFill="1" applyBorder="1"/>
    <xf numFmtId="10" fontId="20" fillId="30" borderId="4" xfId="20" applyNumberFormat="1" applyFont="1" applyFill="1" applyBorder="1"/>
    <xf numFmtId="0" fontId="157" fillId="0" borderId="0" xfId="3" applyFont="1" applyAlignment="1">
      <alignment horizontal="center" vertical="center"/>
    </xf>
    <xf numFmtId="169" fontId="142" fillId="41" borderId="70" xfId="0" applyNumberFormat="1" applyFont="1" applyFill="1" applyBorder="1" applyAlignment="1">
      <alignment horizontal="center" vertical="center"/>
    </xf>
    <xf numFmtId="0" fontId="142" fillId="41" borderId="70" xfId="0" applyNumberFormat="1" applyFont="1" applyFill="1" applyBorder="1" applyAlignment="1">
      <alignment horizontal="center" vertical="center"/>
    </xf>
    <xf numFmtId="0" fontId="142" fillId="41" borderId="70" xfId="0" applyFont="1" applyFill="1" applyBorder="1" applyAlignment="1">
      <alignment horizontal="center" vertical="center"/>
    </xf>
    <xf numFmtId="0" fontId="143" fillId="17" borderId="4" xfId="0" applyNumberFormat="1" applyFont="1" applyFill="1" applyBorder="1"/>
    <xf numFmtId="205" fontId="142" fillId="41" borderId="70" xfId="0" applyNumberFormat="1" applyFont="1" applyFill="1" applyBorder="1" applyAlignment="1">
      <alignment horizontal="center" vertical="center"/>
    </xf>
    <xf numFmtId="0" fontId="27" fillId="0" borderId="31" xfId="0" applyFont="1" applyBorder="1" applyAlignment="1">
      <alignment horizontal="right" vertical="center"/>
    </xf>
    <xf numFmtId="0" fontId="150" fillId="26" borderId="31" xfId="0" applyFont="1" applyFill="1" applyBorder="1" applyAlignment="1">
      <alignment horizontal="center" vertical="center"/>
    </xf>
    <xf numFmtId="0" fontId="14" fillId="8" borderId="0" xfId="0" applyFont="1" applyFill="1" applyAlignment="1">
      <alignment horizontal="left" wrapText="1"/>
    </xf>
    <xf numFmtId="0" fontId="14" fillId="8" borderId="0" xfId="0" applyFont="1" applyFill="1" applyAlignment="1">
      <alignment horizontal="justify" vertical="center" wrapText="1"/>
    </xf>
    <xf numFmtId="0" fontId="83" fillId="0" borderId="0" xfId="0" applyFont="1" applyFill="1" applyAlignment="1">
      <alignment horizontal="center" vertical="center"/>
    </xf>
    <xf numFmtId="0" fontId="12" fillId="0" borderId="0" xfId="0" applyFont="1" applyFill="1" applyAlignment="1">
      <alignment wrapText="1"/>
    </xf>
    <xf numFmtId="0" fontId="0" fillId="0" borderId="0" xfId="0" applyFill="1" applyAlignment="1">
      <alignment wrapText="1"/>
    </xf>
    <xf numFmtId="0" fontId="12" fillId="0" borderId="0" xfId="0" applyFont="1" applyFill="1" applyAlignment="1">
      <alignment horizontal="left" wrapText="1"/>
    </xf>
    <xf numFmtId="0" fontId="0" fillId="0" borderId="0" xfId="0" applyFill="1" applyAlignment="1">
      <alignment horizontal="left" wrapText="1"/>
    </xf>
    <xf numFmtId="0" fontId="3" fillId="0" borderId="0" xfId="0" applyFont="1" applyFill="1" applyAlignment="1">
      <alignment wrapText="1"/>
    </xf>
    <xf numFmtId="0" fontId="15" fillId="8" borderId="0" xfId="0" applyFont="1" applyFill="1" applyAlignment="1">
      <alignment horizontal="left" vertical="center" wrapText="1"/>
    </xf>
    <xf numFmtId="0" fontId="29" fillId="3" borderId="81" xfId="0" applyFont="1" applyFill="1" applyBorder="1" applyAlignment="1">
      <alignment horizontal="center" vertical="center" wrapText="1"/>
    </xf>
    <xf numFmtId="0" fontId="29" fillId="3" borderId="82" xfId="0" applyFont="1" applyFill="1" applyBorder="1" applyAlignment="1">
      <alignment horizontal="center" vertical="center" wrapText="1"/>
    </xf>
    <xf numFmtId="0" fontId="29" fillId="3" borderId="83" xfId="0" applyFont="1" applyFill="1" applyBorder="1" applyAlignment="1">
      <alignment horizontal="center" vertical="center" wrapText="1"/>
    </xf>
    <xf numFmtId="0" fontId="80" fillId="17" borderId="4" xfId="0" applyFont="1" applyFill="1" applyBorder="1" applyAlignment="1">
      <alignment horizontal="center" vertical="center"/>
    </xf>
    <xf numFmtId="0" fontId="80" fillId="17" borderId="4" xfId="0" applyFont="1" applyFill="1" applyBorder="1" applyAlignment="1">
      <alignment horizontal="center" vertical="center" wrapText="1"/>
    </xf>
    <xf numFmtId="0" fontId="86" fillId="0" borderId="0" xfId="0" applyFont="1" applyFill="1" applyAlignment="1">
      <alignment horizontal="center"/>
    </xf>
    <xf numFmtId="0" fontId="32" fillId="27" borderId="4" xfId="0" applyFont="1" applyFill="1" applyBorder="1" applyAlignment="1">
      <alignment horizontal="center"/>
    </xf>
    <xf numFmtId="0" fontId="15" fillId="19" borderId="0" xfId="0" applyFont="1" applyFill="1" applyAlignment="1">
      <alignment horizontal="left" vertical="center" wrapText="1"/>
    </xf>
    <xf numFmtId="0" fontId="30" fillId="0" borderId="0" xfId="0" applyFont="1" applyFill="1" applyAlignment="1">
      <alignment horizontal="center" vertical="center" wrapText="1"/>
    </xf>
    <xf numFmtId="0" fontId="30" fillId="0" borderId="0" xfId="0" applyFont="1" applyFill="1" applyAlignment="1">
      <alignment horizontal="center" vertical="center"/>
    </xf>
    <xf numFmtId="164" fontId="98" fillId="28" borderId="4" xfId="0" applyNumberFormat="1" applyFont="1" applyFill="1" applyBorder="1" applyAlignment="1">
      <alignment horizontal="center" vertical="center"/>
    </xf>
    <xf numFmtId="0" fontId="15" fillId="8" borderId="0" xfId="0" applyFont="1" applyFill="1" applyAlignment="1">
      <alignment horizontal="left" vertical="center"/>
    </xf>
    <xf numFmtId="0" fontId="15" fillId="8" borderId="0" xfId="3" applyFont="1" applyFill="1" applyAlignment="1">
      <alignment horizontal="left" vertical="center" wrapText="1"/>
    </xf>
    <xf numFmtId="0" fontId="66" fillId="8" borderId="0" xfId="3" applyFont="1" applyFill="1" applyAlignment="1">
      <alignment horizontal="left" vertical="center" wrapText="1"/>
    </xf>
    <xf numFmtId="0" fontId="105" fillId="0" borderId="31" xfId="0" applyFont="1" applyFill="1" applyBorder="1" applyAlignment="1">
      <alignment horizontal="center" vertical="center" wrapText="1"/>
    </xf>
    <xf numFmtId="0" fontId="110" fillId="0" borderId="0" xfId="0" applyFont="1" applyFill="1" applyBorder="1" applyAlignment="1">
      <alignment horizontal="center" vertical="center" wrapText="1"/>
    </xf>
    <xf numFmtId="0" fontId="110" fillId="0" borderId="27" xfId="0" applyFont="1" applyFill="1" applyBorder="1" applyAlignment="1">
      <alignment horizontal="center" vertical="center" wrapText="1"/>
    </xf>
    <xf numFmtId="0" fontId="110" fillId="8" borderId="4" xfId="0" applyFont="1" applyFill="1" applyBorder="1" applyAlignment="1">
      <alignment horizontal="center" vertical="center" wrapText="1"/>
    </xf>
    <xf numFmtId="0" fontId="15" fillId="30" borderId="0" xfId="0" applyFont="1" applyFill="1" applyAlignment="1">
      <alignment horizontal="left" vertical="center" wrapText="1"/>
    </xf>
    <xf numFmtId="0" fontId="66" fillId="8" borderId="0" xfId="0" applyFont="1" applyFill="1" applyAlignment="1">
      <alignment horizontal="left" vertical="center" wrapText="1"/>
    </xf>
    <xf numFmtId="0" fontId="117" fillId="8" borderId="0" xfId="16" applyFont="1" applyFill="1" applyAlignment="1">
      <alignment horizontal="left" vertical="center" wrapText="1"/>
    </xf>
    <xf numFmtId="0" fontId="115" fillId="0" borderId="0" xfId="16" applyFont="1" applyAlignment="1" applyProtection="1">
      <alignment horizontal="left" vertical="center" wrapText="1"/>
    </xf>
    <xf numFmtId="0" fontId="115" fillId="0" borderId="0" xfId="16" applyFont="1" applyAlignment="1" applyProtection="1">
      <alignment horizontal="left"/>
    </xf>
    <xf numFmtId="0" fontId="8" fillId="12" borderId="22" xfId="17" applyFont="1" applyFill="1" applyBorder="1" applyAlignment="1" applyProtection="1">
      <alignment horizontal="right" vertical="center" wrapText="1"/>
    </xf>
    <xf numFmtId="0" fontId="8" fillId="12" borderId="23" xfId="17" applyFont="1" applyFill="1" applyBorder="1" applyAlignment="1" applyProtection="1">
      <alignment horizontal="right" vertical="center" wrapText="1"/>
    </xf>
    <xf numFmtId="0" fontId="82" fillId="0" borderId="0" xfId="0" applyFont="1" applyFill="1" applyBorder="1" applyAlignment="1">
      <alignment horizontal="center" vertical="center"/>
    </xf>
    <xf numFmtId="0" fontId="82" fillId="0" borderId="0" xfId="0" applyFont="1" applyFill="1" applyBorder="1" applyAlignment="1">
      <alignment horizontal="left" vertical="center"/>
    </xf>
    <xf numFmtId="0" fontId="114" fillId="30" borderId="0" xfId="0" applyFont="1" applyFill="1" applyAlignment="1">
      <alignment horizontal="left" vertical="center" wrapText="1"/>
    </xf>
    <xf numFmtId="0" fontId="114" fillId="30" borderId="0" xfId="0" applyFont="1" applyFill="1" applyAlignment="1">
      <alignment horizontal="left" vertical="center"/>
    </xf>
    <xf numFmtId="0" fontId="8" fillId="28" borderId="52" xfId="0" applyFont="1" applyFill="1" applyBorder="1" applyAlignment="1">
      <alignment horizontal="center" vertical="center" wrapText="1"/>
    </xf>
    <xf numFmtId="0" fontId="10" fillId="0" borderId="0" xfId="0" applyFont="1" applyAlignment="1">
      <alignment horizontal="center" vertical="center"/>
    </xf>
    <xf numFmtId="0" fontId="8" fillId="9" borderId="21" xfId="4" applyFont="1" applyFill="1" applyBorder="1" applyAlignment="1">
      <alignment horizontal="center" vertical="center" wrapText="1"/>
    </xf>
    <xf numFmtId="0" fontId="8" fillId="9" borderId="55" xfId="4" applyFont="1" applyFill="1" applyBorder="1" applyAlignment="1">
      <alignment horizontal="center" vertical="center" wrapText="1"/>
    </xf>
    <xf numFmtId="0" fontId="8" fillId="9" borderId="30" xfId="4" applyFont="1" applyFill="1" applyBorder="1" applyAlignment="1">
      <alignment horizontal="center" vertical="center" wrapText="1"/>
    </xf>
    <xf numFmtId="0" fontId="15" fillId="8" borderId="0" xfId="0" applyFont="1" applyFill="1" applyBorder="1" applyAlignment="1">
      <alignment horizontal="left" vertical="center" wrapText="1"/>
    </xf>
    <xf numFmtId="0" fontId="123" fillId="0" borderId="0" xfId="0" applyFont="1" applyFill="1" applyAlignment="1">
      <alignment horizontal="left" vertical="center"/>
    </xf>
    <xf numFmtId="0" fontId="8" fillId="9" borderId="4" xfId="4" applyFont="1" applyFill="1" applyBorder="1" applyAlignment="1">
      <alignment horizontal="center" vertical="center" wrapText="1"/>
    </xf>
    <xf numFmtId="0" fontId="124" fillId="8" borderId="0" xfId="4" applyFont="1" applyFill="1" applyBorder="1" applyAlignment="1">
      <alignment horizontal="left" vertical="center" wrapText="1"/>
    </xf>
    <xf numFmtId="0" fontId="124" fillId="8" borderId="0" xfId="0" applyFont="1" applyFill="1" applyAlignment="1">
      <alignment horizontal="left" vertical="center" wrapText="1"/>
    </xf>
    <xf numFmtId="0" fontId="124" fillId="8" borderId="0" xfId="0" applyFont="1" applyFill="1" applyAlignment="1">
      <alignment horizontal="left" vertical="center"/>
    </xf>
    <xf numFmtId="0" fontId="4" fillId="0" borderId="31" xfId="5" applyBorder="1" applyAlignment="1">
      <alignment horizontal="center"/>
    </xf>
    <xf numFmtId="0" fontId="15" fillId="8" borderId="0" xfId="0" applyFont="1" applyFill="1" applyAlignment="1">
      <alignment horizontal="left" vertical="top" wrapText="1"/>
    </xf>
    <xf numFmtId="0" fontId="15" fillId="8" borderId="0" xfId="0" applyFont="1" applyFill="1" applyAlignment="1">
      <alignment horizontal="left" vertical="top"/>
    </xf>
    <xf numFmtId="3" fontId="101" fillId="41" borderId="0" xfId="0" applyNumberFormat="1" applyFont="1" applyFill="1" applyBorder="1" applyAlignment="1" applyProtection="1">
      <alignment horizontal="center" wrapText="1"/>
      <protection locked="0"/>
    </xf>
    <xf numFmtId="0" fontId="144" fillId="4" borderId="31" xfId="0" applyFont="1" applyFill="1" applyBorder="1" applyAlignment="1">
      <alignment horizontal="center"/>
    </xf>
    <xf numFmtId="0" fontId="65" fillId="4" borderId="0" xfId="9" applyFont="1" applyFill="1" applyBorder="1" applyAlignment="1" applyProtection="1">
      <alignment horizontal="center" wrapText="1"/>
    </xf>
    <xf numFmtId="0" fontId="44" fillId="4" borderId="0" xfId="9" applyFont="1" applyFill="1" applyBorder="1" applyAlignment="1" applyProtection="1">
      <alignment horizontal="center" wrapText="1"/>
    </xf>
    <xf numFmtId="0" fontId="0" fillId="4" borderId="0" xfId="0" applyFill="1" applyBorder="1" applyAlignment="1" applyProtection="1">
      <alignment wrapText="1"/>
    </xf>
    <xf numFmtId="0" fontId="0" fillId="4" borderId="12" xfId="0" applyFill="1" applyBorder="1" applyAlignment="1" applyProtection="1">
      <alignment wrapText="1"/>
    </xf>
    <xf numFmtId="0" fontId="61" fillId="4" borderId="0" xfId="0" applyFont="1" applyFill="1" applyBorder="1" applyAlignment="1" applyProtection="1">
      <alignment horizontal="center"/>
    </xf>
    <xf numFmtId="0" fontId="15" fillId="8" borderId="0" xfId="0" applyFont="1" applyFill="1" applyAlignment="1" applyProtection="1">
      <alignment horizontal="left" vertical="center" wrapText="1"/>
    </xf>
    <xf numFmtId="0" fontId="15" fillId="8" borderId="0" xfId="0" applyFont="1" applyFill="1" applyAlignment="1" applyProtection="1">
      <alignment horizontal="left" vertical="center"/>
    </xf>
    <xf numFmtId="0" fontId="15" fillId="8" borderId="0" xfId="6" applyFont="1" applyFill="1" applyBorder="1" applyAlignment="1">
      <alignment horizontal="left" vertical="center" wrapText="1"/>
    </xf>
    <xf numFmtId="0" fontId="66" fillId="8" borderId="0" xfId="6" applyFont="1" applyFill="1" applyBorder="1" applyAlignment="1">
      <alignment horizontal="left" vertical="center"/>
    </xf>
    <xf numFmtId="0" fontId="36" fillId="13" borderId="4" xfId="2" applyFont="1" applyFill="1" applyBorder="1" applyAlignment="1">
      <alignment horizontal="center" wrapText="1"/>
    </xf>
    <xf numFmtId="0" fontId="69" fillId="4" borderId="0" xfId="2" applyFont="1" applyFill="1" applyBorder="1" applyAlignment="1">
      <alignment horizontal="left" wrapText="1"/>
    </xf>
    <xf numFmtId="0" fontId="23" fillId="13" borderId="4" xfId="6" applyFont="1" applyFill="1" applyBorder="1" applyAlignment="1">
      <alignment horizontal="center" vertical="center" textRotation="90"/>
    </xf>
    <xf numFmtId="0" fontId="36" fillId="13" borderId="4" xfId="4" applyFont="1" applyFill="1" applyBorder="1" applyAlignment="1">
      <alignment horizontal="center" vertical="center" wrapText="1"/>
    </xf>
    <xf numFmtId="0" fontId="129" fillId="0" borderId="0" xfId="0" applyFont="1" applyAlignment="1">
      <alignment horizontal="center" vertical="center"/>
    </xf>
    <xf numFmtId="0" fontId="14" fillId="0" borderId="0" xfId="0" applyFont="1" applyAlignment="1">
      <alignment horizontal="center" vertical="center" textRotation="90"/>
    </xf>
    <xf numFmtId="0" fontId="130" fillId="0" borderId="0" xfId="0" applyFont="1" applyAlignment="1">
      <alignment horizontal="center" vertical="center"/>
    </xf>
  </cellXfs>
  <cellStyles count="22">
    <cellStyle name="Гиперссылка" xfId="13" builtinId="8"/>
    <cellStyle name="Денежный" xfId="1" builtinId="4"/>
    <cellStyle name="Денежный 2" xfId="15" xr:uid="{00000000-0005-0000-0000-000002000000}"/>
    <cellStyle name="Денежный 3" xfId="18" xr:uid="{00000000-0005-0000-0000-000003000000}"/>
    <cellStyle name="Обычный" xfId="0" builtinId="0"/>
    <cellStyle name="Обычный 2" xfId="16" xr:uid="{00000000-0005-0000-0000-000005000000}"/>
    <cellStyle name="Обычный_kontrMy" xfId="2" xr:uid="{00000000-0005-0000-0000-000006000000}"/>
    <cellStyle name="Обычный_LabExcel" xfId="3" xr:uid="{00000000-0005-0000-0000-000007000000}"/>
    <cellStyle name="Обычный_labr1" xfId="4" xr:uid="{00000000-0005-0000-0000-000008000000}"/>
    <cellStyle name="Обычный_задание 3" xfId="17" xr:uid="{00000000-0005-0000-0000-000009000000}"/>
    <cellStyle name="Обычный_Книга1" xfId="5" xr:uid="{00000000-0005-0000-0000-00000A000000}"/>
    <cellStyle name="Обычный_Лист Microsoft Excel" xfId="6" xr:uid="{00000000-0005-0000-0000-00000B000000}"/>
    <cellStyle name="Обычный_Лист1" xfId="7" xr:uid="{00000000-0005-0000-0000-00000C000000}"/>
    <cellStyle name="Обычный_Прогноз" xfId="8" xr:uid="{00000000-0005-0000-0000-00000D000000}"/>
    <cellStyle name="Обычный_Счет" xfId="9" xr:uid="{00000000-0005-0000-0000-00000E000000}"/>
    <cellStyle name="Примечание" xfId="21" builtinId="10"/>
    <cellStyle name="Процентный" xfId="20" builtinId="5"/>
    <cellStyle name="Процентный 2" xfId="12" xr:uid="{00000000-0005-0000-0000-00000F000000}"/>
    <cellStyle name="Тысячи [0]_Кафедры" xfId="10" xr:uid="{00000000-0005-0000-0000-000010000000}"/>
    <cellStyle name="Тысячи_Кафедры" xfId="11" xr:uid="{00000000-0005-0000-0000-000011000000}"/>
    <cellStyle name="Финансовый" xfId="19" builtinId="3"/>
    <cellStyle name="Финансовый 2" xfId="14" xr:uid="{00000000-0005-0000-0000-000012000000}"/>
  </cellStyles>
  <dxfs count="6">
    <dxf>
      <font>
        <b/>
        <i val="0"/>
        <condense val="0"/>
        <extend val="0"/>
        <color indexed="10"/>
      </font>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theme="6" tint="0.79998168889431442"/>
        </patternFill>
      </fill>
    </dxf>
  </dxfs>
  <tableStyles count="0" defaultTableStyle="TableStyleMedium9"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gif"/></Relationships>
</file>

<file path=xl/drawings/_rels/drawing6.xml.rels><?xml version="1.0" encoding="UTF-8" standalone="yes"?>
<Relationships xmlns="http://schemas.openxmlformats.org/package/2006/relationships"><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47625</xdr:rowOff>
    </xdr:from>
    <xdr:to>
      <xdr:col>7</xdr:col>
      <xdr:colOff>285751</xdr:colOff>
      <xdr:row>0</xdr:row>
      <xdr:rowOff>1457324</xdr:rowOff>
    </xdr:to>
    <xdr:sp macro="" textlink="">
      <xdr:nvSpPr>
        <xdr:cNvPr id="2" name="Rectangle 1">
          <a:extLst>
            <a:ext uri="{FF2B5EF4-FFF2-40B4-BE49-F238E27FC236}">
              <a16:creationId xmlns:a16="http://schemas.microsoft.com/office/drawing/2014/main" id="{00000000-0008-0000-0500-000002000000}"/>
            </a:ext>
          </a:extLst>
        </xdr:cNvPr>
        <xdr:cNvSpPr>
          <a:spLocks noChangeArrowheads="1"/>
        </xdr:cNvSpPr>
      </xdr:nvSpPr>
      <xdr:spPr bwMode="auto">
        <a:xfrm>
          <a:off x="1" y="47625"/>
          <a:ext cx="5676900" cy="1409699"/>
        </a:xfrm>
        <a:prstGeom prst="rect">
          <a:avLst/>
        </a:prstGeom>
        <a:solidFill>
          <a:schemeClr val="accent3">
            <a:lumMod val="60000"/>
            <a:lumOff val="40000"/>
          </a:schemeClr>
        </a:solidFill>
        <a:ln w="9525">
          <a:solidFill>
            <a:srgbClr val="FFFFFF"/>
          </a:solidFill>
          <a:miter lim="800000"/>
          <a:headEnd/>
          <a:tailEnd/>
        </a:ln>
        <a:effectLst/>
      </xdr:spPr>
      <xdr:txBody>
        <a:bodyPr vertOverflow="clip" wrap="square" lIns="91440" tIns="45720" rIns="91440" bIns="45720" anchor="t" upright="1"/>
        <a:lstStyle/>
        <a:p>
          <a:pPr algn="l" rtl="0">
            <a:defRPr sz="1000"/>
          </a:pPr>
          <a:r>
            <a:rPr lang="ru-RU" sz="1200" b="1" i="0" u="sng" strike="noStrike">
              <a:solidFill>
                <a:sysClr val="windowText" lastClr="000000"/>
              </a:solidFill>
              <a:latin typeface="Times New Roman"/>
              <a:cs typeface="Times New Roman"/>
            </a:rPr>
            <a:t>Задание:  </a:t>
          </a:r>
        </a:p>
        <a:p>
          <a:pPr algn="l" rtl="0">
            <a:defRPr sz="1000"/>
          </a:pPr>
          <a:r>
            <a:rPr lang="ru-RU" sz="1200" b="0" i="0" strike="noStrike">
              <a:solidFill>
                <a:sysClr val="windowText" lastClr="000000"/>
              </a:solidFill>
              <a:latin typeface="Times New Roman"/>
              <a:cs typeface="Times New Roman"/>
            </a:rPr>
            <a:t>Настройте представление таблицы Сотрудники</a:t>
          </a:r>
        </a:p>
        <a:p>
          <a:pPr algn="l" rtl="0">
            <a:defRPr sz="1000"/>
          </a:pPr>
          <a:r>
            <a:rPr lang="ru-RU" sz="1200" b="0" i="0" strike="noStrike">
              <a:solidFill>
                <a:sysClr val="windowText" lastClr="000000"/>
              </a:solidFill>
              <a:latin typeface="Times New Roman"/>
              <a:cs typeface="Times New Roman"/>
            </a:rPr>
            <a:t>1. Отобразите скрытый столбец С,</a:t>
          </a:r>
          <a:r>
            <a:rPr lang="ru-RU" sz="1200" b="0" i="0" strike="noStrike" baseline="0">
              <a:solidFill>
                <a:sysClr val="windowText" lastClr="000000"/>
              </a:solidFill>
              <a:latin typeface="Times New Roman"/>
              <a:cs typeface="Times New Roman"/>
            </a:rPr>
            <a:t> используя команду </a:t>
          </a:r>
          <a:r>
            <a:rPr lang="ru-RU" sz="1200" b="1" i="1" strike="noStrike" baseline="0">
              <a:solidFill>
                <a:sysClr val="windowText" lastClr="000000"/>
              </a:solidFill>
              <a:latin typeface="Times New Roman"/>
              <a:cs typeface="Times New Roman"/>
            </a:rPr>
            <a:t>Формат</a:t>
          </a:r>
          <a:r>
            <a:rPr lang="ru-RU" sz="1200" b="0" i="0" strike="noStrike" baseline="0">
              <a:solidFill>
                <a:sysClr val="windowText" lastClr="000000"/>
              </a:solidFill>
              <a:latin typeface="Times New Roman"/>
              <a:cs typeface="Times New Roman"/>
            </a:rPr>
            <a:t> на ленте </a:t>
          </a:r>
          <a:r>
            <a:rPr lang="ru-RU" sz="1200" b="1" i="1" strike="noStrike" baseline="0">
              <a:solidFill>
                <a:sysClr val="windowText" lastClr="000000"/>
              </a:solidFill>
              <a:latin typeface="Times New Roman"/>
              <a:cs typeface="Times New Roman"/>
            </a:rPr>
            <a:t>Главная</a:t>
          </a:r>
          <a:r>
            <a:rPr lang="ru-RU" sz="1200" b="0" i="0" strike="noStrike">
              <a:solidFill>
                <a:sysClr val="windowText" lastClr="000000"/>
              </a:solidFill>
              <a:latin typeface="Times New Roman"/>
              <a:cs typeface="Times New Roman"/>
            </a:rPr>
            <a:t>. </a:t>
          </a:r>
        </a:p>
        <a:p>
          <a:pPr algn="l" rtl="0">
            <a:defRPr sz="1000"/>
          </a:pPr>
          <a:r>
            <a:rPr lang="ru-RU" sz="1200" b="0" i="0" strike="noStrike">
              <a:solidFill>
                <a:sysClr val="windowText" lastClr="000000"/>
              </a:solidFill>
              <a:latin typeface="Times New Roman"/>
              <a:cs typeface="Times New Roman"/>
            </a:rPr>
            <a:t>2. Измените ширину столбцов таблицы, сделайте так, чтобы все данные отображались на листе</a:t>
          </a:r>
          <a:r>
            <a:rPr lang="ru-RU" sz="1000" b="0" i="0">
              <a:latin typeface="+mn-lt"/>
              <a:ea typeface="+mn-ea"/>
              <a:cs typeface="+mn-cs"/>
            </a:rPr>
            <a:t>,</a:t>
          </a:r>
          <a:r>
            <a:rPr lang="ru-RU" sz="1000" b="0" i="0" baseline="0">
              <a:latin typeface="+mn-lt"/>
              <a:ea typeface="+mn-ea"/>
              <a:cs typeface="+mn-cs"/>
            </a:rPr>
            <a:t> </a:t>
          </a:r>
          <a:r>
            <a:rPr lang="ru-RU" sz="1200" b="0" i="0" baseline="0">
              <a:latin typeface="Times New Roman" pitchFamily="18" charset="0"/>
              <a:ea typeface="+mn-ea"/>
              <a:cs typeface="Times New Roman" pitchFamily="18" charset="0"/>
            </a:rPr>
            <a:t>используя команду </a:t>
          </a:r>
          <a:r>
            <a:rPr lang="ru-RU" sz="1200" b="1" i="1" baseline="0">
              <a:latin typeface="Times New Roman" pitchFamily="18" charset="0"/>
              <a:ea typeface="+mn-ea"/>
              <a:cs typeface="Times New Roman" pitchFamily="18" charset="0"/>
            </a:rPr>
            <a:t>Формат</a:t>
          </a:r>
          <a:r>
            <a:rPr lang="ru-RU" sz="1200" b="0" i="0" baseline="0">
              <a:latin typeface="Times New Roman" pitchFamily="18" charset="0"/>
              <a:ea typeface="+mn-ea"/>
              <a:cs typeface="Times New Roman" pitchFamily="18" charset="0"/>
            </a:rPr>
            <a:t> на ленте </a:t>
          </a:r>
          <a:r>
            <a:rPr lang="ru-RU" sz="1200" b="1" i="1" baseline="0">
              <a:latin typeface="Times New Roman" pitchFamily="18" charset="0"/>
              <a:ea typeface="+mn-ea"/>
              <a:cs typeface="Times New Roman" pitchFamily="18" charset="0"/>
            </a:rPr>
            <a:t>Главная</a:t>
          </a:r>
          <a:r>
            <a:rPr lang="ru-RU" sz="1200" b="0" i="0" strike="noStrike">
              <a:solidFill>
                <a:sysClr val="windowText" lastClr="000000"/>
              </a:solidFill>
              <a:latin typeface="Times New Roman"/>
              <a:cs typeface="Times New Roman"/>
            </a:rPr>
            <a:t>. </a:t>
          </a:r>
        </a:p>
        <a:p>
          <a:pPr algn="l" rtl="0">
            <a:defRPr sz="1000"/>
          </a:pPr>
          <a:r>
            <a:rPr lang="ru-RU" sz="1200" b="0" i="0" strike="noStrike">
              <a:solidFill>
                <a:sysClr val="windowText" lastClr="000000"/>
              </a:solidFill>
              <a:latin typeface="Times New Roman"/>
              <a:cs typeface="Times New Roman"/>
            </a:rPr>
            <a:t>3. Зафиксируйте заголовки строк таблицы, используя команду </a:t>
          </a:r>
          <a:r>
            <a:rPr lang="ru-RU" sz="1200" b="1" i="1" strike="noStrike">
              <a:solidFill>
                <a:sysClr val="windowText" lastClr="000000"/>
              </a:solidFill>
              <a:latin typeface="Times New Roman"/>
              <a:cs typeface="Times New Roman"/>
            </a:rPr>
            <a:t>Закрепить области </a:t>
          </a:r>
          <a:r>
            <a:rPr lang="ru-RU" sz="1200" b="0" i="0" strike="noStrike">
              <a:solidFill>
                <a:sysClr val="windowText" lastClr="000000"/>
              </a:solidFill>
              <a:latin typeface="Times New Roman"/>
              <a:cs typeface="Times New Roman"/>
            </a:rPr>
            <a:t>на ленте </a:t>
          </a:r>
          <a:r>
            <a:rPr lang="ru-RU" sz="1200" b="1" i="1" strike="noStrike">
              <a:solidFill>
                <a:sysClr val="windowText" lastClr="000000"/>
              </a:solidFill>
              <a:latin typeface="Times New Roman"/>
              <a:cs typeface="Times New Roman"/>
            </a:rPr>
            <a:t>Вид</a:t>
          </a:r>
          <a:r>
            <a:rPr lang="ru-RU" sz="1200" b="0" i="0" strike="noStrike">
              <a:solidFill>
                <a:sysClr val="windowText" lastClr="000000"/>
              </a:solidFill>
              <a:latin typeface="Times New Roman"/>
              <a:cs typeface="Times New Roman"/>
            </a:rPr>
            <a:t>.</a:t>
          </a:r>
        </a:p>
        <a:p>
          <a:pPr algn="l" rtl="0">
            <a:defRPr sz="1000"/>
          </a:pPr>
          <a:endParaRPr lang="ru-RU" sz="1200" b="1" i="0" strike="noStrike">
            <a:solidFill>
              <a:sysClr val="windowText" lastClr="000000"/>
            </a:solidFill>
            <a:latin typeface="Times New Roman"/>
            <a:cs typeface="Times New Roman"/>
          </a:endParaRPr>
        </a:p>
        <a:p>
          <a:pPr algn="l" rtl="0">
            <a:defRPr sz="1000"/>
          </a:pPr>
          <a:endParaRPr lang="ru-RU" sz="1400" b="0" i="0" strike="noStrike">
            <a:solidFill>
              <a:sysClr val="windowText" lastClr="000000"/>
            </a:solidFill>
            <a:latin typeface="Times New Roman"/>
            <a:cs typeface="Times New Roman"/>
          </a:endParaRPr>
        </a:p>
        <a:p>
          <a:pPr algn="l" rtl="0">
            <a:defRPr sz="1000"/>
          </a:pPr>
          <a:endParaRPr lang="ru-RU" sz="1400" b="0" i="0" strike="noStrike">
            <a:solidFill>
              <a:sysClr val="windowText" lastClr="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13</xdr:row>
      <xdr:rowOff>38099</xdr:rowOff>
    </xdr:from>
    <xdr:to>
      <xdr:col>16</xdr:col>
      <xdr:colOff>485775</xdr:colOff>
      <xdr:row>19</xdr:row>
      <xdr:rowOff>114300</xdr:rowOff>
    </xdr:to>
    <xdr:sp macro="" textlink="">
      <xdr:nvSpPr>
        <xdr:cNvPr id="2" name="Rectangle 1">
          <a:extLst>
            <a:ext uri="{FF2B5EF4-FFF2-40B4-BE49-F238E27FC236}">
              <a16:creationId xmlns:a16="http://schemas.microsoft.com/office/drawing/2014/main" id="{00000000-0008-0000-0600-000002000000}"/>
            </a:ext>
          </a:extLst>
        </xdr:cNvPr>
        <xdr:cNvSpPr>
          <a:spLocks noChangeArrowheads="1"/>
        </xdr:cNvSpPr>
      </xdr:nvSpPr>
      <xdr:spPr bwMode="auto">
        <a:xfrm>
          <a:off x="228600" y="3476624"/>
          <a:ext cx="6219825" cy="1543051"/>
        </a:xfrm>
        <a:prstGeom prst="rect">
          <a:avLst/>
        </a:prstGeom>
        <a:solidFill>
          <a:schemeClr val="accent3">
            <a:lumMod val="60000"/>
            <a:lumOff val="40000"/>
          </a:schemeClr>
        </a:solidFill>
        <a:ln w="9525">
          <a:solidFill>
            <a:srgbClr val="FFFFFF"/>
          </a:solidFill>
          <a:miter lim="800000"/>
          <a:headEnd/>
          <a:tailEnd/>
        </a:ln>
        <a:effectLst/>
      </xdr:spPr>
      <xdr:txBody>
        <a:bodyPr vertOverflow="clip" wrap="square" lIns="91440" tIns="45720" rIns="91440" bIns="45720" anchor="t" upright="1"/>
        <a:lstStyle/>
        <a:p>
          <a:pPr algn="l" rtl="0">
            <a:defRPr sz="1000"/>
          </a:pPr>
          <a:r>
            <a:rPr lang="ru-RU" sz="1200" b="1" i="0" strike="noStrike">
              <a:solidFill>
                <a:sysClr val="windowText" lastClr="000000"/>
              </a:solidFill>
              <a:latin typeface="Times New Roman"/>
              <a:cs typeface="Times New Roman"/>
            </a:rPr>
            <a:t>Задание:  </a:t>
          </a:r>
        </a:p>
        <a:p>
          <a:pPr algn="l" rtl="0">
            <a:defRPr sz="1000"/>
          </a:pPr>
          <a:r>
            <a:rPr lang="ru-RU" sz="1200" b="0" i="0" strike="noStrike">
              <a:solidFill>
                <a:sysClr val="windowText" lastClr="000000"/>
              </a:solidFill>
              <a:latin typeface="Times New Roman"/>
              <a:cs typeface="Times New Roman"/>
            </a:rPr>
            <a:t>Изучите </a:t>
          </a:r>
          <a:r>
            <a:rPr lang="ru-RU" sz="1200" b="0" i="0">
              <a:latin typeface="Times New Roman" pitchFamily="18" charset="0"/>
              <a:ea typeface="+mn-ea"/>
              <a:cs typeface="Times New Roman" pitchFamily="18" charset="0"/>
            </a:rPr>
            <a:t>технологию копирования данных с помощью Специальной вставки.</a:t>
          </a:r>
          <a:endParaRPr lang="ru-RU" sz="1200" b="0" i="0" strike="noStrike">
            <a:solidFill>
              <a:sysClr val="windowText" lastClr="000000"/>
            </a:solidFill>
            <a:latin typeface="Times New Roman" pitchFamily="18" charset="0"/>
            <a:cs typeface="Times New Roman" pitchFamily="18" charset="0"/>
          </a:endParaRPr>
        </a:p>
        <a:p>
          <a:pPr algn="l" rtl="0">
            <a:defRPr sz="1000"/>
          </a:pPr>
          <a:r>
            <a:rPr lang="ru-RU" sz="1200" b="0" i="0" strike="noStrike">
              <a:solidFill>
                <a:sysClr val="windowText" lastClr="000000"/>
              </a:solidFill>
              <a:latin typeface="Times New Roman"/>
              <a:cs typeface="Times New Roman"/>
            </a:rPr>
            <a:t>1. Скопируйте таблицу 1 в буфер обмена.</a:t>
          </a:r>
        </a:p>
        <a:p>
          <a:pPr algn="l" rtl="0">
            <a:defRPr sz="1000"/>
          </a:pPr>
          <a:r>
            <a:rPr lang="ru-RU" sz="1200" b="0" i="0" strike="noStrike">
              <a:solidFill>
                <a:sysClr val="windowText" lastClr="000000"/>
              </a:solidFill>
              <a:latin typeface="Times New Roman"/>
              <a:cs typeface="Times New Roman"/>
            </a:rPr>
            <a:t>2. Вставьте содержимое буфера обмена в таблицу2</a:t>
          </a:r>
        </a:p>
        <a:p>
          <a:pPr algn="l" rtl="0">
            <a:defRPr sz="1000"/>
          </a:pPr>
          <a:r>
            <a:rPr lang="ru-RU" sz="1200" b="0" i="0" strike="noStrike">
              <a:solidFill>
                <a:sysClr val="windowText" lastClr="000000"/>
              </a:solidFill>
              <a:latin typeface="Times New Roman"/>
              <a:cs typeface="Times New Roman"/>
            </a:rPr>
            <a:t>3. Вставьте содержимое буфера обмена в  таблицу3, сохранив ширину столбцов оригинала.</a:t>
          </a:r>
        </a:p>
        <a:p>
          <a:pPr algn="l" rtl="0">
            <a:defRPr sz="1000"/>
          </a:pPr>
          <a:r>
            <a:rPr lang="ru-RU" sz="1200" b="0" i="0" strike="noStrike">
              <a:solidFill>
                <a:sysClr val="windowText" lastClr="000000"/>
              </a:solidFill>
              <a:latin typeface="Times New Roman"/>
              <a:cs typeface="Times New Roman"/>
            </a:rPr>
            <a:t>4. Вставьте содержимое буфера обмена в  таблицу4</a:t>
          </a:r>
          <a:r>
            <a:rPr lang="en-US" sz="1200" b="0" i="0" strike="noStrike">
              <a:solidFill>
                <a:sysClr val="windowText" lastClr="000000"/>
              </a:solidFill>
              <a:latin typeface="Times New Roman"/>
              <a:cs typeface="Times New Roman"/>
            </a:rPr>
            <a:t>, </a:t>
          </a:r>
          <a:r>
            <a:rPr lang="ru-RU" sz="1200" b="0" i="0" strike="noStrike">
              <a:solidFill>
                <a:sysClr val="windowText" lastClr="000000"/>
              </a:solidFill>
              <a:latin typeface="Times New Roman"/>
              <a:cs typeface="Times New Roman"/>
            </a:rPr>
            <a:t>сохранив только форматы.</a:t>
          </a:r>
        </a:p>
        <a:p>
          <a:pPr algn="l" rtl="0">
            <a:defRPr sz="1000"/>
          </a:pPr>
          <a:r>
            <a:rPr lang="ru-RU" sz="1200" b="0" i="0" strike="noStrike">
              <a:solidFill>
                <a:sysClr val="windowText" lastClr="000000"/>
              </a:solidFill>
              <a:latin typeface="Times New Roman"/>
              <a:cs typeface="Times New Roman"/>
            </a:rPr>
            <a:t>5. Вставьте содержимое буфера обмена в  таблицу5</a:t>
          </a:r>
          <a:r>
            <a:rPr lang="en-US" sz="1200" b="0" i="0" strike="noStrike">
              <a:solidFill>
                <a:sysClr val="windowText" lastClr="000000"/>
              </a:solidFill>
              <a:latin typeface="Times New Roman"/>
              <a:cs typeface="Times New Roman"/>
            </a:rPr>
            <a:t>, </a:t>
          </a:r>
          <a:r>
            <a:rPr lang="ru-RU" sz="1200" b="0" i="0" strike="noStrike">
              <a:solidFill>
                <a:sysClr val="windowText" lastClr="000000"/>
              </a:solidFill>
              <a:latin typeface="Times New Roman"/>
              <a:cs typeface="Times New Roman"/>
            </a:rPr>
            <a:t>сохранив только значения.</a:t>
          </a:r>
        </a:p>
        <a:p>
          <a:pPr algn="l" rtl="0">
            <a:defRPr sz="1000"/>
          </a:pPr>
          <a:r>
            <a:rPr lang="ru-RU" sz="1200" b="0" i="0" strike="noStrike">
              <a:solidFill>
                <a:sysClr val="windowText" lastClr="000000"/>
              </a:solidFill>
              <a:latin typeface="Times New Roman"/>
              <a:cs typeface="Times New Roman"/>
            </a:rPr>
            <a:t>6. </a:t>
          </a:r>
          <a:r>
            <a:rPr lang="ru-RU" sz="1200" b="0" i="0">
              <a:latin typeface="Times New Roman" pitchFamily="18" charset="0"/>
              <a:ea typeface="+mn-ea"/>
              <a:cs typeface="Times New Roman" pitchFamily="18" charset="0"/>
            </a:rPr>
            <a:t>Вставьте содержимое буфера обмена в  таблицу6</a:t>
          </a:r>
          <a:r>
            <a:rPr lang="en-US" sz="1200" b="0" i="0">
              <a:latin typeface="Times New Roman" pitchFamily="18" charset="0"/>
              <a:ea typeface="+mn-ea"/>
              <a:cs typeface="Times New Roman" pitchFamily="18" charset="0"/>
            </a:rPr>
            <a:t>, </a:t>
          </a:r>
          <a:r>
            <a:rPr lang="ru-RU" sz="1200" b="0" i="0">
              <a:latin typeface="Times New Roman" pitchFamily="18" charset="0"/>
              <a:ea typeface="+mn-ea"/>
              <a:cs typeface="Times New Roman" pitchFamily="18" charset="0"/>
            </a:rPr>
            <a:t>транспонируя данные таблицы.</a:t>
          </a:r>
          <a:endParaRPr lang="ru-RU" sz="1200" b="0" i="0" strike="noStrike">
            <a:solidFill>
              <a:sysClr val="windowText" lastClr="000000"/>
            </a:solidFill>
            <a:latin typeface="Times New Roman" pitchFamily="18" charset="0"/>
            <a:cs typeface="Times New Roman" pitchFamily="18" charset="0"/>
          </a:endParaRPr>
        </a:p>
        <a:p>
          <a:pPr algn="l" rtl="0">
            <a:defRPr sz="1000"/>
          </a:pPr>
          <a:endParaRPr lang="ru-RU" sz="1400" b="0" i="0" strike="noStrike">
            <a:solidFill>
              <a:sysClr val="windowText" lastClr="000000"/>
            </a:solidFill>
            <a:latin typeface="Times New Roman"/>
            <a:cs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123824</xdr:colOff>
      <xdr:row>4</xdr:row>
      <xdr:rowOff>3176</xdr:rowOff>
    </xdr:from>
    <xdr:to>
      <xdr:col>15</xdr:col>
      <xdr:colOff>428625</xdr:colOff>
      <xdr:row>13</xdr:row>
      <xdr:rowOff>142875</xdr:rowOff>
    </xdr:to>
    <xdr:grpSp>
      <xdr:nvGrpSpPr>
        <xdr:cNvPr id="5" name="Группа 4">
          <a:extLst>
            <a:ext uri="{FF2B5EF4-FFF2-40B4-BE49-F238E27FC236}">
              <a16:creationId xmlns:a16="http://schemas.microsoft.com/office/drawing/2014/main" id="{00000000-0008-0000-0700-000005000000}"/>
            </a:ext>
          </a:extLst>
        </xdr:cNvPr>
        <xdr:cNvGrpSpPr/>
      </xdr:nvGrpSpPr>
      <xdr:grpSpPr>
        <a:xfrm>
          <a:off x="2495549" y="1031876"/>
          <a:ext cx="5105401" cy="2339974"/>
          <a:chOff x="1714499" y="1174751"/>
          <a:chExt cx="5381625" cy="2038349"/>
        </a:xfrm>
      </xdr:grpSpPr>
      <xdr:sp macro="" textlink="">
        <xdr:nvSpPr>
          <xdr:cNvPr id="2" name="Rectangle 1">
            <a:extLst>
              <a:ext uri="{FF2B5EF4-FFF2-40B4-BE49-F238E27FC236}">
                <a16:creationId xmlns:a16="http://schemas.microsoft.com/office/drawing/2014/main" id="{00000000-0008-0000-0700-000002000000}"/>
              </a:ext>
            </a:extLst>
          </xdr:cNvPr>
          <xdr:cNvSpPr>
            <a:spLocks noChangeArrowheads="1"/>
          </xdr:cNvSpPr>
        </xdr:nvSpPr>
        <xdr:spPr bwMode="auto">
          <a:xfrm>
            <a:off x="1714499" y="1174751"/>
            <a:ext cx="5381625" cy="2038349"/>
          </a:xfrm>
          <a:prstGeom prst="rect">
            <a:avLst/>
          </a:prstGeom>
          <a:solidFill>
            <a:schemeClr val="accent3">
              <a:lumMod val="60000"/>
              <a:lumOff val="40000"/>
            </a:schemeClr>
          </a:solidFill>
          <a:ln w="9525">
            <a:solidFill>
              <a:srgbClr val="FFFFFF"/>
            </a:solidFill>
            <a:miter lim="800000"/>
            <a:headEnd/>
            <a:tailEnd/>
          </a:ln>
          <a:effectLst/>
        </xdr:spPr>
        <xdr:txBody>
          <a:bodyPr vertOverflow="clip" wrap="square" lIns="91440" tIns="45720" rIns="91440" bIns="45720" anchor="t" upright="1"/>
          <a:lstStyle/>
          <a:p>
            <a:pPr algn="l" rtl="0">
              <a:defRPr sz="1000"/>
            </a:pPr>
            <a:r>
              <a:rPr lang="ru-RU" sz="1200" b="1" i="0" u="none" strike="noStrike">
                <a:solidFill>
                  <a:sysClr val="windowText" lastClr="000000"/>
                </a:solidFill>
                <a:latin typeface="Times New Roman"/>
                <a:cs typeface="Times New Roman"/>
              </a:rPr>
              <a:t>Задание:  </a:t>
            </a:r>
          </a:p>
          <a:p>
            <a:pPr algn="l" rtl="0">
              <a:defRPr sz="1000"/>
            </a:pPr>
            <a:r>
              <a:rPr lang="ru-RU" sz="1200" b="0" i="0" strike="noStrike">
                <a:solidFill>
                  <a:sysClr val="windowText" lastClr="000000"/>
                </a:solidFill>
                <a:latin typeface="Times New Roman"/>
                <a:cs typeface="Times New Roman"/>
              </a:rPr>
              <a:t>Изучите технологию добавления  ячеек (команда </a:t>
            </a:r>
            <a:r>
              <a:rPr lang="ru-RU" sz="1200" b="1" i="1" strike="noStrike">
                <a:solidFill>
                  <a:sysClr val="windowText" lastClr="000000"/>
                </a:solidFill>
                <a:latin typeface="Times New Roman"/>
                <a:cs typeface="Times New Roman"/>
              </a:rPr>
              <a:t>Вставить</a:t>
            </a:r>
            <a:r>
              <a:rPr lang="ru-RU" sz="1200" b="0" i="0" strike="noStrike">
                <a:solidFill>
                  <a:sysClr val="windowText" lastClr="000000"/>
                </a:solidFill>
                <a:latin typeface="Times New Roman"/>
                <a:cs typeface="Times New Roman"/>
              </a:rPr>
              <a:t> на ленте </a:t>
            </a:r>
            <a:r>
              <a:rPr lang="ru-RU" sz="1200" b="1" i="1" strike="noStrike">
                <a:solidFill>
                  <a:sysClr val="windowText" lastClr="000000"/>
                </a:solidFill>
                <a:latin typeface="Times New Roman"/>
                <a:cs typeface="Times New Roman"/>
              </a:rPr>
              <a:t>Главная</a:t>
            </a:r>
            <a:r>
              <a:rPr lang="ru-RU" sz="1200" b="0" i="0" strike="noStrike">
                <a:solidFill>
                  <a:sysClr val="windowText" lastClr="000000"/>
                </a:solidFill>
                <a:latin typeface="Times New Roman"/>
                <a:cs typeface="Times New Roman"/>
              </a:rPr>
              <a:t>).</a:t>
            </a:r>
          </a:p>
          <a:p>
            <a:pPr algn="l" rtl="0">
              <a:defRPr sz="1000"/>
            </a:pPr>
            <a:r>
              <a:rPr lang="ru-RU" sz="1200" b="0" i="0" strike="noStrike">
                <a:solidFill>
                  <a:sysClr val="windowText" lastClr="000000"/>
                </a:solidFill>
                <a:latin typeface="Times New Roman"/>
                <a:cs typeface="Times New Roman"/>
              </a:rPr>
              <a:t>1. Добавьте в таблицу 1 три ячейки после колонки с цифрами 1 со сдвигом данных вправо. </a:t>
            </a:r>
          </a:p>
          <a:p>
            <a:pPr algn="l" rtl="0">
              <a:defRPr sz="1000"/>
            </a:pPr>
            <a:r>
              <a:rPr lang="ru-RU" sz="1200" b="0" i="0" strike="noStrike">
                <a:solidFill>
                  <a:sysClr val="windowText" lastClr="000000"/>
                </a:solidFill>
                <a:latin typeface="Times New Roman"/>
                <a:cs typeface="Times New Roman"/>
              </a:rPr>
              <a:t>2. Добавьте в таблицу 2 три ячейки после колонки с цифрами 1 со сдвигом данных вправо. Отформатируйте вставленные ячейки по формату правых ячеек,</a:t>
            </a:r>
            <a:r>
              <a:rPr lang="en-US" sz="1200" b="0" i="0" strike="noStrike">
                <a:solidFill>
                  <a:sysClr val="windowText" lastClr="000000"/>
                </a:solidFill>
                <a:latin typeface="Times New Roman"/>
                <a:cs typeface="Times New Roman"/>
              </a:rPr>
              <a:t> </a:t>
            </a:r>
            <a:r>
              <a:rPr lang="ru-RU" sz="1200" b="0" i="0" strike="noStrike">
                <a:solidFill>
                  <a:sysClr val="windowText" lastClr="000000"/>
                </a:solidFill>
                <a:latin typeface="Times New Roman"/>
                <a:cs typeface="Times New Roman"/>
              </a:rPr>
              <a:t>использую</a:t>
            </a:r>
            <a:r>
              <a:rPr lang="ru-RU" sz="1200" b="0" i="0" strike="noStrike" baseline="0">
                <a:solidFill>
                  <a:sysClr val="windowText" lastClr="000000"/>
                </a:solidFill>
                <a:latin typeface="Times New Roman"/>
                <a:cs typeface="Times New Roman"/>
              </a:rPr>
              <a:t> параметры добавления </a:t>
            </a:r>
            <a:r>
              <a:rPr lang="ru-RU" sz="1200" b="0" i="0" strike="noStrike">
                <a:solidFill>
                  <a:sysClr val="windowText" lastClr="000000"/>
                </a:solidFill>
                <a:latin typeface="Times New Roman"/>
                <a:cs typeface="Times New Roman"/>
              </a:rPr>
              <a:t>. </a:t>
            </a:r>
          </a:p>
          <a:p>
            <a:pPr algn="l" rtl="0">
              <a:defRPr sz="1000"/>
            </a:pPr>
            <a:r>
              <a:rPr lang="ru-RU" sz="1200" b="0" i="0" strike="noStrike">
                <a:solidFill>
                  <a:sysClr val="windowText" lastClr="000000"/>
                </a:solidFill>
                <a:latin typeface="Times New Roman"/>
                <a:cs typeface="Times New Roman"/>
              </a:rPr>
              <a:t>3. Добавьте в таблицу 3 три ячейки после колонки с цифрами 1 со сдвигом данных вправо. Очистите формат вставленных ячеек. </a:t>
            </a:r>
          </a:p>
          <a:p>
            <a:pPr algn="l" rtl="0">
              <a:defRPr sz="1000"/>
            </a:pPr>
            <a:r>
              <a:rPr lang="ru-RU" sz="1200" b="0" i="0" strike="noStrike">
                <a:solidFill>
                  <a:sysClr val="windowText" lastClr="000000"/>
                </a:solidFill>
                <a:latin typeface="Times New Roman"/>
                <a:cs typeface="Times New Roman"/>
              </a:rPr>
              <a:t>4. Добавьте три ячейки в таблицу 4 после колонки с цифрами 1 со сдвигом данных вниз.  </a:t>
            </a:r>
          </a:p>
          <a:p>
            <a:pPr algn="l" rtl="0">
              <a:defRPr sz="1000"/>
            </a:pPr>
            <a:endParaRPr lang="ru-RU" sz="1200" b="1" i="0" strike="noStrike">
              <a:solidFill>
                <a:sysClr val="windowText" lastClr="000000"/>
              </a:solidFill>
              <a:latin typeface="Times New Roman"/>
              <a:cs typeface="Times New Roman"/>
            </a:endParaRPr>
          </a:p>
          <a:p>
            <a:pPr algn="l" rtl="0">
              <a:defRPr sz="1000"/>
            </a:pPr>
            <a:endParaRPr lang="ru-RU" sz="1400" b="0" i="0" strike="noStrike">
              <a:solidFill>
                <a:sysClr val="windowText" lastClr="000000"/>
              </a:solidFill>
              <a:latin typeface="Times New Roman"/>
              <a:cs typeface="Times New Roman"/>
            </a:endParaRPr>
          </a:p>
          <a:p>
            <a:pPr algn="l" rtl="0">
              <a:defRPr sz="1000"/>
            </a:pPr>
            <a:endParaRPr lang="ru-RU" sz="1400" b="0" i="0" strike="noStrike">
              <a:solidFill>
                <a:sysClr val="windowText" lastClr="000000"/>
              </a:solidFill>
              <a:latin typeface="Times New Roman"/>
              <a:cs typeface="Times New Roman"/>
            </a:endParaRPr>
          </a:p>
        </xdr:txBody>
      </xdr:sp>
      <xdr:pic>
        <xdr:nvPicPr>
          <xdr:cNvPr id="4" name="Picture 1" descr="Изображение кнопки">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667516" y="2251076"/>
            <a:ext cx="340216" cy="228393"/>
          </a:xfrm>
          <a:prstGeom prst="rect">
            <a:avLst/>
          </a:prstGeom>
          <a:noFill/>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9</xdr:row>
      <xdr:rowOff>66675</xdr:rowOff>
    </xdr:from>
    <xdr:to>
      <xdr:col>12</xdr:col>
      <xdr:colOff>371475</xdr:colOff>
      <xdr:row>24</xdr:row>
      <xdr:rowOff>104775</xdr:rowOff>
    </xdr:to>
    <xdr:sp macro="" textlink="">
      <xdr:nvSpPr>
        <xdr:cNvPr id="3" name="Rectangle 1">
          <a:extLst>
            <a:ext uri="{FF2B5EF4-FFF2-40B4-BE49-F238E27FC236}">
              <a16:creationId xmlns:a16="http://schemas.microsoft.com/office/drawing/2014/main" id="{00000000-0008-0000-0900-000003000000}"/>
            </a:ext>
          </a:extLst>
        </xdr:cNvPr>
        <xdr:cNvSpPr>
          <a:spLocks noChangeArrowheads="1"/>
        </xdr:cNvSpPr>
      </xdr:nvSpPr>
      <xdr:spPr bwMode="auto">
        <a:xfrm>
          <a:off x="19050" y="3609975"/>
          <a:ext cx="6391275" cy="2324100"/>
        </a:xfrm>
        <a:prstGeom prst="rect">
          <a:avLst/>
        </a:prstGeom>
        <a:solidFill>
          <a:schemeClr val="accent3">
            <a:lumMod val="40000"/>
            <a:lumOff val="60000"/>
          </a:schemeClr>
        </a:solidFill>
        <a:ln w="9525">
          <a:solidFill>
            <a:srgbClr val="FFFFFF"/>
          </a:solidFill>
          <a:miter lim="800000"/>
          <a:headEnd/>
          <a:tailEnd/>
        </a:ln>
        <a:effectLst/>
      </xdr:spPr>
      <xdr:txBody>
        <a:bodyPr vertOverflow="clip" wrap="square" lIns="91440" tIns="45720" rIns="91440" bIns="45720" anchor="t" upright="1"/>
        <a:lstStyle/>
        <a:p>
          <a:pPr algn="l" rtl="0">
            <a:defRPr sz="1000"/>
          </a:pPr>
          <a:r>
            <a:rPr lang="ru-RU" sz="1200" b="1" i="0" strike="noStrike">
              <a:solidFill>
                <a:sysClr val="windowText" lastClr="000000"/>
              </a:solidFill>
              <a:latin typeface="Times New Roman"/>
              <a:cs typeface="Times New Roman"/>
            </a:rPr>
            <a:t>Задание:</a:t>
          </a:r>
        </a:p>
        <a:p>
          <a:pPr algn="l" rtl="0">
            <a:defRPr sz="1000"/>
          </a:pPr>
          <a:r>
            <a:rPr lang="ru-RU" sz="1200" b="0" i="0" strike="noStrike">
              <a:solidFill>
                <a:sysClr val="windowText" lastClr="000000"/>
              </a:solidFill>
              <a:latin typeface="Times New Roman"/>
              <a:cs typeface="Times New Roman"/>
            </a:rPr>
            <a:t>Отформатируйте объявление в соответствии с образцом. Используйте команды раздела </a:t>
          </a:r>
          <a:r>
            <a:rPr lang="ru-RU" sz="1200" b="1" i="1" strike="noStrike">
              <a:solidFill>
                <a:sysClr val="windowText" lastClr="000000"/>
              </a:solidFill>
              <a:latin typeface="Times New Roman"/>
              <a:cs typeface="Times New Roman"/>
            </a:rPr>
            <a:t>Формат</a:t>
          </a:r>
          <a:r>
            <a:rPr lang="ru-RU" sz="1200" b="0" i="0" strike="noStrike">
              <a:solidFill>
                <a:sysClr val="windowText" lastClr="000000"/>
              </a:solidFill>
              <a:latin typeface="Times New Roman"/>
              <a:cs typeface="Times New Roman"/>
            </a:rPr>
            <a:t>, </a:t>
          </a:r>
          <a:r>
            <a:rPr lang="ru-RU" sz="1200" b="1" i="1" strike="noStrike">
              <a:solidFill>
                <a:sysClr val="windowText" lastClr="000000"/>
              </a:solidFill>
              <a:latin typeface="Times New Roman"/>
              <a:cs typeface="Times New Roman"/>
            </a:rPr>
            <a:t>Шрифт</a:t>
          </a:r>
          <a:r>
            <a:rPr lang="ru-RU" sz="1200" b="0" i="0" strike="noStrike">
              <a:solidFill>
                <a:sysClr val="windowText" lastClr="000000"/>
              </a:solidFill>
              <a:latin typeface="Times New Roman"/>
              <a:cs typeface="Times New Roman"/>
            </a:rPr>
            <a:t> и </a:t>
          </a:r>
          <a:r>
            <a:rPr lang="ru-RU" sz="1200" b="1" i="1" strike="noStrike">
              <a:solidFill>
                <a:sysClr val="windowText" lastClr="000000"/>
              </a:solidFill>
              <a:latin typeface="Times New Roman"/>
              <a:cs typeface="Times New Roman"/>
            </a:rPr>
            <a:t>Абзац</a:t>
          </a:r>
          <a:r>
            <a:rPr lang="ru-RU" sz="1200" b="0" i="0" strike="noStrike">
              <a:solidFill>
                <a:sysClr val="windowText" lastClr="000000"/>
              </a:solidFill>
              <a:latin typeface="Times New Roman"/>
              <a:cs typeface="Times New Roman"/>
            </a:rPr>
            <a:t> на ленте </a:t>
          </a:r>
          <a:r>
            <a:rPr lang="ru-RU" sz="1200" b="1" i="1" strike="noStrike">
              <a:solidFill>
                <a:sysClr val="windowText" lastClr="000000"/>
              </a:solidFill>
              <a:latin typeface="Times New Roman"/>
              <a:cs typeface="Times New Roman"/>
            </a:rPr>
            <a:t>Главная</a:t>
          </a:r>
        </a:p>
        <a:p>
          <a:pPr algn="l" rtl="0">
            <a:defRPr sz="1000"/>
          </a:pPr>
          <a:r>
            <a:rPr lang="ru-RU" sz="1200" b="0" i="0" strike="noStrike">
              <a:solidFill>
                <a:sysClr val="windowText" lastClr="000000"/>
              </a:solidFill>
              <a:latin typeface="Times New Roman"/>
              <a:cs typeface="Times New Roman"/>
            </a:rPr>
            <a:t>1. Текст всего объявления (диапазон В2: </a:t>
          </a:r>
          <a:r>
            <a:rPr lang="en-US" sz="1200" b="0" i="0" strike="noStrike">
              <a:solidFill>
                <a:sysClr val="windowText" lastClr="000000"/>
              </a:solidFill>
              <a:latin typeface="Times New Roman"/>
              <a:cs typeface="Times New Roman"/>
            </a:rPr>
            <a:t>J3) </a:t>
          </a:r>
          <a:r>
            <a:rPr lang="ru-RU" sz="1200" b="0" i="0" strike="noStrike">
              <a:solidFill>
                <a:sysClr val="windowText" lastClr="000000"/>
              </a:solidFill>
              <a:latin typeface="Times New Roman"/>
              <a:cs typeface="Times New Roman"/>
            </a:rPr>
            <a:t>оформите полужирным шрифтом,  размером 14. </a:t>
          </a:r>
        </a:p>
        <a:p>
          <a:pPr algn="l" rtl="0">
            <a:defRPr sz="1000"/>
          </a:pPr>
          <a:r>
            <a:rPr lang="ru-RU" sz="1200" b="0" i="0" strike="noStrike">
              <a:solidFill>
                <a:sysClr val="windowText" lastClr="000000"/>
              </a:solidFill>
              <a:latin typeface="Times New Roman"/>
              <a:cs typeface="Times New Roman"/>
            </a:rPr>
            <a:t>2. Текст со списком телефонов (диапазон В3: </a:t>
          </a:r>
          <a:r>
            <a:rPr lang="en-US" sz="1200" b="0" i="0" strike="noStrike">
              <a:solidFill>
                <a:sysClr val="windowText" lastClr="000000"/>
              </a:solidFill>
              <a:latin typeface="Times New Roman"/>
              <a:cs typeface="Times New Roman"/>
            </a:rPr>
            <a:t>J3) </a:t>
          </a:r>
          <a:r>
            <a:rPr lang="ru-RU" sz="1200" b="0" i="0" strike="noStrike">
              <a:solidFill>
                <a:sysClr val="windowText" lastClr="000000"/>
              </a:solidFill>
              <a:latin typeface="Times New Roman"/>
              <a:cs typeface="Times New Roman"/>
            </a:rPr>
            <a:t>поверните на 90 градусов (вертикально) и расположите по центру, как по вертикали, так и по горизонтали. </a:t>
          </a:r>
        </a:p>
        <a:p>
          <a:pPr algn="l" rtl="0">
            <a:defRPr sz="1000"/>
          </a:pPr>
          <a:r>
            <a:rPr lang="ru-RU" sz="1200" b="0" i="0" strike="noStrike">
              <a:solidFill>
                <a:sysClr val="windowText" lastClr="000000"/>
              </a:solidFill>
              <a:latin typeface="Times New Roman"/>
              <a:cs typeface="Times New Roman"/>
            </a:rPr>
            <a:t>3. Увеличьте высоту строки со спи</a:t>
          </a:r>
          <a:r>
            <a:rPr lang="en-US" sz="1200" b="0" i="0" strike="noStrike">
              <a:solidFill>
                <a:sysClr val="windowText" lastClr="000000"/>
              </a:solidFill>
              <a:latin typeface="Times New Roman"/>
              <a:cs typeface="Times New Roman"/>
            </a:rPr>
            <a:t>c</a:t>
          </a:r>
          <a:r>
            <a:rPr lang="ru-RU" sz="1200" b="0" i="0" strike="noStrike">
              <a:solidFill>
                <a:sysClr val="windowText" lastClr="000000"/>
              </a:solidFill>
              <a:latin typeface="Times New Roman"/>
              <a:cs typeface="Times New Roman"/>
            </a:rPr>
            <a:t>ком телефонов. Сделайте так, чтобы номера телфонов были видны.</a:t>
          </a:r>
        </a:p>
        <a:p>
          <a:pPr algn="l" rtl="0">
            <a:defRPr sz="1000"/>
          </a:pPr>
          <a:r>
            <a:rPr lang="ru-RU" sz="1200" b="0" i="0" strike="noStrike">
              <a:solidFill>
                <a:sysClr val="windowText" lastClr="000000"/>
              </a:solidFill>
              <a:latin typeface="Times New Roman"/>
              <a:cs typeface="Times New Roman"/>
            </a:rPr>
            <a:t>4. Текст о пропаже собаки расположите над телефонами в объединенных ячейках, причем текст должен быть оформлен с переносами слов и выровнен по центру, как по вертикали, так и по горизонтали. </a:t>
          </a:r>
        </a:p>
        <a:p>
          <a:pPr algn="l" rtl="0">
            <a:defRPr sz="1000"/>
          </a:pPr>
          <a:r>
            <a:rPr lang="ru-RU" sz="1200" b="0" i="0" strike="noStrike">
              <a:solidFill>
                <a:sysClr val="windowText" lastClr="000000"/>
              </a:solidFill>
              <a:latin typeface="Times New Roman"/>
              <a:cs typeface="Times New Roman"/>
            </a:rPr>
            <a:t>5. Сделайте обрамление всего объявления в виде двойной линии. </a:t>
          </a:r>
          <a:endParaRPr lang="ru-RU" sz="1400" b="0" i="0" strike="noStrike">
            <a:solidFill>
              <a:sysClr val="windowText" lastClr="000000"/>
            </a:solidFill>
            <a:latin typeface="Times New Roman"/>
            <a:cs typeface="Times New Roman"/>
          </a:endParaRPr>
        </a:p>
      </xdr:txBody>
    </xdr:sp>
    <xdr:clientData/>
  </xdr:twoCellAnchor>
  <xdr:twoCellAnchor>
    <xdr:from>
      <xdr:col>14</xdr:col>
      <xdr:colOff>38100</xdr:colOff>
      <xdr:row>2</xdr:row>
      <xdr:rowOff>885825</xdr:rowOff>
    </xdr:from>
    <xdr:to>
      <xdr:col>21</xdr:col>
      <xdr:colOff>485775</xdr:colOff>
      <xdr:row>13</xdr:row>
      <xdr:rowOff>85725</xdr:rowOff>
    </xdr:to>
    <xdr:grpSp>
      <xdr:nvGrpSpPr>
        <xdr:cNvPr id="7" name="Группа 6">
          <a:extLst>
            <a:ext uri="{FF2B5EF4-FFF2-40B4-BE49-F238E27FC236}">
              <a16:creationId xmlns:a16="http://schemas.microsoft.com/office/drawing/2014/main" id="{00000000-0008-0000-0900-000007000000}"/>
            </a:ext>
          </a:extLst>
        </xdr:cNvPr>
        <xdr:cNvGrpSpPr/>
      </xdr:nvGrpSpPr>
      <xdr:grpSpPr>
        <a:xfrm>
          <a:off x="6858000" y="1800225"/>
          <a:ext cx="3609975" cy="2447925"/>
          <a:chOff x="276225" y="3295650"/>
          <a:chExt cx="3609975" cy="2447925"/>
        </a:xfrm>
      </xdr:grpSpPr>
      <xdr:pic>
        <xdr:nvPicPr>
          <xdr:cNvPr id="4" name="Picture 7">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6225" y="3295650"/>
            <a:ext cx="3609975" cy="2447925"/>
          </a:xfrm>
          <a:prstGeom prst="rect">
            <a:avLst/>
          </a:prstGeom>
          <a:noFill/>
          <a:ln w="1">
            <a:noFill/>
            <a:miter lim="800000"/>
            <a:headEnd/>
            <a:tailEnd/>
          </a:ln>
          <a:effectLst/>
        </xdr:spPr>
      </xdr:pic>
      <xdr:sp macro="" textlink="">
        <xdr:nvSpPr>
          <xdr:cNvPr id="6" name="Прямоугольник 5">
            <a:extLst>
              <a:ext uri="{FF2B5EF4-FFF2-40B4-BE49-F238E27FC236}">
                <a16:creationId xmlns:a16="http://schemas.microsoft.com/office/drawing/2014/main" id="{00000000-0008-0000-0900-000006000000}"/>
              </a:ext>
            </a:extLst>
          </xdr:cNvPr>
          <xdr:cNvSpPr/>
        </xdr:nvSpPr>
        <xdr:spPr>
          <a:xfrm rot="20609912">
            <a:off x="952499" y="5038725"/>
            <a:ext cx="2047875" cy="638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ru-RU" sz="1400" b="1">
                <a:solidFill>
                  <a:sysClr val="windowText" lastClr="000000"/>
                </a:solidFill>
              </a:rPr>
              <a:t>ОБРАЗЕЦ</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1381125</xdr:colOff>
      <xdr:row>12</xdr:row>
      <xdr:rowOff>581025</xdr:rowOff>
    </xdr:from>
    <xdr:to>
      <xdr:col>4</xdr:col>
      <xdr:colOff>1647825</xdr:colOff>
      <xdr:row>12</xdr:row>
      <xdr:rowOff>819150</xdr:rowOff>
    </xdr:to>
    <xdr:pic>
      <xdr:nvPicPr>
        <xdr:cNvPr id="7169" name="Picture 1" descr="Изображение ленты Excel">
          <a:extLst>
            <a:ext uri="{FF2B5EF4-FFF2-40B4-BE49-F238E27FC236}">
              <a16:creationId xmlns:a16="http://schemas.microsoft.com/office/drawing/2014/main" id="{00000000-0008-0000-0C00-0000011C0000}"/>
            </a:ext>
          </a:extLst>
        </xdr:cNvPr>
        <xdr:cNvPicPr>
          <a:picLocks noChangeAspect="1" noChangeArrowheads="1"/>
        </xdr:cNvPicPr>
      </xdr:nvPicPr>
      <xdr:blipFill>
        <a:blip xmlns:r="http://schemas.openxmlformats.org/officeDocument/2006/relationships" r:embed="rId1"/>
        <a:srcRect l="62376" t="52273" r="9901" b="19318"/>
        <a:stretch>
          <a:fillRect/>
        </a:stretch>
      </xdr:blipFill>
      <xdr:spPr bwMode="auto">
        <a:xfrm>
          <a:off x="5448300" y="3133725"/>
          <a:ext cx="266700" cy="23812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1</xdr:row>
      <xdr:rowOff>190500</xdr:rowOff>
    </xdr:from>
    <xdr:to>
      <xdr:col>1</xdr:col>
      <xdr:colOff>228600</xdr:colOff>
      <xdr:row>5</xdr:row>
      <xdr:rowOff>19050</xdr:rowOff>
    </xdr:to>
    <xdr:pic>
      <xdr:nvPicPr>
        <xdr:cNvPr id="2" name="Picture 1">
          <a:extLst>
            <a:ext uri="{FF2B5EF4-FFF2-40B4-BE49-F238E27FC236}">
              <a16:creationId xmlns:a16="http://schemas.microsoft.com/office/drawing/2014/main" id="{00000000-0008-0000-2F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0" y="952500"/>
          <a:ext cx="571500" cy="6858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66675</xdr:colOff>
      <xdr:row>0</xdr:row>
      <xdr:rowOff>85725</xdr:rowOff>
    </xdr:from>
    <xdr:to>
      <xdr:col>19</xdr:col>
      <xdr:colOff>257175</xdr:colOff>
      <xdr:row>2</xdr:row>
      <xdr:rowOff>199340</xdr:rowOff>
    </xdr:to>
    <xdr:pic>
      <xdr:nvPicPr>
        <xdr:cNvPr id="3" name="Picture 3">
          <a:extLst>
            <a:ext uri="{FF2B5EF4-FFF2-40B4-BE49-F238E27FC236}">
              <a16:creationId xmlns:a16="http://schemas.microsoft.com/office/drawing/2014/main" id="{00000000-0008-0000-34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10050" y="85725"/>
          <a:ext cx="1295400" cy="580340"/>
        </a:xfrm>
        <a:prstGeom prst="rect">
          <a:avLst/>
        </a:prstGeom>
        <a:solidFill>
          <a:srgbClr val="CCFFCC"/>
        </a:solid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K22"/>
  <sheetViews>
    <sheetView showGridLines="0" workbookViewId="0">
      <selection activeCell="D1" sqref="D1:E1"/>
    </sheetView>
  </sheetViews>
  <sheetFormatPr defaultRowHeight="12" x14ac:dyDescent="0.2"/>
  <cols>
    <col min="1" max="1" width="9.33203125" customWidth="1"/>
    <col min="2" max="2" width="38.6640625" customWidth="1"/>
    <col min="3" max="3" width="2.33203125" customWidth="1"/>
    <col min="5" max="5" width="38.5" customWidth="1"/>
    <col min="6" max="6" width="2.5" customWidth="1"/>
    <col min="8" max="8" width="36.6640625" customWidth="1"/>
    <col min="9" max="9" width="2.5" customWidth="1"/>
    <col min="11" max="11" width="43.5" customWidth="1"/>
  </cols>
  <sheetData>
    <row r="1" spans="1:11" ht="46.5" customHeight="1" x14ac:dyDescent="0.2">
      <c r="A1" s="679" t="s">
        <v>912</v>
      </c>
      <c r="B1" s="679"/>
      <c r="C1" s="636"/>
      <c r="D1" s="680" t="s">
        <v>913</v>
      </c>
      <c r="E1" s="680"/>
    </row>
    <row r="2" spans="1:11" ht="26.25" customHeight="1" x14ac:dyDescent="0.2">
      <c r="A2" s="139" t="s">
        <v>718</v>
      </c>
      <c r="B2" s="139" t="s">
        <v>863</v>
      </c>
      <c r="C2" s="135"/>
      <c r="D2" s="139" t="s">
        <v>718</v>
      </c>
      <c r="E2" s="139" t="s">
        <v>719</v>
      </c>
      <c r="F2" s="136"/>
      <c r="G2" s="139" t="s">
        <v>718</v>
      </c>
      <c r="H2" s="139" t="s">
        <v>720</v>
      </c>
      <c r="J2" s="139" t="s">
        <v>718</v>
      </c>
      <c r="K2" s="139" t="s">
        <v>864</v>
      </c>
    </row>
    <row r="3" spans="1:11" ht="31.5" x14ac:dyDescent="0.2">
      <c r="A3" s="140" t="s">
        <v>721</v>
      </c>
      <c r="B3" s="140" t="s">
        <v>722</v>
      </c>
      <c r="C3" s="137"/>
      <c r="D3" s="140" t="s">
        <v>721</v>
      </c>
      <c r="E3" s="140" t="s">
        <v>722</v>
      </c>
      <c r="F3" s="138"/>
      <c r="G3" s="140" t="s">
        <v>721</v>
      </c>
      <c r="H3" s="140" t="s">
        <v>722</v>
      </c>
      <c r="J3" s="140" t="s">
        <v>721</v>
      </c>
      <c r="K3" s="140" t="s">
        <v>722</v>
      </c>
    </row>
    <row r="4" spans="1:11" ht="15.75" x14ac:dyDescent="0.2">
      <c r="A4" s="143" t="s">
        <v>723</v>
      </c>
      <c r="B4" s="141" t="s">
        <v>724</v>
      </c>
      <c r="C4" s="133"/>
      <c r="D4" s="143" t="s">
        <v>725</v>
      </c>
      <c r="E4" s="141" t="s">
        <v>169</v>
      </c>
      <c r="F4" s="133"/>
      <c r="G4" s="143" t="s">
        <v>726</v>
      </c>
      <c r="H4" s="141" t="s">
        <v>727</v>
      </c>
      <c r="J4" s="143" t="s">
        <v>873</v>
      </c>
      <c r="K4" s="141" t="s">
        <v>878</v>
      </c>
    </row>
    <row r="5" spans="1:11" ht="15.75" x14ac:dyDescent="0.2">
      <c r="A5" s="143" t="s">
        <v>728</v>
      </c>
      <c r="B5" s="141" t="s">
        <v>729</v>
      </c>
      <c r="C5" s="133"/>
      <c r="D5" s="143" t="s">
        <v>730</v>
      </c>
      <c r="E5" s="141" t="s">
        <v>731</v>
      </c>
      <c r="F5" s="133"/>
      <c r="G5" s="143" t="s">
        <v>732</v>
      </c>
      <c r="H5" s="141" t="s">
        <v>733</v>
      </c>
      <c r="J5" s="143" t="s">
        <v>874</v>
      </c>
      <c r="K5" s="141" t="s">
        <v>879</v>
      </c>
    </row>
    <row r="6" spans="1:11" ht="15.75" x14ac:dyDescent="0.2">
      <c r="A6" s="143" t="s">
        <v>734</v>
      </c>
      <c r="B6" s="141" t="s">
        <v>735</v>
      </c>
      <c r="C6" s="133"/>
      <c r="D6" s="143" t="s">
        <v>736</v>
      </c>
      <c r="E6" s="141" t="s">
        <v>737</v>
      </c>
      <c r="F6" s="133"/>
      <c r="G6" s="143" t="s">
        <v>738</v>
      </c>
      <c r="H6" s="141" t="s">
        <v>739</v>
      </c>
      <c r="J6" s="143" t="s">
        <v>875</v>
      </c>
      <c r="K6" s="141" t="s">
        <v>880</v>
      </c>
    </row>
    <row r="7" spans="1:11" ht="15.75" x14ac:dyDescent="0.2">
      <c r="A7" s="143" t="s">
        <v>740</v>
      </c>
      <c r="B7" s="141" t="s">
        <v>741</v>
      </c>
      <c r="C7" s="133"/>
      <c r="D7" s="143" t="s">
        <v>742</v>
      </c>
      <c r="E7" s="141" t="s">
        <v>743</v>
      </c>
      <c r="F7" s="133"/>
      <c r="G7" s="143" t="s">
        <v>744</v>
      </c>
      <c r="H7" s="141" t="s">
        <v>745</v>
      </c>
      <c r="J7" s="143" t="s">
        <v>876</v>
      </c>
      <c r="K7" s="141" t="s">
        <v>882</v>
      </c>
    </row>
    <row r="8" spans="1:11" ht="31.5" x14ac:dyDescent="0.2">
      <c r="A8" s="143" t="s">
        <v>746</v>
      </c>
      <c r="B8" s="141" t="s">
        <v>747</v>
      </c>
      <c r="C8" s="133"/>
      <c r="D8" s="143" t="s">
        <v>748</v>
      </c>
      <c r="E8" s="142" t="s">
        <v>749</v>
      </c>
      <c r="F8" s="133"/>
      <c r="G8" s="143" t="s">
        <v>750</v>
      </c>
      <c r="H8" s="141" t="s">
        <v>751</v>
      </c>
      <c r="J8" s="143" t="s">
        <v>877</v>
      </c>
      <c r="K8" s="141" t="s">
        <v>883</v>
      </c>
    </row>
    <row r="9" spans="1:11" ht="15.75" x14ac:dyDescent="0.2">
      <c r="A9" s="143" t="s">
        <v>752</v>
      </c>
      <c r="B9" s="141" t="s">
        <v>753</v>
      </c>
      <c r="C9" s="133"/>
      <c r="D9" s="143" t="s">
        <v>754</v>
      </c>
      <c r="E9" s="141" t="s">
        <v>755</v>
      </c>
      <c r="F9" s="133"/>
      <c r="G9" s="143" t="s">
        <v>756</v>
      </c>
      <c r="H9" s="141" t="s">
        <v>757</v>
      </c>
      <c r="J9" s="559"/>
      <c r="K9" s="560"/>
    </row>
    <row r="10" spans="1:11" ht="15.75" x14ac:dyDescent="0.2">
      <c r="A10" s="143" t="s">
        <v>758</v>
      </c>
      <c r="B10" s="141" t="s">
        <v>759</v>
      </c>
      <c r="C10" s="133"/>
      <c r="D10" s="143" t="s">
        <v>760</v>
      </c>
      <c r="E10" s="141" t="s">
        <v>761</v>
      </c>
      <c r="F10" s="133"/>
      <c r="G10" s="143" t="s">
        <v>762</v>
      </c>
      <c r="H10" s="141" t="s">
        <v>763</v>
      </c>
      <c r="J10" s="559"/>
      <c r="K10" s="560"/>
    </row>
    <row r="11" spans="1:11" ht="15.75" x14ac:dyDescent="0.2">
      <c r="A11" s="143" t="s">
        <v>764</v>
      </c>
      <c r="B11" s="141" t="s">
        <v>770</v>
      </c>
      <c r="C11" s="133"/>
      <c r="D11" s="143" t="s">
        <v>765</v>
      </c>
      <c r="E11" s="141" t="s">
        <v>766</v>
      </c>
      <c r="F11" s="133"/>
      <c r="G11" s="143" t="s">
        <v>767</v>
      </c>
      <c r="H11" s="141" t="s">
        <v>768</v>
      </c>
      <c r="J11" s="559"/>
      <c r="K11" s="560"/>
    </row>
    <row r="12" spans="1:11" ht="15.75" x14ac:dyDescent="0.2">
      <c r="A12" s="143" t="s">
        <v>769</v>
      </c>
      <c r="B12" s="141" t="s">
        <v>776</v>
      </c>
      <c r="C12" s="133"/>
      <c r="D12" s="143" t="s">
        <v>771</v>
      </c>
      <c r="E12" s="141" t="s">
        <v>772</v>
      </c>
      <c r="F12" s="133"/>
      <c r="G12" s="143" t="s">
        <v>773</v>
      </c>
      <c r="H12" s="141" t="s">
        <v>774</v>
      </c>
      <c r="J12" s="559"/>
      <c r="K12" s="560"/>
    </row>
    <row r="13" spans="1:11" ht="15.75" x14ac:dyDescent="0.25">
      <c r="A13" s="143" t="s">
        <v>775</v>
      </c>
      <c r="B13" s="141" t="s">
        <v>782</v>
      </c>
      <c r="C13" s="134"/>
      <c r="D13" s="143" t="s">
        <v>777</v>
      </c>
      <c r="E13" s="141" t="s">
        <v>778</v>
      </c>
      <c r="F13" s="134"/>
      <c r="G13" s="143" t="s">
        <v>779</v>
      </c>
      <c r="H13" s="141" t="s">
        <v>780</v>
      </c>
      <c r="J13" s="559"/>
      <c r="K13" s="560"/>
    </row>
    <row r="14" spans="1:11" ht="15.75" x14ac:dyDescent="0.25">
      <c r="A14" s="143" t="s">
        <v>781</v>
      </c>
      <c r="B14" s="141" t="s">
        <v>788</v>
      </c>
      <c r="C14" s="134"/>
      <c r="D14" s="143" t="s">
        <v>783</v>
      </c>
      <c r="E14" s="141" t="s">
        <v>784</v>
      </c>
      <c r="F14" s="134"/>
      <c r="G14" s="143" t="s">
        <v>785</v>
      </c>
      <c r="H14" s="141" t="s">
        <v>786</v>
      </c>
      <c r="J14" s="559"/>
      <c r="K14" s="560"/>
    </row>
    <row r="15" spans="1:11" ht="15.75" x14ac:dyDescent="0.25">
      <c r="A15" s="143" t="s">
        <v>787</v>
      </c>
      <c r="B15" s="141" t="s">
        <v>794</v>
      </c>
      <c r="C15" s="134"/>
      <c r="D15" s="143" t="s">
        <v>789</v>
      </c>
      <c r="E15" s="141" t="s">
        <v>790</v>
      </c>
      <c r="F15" s="134"/>
      <c r="G15" s="143" t="s">
        <v>791</v>
      </c>
      <c r="H15" s="141" t="s">
        <v>792</v>
      </c>
      <c r="J15" s="559"/>
      <c r="K15" s="560"/>
    </row>
    <row r="16" spans="1:11" ht="31.5" x14ac:dyDescent="0.25">
      <c r="A16" s="143" t="s">
        <v>793</v>
      </c>
      <c r="B16" s="141" t="s">
        <v>800</v>
      </c>
      <c r="C16" s="134"/>
      <c r="D16" s="143" t="s">
        <v>795</v>
      </c>
      <c r="E16" s="141" t="s">
        <v>849</v>
      </c>
      <c r="F16" s="134"/>
      <c r="G16" s="143" t="s">
        <v>797</v>
      </c>
      <c r="H16" s="141" t="s">
        <v>798</v>
      </c>
      <c r="J16" s="559"/>
      <c r="K16" s="560"/>
    </row>
    <row r="17" spans="1:11" ht="15.75" x14ac:dyDescent="0.25">
      <c r="A17" s="143" t="s">
        <v>799</v>
      </c>
      <c r="B17" s="141" t="s">
        <v>805</v>
      </c>
      <c r="C17" s="134"/>
      <c r="D17" s="143" t="s">
        <v>801</v>
      </c>
      <c r="E17" s="141" t="s">
        <v>796</v>
      </c>
      <c r="F17" s="134"/>
      <c r="G17" s="143" t="s">
        <v>803</v>
      </c>
      <c r="H17" s="141" t="s">
        <v>804</v>
      </c>
      <c r="J17" s="559"/>
      <c r="K17" s="560"/>
    </row>
    <row r="18" spans="1:11" ht="15.75" x14ac:dyDescent="0.25">
      <c r="C18" s="134"/>
      <c r="D18" s="143" t="s">
        <v>806</v>
      </c>
      <c r="E18" s="141" t="s">
        <v>802</v>
      </c>
      <c r="F18" s="134"/>
      <c r="G18" s="143" t="s">
        <v>808</v>
      </c>
      <c r="H18" s="141" t="s">
        <v>809</v>
      </c>
      <c r="J18" s="559"/>
      <c r="K18" s="560"/>
    </row>
    <row r="19" spans="1:11" ht="15.75" x14ac:dyDescent="0.25">
      <c r="C19" s="134"/>
      <c r="D19" s="143" t="s">
        <v>850</v>
      </c>
      <c r="E19" s="141" t="s">
        <v>807</v>
      </c>
      <c r="F19" s="134"/>
    </row>
    <row r="22" spans="1:11" ht="15.75" x14ac:dyDescent="0.25">
      <c r="A22" s="573" t="s">
        <v>885</v>
      </c>
    </row>
  </sheetData>
  <mergeCells count="2">
    <mergeCell ref="A1:B1"/>
    <mergeCell ref="D1:E1"/>
  </mergeCells>
  <hyperlinks>
    <hyperlink ref="D4" location="'2_1'!A1" display="2_1" xr:uid="{00000000-0004-0000-0000-000000000000}"/>
    <hyperlink ref="D5" location="'2_2'!A1" display="2_2" xr:uid="{00000000-0004-0000-0000-000001000000}"/>
    <hyperlink ref="D6" location="'2_3'!A1" display="2_3" xr:uid="{00000000-0004-0000-0000-000002000000}"/>
    <hyperlink ref="D7" location="'2_4'!A1" display="2_4" xr:uid="{00000000-0004-0000-0000-000003000000}"/>
    <hyperlink ref="D8" location="'2_5'!A1" display="2_5" xr:uid="{00000000-0004-0000-0000-000004000000}"/>
    <hyperlink ref="D9" location="'2_6'!A1" display="2_6" xr:uid="{00000000-0004-0000-0000-000005000000}"/>
    <hyperlink ref="D10" location="'2_7'!A1" display="2_7" xr:uid="{00000000-0004-0000-0000-000006000000}"/>
    <hyperlink ref="D11" location="'2_8'!A1" display="2_8" xr:uid="{00000000-0004-0000-0000-000007000000}"/>
    <hyperlink ref="D12" location="'2_9'!A1" display="2_9" xr:uid="{00000000-0004-0000-0000-000008000000}"/>
    <hyperlink ref="D13" location="'2_10'!A1" display="2_10" xr:uid="{00000000-0004-0000-0000-000009000000}"/>
    <hyperlink ref="D14" location="'2_11'!A1" display="2_11" xr:uid="{00000000-0004-0000-0000-00000A000000}"/>
    <hyperlink ref="D15" location="'2_12'!A1" display="2_12" xr:uid="{00000000-0004-0000-0000-00000B000000}"/>
    <hyperlink ref="D16" location="'2_13'!A1" display="2_13" xr:uid="{00000000-0004-0000-0000-00000C000000}"/>
    <hyperlink ref="D17" location="'2_14'!A1" display="2_14" xr:uid="{00000000-0004-0000-0000-00000D000000}"/>
    <hyperlink ref="D18" location="'2_15'!A1" display="2_15" xr:uid="{00000000-0004-0000-0000-00000E000000}"/>
    <hyperlink ref="G4" location="'3_1'!A1" display="3_1" xr:uid="{00000000-0004-0000-0000-00000F000000}"/>
    <hyperlink ref="G5" location="'3_2'!A1" display="3_2" xr:uid="{00000000-0004-0000-0000-000010000000}"/>
    <hyperlink ref="G6" location="'3_3'!A1" display="3_3" xr:uid="{00000000-0004-0000-0000-000011000000}"/>
    <hyperlink ref="G7" location="'3_4'!A1" display="3_4" xr:uid="{00000000-0004-0000-0000-000012000000}"/>
    <hyperlink ref="G8" location="'3_5'!A1" display="3_5" xr:uid="{00000000-0004-0000-0000-000013000000}"/>
    <hyperlink ref="G9" location="'3_6'!A1" display="3_6" xr:uid="{00000000-0004-0000-0000-000014000000}"/>
    <hyperlink ref="G10" location="'3_7'!A1" display="3_7" xr:uid="{00000000-0004-0000-0000-000015000000}"/>
    <hyperlink ref="G11" location="'3_8'!A1" display="3_8" xr:uid="{00000000-0004-0000-0000-000016000000}"/>
    <hyperlink ref="G12" location="'3_9'!A1" display="3_9" xr:uid="{00000000-0004-0000-0000-000017000000}"/>
    <hyperlink ref="G13" location="'3_10'!A1" display="3_10" xr:uid="{00000000-0004-0000-0000-000018000000}"/>
    <hyperlink ref="G14" location="'3_11'!A1" display="3_11" xr:uid="{00000000-0004-0000-0000-000019000000}"/>
    <hyperlink ref="G15" location="'3_12'!A1" display="3_12" xr:uid="{00000000-0004-0000-0000-00001A000000}"/>
    <hyperlink ref="G16" location="'3_13'!A1" display="3_13" xr:uid="{00000000-0004-0000-0000-00001B000000}"/>
    <hyperlink ref="G17" location="'3_14'!A1" display="3_14" xr:uid="{00000000-0004-0000-0000-00001C000000}"/>
    <hyperlink ref="G18" location="'3_15'!A1" display="3_15" xr:uid="{00000000-0004-0000-0000-00001D000000}"/>
    <hyperlink ref="A17" location="'1_14'!A1" display="1_14" xr:uid="{00000000-0004-0000-0000-00001E000000}"/>
    <hyperlink ref="A16" location="'1_13'!A1" display="1_13" xr:uid="{00000000-0004-0000-0000-00001F000000}"/>
    <hyperlink ref="A15" location="'1_12'!A1" display="1_12" xr:uid="{00000000-0004-0000-0000-000020000000}"/>
    <hyperlink ref="A14" location="'1_11'!A1" display="1_11" xr:uid="{00000000-0004-0000-0000-000021000000}"/>
    <hyperlink ref="A13" location="'1_10'!A1" display="1_10" xr:uid="{00000000-0004-0000-0000-000022000000}"/>
    <hyperlink ref="A12" location="'1_9'!A1" display="1_9" xr:uid="{00000000-0004-0000-0000-000023000000}"/>
    <hyperlink ref="A11" location="'1_8'!A1" display="1_8" xr:uid="{00000000-0004-0000-0000-000024000000}"/>
    <hyperlink ref="A10" location="'1_7'!A1" display="1_7" xr:uid="{00000000-0004-0000-0000-000025000000}"/>
    <hyperlink ref="A9" location="'1_6'!A1" display="1_6" xr:uid="{00000000-0004-0000-0000-000026000000}"/>
    <hyperlink ref="A8" location="'1_5'!A1" display="1_5" xr:uid="{00000000-0004-0000-0000-000027000000}"/>
    <hyperlink ref="A7" location="'1_4'!A1" display="1_4" xr:uid="{00000000-0004-0000-0000-000028000000}"/>
    <hyperlink ref="A6" location="'1_3'!A1" display="1_3" xr:uid="{00000000-0004-0000-0000-000029000000}"/>
    <hyperlink ref="A5" location="'1_2'!A1" display="1_2" xr:uid="{00000000-0004-0000-0000-00002A000000}"/>
    <hyperlink ref="A4" location="'1_1'!A1" display="1_1" xr:uid="{00000000-0004-0000-0000-00002B000000}"/>
    <hyperlink ref="D19" location="'2_16'!A1" display="2_16" xr:uid="{00000000-0004-0000-0000-00002C000000}"/>
    <hyperlink ref="J4" location="'4_1'!A1" display="4_1" xr:uid="{00000000-0004-0000-0000-00002D000000}"/>
    <hyperlink ref="J5" location="'4_2'!A1" display="4_2" xr:uid="{00000000-0004-0000-0000-00002E000000}"/>
    <hyperlink ref="J6" location="'4_3'!A1" display="4_3" xr:uid="{00000000-0004-0000-0000-00002F000000}"/>
    <hyperlink ref="J7" location="'4_4'!A1" display="4_4" xr:uid="{00000000-0004-0000-0000-000030000000}"/>
    <hyperlink ref="J8" location="'4_5'!A1" display="4_5" xr:uid="{00000000-0004-0000-0000-000031000000}"/>
  </hyperlink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tabColor rgb="FF7030A0"/>
  </sheetPr>
  <dimension ref="B4:J4"/>
  <sheetViews>
    <sheetView showGridLines="0" workbookViewId="0">
      <selection activeCell="I18" sqref="I18"/>
    </sheetView>
  </sheetViews>
  <sheetFormatPr defaultRowHeight="12" x14ac:dyDescent="0.2"/>
  <sheetData>
    <row r="4" spans="2:10" ht="110.25" customHeight="1" x14ac:dyDescent="0.3">
      <c r="B4" s="681" t="s">
        <v>810</v>
      </c>
      <c r="C4" s="681"/>
      <c r="D4" s="681"/>
      <c r="E4" s="681"/>
      <c r="F4" s="681"/>
      <c r="G4" s="681"/>
      <c r="H4" s="681"/>
      <c r="I4" s="681"/>
      <c r="J4" s="681"/>
    </row>
  </sheetData>
  <sheetProtection password="CA9C" sheet="1" objects="1" scenarios="1" selectLockedCells="1" selectUnlockedCells="1"/>
  <dataConsolidate/>
  <mergeCells count="1">
    <mergeCell ref="B4:J4"/>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59">
    <tabColor rgb="FF7030A0"/>
  </sheetPr>
  <dimension ref="A1:J17"/>
  <sheetViews>
    <sheetView topLeftCell="A8" zoomScale="280" zoomScaleNormal="280" workbookViewId="0">
      <selection activeCell="B9" sqref="B9:H15"/>
    </sheetView>
  </sheetViews>
  <sheetFormatPr defaultRowHeight="12" x14ac:dyDescent="0.2"/>
  <cols>
    <col min="1" max="1" width="3.1640625" customWidth="1"/>
    <col min="2" max="2" width="18.33203125" customWidth="1"/>
    <col min="3" max="3" width="9.5" customWidth="1"/>
    <col min="4" max="4" width="8.6640625" customWidth="1"/>
    <col min="6" max="6" width="10.1640625" customWidth="1"/>
    <col min="7" max="7" width="9.5" customWidth="1"/>
    <col min="8" max="8" width="10.6640625" bestFit="1" customWidth="1"/>
  </cols>
  <sheetData>
    <row r="1" spans="1:10" ht="12" customHeight="1" x14ac:dyDescent="0.2">
      <c r="B1" s="681" t="s">
        <v>901</v>
      </c>
      <c r="C1" s="681"/>
      <c r="D1" s="681"/>
      <c r="E1" s="681"/>
      <c r="F1" s="681"/>
      <c r="G1" s="681"/>
      <c r="H1" s="681"/>
      <c r="I1" s="681"/>
      <c r="J1" s="681"/>
    </row>
    <row r="2" spans="1:10" ht="12" customHeight="1" x14ac:dyDescent="0.2">
      <c r="B2" s="681"/>
      <c r="C2" s="681"/>
      <c r="D2" s="681"/>
      <c r="E2" s="681"/>
      <c r="F2" s="681"/>
      <c r="G2" s="681"/>
      <c r="H2" s="681"/>
      <c r="I2" s="681"/>
      <c r="J2" s="681"/>
    </row>
    <row r="3" spans="1:10" ht="12" customHeight="1" x14ac:dyDescent="0.2">
      <c r="B3" s="681"/>
      <c r="C3" s="681"/>
      <c r="D3" s="681"/>
      <c r="E3" s="681"/>
      <c r="F3" s="681"/>
      <c r="G3" s="681"/>
      <c r="H3" s="681"/>
      <c r="I3" s="681"/>
      <c r="J3" s="681"/>
    </row>
    <row r="4" spans="1:10" ht="12" customHeight="1" x14ac:dyDescent="0.2">
      <c r="B4" s="681"/>
      <c r="C4" s="681"/>
      <c r="D4" s="681"/>
      <c r="E4" s="681"/>
      <c r="F4" s="681"/>
      <c r="G4" s="681"/>
      <c r="H4" s="681"/>
      <c r="I4" s="681"/>
      <c r="J4" s="681"/>
    </row>
    <row r="5" spans="1:10" ht="12" customHeight="1" x14ac:dyDescent="0.2">
      <c r="A5" s="1"/>
      <c r="B5" s="681"/>
      <c r="C5" s="681"/>
      <c r="D5" s="681"/>
      <c r="E5" s="681"/>
      <c r="F5" s="681"/>
      <c r="G5" s="681"/>
      <c r="H5" s="681"/>
      <c r="I5" s="681"/>
      <c r="J5" s="681"/>
    </row>
    <row r="6" spans="1:10" ht="18.75" customHeight="1" x14ac:dyDescent="0.2">
      <c r="A6" s="1"/>
      <c r="B6" s="681"/>
      <c r="C6" s="681"/>
      <c r="D6" s="681"/>
      <c r="E6" s="681"/>
      <c r="F6" s="681"/>
      <c r="G6" s="681"/>
      <c r="H6" s="681"/>
      <c r="I6" s="681"/>
      <c r="J6" s="681"/>
    </row>
    <row r="7" spans="1:10" ht="18.75" customHeight="1" x14ac:dyDescent="0.2">
      <c r="A7" s="1"/>
      <c r="B7" s="681"/>
      <c r="C7" s="681"/>
      <c r="D7" s="681"/>
      <c r="E7" s="681"/>
      <c r="F7" s="681"/>
      <c r="G7" s="681"/>
      <c r="H7" s="681"/>
      <c r="I7" s="681"/>
      <c r="J7" s="681"/>
    </row>
    <row r="8" spans="1:10" ht="18.75" customHeight="1" x14ac:dyDescent="0.3">
      <c r="A8" s="1"/>
      <c r="B8" s="144"/>
      <c r="C8" s="144"/>
      <c r="D8" s="144"/>
      <c r="E8" s="144"/>
      <c r="F8" s="144"/>
      <c r="G8" s="144"/>
      <c r="H8" s="144"/>
      <c r="I8" s="144"/>
      <c r="J8" s="144"/>
    </row>
    <row r="9" spans="1:10" ht="18.75" x14ac:dyDescent="0.3">
      <c r="A9" s="1"/>
      <c r="B9" s="214" t="s">
        <v>0</v>
      </c>
      <c r="C9" s="2"/>
      <c r="D9" s="3"/>
      <c r="E9" s="3"/>
    </row>
    <row r="10" spans="1:10" ht="19.5" thickBot="1" x14ac:dyDescent="0.35">
      <c r="A10" s="1"/>
      <c r="B10" s="2"/>
      <c r="C10" s="3"/>
      <c r="D10" s="3"/>
      <c r="E10" s="3"/>
    </row>
    <row r="11" spans="1:10" ht="13.5" thickBot="1" x14ac:dyDescent="0.25">
      <c r="B11" s="154" t="s">
        <v>1</v>
      </c>
      <c r="C11" s="158" t="s">
        <v>2</v>
      </c>
      <c r="D11" s="154" t="s">
        <v>3</v>
      </c>
      <c r="E11" s="159" t="s">
        <v>4</v>
      </c>
      <c r="F11" s="160" t="s">
        <v>5</v>
      </c>
      <c r="G11" s="160" t="s">
        <v>6</v>
      </c>
      <c r="H11" s="160" t="s">
        <v>7</v>
      </c>
    </row>
    <row r="12" spans="1:10" ht="12.75" x14ac:dyDescent="0.2">
      <c r="B12" s="155" t="s">
        <v>8</v>
      </c>
      <c r="C12" s="149">
        <v>1353743</v>
      </c>
      <c r="D12" s="150">
        <v>1639292</v>
      </c>
      <c r="E12" s="150">
        <v>2065781</v>
      </c>
      <c r="F12" s="150">
        <v>2398310</v>
      </c>
      <c r="G12" s="150">
        <v>2754329</v>
      </c>
      <c r="H12" s="151">
        <v>3110348</v>
      </c>
    </row>
    <row r="13" spans="1:10" ht="12.75" x14ac:dyDescent="0.2">
      <c r="B13" s="156" t="s">
        <v>9</v>
      </c>
      <c r="C13" s="152">
        <v>593407</v>
      </c>
      <c r="D13" s="145">
        <v>666914</v>
      </c>
      <c r="E13" s="145">
        <v>738412</v>
      </c>
      <c r="F13" s="145">
        <v>811249.33333333302</v>
      </c>
      <c r="G13" s="145">
        <v>883751.83333333302</v>
      </c>
      <c r="H13" s="146">
        <v>956254.33333333302</v>
      </c>
    </row>
    <row r="14" spans="1:10" ht="13.5" thickBot="1" x14ac:dyDescent="0.25">
      <c r="B14" s="157" t="s">
        <v>10</v>
      </c>
      <c r="C14" s="153">
        <v>331440</v>
      </c>
      <c r="D14" s="147">
        <v>416312</v>
      </c>
      <c r="E14" s="147">
        <v>511607</v>
      </c>
      <c r="F14" s="147">
        <v>599953.33333333302</v>
      </c>
      <c r="G14" s="147">
        <v>690036.83333333302</v>
      </c>
      <c r="H14" s="148">
        <v>780120.33333333302</v>
      </c>
    </row>
    <row r="15" spans="1:10" ht="13.5" thickBot="1" x14ac:dyDescent="0.25">
      <c r="B15" s="154" t="s">
        <v>11</v>
      </c>
      <c r="C15" s="161">
        <f t="shared" ref="C15:H15" si="0">SUM(C12:C14)</f>
        <v>2278590</v>
      </c>
      <c r="D15" s="162">
        <f t="shared" si="0"/>
        <v>2722518</v>
      </c>
      <c r="E15" s="163">
        <f t="shared" si="0"/>
        <v>3315800</v>
      </c>
      <c r="F15" s="164">
        <f t="shared" si="0"/>
        <v>3809512.666666666</v>
      </c>
      <c r="G15" s="164">
        <f t="shared" si="0"/>
        <v>4328117.666666666</v>
      </c>
      <c r="H15" s="164">
        <f t="shared" si="0"/>
        <v>4846722.666666666</v>
      </c>
    </row>
    <row r="17" spans="5:5" ht="12.75" x14ac:dyDescent="0.2">
      <c r="E17" s="4"/>
    </row>
  </sheetData>
  <sheetProtection password="CA9C" sheet="1" objects="1" scenarios="1"/>
  <dataConsolidate/>
  <mergeCells count="1">
    <mergeCell ref="B1:J7"/>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8">
    <tabColor rgb="FF7030A0"/>
  </sheetPr>
  <dimension ref="A3:K5"/>
  <sheetViews>
    <sheetView showGridLines="0" workbookViewId="0">
      <selection activeCell="A3" sqref="A3:K3"/>
    </sheetView>
  </sheetViews>
  <sheetFormatPr defaultRowHeight="12" x14ac:dyDescent="0.2"/>
  <sheetData>
    <row r="3" spans="1:11" ht="117.75" customHeight="1" x14ac:dyDescent="0.2">
      <c r="A3" s="682" t="s">
        <v>902</v>
      </c>
      <c r="B3" s="682"/>
      <c r="C3" s="682"/>
      <c r="D3" s="682"/>
      <c r="E3" s="682"/>
      <c r="F3" s="682"/>
      <c r="G3" s="682"/>
      <c r="H3" s="682"/>
      <c r="I3" s="682"/>
      <c r="J3" s="682"/>
      <c r="K3" s="682"/>
    </row>
    <row r="4" spans="1:11" ht="12" customHeight="1" x14ac:dyDescent="0.2">
      <c r="A4" s="165"/>
      <c r="B4" s="165"/>
      <c r="C4" s="165"/>
      <c r="D4" s="165"/>
      <c r="E4" s="165"/>
      <c r="F4" s="165"/>
      <c r="G4" s="165"/>
      <c r="H4" s="165"/>
      <c r="I4" s="165"/>
      <c r="J4" s="165"/>
      <c r="K4" s="165"/>
    </row>
    <row r="5" spans="1:11" ht="12" customHeight="1" x14ac:dyDescent="0.2">
      <c r="A5" s="165"/>
      <c r="B5" s="165"/>
      <c r="C5" s="165"/>
      <c r="D5" s="165"/>
      <c r="E5" s="165"/>
      <c r="F5" s="165"/>
      <c r="G5" s="165"/>
      <c r="H5" s="165"/>
      <c r="I5" s="165"/>
      <c r="J5" s="165"/>
      <c r="K5" s="165"/>
    </row>
  </sheetData>
  <sheetProtection password="CA9C" sheet="1" objects="1" scenarios="1"/>
  <dataConsolidate/>
  <mergeCells count="1">
    <mergeCell ref="A3:K3"/>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48">
    <tabColor rgb="FF7030A0"/>
  </sheetPr>
  <dimension ref="A1:J36"/>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2" x14ac:dyDescent="0.2"/>
  <cols>
    <col min="1" max="1" width="19.33203125" customWidth="1"/>
    <col min="2" max="2" width="7.83203125" customWidth="1"/>
    <col min="3" max="3" width="17.33203125" customWidth="1"/>
    <col min="4" max="4" width="17.6640625" customWidth="1"/>
    <col min="5" max="5" width="14.6640625" customWidth="1"/>
    <col min="6" max="6" width="6.83203125" customWidth="1"/>
    <col min="7" max="7" width="10.6640625" customWidth="1"/>
    <col min="8" max="8" width="17.33203125" customWidth="1"/>
    <col min="9" max="9" width="9.33203125" customWidth="1"/>
    <col min="10" max="10" width="8.6640625" customWidth="1"/>
  </cols>
  <sheetData>
    <row r="1" spans="1:10" ht="145.5" customHeight="1" x14ac:dyDescent="0.2">
      <c r="A1" s="1"/>
      <c r="B1" s="1"/>
      <c r="C1" s="1"/>
      <c r="D1" s="1"/>
      <c r="E1" s="1"/>
      <c r="F1" s="1"/>
      <c r="G1" s="1"/>
      <c r="H1" s="1"/>
      <c r="I1" s="1"/>
      <c r="J1" s="1"/>
    </row>
    <row r="2" spans="1:10" ht="20.25" x14ac:dyDescent="0.3">
      <c r="A2" s="213" t="s">
        <v>12</v>
      </c>
      <c r="B2" s="166"/>
      <c r="C2" s="166"/>
      <c r="D2" s="1"/>
      <c r="E2" s="1"/>
      <c r="F2" s="1"/>
      <c r="G2" s="1"/>
      <c r="H2" s="1"/>
      <c r="I2" s="1"/>
      <c r="J2" s="1"/>
    </row>
    <row r="3" spans="1:10" x14ac:dyDescent="0.2">
      <c r="A3" s="1"/>
      <c r="B3" s="1"/>
      <c r="C3" s="1"/>
      <c r="D3" s="1"/>
      <c r="E3" s="1"/>
      <c r="F3" s="1"/>
      <c r="G3" s="1"/>
      <c r="H3" s="1"/>
      <c r="I3" s="1"/>
      <c r="J3" s="1"/>
    </row>
    <row r="4" spans="1:10" ht="40.5" customHeight="1" x14ac:dyDescent="0.2">
      <c r="A4" s="130" t="s">
        <v>13</v>
      </c>
      <c r="B4" s="130" t="s">
        <v>14</v>
      </c>
      <c r="C4" s="130" t="s">
        <v>15</v>
      </c>
      <c r="D4" s="130" t="s">
        <v>16</v>
      </c>
      <c r="E4" s="130" t="s">
        <v>17</v>
      </c>
      <c r="F4" s="130" t="s">
        <v>18</v>
      </c>
      <c r="G4" s="130" t="s">
        <v>19</v>
      </c>
      <c r="H4" s="130" t="s">
        <v>20</v>
      </c>
      <c r="I4" s="130" t="s">
        <v>21</v>
      </c>
      <c r="J4" s="130" t="s">
        <v>22</v>
      </c>
    </row>
    <row r="5" spans="1:10" x14ac:dyDescent="0.2">
      <c r="A5" s="126" t="s">
        <v>23</v>
      </c>
      <c r="B5" s="127">
        <v>1</v>
      </c>
      <c r="C5" s="126" t="s">
        <v>24</v>
      </c>
      <c r="D5" s="126" t="s">
        <v>25</v>
      </c>
      <c r="E5" s="126" t="s">
        <v>26</v>
      </c>
      <c r="F5" s="127" t="s">
        <v>27</v>
      </c>
      <c r="G5" s="127">
        <v>1964</v>
      </c>
      <c r="H5" s="127">
        <v>1993</v>
      </c>
      <c r="I5" s="127">
        <v>3</v>
      </c>
      <c r="J5" s="128">
        <v>8000</v>
      </c>
    </row>
    <row r="6" spans="1:10" x14ac:dyDescent="0.2">
      <c r="A6" s="126" t="s">
        <v>28</v>
      </c>
      <c r="B6" s="127">
        <v>4</v>
      </c>
      <c r="C6" s="126" t="s">
        <v>29</v>
      </c>
      <c r="D6" s="126" t="s">
        <v>25</v>
      </c>
      <c r="E6" s="126" t="s">
        <v>30</v>
      </c>
      <c r="F6" s="127" t="s">
        <v>31</v>
      </c>
      <c r="G6" s="127">
        <v>1963</v>
      </c>
      <c r="H6" s="127">
        <v>1987</v>
      </c>
      <c r="I6" s="127"/>
      <c r="J6" s="128">
        <v>14000</v>
      </c>
    </row>
    <row r="7" spans="1:10" x14ac:dyDescent="0.2">
      <c r="A7" s="126" t="s">
        <v>32</v>
      </c>
      <c r="B7" s="127">
        <v>5</v>
      </c>
      <c r="C7" s="126" t="s">
        <v>33</v>
      </c>
      <c r="D7" s="126" t="s">
        <v>25</v>
      </c>
      <c r="E7" s="126" t="s">
        <v>26</v>
      </c>
      <c r="F7" s="127" t="s">
        <v>27</v>
      </c>
      <c r="G7" s="127">
        <v>1979</v>
      </c>
      <c r="H7" s="127">
        <v>1993</v>
      </c>
      <c r="I7" s="127">
        <v>3</v>
      </c>
      <c r="J7" s="128">
        <v>4000</v>
      </c>
    </row>
    <row r="8" spans="1:10" x14ac:dyDescent="0.2">
      <c r="A8" s="126" t="s">
        <v>34</v>
      </c>
      <c r="B8" s="127">
        <v>4</v>
      </c>
      <c r="C8" s="126" t="s">
        <v>35</v>
      </c>
      <c r="D8" s="126" t="s">
        <v>36</v>
      </c>
      <c r="E8" s="126" t="s">
        <v>26</v>
      </c>
      <c r="F8" s="127" t="s">
        <v>31</v>
      </c>
      <c r="G8" s="127">
        <v>1971</v>
      </c>
      <c r="H8" s="127">
        <v>1993</v>
      </c>
      <c r="I8" s="127">
        <v>1</v>
      </c>
      <c r="J8" s="128">
        <v>5000</v>
      </c>
    </row>
    <row r="9" spans="1:10" x14ac:dyDescent="0.2">
      <c r="A9" s="126" t="s">
        <v>37</v>
      </c>
      <c r="B9" s="127">
        <v>5</v>
      </c>
      <c r="C9" s="126" t="s">
        <v>38</v>
      </c>
      <c r="D9" s="126" t="s">
        <v>25</v>
      </c>
      <c r="E9" s="126" t="s">
        <v>26</v>
      </c>
      <c r="F9" s="127" t="s">
        <v>31</v>
      </c>
      <c r="G9" s="127">
        <v>1979</v>
      </c>
      <c r="H9" s="127">
        <v>1998</v>
      </c>
      <c r="I9" s="127">
        <v>1</v>
      </c>
      <c r="J9" s="128">
        <v>6000</v>
      </c>
    </row>
    <row r="10" spans="1:10" x14ac:dyDescent="0.2">
      <c r="A10" s="126" t="s">
        <v>39</v>
      </c>
      <c r="B10" s="127">
        <v>2</v>
      </c>
      <c r="C10" s="126" t="s">
        <v>40</v>
      </c>
      <c r="D10" s="126" t="s">
        <v>25</v>
      </c>
      <c r="E10" s="126" t="s">
        <v>30</v>
      </c>
      <c r="F10" s="127" t="s">
        <v>27</v>
      </c>
      <c r="G10" s="127">
        <v>1960</v>
      </c>
      <c r="H10" s="127">
        <v>1979</v>
      </c>
      <c r="I10" s="127">
        <v>1</v>
      </c>
      <c r="J10" s="128">
        <v>20000</v>
      </c>
    </row>
    <row r="11" spans="1:10" x14ac:dyDescent="0.2">
      <c r="A11" s="126" t="s">
        <v>41</v>
      </c>
      <c r="B11" s="127">
        <v>5</v>
      </c>
      <c r="C11" s="126" t="s">
        <v>33</v>
      </c>
      <c r="D11" s="126" t="s">
        <v>25</v>
      </c>
      <c r="E11" s="126" t="s">
        <v>26</v>
      </c>
      <c r="F11" s="127" t="s">
        <v>27</v>
      </c>
      <c r="G11" s="127">
        <v>1981</v>
      </c>
      <c r="H11" s="127">
        <v>1999</v>
      </c>
      <c r="I11" s="127"/>
      <c r="J11" s="128">
        <v>4000</v>
      </c>
    </row>
    <row r="12" spans="1:10" x14ac:dyDescent="0.2">
      <c r="A12" s="126" t="s">
        <v>42</v>
      </c>
      <c r="B12" s="127">
        <v>5</v>
      </c>
      <c r="C12" s="126" t="s">
        <v>29</v>
      </c>
      <c r="D12" s="126" t="s">
        <v>25</v>
      </c>
      <c r="E12" s="126" t="s">
        <v>30</v>
      </c>
      <c r="F12" s="127" t="s">
        <v>31</v>
      </c>
      <c r="G12" s="127">
        <v>1959</v>
      </c>
      <c r="H12" s="127">
        <v>1989</v>
      </c>
      <c r="I12" s="127">
        <v>3</v>
      </c>
      <c r="J12" s="128">
        <v>12000</v>
      </c>
    </row>
    <row r="13" spans="1:10" x14ac:dyDescent="0.2">
      <c r="A13" s="126" t="s">
        <v>43</v>
      </c>
      <c r="B13" s="127">
        <v>4</v>
      </c>
      <c r="C13" s="126" t="s">
        <v>44</v>
      </c>
      <c r="D13" s="126" t="s">
        <v>25</v>
      </c>
      <c r="E13" s="126" t="s">
        <v>26</v>
      </c>
      <c r="F13" s="127" t="s">
        <v>31</v>
      </c>
      <c r="G13" s="127">
        <v>1978</v>
      </c>
      <c r="H13" s="127">
        <v>1994</v>
      </c>
      <c r="I13" s="127"/>
      <c r="J13" s="128">
        <v>7000</v>
      </c>
    </row>
    <row r="14" spans="1:10" x14ac:dyDescent="0.2">
      <c r="A14" s="126" t="s">
        <v>45</v>
      </c>
      <c r="B14" s="127">
        <v>4</v>
      </c>
      <c r="C14" s="126" t="s">
        <v>44</v>
      </c>
      <c r="D14" s="126" t="s">
        <v>25</v>
      </c>
      <c r="E14" s="126" t="s">
        <v>26</v>
      </c>
      <c r="F14" s="127" t="s">
        <v>31</v>
      </c>
      <c r="G14" s="127">
        <v>1954</v>
      </c>
      <c r="H14" s="127">
        <v>1985</v>
      </c>
      <c r="I14" s="127">
        <v>3</v>
      </c>
      <c r="J14" s="128">
        <v>6000</v>
      </c>
    </row>
    <row r="15" spans="1:10" x14ac:dyDescent="0.2">
      <c r="A15" s="126" t="s">
        <v>46</v>
      </c>
      <c r="B15" s="127">
        <v>1</v>
      </c>
      <c r="C15" s="126" t="s">
        <v>47</v>
      </c>
      <c r="D15" s="126" t="s">
        <v>25</v>
      </c>
      <c r="E15" s="126" t="s">
        <v>30</v>
      </c>
      <c r="F15" s="127" t="s">
        <v>31</v>
      </c>
      <c r="G15" s="127">
        <v>1937</v>
      </c>
      <c r="H15" s="127">
        <v>1983</v>
      </c>
      <c r="I15" s="127">
        <v>1</v>
      </c>
      <c r="J15" s="128">
        <v>20000</v>
      </c>
    </row>
    <row r="16" spans="1:10" x14ac:dyDescent="0.2">
      <c r="A16" s="126" t="s">
        <v>48</v>
      </c>
      <c r="B16" s="127">
        <v>4</v>
      </c>
      <c r="C16" s="126" t="s">
        <v>35</v>
      </c>
      <c r="D16" s="126" t="s">
        <v>25</v>
      </c>
      <c r="E16" s="126" t="s">
        <v>26</v>
      </c>
      <c r="F16" s="127" t="s">
        <v>31</v>
      </c>
      <c r="G16" s="127">
        <v>1939</v>
      </c>
      <c r="H16" s="127">
        <v>1983</v>
      </c>
      <c r="I16" s="127">
        <v>2</v>
      </c>
      <c r="J16" s="128">
        <v>10000</v>
      </c>
    </row>
    <row r="17" spans="1:10" x14ac:dyDescent="0.2">
      <c r="A17" s="126" t="s">
        <v>49</v>
      </c>
      <c r="B17" s="127">
        <v>4</v>
      </c>
      <c r="C17" s="126" t="s">
        <v>44</v>
      </c>
      <c r="D17" s="126" t="s">
        <v>25</v>
      </c>
      <c r="E17" s="126" t="s">
        <v>26</v>
      </c>
      <c r="F17" s="127" t="s">
        <v>31</v>
      </c>
      <c r="G17" s="127">
        <v>1973</v>
      </c>
      <c r="H17" s="127">
        <v>1995</v>
      </c>
      <c r="I17" s="127">
        <v>1</v>
      </c>
      <c r="J17" s="128">
        <v>5000</v>
      </c>
    </row>
    <row r="18" spans="1:10" x14ac:dyDescent="0.2">
      <c r="A18" s="126" t="s">
        <v>50</v>
      </c>
      <c r="B18" s="127">
        <v>1</v>
      </c>
      <c r="C18" s="126" t="s">
        <v>24</v>
      </c>
      <c r="D18" s="126" t="s">
        <v>25</v>
      </c>
      <c r="E18" s="126" t="s">
        <v>26</v>
      </c>
      <c r="F18" s="127" t="s">
        <v>27</v>
      </c>
      <c r="G18" s="127">
        <v>1978</v>
      </c>
      <c r="H18" s="127">
        <v>1999</v>
      </c>
      <c r="I18" s="127"/>
      <c r="J18" s="128">
        <v>7000</v>
      </c>
    </row>
    <row r="19" spans="1:10" x14ac:dyDescent="0.2">
      <c r="A19" s="126" t="s">
        <v>51</v>
      </c>
      <c r="B19" s="127">
        <v>4</v>
      </c>
      <c r="C19" s="126" t="s">
        <v>44</v>
      </c>
      <c r="D19" s="126" t="s">
        <v>25</v>
      </c>
      <c r="E19" s="126" t="s">
        <v>26</v>
      </c>
      <c r="F19" s="127" t="s">
        <v>27</v>
      </c>
      <c r="G19" s="127">
        <v>1973</v>
      </c>
      <c r="H19" s="127">
        <v>1992</v>
      </c>
      <c r="I19" s="127"/>
      <c r="J19" s="128">
        <v>7000</v>
      </c>
    </row>
    <row r="20" spans="1:10" x14ac:dyDescent="0.2">
      <c r="A20" s="126" t="s">
        <v>52</v>
      </c>
      <c r="B20" s="127">
        <v>1</v>
      </c>
      <c r="C20" s="126" t="s">
        <v>47</v>
      </c>
      <c r="D20" s="126" t="s">
        <v>36</v>
      </c>
      <c r="E20" s="126" t="s">
        <v>30</v>
      </c>
      <c r="F20" s="127" t="s">
        <v>31</v>
      </c>
      <c r="G20" s="127">
        <v>1958</v>
      </c>
      <c r="H20" s="127">
        <v>1993</v>
      </c>
      <c r="I20" s="127">
        <v>2</v>
      </c>
      <c r="J20" s="128">
        <v>10000</v>
      </c>
    </row>
    <row r="21" spans="1:10" x14ac:dyDescent="0.2">
      <c r="A21" s="126" t="s">
        <v>53</v>
      </c>
      <c r="B21" s="127">
        <v>2</v>
      </c>
      <c r="C21" s="126" t="s">
        <v>54</v>
      </c>
      <c r="D21" s="126" t="s">
        <v>25</v>
      </c>
      <c r="E21" s="126" t="s">
        <v>30</v>
      </c>
      <c r="F21" s="127" t="s">
        <v>27</v>
      </c>
      <c r="G21" s="127">
        <v>1952</v>
      </c>
      <c r="H21" s="127">
        <v>1982</v>
      </c>
      <c r="I21" s="127">
        <v>3</v>
      </c>
      <c r="J21" s="128">
        <v>12000</v>
      </c>
    </row>
    <row r="22" spans="1:10" x14ac:dyDescent="0.2">
      <c r="A22" s="126" t="s">
        <v>55</v>
      </c>
      <c r="B22" s="127">
        <v>4</v>
      </c>
      <c r="C22" s="129" t="s">
        <v>44</v>
      </c>
      <c r="D22" s="126" t="s">
        <v>25</v>
      </c>
      <c r="E22" s="126" t="s">
        <v>26</v>
      </c>
      <c r="F22" s="127" t="s">
        <v>31</v>
      </c>
      <c r="G22" s="127">
        <v>1972</v>
      </c>
      <c r="H22" s="127">
        <v>1987</v>
      </c>
      <c r="I22" s="127">
        <v>1</v>
      </c>
      <c r="J22" s="128">
        <v>7000</v>
      </c>
    </row>
    <row r="23" spans="1:10" x14ac:dyDescent="0.2">
      <c r="A23" s="126" t="s">
        <v>56</v>
      </c>
      <c r="B23" s="127">
        <v>1</v>
      </c>
      <c r="C23" s="126" t="s">
        <v>47</v>
      </c>
      <c r="D23" s="126" t="s">
        <v>36</v>
      </c>
      <c r="E23" s="126" t="s">
        <v>30</v>
      </c>
      <c r="F23" s="127" t="s">
        <v>31</v>
      </c>
      <c r="G23" s="127">
        <v>1968</v>
      </c>
      <c r="H23" s="127">
        <v>1989</v>
      </c>
      <c r="I23" s="127"/>
      <c r="J23" s="128">
        <v>10000</v>
      </c>
    </row>
    <row r="24" spans="1:10" x14ac:dyDescent="0.2">
      <c r="A24" s="126" t="s">
        <v>57</v>
      </c>
      <c r="B24" s="127">
        <v>5</v>
      </c>
      <c r="C24" s="126" t="s">
        <v>29</v>
      </c>
      <c r="D24" s="126" t="s">
        <v>25</v>
      </c>
      <c r="E24" s="126" t="s">
        <v>30</v>
      </c>
      <c r="F24" s="127" t="s">
        <v>31</v>
      </c>
      <c r="G24" s="127">
        <v>1958</v>
      </c>
      <c r="H24" s="127">
        <v>1984</v>
      </c>
      <c r="I24" s="127">
        <v>1</v>
      </c>
      <c r="J24" s="128">
        <v>12000</v>
      </c>
    </row>
    <row r="25" spans="1:10" x14ac:dyDescent="0.2">
      <c r="A25" s="126" t="s">
        <v>58</v>
      </c>
      <c r="B25" s="127">
        <v>1</v>
      </c>
      <c r="C25" s="126" t="s">
        <v>59</v>
      </c>
      <c r="D25" s="126" t="s">
        <v>25</v>
      </c>
      <c r="E25" s="126" t="s">
        <v>30</v>
      </c>
      <c r="F25" s="127" t="s">
        <v>27</v>
      </c>
      <c r="G25" s="127">
        <v>1969</v>
      </c>
      <c r="H25" s="127">
        <v>1987</v>
      </c>
      <c r="I25" s="127">
        <v>2</v>
      </c>
      <c r="J25" s="128">
        <v>9000</v>
      </c>
    </row>
    <row r="26" spans="1:10" x14ac:dyDescent="0.2">
      <c r="A26" s="126" t="s">
        <v>60</v>
      </c>
      <c r="B26" s="127">
        <v>2</v>
      </c>
      <c r="C26" s="126" t="s">
        <v>61</v>
      </c>
      <c r="D26" s="126" t="s">
        <v>36</v>
      </c>
      <c r="E26" s="126" t="s">
        <v>30</v>
      </c>
      <c r="F26" s="127" t="s">
        <v>31</v>
      </c>
      <c r="G26" s="127">
        <v>1954</v>
      </c>
      <c r="H26" s="127">
        <v>1992</v>
      </c>
      <c r="I26" s="127">
        <v>2</v>
      </c>
      <c r="J26" s="128">
        <v>30000</v>
      </c>
    </row>
    <row r="27" spans="1:10" x14ac:dyDescent="0.2">
      <c r="A27" s="126" t="s">
        <v>62</v>
      </c>
      <c r="B27" s="127">
        <v>4</v>
      </c>
      <c r="C27" s="126" t="s">
        <v>29</v>
      </c>
      <c r="D27" s="126" t="s">
        <v>25</v>
      </c>
      <c r="E27" s="126" t="s">
        <v>30</v>
      </c>
      <c r="F27" s="127" t="s">
        <v>31</v>
      </c>
      <c r="G27" s="127">
        <v>1971</v>
      </c>
      <c r="H27" s="127">
        <v>1984</v>
      </c>
      <c r="I27" s="127">
        <v>1</v>
      </c>
      <c r="J27" s="128">
        <v>8000</v>
      </c>
    </row>
    <row r="28" spans="1:10" x14ac:dyDescent="0.2">
      <c r="A28" s="126" t="s">
        <v>63</v>
      </c>
      <c r="B28" s="127">
        <v>4</v>
      </c>
      <c r="C28" s="126" t="s">
        <v>29</v>
      </c>
      <c r="D28" s="126" t="s">
        <v>25</v>
      </c>
      <c r="E28" s="126" t="s">
        <v>30</v>
      </c>
      <c r="F28" s="127" t="s">
        <v>31</v>
      </c>
      <c r="G28" s="127">
        <v>1955</v>
      </c>
      <c r="H28" s="127">
        <v>1984</v>
      </c>
      <c r="I28" s="127">
        <v>1</v>
      </c>
      <c r="J28" s="128">
        <v>12000</v>
      </c>
    </row>
    <row r="29" spans="1:10" x14ac:dyDescent="0.2">
      <c r="A29" s="126" t="s">
        <v>64</v>
      </c>
      <c r="B29" s="127">
        <v>4</v>
      </c>
      <c r="C29" s="126" t="s">
        <v>44</v>
      </c>
      <c r="D29" s="126" t="s">
        <v>25</v>
      </c>
      <c r="E29" s="126" t="s">
        <v>26</v>
      </c>
      <c r="F29" s="127" t="s">
        <v>31</v>
      </c>
      <c r="G29" s="127">
        <v>1971</v>
      </c>
      <c r="H29" s="127">
        <v>1989</v>
      </c>
      <c r="I29" s="127">
        <v>1</v>
      </c>
      <c r="J29" s="128">
        <v>7000</v>
      </c>
    </row>
    <row r="30" spans="1:10" x14ac:dyDescent="0.2">
      <c r="A30" s="126" t="s">
        <v>65</v>
      </c>
      <c r="B30" s="127">
        <v>4</v>
      </c>
      <c r="C30" s="126" t="s">
        <v>44</v>
      </c>
      <c r="D30" s="126" t="s">
        <v>25</v>
      </c>
      <c r="E30" s="126" t="s">
        <v>26</v>
      </c>
      <c r="F30" s="127" t="s">
        <v>31</v>
      </c>
      <c r="G30" s="127">
        <v>1957</v>
      </c>
      <c r="H30" s="127">
        <v>1983</v>
      </c>
      <c r="I30" s="127">
        <v>3</v>
      </c>
      <c r="J30" s="128">
        <v>7000</v>
      </c>
    </row>
    <row r="31" spans="1:10" x14ac:dyDescent="0.2">
      <c r="A31" s="126" t="s">
        <v>66</v>
      </c>
      <c r="B31" s="127">
        <v>5</v>
      </c>
      <c r="C31" s="126" t="s">
        <v>33</v>
      </c>
      <c r="D31" s="126" t="s">
        <v>25</v>
      </c>
      <c r="E31" s="126" t="s">
        <v>26</v>
      </c>
      <c r="F31" s="127" t="s">
        <v>27</v>
      </c>
      <c r="G31" s="127">
        <v>1980</v>
      </c>
      <c r="H31" s="127">
        <v>1999</v>
      </c>
      <c r="I31" s="127"/>
      <c r="J31" s="128">
        <v>4000</v>
      </c>
    </row>
    <row r="32" spans="1:10" x14ac:dyDescent="0.2">
      <c r="A32" s="126" t="s">
        <v>67</v>
      </c>
      <c r="B32" s="127">
        <v>4</v>
      </c>
      <c r="C32" s="126" t="s">
        <v>29</v>
      </c>
      <c r="D32" s="126" t="s">
        <v>25</v>
      </c>
      <c r="E32" s="126" t="s">
        <v>30</v>
      </c>
      <c r="F32" s="127" t="s">
        <v>31</v>
      </c>
      <c r="G32" s="127">
        <v>1952</v>
      </c>
      <c r="H32" s="127">
        <v>1998</v>
      </c>
      <c r="I32" s="127">
        <v>3</v>
      </c>
      <c r="J32" s="128">
        <v>13000</v>
      </c>
    </row>
    <row r="33" spans="1:10" x14ac:dyDescent="0.2">
      <c r="A33" s="126" t="s">
        <v>68</v>
      </c>
      <c r="B33" s="127">
        <v>4</v>
      </c>
      <c r="C33" s="126" t="s">
        <v>44</v>
      </c>
      <c r="D33" s="126" t="s">
        <v>25</v>
      </c>
      <c r="E33" s="126" t="s">
        <v>26</v>
      </c>
      <c r="F33" s="127" t="s">
        <v>27</v>
      </c>
      <c r="G33" s="127">
        <v>1978</v>
      </c>
      <c r="H33" s="127">
        <v>1997</v>
      </c>
      <c r="I33" s="127"/>
      <c r="J33" s="128">
        <v>7000</v>
      </c>
    </row>
    <row r="34" spans="1:10" x14ac:dyDescent="0.2">
      <c r="A34" s="126" t="s">
        <v>69</v>
      </c>
      <c r="B34" s="127">
        <v>2</v>
      </c>
      <c r="C34" s="126" t="s">
        <v>54</v>
      </c>
      <c r="D34" s="126" t="s">
        <v>36</v>
      </c>
      <c r="E34" s="126" t="s">
        <v>30</v>
      </c>
      <c r="F34" s="127" t="s">
        <v>27</v>
      </c>
      <c r="G34" s="127">
        <v>1974</v>
      </c>
      <c r="H34" s="127">
        <v>1988</v>
      </c>
      <c r="I34" s="127">
        <v>1</v>
      </c>
      <c r="J34" s="128">
        <v>9000</v>
      </c>
    </row>
    <row r="35" spans="1:10" x14ac:dyDescent="0.2">
      <c r="A35" s="126" t="s">
        <v>70</v>
      </c>
      <c r="B35" s="127">
        <v>5</v>
      </c>
      <c r="C35" s="126" t="s">
        <v>33</v>
      </c>
      <c r="D35" s="126" t="s">
        <v>25</v>
      </c>
      <c r="E35" s="126" t="s">
        <v>26</v>
      </c>
      <c r="F35" s="127" t="s">
        <v>27</v>
      </c>
      <c r="G35" s="127">
        <v>1972</v>
      </c>
      <c r="H35" s="127">
        <v>1993</v>
      </c>
      <c r="I35" s="127">
        <v>1</v>
      </c>
      <c r="J35" s="128">
        <v>4000</v>
      </c>
    </row>
    <row r="36" spans="1:10" x14ac:dyDescent="0.2">
      <c r="A36" s="126" t="s">
        <v>71</v>
      </c>
      <c r="B36" s="127">
        <v>2</v>
      </c>
      <c r="C36" s="126" t="s">
        <v>40</v>
      </c>
      <c r="D36" s="126" t="s">
        <v>25</v>
      </c>
      <c r="E36" s="126" t="s">
        <v>26</v>
      </c>
      <c r="F36" s="127" t="s">
        <v>27</v>
      </c>
      <c r="G36" s="127">
        <v>1941</v>
      </c>
      <c r="H36" s="127">
        <v>1987</v>
      </c>
      <c r="I36" s="127">
        <v>3</v>
      </c>
      <c r="J36" s="128">
        <v>10000</v>
      </c>
    </row>
  </sheetData>
  <protectedRanges>
    <protectedRange sqref="A4:J35" name="Диапазон1"/>
  </protectedRanges>
  <pageMargins left="0.75" right="0.75" top="1" bottom="1" header="0.5" footer="0.5"/>
  <pageSetup paperSize="9" scale="94"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60">
    <tabColor rgb="FF7030A0"/>
  </sheetPr>
  <dimension ref="B1:L17"/>
  <sheetViews>
    <sheetView workbookViewId="0">
      <selection activeCell="S8" sqref="S8"/>
    </sheetView>
  </sheetViews>
  <sheetFormatPr defaultRowHeight="12" x14ac:dyDescent="0.2"/>
  <cols>
    <col min="1" max="1" width="3.1640625" style="1" customWidth="1"/>
    <col min="2" max="4" width="5.6640625" style="1" customWidth="1"/>
    <col min="5" max="5" width="4.5" style="1" customWidth="1"/>
    <col min="6" max="8" width="5.6640625" style="1" customWidth="1"/>
    <col min="9" max="9" width="8.33203125" style="1" customWidth="1"/>
    <col min="10" max="12" width="5.6640625" style="1" customWidth="1"/>
    <col min="13" max="16384" width="9.33203125" style="1"/>
  </cols>
  <sheetData>
    <row r="1" spans="2:12" ht="9.6" customHeight="1" x14ac:dyDescent="0.2"/>
    <row r="2" spans="2:12" ht="38.450000000000003" customHeight="1" x14ac:dyDescent="0.2">
      <c r="C2" s="683" t="s">
        <v>72</v>
      </c>
      <c r="D2" s="683"/>
      <c r="E2" s="683"/>
      <c r="F2" s="683"/>
    </row>
    <row r="3" spans="2:12" ht="12.6" customHeight="1" x14ac:dyDescent="0.2">
      <c r="F3" s="684"/>
      <c r="G3" s="685"/>
      <c r="H3" s="685"/>
    </row>
    <row r="4" spans="2:12" ht="19.5" thickBot="1" x14ac:dyDescent="0.35">
      <c r="B4" s="168" t="s">
        <v>73</v>
      </c>
      <c r="C4" s="132"/>
      <c r="D4" s="132"/>
      <c r="E4" s="132"/>
      <c r="F4" s="168" t="s">
        <v>74</v>
      </c>
      <c r="G4" s="132"/>
      <c r="H4" s="132"/>
      <c r="I4" s="132"/>
      <c r="J4" s="168" t="s">
        <v>75</v>
      </c>
      <c r="K4" s="132"/>
      <c r="L4" s="132"/>
    </row>
    <row r="5" spans="2:12" ht="22.5" customHeight="1" x14ac:dyDescent="0.3">
      <c r="B5" s="169">
        <v>1</v>
      </c>
      <c r="C5" s="170">
        <v>2</v>
      </c>
      <c r="D5" s="171">
        <v>3</v>
      </c>
      <c r="E5" s="132"/>
      <c r="F5" s="169">
        <v>1</v>
      </c>
      <c r="G5" s="170">
        <v>2</v>
      </c>
      <c r="H5" s="171">
        <v>3</v>
      </c>
      <c r="I5" s="132"/>
      <c r="J5" s="10">
        <v>1</v>
      </c>
      <c r="K5" s="10">
        <v>1</v>
      </c>
      <c r="L5" s="10">
        <v>1</v>
      </c>
    </row>
    <row r="6" spans="2:12" ht="21.75" customHeight="1" x14ac:dyDescent="0.3">
      <c r="B6" s="172">
        <v>4</v>
      </c>
      <c r="C6" s="173">
        <v>5</v>
      </c>
      <c r="D6" s="174">
        <v>6</v>
      </c>
      <c r="E6" s="132"/>
      <c r="F6" s="172">
        <v>4</v>
      </c>
      <c r="G6" s="173">
        <v>5</v>
      </c>
      <c r="H6" s="174">
        <v>6</v>
      </c>
      <c r="I6" s="132"/>
      <c r="J6" s="10">
        <v>1</v>
      </c>
      <c r="K6" s="10">
        <v>1</v>
      </c>
      <c r="L6" s="10">
        <v>1</v>
      </c>
    </row>
    <row r="7" spans="2:12" ht="21.6" customHeight="1" thickBot="1" x14ac:dyDescent="0.35">
      <c r="B7" s="175">
        <v>7</v>
      </c>
      <c r="C7" s="176">
        <v>8</v>
      </c>
      <c r="D7" s="177">
        <v>9</v>
      </c>
      <c r="E7" s="132"/>
      <c r="F7" s="175">
        <v>7</v>
      </c>
      <c r="G7" s="176">
        <v>8</v>
      </c>
      <c r="H7" s="177">
        <v>9</v>
      </c>
      <c r="I7" s="132"/>
      <c r="J7" s="10">
        <v>1</v>
      </c>
      <c r="K7" s="10">
        <v>1</v>
      </c>
      <c r="L7" s="10">
        <v>1</v>
      </c>
    </row>
    <row r="8" spans="2:12" ht="21" customHeight="1" x14ac:dyDescent="0.3">
      <c r="B8" s="131"/>
      <c r="C8" s="131"/>
      <c r="D8" s="131"/>
      <c r="E8" s="132"/>
      <c r="F8" s="686"/>
      <c r="G8" s="687"/>
      <c r="H8" s="687"/>
      <c r="I8" s="132"/>
    </row>
    <row r="9" spans="2:12" ht="21.6" customHeight="1" thickBot="1" x14ac:dyDescent="0.35">
      <c r="B9" s="168" t="s">
        <v>76</v>
      </c>
      <c r="C9" s="132"/>
      <c r="D9" s="132"/>
      <c r="E9" s="132"/>
      <c r="F9" s="168" t="s">
        <v>77</v>
      </c>
      <c r="G9" s="132"/>
      <c r="H9" s="132"/>
      <c r="I9" s="132"/>
      <c r="J9" s="168" t="s">
        <v>811</v>
      </c>
      <c r="K9" s="132"/>
      <c r="L9" s="132"/>
    </row>
    <row r="10" spans="2:12" ht="21.6" customHeight="1" thickBot="1" x14ac:dyDescent="0.35">
      <c r="B10" s="169">
        <v>1</v>
      </c>
      <c r="C10" s="170">
        <v>1</v>
      </c>
      <c r="D10" s="171">
        <v>1</v>
      </c>
      <c r="E10" s="132"/>
      <c r="F10" s="10">
        <v>1</v>
      </c>
      <c r="G10" s="10">
        <v>2</v>
      </c>
      <c r="H10" s="10">
        <v>3</v>
      </c>
      <c r="I10" s="132"/>
      <c r="J10" s="169">
        <v>1</v>
      </c>
      <c r="K10" s="172">
        <v>4</v>
      </c>
      <c r="L10" s="175">
        <v>7</v>
      </c>
    </row>
    <row r="11" spans="2:12" ht="21.6" customHeight="1" thickBot="1" x14ac:dyDescent="0.35">
      <c r="B11" s="172">
        <v>1</v>
      </c>
      <c r="C11" s="173">
        <v>1</v>
      </c>
      <c r="D11" s="174">
        <v>1</v>
      </c>
      <c r="E11" s="132"/>
      <c r="F11" s="10">
        <v>4</v>
      </c>
      <c r="G11" s="10">
        <v>5</v>
      </c>
      <c r="H11" s="10">
        <v>6</v>
      </c>
      <c r="I11" s="132"/>
      <c r="J11" s="170">
        <v>2</v>
      </c>
      <c r="K11" s="173">
        <v>5</v>
      </c>
      <c r="L11" s="176">
        <v>8</v>
      </c>
    </row>
    <row r="12" spans="2:12" ht="21.6" customHeight="1" thickBot="1" x14ac:dyDescent="0.35">
      <c r="B12" s="175">
        <v>1</v>
      </c>
      <c r="C12" s="176">
        <v>1</v>
      </c>
      <c r="D12" s="177">
        <v>1</v>
      </c>
      <c r="E12" s="132"/>
      <c r="F12" s="10">
        <v>7</v>
      </c>
      <c r="G12" s="10">
        <v>8</v>
      </c>
      <c r="H12" s="10">
        <v>9</v>
      </c>
      <c r="I12" s="132"/>
      <c r="J12" s="171">
        <v>3</v>
      </c>
      <c r="K12" s="174">
        <v>6</v>
      </c>
      <c r="L12" s="177">
        <v>9</v>
      </c>
    </row>
    <row r="13" spans="2:12" ht="22.15" customHeight="1" x14ac:dyDescent="0.3">
      <c r="B13" s="684"/>
      <c r="C13" s="685"/>
      <c r="D13" s="685"/>
      <c r="E13" s="132"/>
      <c r="F13" s="688"/>
      <c r="G13" s="688"/>
      <c r="H13" s="688"/>
      <c r="I13" s="132"/>
      <c r="J13" s="132"/>
      <c r="K13" s="132"/>
      <c r="L13" s="132"/>
    </row>
    <row r="14" spans="2:12" ht="19.5" customHeight="1" x14ac:dyDescent="0.3">
      <c r="I14" s="132"/>
      <c r="J14" s="132"/>
      <c r="K14" s="132"/>
      <c r="L14" s="132"/>
    </row>
    <row r="15" spans="2:12" ht="22.5" customHeight="1" x14ac:dyDescent="0.3">
      <c r="I15" s="132"/>
      <c r="J15" s="132"/>
      <c r="K15" s="132"/>
      <c r="L15" s="132"/>
    </row>
    <row r="16" spans="2:12" ht="23.25" customHeight="1" x14ac:dyDescent="0.3">
      <c r="I16" s="132"/>
      <c r="J16" s="132"/>
      <c r="K16" s="132"/>
      <c r="L16" s="132"/>
    </row>
    <row r="17" spans="9:12" ht="26.25" customHeight="1" x14ac:dyDescent="0.3">
      <c r="I17" s="132"/>
      <c r="J17" s="132"/>
      <c r="K17" s="132"/>
      <c r="L17" s="132"/>
    </row>
  </sheetData>
  <mergeCells count="5">
    <mergeCell ref="C2:F2"/>
    <mergeCell ref="F3:H3"/>
    <mergeCell ref="F8:H8"/>
    <mergeCell ref="B13:D13"/>
    <mergeCell ref="F13:H13"/>
  </mergeCells>
  <pageMargins left="0.75" right="0.75" top="1" bottom="1" header="0.5" footer="0.5"/>
  <pageSetup paperSize="9" scale="8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61">
    <tabColor rgb="FF7030A0"/>
  </sheetPr>
  <dimension ref="A1:Q26"/>
  <sheetViews>
    <sheetView topLeftCell="A4" workbookViewId="0">
      <selection activeCell="C15" sqref="C15:C17"/>
    </sheetView>
  </sheetViews>
  <sheetFormatPr defaultRowHeight="12" x14ac:dyDescent="0.2"/>
  <cols>
    <col min="2" max="3" width="4.33203125" customWidth="1"/>
    <col min="4" max="4" width="4.83203125" customWidth="1"/>
  </cols>
  <sheetData>
    <row r="1" spans="1:15" ht="20.25" x14ac:dyDescent="0.3">
      <c r="A1" s="1"/>
      <c r="B1" s="212" t="s">
        <v>78</v>
      </c>
      <c r="C1" s="167"/>
      <c r="D1" s="167"/>
      <c r="E1" s="167"/>
      <c r="F1" s="1"/>
      <c r="G1" s="1"/>
      <c r="H1" s="1"/>
      <c r="I1" s="1"/>
      <c r="J1" s="1"/>
      <c r="K1" s="1"/>
      <c r="L1" s="1"/>
      <c r="M1" s="1"/>
      <c r="N1" s="1"/>
    </row>
    <row r="2" spans="1:15" ht="26.25" customHeight="1" x14ac:dyDescent="0.25">
      <c r="A2" s="1"/>
      <c r="B2" s="168" t="s">
        <v>73</v>
      </c>
      <c r="C2" s="1"/>
      <c r="D2" s="1"/>
      <c r="E2" s="1"/>
      <c r="F2" s="1"/>
      <c r="G2" s="1"/>
      <c r="H2" s="1"/>
      <c r="I2" s="1"/>
      <c r="J2" s="1"/>
      <c r="K2" s="1"/>
      <c r="L2" s="1"/>
      <c r="M2" s="1"/>
      <c r="N2" s="1"/>
    </row>
    <row r="3" spans="1:15" ht="17.45" customHeight="1" x14ac:dyDescent="0.2">
      <c r="A3" s="1"/>
      <c r="B3" s="178">
        <v>1</v>
      </c>
      <c r="C3" s="178"/>
      <c r="D3" s="179">
        <v>2</v>
      </c>
      <c r="E3" s="180">
        <v>3</v>
      </c>
      <c r="F3" s="1"/>
      <c r="G3" s="1"/>
      <c r="H3" s="1"/>
      <c r="I3" s="1"/>
      <c r="J3" s="1"/>
      <c r="K3" s="1"/>
      <c r="L3" s="1"/>
      <c r="M3" s="1"/>
      <c r="N3" s="1"/>
      <c r="O3" s="1"/>
    </row>
    <row r="4" spans="1:15" ht="17.45" customHeight="1" x14ac:dyDescent="0.2">
      <c r="A4" s="1"/>
      <c r="B4" s="178">
        <v>1</v>
      </c>
      <c r="C4" s="178"/>
      <c r="D4" s="179">
        <v>2</v>
      </c>
      <c r="E4" s="180">
        <v>3</v>
      </c>
      <c r="F4" s="1"/>
      <c r="G4" s="1"/>
      <c r="H4" s="1"/>
      <c r="I4" s="1"/>
      <c r="J4" s="1"/>
      <c r="K4" s="1"/>
      <c r="L4" s="1"/>
      <c r="M4" s="1"/>
      <c r="N4" s="1"/>
      <c r="O4" s="1"/>
    </row>
    <row r="5" spans="1:15" ht="17.45" customHeight="1" x14ac:dyDescent="0.2">
      <c r="A5" s="1"/>
      <c r="B5" s="178">
        <v>1</v>
      </c>
      <c r="C5" s="178"/>
      <c r="D5" s="179">
        <v>2</v>
      </c>
      <c r="E5" s="180">
        <v>3</v>
      </c>
      <c r="F5" s="1"/>
      <c r="G5" s="1"/>
      <c r="H5" s="1"/>
      <c r="I5" s="1"/>
      <c r="J5" s="1"/>
      <c r="K5" s="1"/>
      <c r="L5" s="1"/>
      <c r="M5" s="1"/>
      <c r="N5" s="1"/>
      <c r="O5" s="1"/>
    </row>
    <row r="6" spans="1:15" ht="26.25" customHeight="1" x14ac:dyDescent="0.25">
      <c r="A6" s="1"/>
      <c r="B6" s="168" t="s">
        <v>74</v>
      </c>
      <c r="C6" s="1"/>
      <c r="D6" s="1"/>
      <c r="E6" s="1"/>
      <c r="F6" s="1"/>
      <c r="G6" s="1"/>
      <c r="H6" s="1"/>
      <c r="I6" s="1"/>
      <c r="J6" s="1"/>
      <c r="K6" s="1"/>
      <c r="L6" s="1"/>
      <c r="M6" s="1"/>
      <c r="N6" s="1"/>
    </row>
    <row r="7" spans="1:15" ht="17.45" customHeight="1" x14ac:dyDescent="0.2">
      <c r="A7" s="1"/>
      <c r="B7" s="178">
        <v>1</v>
      </c>
      <c r="C7" s="179"/>
      <c r="D7" s="179">
        <v>2</v>
      </c>
      <c r="E7" s="180">
        <v>3</v>
      </c>
      <c r="F7" s="1"/>
      <c r="G7" s="1"/>
      <c r="H7" s="1"/>
      <c r="I7" s="1"/>
      <c r="J7" s="1"/>
      <c r="K7" s="1"/>
      <c r="L7" s="1"/>
      <c r="M7" s="1"/>
      <c r="N7" s="1"/>
      <c r="O7" s="1"/>
    </row>
    <row r="8" spans="1:15" ht="17.45" customHeight="1" x14ac:dyDescent="0.2">
      <c r="A8" s="1"/>
      <c r="B8" s="178">
        <v>1</v>
      </c>
      <c r="C8" s="179"/>
      <c r="D8" s="179">
        <v>2</v>
      </c>
      <c r="E8" s="180">
        <v>3</v>
      </c>
      <c r="F8" s="1"/>
      <c r="G8" s="1"/>
      <c r="H8" s="1"/>
      <c r="I8" s="1"/>
      <c r="J8" s="1"/>
      <c r="K8" s="1"/>
      <c r="L8" s="1"/>
      <c r="M8" s="1"/>
      <c r="N8" s="1"/>
      <c r="O8" s="1"/>
    </row>
    <row r="9" spans="1:15" ht="17.45" customHeight="1" x14ac:dyDescent="0.2">
      <c r="A9" s="1"/>
      <c r="B9" s="178">
        <v>1</v>
      </c>
      <c r="C9" s="179"/>
      <c r="D9" s="179">
        <v>2</v>
      </c>
      <c r="E9" s="180">
        <v>3</v>
      </c>
      <c r="F9" s="1"/>
      <c r="G9" s="1"/>
      <c r="H9" s="1"/>
      <c r="I9" s="1"/>
      <c r="J9" s="1"/>
      <c r="K9" s="1"/>
      <c r="L9" s="1"/>
      <c r="M9" s="1"/>
      <c r="N9" s="1"/>
      <c r="O9" s="1"/>
    </row>
    <row r="10" spans="1:15" ht="26.25" customHeight="1" x14ac:dyDescent="0.25">
      <c r="A10" s="1"/>
      <c r="B10" s="168" t="s">
        <v>75</v>
      </c>
      <c r="C10" s="1"/>
      <c r="D10" s="1"/>
      <c r="E10" s="1"/>
      <c r="F10" s="1"/>
      <c r="G10" s="1"/>
      <c r="H10" s="1"/>
      <c r="I10" s="1"/>
      <c r="J10" s="1"/>
      <c r="K10" s="1"/>
      <c r="L10" s="1"/>
      <c r="M10" s="1"/>
      <c r="N10" s="1"/>
    </row>
    <row r="11" spans="1:15" ht="17.45" customHeight="1" x14ac:dyDescent="0.2">
      <c r="A11" s="1"/>
      <c r="B11" s="178">
        <v>1</v>
      </c>
      <c r="D11" s="179">
        <v>2</v>
      </c>
      <c r="E11" s="180">
        <v>3</v>
      </c>
      <c r="F11" s="1"/>
      <c r="G11" s="1"/>
      <c r="H11" s="1"/>
      <c r="I11" s="1"/>
      <c r="J11" s="1"/>
      <c r="K11" s="1"/>
      <c r="L11" s="1"/>
      <c r="M11" s="1"/>
      <c r="N11" s="1"/>
      <c r="O11" s="1"/>
    </row>
    <row r="12" spans="1:15" ht="17.45" customHeight="1" x14ac:dyDescent="0.2">
      <c r="A12" s="1"/>
      <c r="B12" s="178">
        <v>1</v>
      </c>
      <c r="D12" s="179">
        <v>2</v>
      </c>
      <c r="E12" s="180">
        <v>3</v>
      </c>
      <c r="F12" s="1"/>
      <c r="G12" s="1"/>
      <c r="H12" s="1"/>
      <c r="I12" s="1"/>
      <c r="J12" s="1"/>
      <c r="K12" s="1"/>
      <c r="L12" s="1"/>
      <c r="M12" s="1"/>
      <c r="N12" s="1"/>
      <c r="O12" s="1"/>
    </row>
    <row r="13" spans="1:15" ht="17.45" customHeight="1" x14ac:dyDescent="0.2">
      <c r="A13" s="1"/>
      <c r="B13" s="178">
        <v>1</v>
      </c>
      <c r="D13" s="179">
        <v>2</v>
      </c>
      <c r="E13" s="180">
        <v>3</v>
      </c>
      <c r="F13" s="1"/>
      <c r="G13" s="1"/>
      <c r="H13" s="1"/>
      <c r="I13" s="1"/>
      <c r="J13" s="1"/>
      <c r="K13" s="1"/>
      <c r="L13" s="1"/>
      <c r="M13" s="1"/>
      <c r="N13" s="1"/>
      <c r="O13" s="1"/>
    </row>
    <row r="14" spans="1:15" ht="26.25" customHeight="1" x14ac:dyDescent="0.25">
      <c r="A14" s="1"/>
      <c r="B14" s="168" t="s">
        <v>76</v>
      </c>
      <c r="C14" s="1"/>
      <c r="D14" s="1"/>
      <c r="E14" s="1"/>
      <c r="F14" s="1"/>
      <c r="G14" s="1"/>
      <c r="H14" s="1"/>
      <c r="I14" s="1"/>
      <c r="J14" s="1"/>
      <c r="K14" s="1"/>
      <c r="L14" s="1"/>
      <c r="M14" s="1"/>
      <c r="N14" s="1"/>
    </row>
    <row r="15" spans="1:15" ht="17.45" customHeight="1" x14ac:dyDescent="0.2">
      <c r="A15" s="1"/>
      <c r="B15" s="178">
        <v>1</v>
      </c>
      <c r="C15" s="1"/>
      <c r="D15" s="180">
        <v>3</v>
      </c>
      <c r="E15" s="1"/>
      <c r="F15" s="1"/>
      <c r="G15" s="1"/>
      <c r="H15" s="1"/>
      <c r="I15" s="1"/>
      <c r="J15" s="1"/>
      <c r="K15" s="1"/>
      <c r="L15" s="1"/>
      <c r="M15" s="1"/>
      <c r="N15" s="1"/>
    </row>
    <row r="16" spans="1:15" ht="17.45" customHeight="1" x14ac:dyDescent="0.2">
      <c r="A16" s="1"/>
      <c r="B16" s="178">
        <v>1</v>
      </c>
      <c r="C16" s="1"/>
      <c r="D16" s="180">
        <v>3</v>
      </c>
      <c r="E16" s="1"/>
      <c r="F16" s="1"/>
      <c r="G16" s="1"/>
      <c r="H16" s="1"/>
      <c r="I16" s="1"/>
      <c r="J16" s="1"/>
      <c r="K16" s="1"/>
      <c r="L16" s="1"/>
      <c r="M16" s="1"/>
      <c r="N16" s="1"/>
    </row>
    <row r="17" spans="1:17" ht="17.45" customHeight="1" x14ac:dyDescent="0.2">
      <c r="A17" s="1"/>
      <c r="B17" s="178">
        <v>1</v>
      </c>
      <c r="C17" s="1"/>
      <c r="D17" s="180">
        <v>3</v>
      </c>
      <c r="E17" s="1"/>
      <c r="F17" s="1"/>
      <c r="G17" s="1"/>
      <c r="H17" s="1"/>
      <c r="I17" s="1"/>
      <c r="J17" s="1"/>
      <c r="K17" s="1"/>
      <c r="L17" s="1"/>
      <c r="M17" s="1"/>
      <c r="N17" s="1"/>
    </row>
    <row r="18" spans="1:17" ht="15.75" x14ac:dyDescent="0.2">
      <c r="A18" s="1"/>
      <c r="B18" s="1"/>
      <c r="C18" s="179">
        <v>2</v>
      </c>
      <c r="D18" s="1"/>
      <c r="E18" s="1"/>
      <c r="F18" s="1"/>
      <c r="G18" s="1"/>
      <c r="H18" s="1"/>
      <c r="I18" s="1"/>
      <c r="J18" s="1"/>
      <c r="K18" s="1"/>
      <c r="L18" s="1"/>
      <c r="M18" s="1"/>
      <c r="N18" s="1"/>
    </row>
    <row r="19" spans="1:17" ht="15.75" x14ac:dyDescent="0.2">
      <c r="A19" s="1"/>
      <c r="B19" s="1"/>
      <c r="C19" s="179">
        <v>2</v>
      </c>
      <c r="D19" s="1"/>
      <c r="E19" s="1"/>
      <c r="F19" s="1"/>
      <c r="G19" s="1"/>
      <c r="H19" s="1"/>
      <c r="I19" s="1"/>
      <c r="J19" s="1"/>
      <c r="K19" s="1"/>
      <c r="L19" s="1"/>
      <c r="M19" s="1"/>
      <c r="N19" s="1"/>
      <c r="Q19" s="617"/>
    </row>
    <row r="20" spans="1:17" ht="15.75" x14ac:dyDescent="0.2">
      <c r="A20" s="1"/>
      <c r="B20" s="1"/>
      <c r="C20" s="179">
        <v>2</v>
      </c>
      <c r="D20" s="1"/>
      <c r="E20" s="1"/>
      <c r="F20" s="1"/>
      <c r="G20" s="1"/>
      <c r="H20" s="1"/>
      <c r="I20" s="1"/>
      <c r="J20" s="1"/>
      <c r="K20" s="1"/>
      <c r="L20" s="1"/>
      <c r="M20" s="1"/>
      <c r="N20" s="1"/>
    </row>
    <row r="21" spans="1:17" x14ac:dyDescent="0.2">
      <c r="A21" s="1"/>
      <c r="B21" s="1"/>
      <c r="C21" s="1"/>
      <c r="D21" s="1"/>
      <c r="E21" s="1"/>
      <c r="F21" s="1"/>
      <c r="G21" s="1"/>
    </row>
    <row r="22" spans="1:17" x14ac:dyDescent="0.2">
      <c r="A22" s="1"/>
      <c r="B22" s="1"/>
      <c r="C22" s="1"/>
      <c r="D22" s="1"/>
      <c r="E22" s="1"/>
      <c r="F22" s="1"/>
      <c r="G22" s="1"/>
    </row>
    <row r="23" spans="1:17" x14ac:dyDescent="0.2">
      <c r="A23" s="1"/>
      <c r="B23" s="1"/>
      <c r="C23" s="1"/>
      <c r="D23" s="1"/>
      <c r="E23" s="1"/>
      <c r="F23" s="1"/>
      <c r="G23" s="1"/>
    </row>
    <row r="24" spans="1:17" x14ac:dyDescent="0.2">
      <c r="C24" s="1"/>
    </row>
    <row r="25" spans="1:17" x14ac:dyDescent="0.2">
      <c r="C25" s="1"/>
    </row>
    <row r="26" spans="1:17" x14ac:dyDescent="0.2">
      <c r="C26" s="1"/>
    </row>
  </sheetData>
  <pageMargins left="0.75" right="0.75" top="1" bottom="1" header="0.5" footer="0.5"/>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62">
    <tabColor rgb="FF7030A0"/>
  </sheetPr>
  <dimension ref="A1:U19"/>
  <sheetViews>
    <sheetView workbookViewId="0">
      <selection activeCell="H16" sqref="H16"/>
    </sheetView>
  </sheetViews>
  <sheetFormatPr defaultRowHeight="12" x14ac:dyDescent="0.2"/>
  <sheetData>
    <row r="1" spans="1:21" s="1" customFormat="1" ht="17.25" customHeight="1" x14ac:dyDescent="0.2"/>
    <row r="2" spans="1:21" s="1" customFormat="1" ht="20.25" x14ac:dyDescent="0.3">
      <c r="B2" s="212" t="s">
        <v>79</v>
      </c>
    </row>
    <row r="3" spans="1:21" s="1" customFormat="1" ht="29.25" customHeight="1" x14ac:dyDescent="0.25">
      <c r="B3" s="168" t="s">
        <v>73</v>
      </c>
      <c r="G3" s="689" t="s">
        <v>903</v>
      </c>
      <c r="H3" s="689"/>
      <c r="I3" s="689"/>
      <c r="J3" s="689"/>
      <c r="K3" s="689"/>
    </row>
    <row r="4" spans="1:21" ht="25.5" customHeight="1" x14ac:dyDescent="0.2">
      <c r="A4" s="1"/>
      <c r="B4" s="181">
        <v>1</v>
      </c>
      <c r="C4" s="182">
        <v>3</v>
      </c>
      <c r="D4" s="1"/>
      <c r="G4" s="689"/>
      <c r="H4" s="689"/>
      <c r="I4" s="689"/>
      <c r="J4" s="689"/>
      <c r="K4" s="689"/>
      <c r="L4" s="1"/>
      <c r="M4" s="1"/>
      <c r="N4" s="1"/>
      <c r="O4" s="1"/>
      <c r="P4" s="1"/>
      <c r="Q4" s="1"/>
      <c r="R4" s="1"/>
      <c r="S4" s="1"/>
      <c r="T4" s="1"/>
    </row>
    <row r="5" spans="1:21" ht="25.5" customHeight="1" x14ac:dyDescent="0.2">
      <c r="A5" s="1"/>
      <c r="B5" s="181">
        <v>1</v>
      </c>
      <c r="C5" s="182">
        <v>3</v>
      </c>
      <c r="D5" s="1"/>
      <c r="G5" s="689"/>
      <c r="H5" s="689"/>
      <c r="I5" s="689"/>
      <c r="J5" s="689"/>
      <c r="K5" s="689"/>
      <c r="L5" s="1"/>
      <c r="M5" s="1"/>
      <c r="N5" s="1"/>
      <c r="O5" s="1"/>
      <c r="P5" s="1"/>
      <c r="Q5" s="1"/>
      <c r="R5" s="1"/>
      <c r="S5" s="1"/>
      <c r="T5" s="1"/>
    </row>
    <row r="6" spans="1:21" ht="25.5" customHeight="1" x14ac:dyDescent="0.2">
      <c r="A6" s="1"/>
      <c r="B6" s="181">
        <v>1</v>
      </c>
      <c r="C6" s="182">
        <v>3</v>
      </c>
      <c r="D6" s="1"/>
      <c r="G6" s="689"/>
      <c r="H6" s="689"/>
      <c r="I6" s="689"/>
      <c r="J6" s="689"/>
      <c r="K6" s="689"/>
      <c r="L6" s="1"/>
      <c r="M6" s="1"/>
      <c r="N6" s="1"/>
      <c r="O6" s="1"/>
      <c r="P6" s="1"/>
      <c r="Q6" s="1"/>
      <c r="R6" s="1"/>
      <c r="S6" s="1"/>
      <c r="T6" s="1"/>
    </row>
    <row r="7" spans="1:21" s="1" customFormat="1" ht="29.25" customHeight="1" x14ac:dyDescent="0.25">
      <c r="B7" s="168" t="s">
        <v>74</v>
      </c>
      <c r="G7" s="689"/>
      <c r="H7" s="689"/>
      <c r="I7" s="689"/>
      <c r="J7" s="689"/>
      <c r="K7" s="689"/>
    </row>
    <row r="8" spans="1:21" ht="25.5" customHeight="1" x14ac:dyDescent="0.2">
      <c r="A8" s="1"/>
      <c r="B8" s="181">
        <v>1</v>
      </c>
      <c r="C8" s="181">
        <v>1</v>
      </c>
      <c r="D8" s="181">
        <v>1</v>
      </c>
      <c r="E8" s="1"/>
      <c r="K8" s="1"/>
      <c r="L8" s="1"/>
      <c r="M8" s="1"/>
      <c r="N8" s="1"/>
      <c r="O8" s="1"/>
      <c r="P8" s="1"/>
      <c r="Q8" s="1"/>
      <c r="R8" s="1"/>
      <c r="S8" s="1"/>
      <c r="T8" s="1"/>
      <c r="U8" s="1"/>
    </row>
    <row r="9" spans="1:21" ht="25.5" customHeight="1" x14ac:dyDescent="0.2">
      <c r="A9" s="1"/>
      <c r="B9" s="182">
        <v>3</v>
      </c>
      <c r="C9" s="182">
        <v>3</v>
      </c>
      <c r="D9" s="182">
        <v>3</v>
      </c>
      <c r="E9" s="1"/>
      <c r="K9" s="1"/>
      <c r="L9" s="1"/>
      <c r="M9" s="1"/>
      <c r="N9" s="1"/>
      <c r="O9" s="1"/>
      <c r="P9" s="1"/>
      <c r="Q9" s="1"/>
      <c r="R9" s="1"/>
      <c r="S9" s="1"/>
      <c r="T9" s="1"/>
      <c r="U9" s="1"/>
    </row>
    <row r="10" spans="1:21" ht="18.75" customHeight="1" x14ac:dyDescent="0.2">
      <c r="A10" s="1"/>
      <c r="B10" s="1"/>
      <c r="C10" s="1"/>
      <c r="D10" s="1"/>
      <c r="E10" s="1"/>
      <c r="K10" s="1"/>
      <c r="L10" s="1"/>
      <c r="M10" s="1"/>
      <c r="N10" s="1"/>
      <c r="O10" s="1"/>
      <c r="P10" s="1"/>
      <c r="Q10" s="1"/>
      <c r="R10" s="1"/>
      <c r="S10" s="1"/>
      <c r="T10" s="1"/>
      <c r="U10" s="1"/>
    </row>
    <row r="11" spans="1:21" x14ac:dyDescent="0.2">
      <c r="A11" s="1"/>
      <c r="B11" s="1"/>
      <c r="C11" s="1"/>
      <c r="D11" s="1"/>
      <c r="E11" s="1"/>
      <c r="K11" s="1"/>
      <c r="L11" s="1"/>
      <c r="M11" s="1"/>
      <c r="N11" s="1"/>
      <c r="O11" s="1"/>
      <c r="P11" s="1"/>
      <c r="Q11" s="1"/>
      <c r="R11" s="1"/>
      <c r="S11" s="1"/>
      <c r="T11" s="1"/>
      <c r="U11" s="1"/>
    </row>
    <row r="12" spans="1:21" x14ac:dyDescent="0.2">
      <c r="A12" s="1"/>
      <c r="B12" s="1"/>
      <c r="C12" s="1"/>
      <c r="D12" s="1"/>
      <c r="E12" s="1"/>
      <c r="F12" s="1"/>
      <c r="G12" s="1"/>
      <c r="H12" s="1"/>
      <c r="I12" s="1"/>
      <c r="J12" s="1"/>
      <c r="K12" s="1"/>
      <c r="L12" s="1"/>
      <c r="M12" s="1"/>
      <c r="N12" s="1"/>
      <c r="O12" s="1"/>
      <c r="P12" s="1"/>
      <c r="Q12" s="1"/>
      <c r="R12" s="1"/>
      <c r="S12" s="1"/>
      <c r="T12" s="1"/>
      <c r="U12" s="1"/>
    </row>
    <row r="13" spans="1:21" x14ac:dyDescent="0.2">
      <c r="A13" s="1"/>
      <c r="B13" s="1"/>
      <c r="C13" s="1"/>
      <c r="D13" s="1"/>
      <c r="E13" s="1"/>
      <c r="F13" s="1"/>
      <c r="G13" s="1"/>
      <c r="H13" s="1"/>
      <c r="I13" s="1"/>
      <c r="J13" s="1"/>
      <c r="K13" s="1"/>
      <c r="L13" s="1"/>
      <c r="M13" s="1"/>
      <c r="N13" s="1"/>
      <c r="O13" s="1"/>
      <c r="P13" s="1"/>
      <c r="Q13" s="1"/>
      <c r="R13" s="1"/>
      <c r="S13" s="1"/>
      <c r="T13" s="1"/>
      <c r="U13" s="1"/>
    </row>
    <row r="14" spans="1:21" x14ac:dyDescent="0.2">
      <c r="A14" s="1"/>
      <c r="B14" s="1"/>
      <c r="C14" s="1"/>
      <c r="D14" s="1"/>
      <c r="E14" s="1"/>
      <c r="F14" s="1"/>
      <c r="G14" s="1"/>
      <c r="H14" s="1"/>
      <c r="I14" s="1"/>
      <c r="J14" s="1"/>
      <c r="K14" s="1"/>
      <c r="L14" s="1"/>
      <c r="M14" s="1"/>
      <c r="N14" s="1"/>
      <c r="O14" s="1"/>
      <c r="P14" s="1"/>
      <c r="Q14" s="1"/>
      <c r="R14" s="1"/>
      <c r="S14" s="1"/>
      <c r="T14" s="1"/>
      <c r="U14" s="1"/>
    </row>
    <row r="15" spans="1:21" x14ac:dyDescent="0.2">
      <c r="A15" s="1"/>
      <c r="B15" s="1"/>
      <c r="C15" s="1"/>
      <c r="D15" s="1"/>
      <c r="E15" s="1"/>
      <c r="F15" s="1"/>
      <c r="G15" s="1"/>
      <c r="H15" s="1"/>
      <c r="I15" s="1"/>
      <c r="J15" s="1"/>
      <c r="K15" s="1"/>
      <c r="L15" s="1"/>
      <c r="M15" s="1"/>
      <c r="N15" s="1"/>
      <c r="O15" s="1"/>
      <c r="P15" s="1"/>
      <c r="Q15" s="1"/>
      <c r="R15" s="1"/>
      <c r="S15" s="1"/>
      <c r="T15" s="1"/>
      <c r="U15" s="1"/>
    </row>
    <row r="16" spans="1:21" x14ac:dyDescent="0.2">
      <c r="A16" s="1"/>
      <c r="B16" s="1"/>
      <c r="C16" s="1"/>
      <c r="D16" s="1"/>
      <c r="E16" s="1"/>
      <c r="F16" s="1"/>
      <c r="G16" s="1"/>
      <c r="H16" s="1"/>
      <c r="I16" s="1"/>
      <c r="J16" s="1"/>
      <c r="K16" s="1"/>
      <c r="L16" s="1"/>
      <c r="M16" s="1"/>
      <c r="N16" s="1"/>
      <c r="O16" s="1"/>
      <c r="P16" s="1"/>
      <c r="Q16" s="1"/>
      <c r="R16" s="1"/>
      <c r="S16" s="1"/>
      <c r="T16" s="1"/>
      <c r="U16" s="1"/>
    </row>
    <row r="17" spans="6:21" x14ac:dyDescent="0.2">
      <c r="F17" s="1"/>
      <c r="G17" s="1"/>
      <c r="H17" s="1"/>
      <c r="I17" s="1"/>
      <c r="J17" s="1"/>
      <c r="K17" s="1"/>
      <c r="L17" s="1"/>
      <c r="M17" s="1"/>
      <c r="N17" s="1"/>
      <c r="O17" s="1"/>
      <c r="P17" s="1"/>
      <c r="Q17" s="1"/>
      <c r="R17" s="1"/>
      <c r="S17" s="1"/>
      <c r="T17" s="1"/>
      <c r="U17" s="1"/>
    </row>
    <row r="18" spans="6:21" x14ac:dyDescent="0.2">
      <c r="F18" s="1"/>
      <c r="G18" s="1"/>
      <c r="H18" s="1"/>
      <c r="I18" s="1"/>
      <c r="J18" s="1"/>
      <c r="K18" s="1"/>
      <c r="L18" s="1"/>
      <c r="M18" s="1"/>
      <c r="N18" s="1"/>
      <c r="O18" s="1"/>
      <c r="P18" s="1"/>
      <c r="Q18" s="1"/>
      <c r="R18" s="1"/>
      <c r="S18" s="1"/>
      <c r="T18" s="1"/>
      <c r="U18" s="1"/>
    </row>
    <row r="19" spans="6:21" x14ac:dyDescent="0.2">
      <c r="F19" s="1"/>
      <c r="G19" s="1"/>
      <c r="H19" s="1"/>
      <c r="I19" s="1"/>
      <c r="J19" s="1"/>
      <c r="K19" s="1"/>
      <c r="L19" s="1"/>
      <c r="M19" s="1"/>
      <c r="N19" s="1"/>
      <c r="O19" s="1"/>
      <c r="P19" s="1"/>
      <c r="Q19" s="1"/>
      <c r="R19" s="1"/>
      <c r="S19" s="1"/>
      <c r="T19" s="1"/>
      <c r="U19" s="1"/>
    </row>
  </sheetData>
  <mergeCells count="1">
    <mergeCell ref="G3:K7"/>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20">
    <tabColor rgb="FF7030A0"/>
  </sheetPr>
  <dimension ref="A1:AH19"/>
  <sheetViews>
    <sheetView showGridLines="0" workbookViewId="0">
      <selection activeCell="M4" sqref="M4"/>
    </sheetView>
  </sheetViews>
  <sheetFormatPr defaultRowHeight="12" x14ac:dyDescent="0.2"/>
  <cols>
    <col min="10" max="10" width="8" customWidth="1"/>
    <col min="11" max="18" width="6.83203125" customWidth="1"/>
  </cols>
  <sheetData>
    <row r="1" spans="1:34" s="11" customFormat="1" ht="16.5" thickBot="1" x14ac:dyDescent="0.3">
      <c r="A1"/>
      <c r="B1"/>
      <c r="C1"/>
      <c r="D1"/>
      <c r="E1"/>
      <c r="F1"/>
      <c r="G1"/>
      <c r="H1"/>
      <c r="I1"/>
      <c r="J1"/>
      <c r="K1"/>
      <c r="L1"/>
      <c r="M1"/>
      <c r="N1"/>
      <c r="O1"/>
      <c r="P1"/>
      <c r="Q1"/>
      <c r="R1"/>
      <c r="S1"/>
      <c r="T1"/>
      <c r="U1"/>
      <c r="V1"/>
      <c r="W1"/>
      <c r="X1"/>
      <c r="Y1"/>
      <c r="Z1"/>
      <c r="AA1"/>
      <c r="AB1"/>
      <c r="AC1"/>
      <c r="AD1"/>
      <c r="AE1"/>
      <c r="AF1"/>
      <c r="AG1"/>
      <c r="AH1"/>
    </row>
    <row r="2" spans="1:34" s="11" customFormat="1" ht="55.5" customHeight="1" thickTop="1" x14ac:dyDescent="0.25">
      <c r="A2"/>
      <c r="B2" s="690" t="s">
        <v>914</v>
      </c>
      <c r="C2" s="691"/>
      <c r="D2" s="691"/>
      <c r="E2" s="691"/>
      <c r="F2" s="691"/>
      <c r="G2" s="691"/>
      <c r="H2" s="691"/>
      <c r="I2" s="691"/>
      <c r="J2" s="692"/>
      <c r="K2"/>
      <c r="T2"/>
      <c r="U2"/>
      <c r="V2"/>
      <c r="W2"/>
      <c r="X2"/>
      <c r="Y2"/>
      <c r="Z2"/>
    </row>
    <row r="3" spans="1:34" s="11" customFormat="1" ht="135.75" customHeight="1" thickBot="1" x14ac:dyDescent="0.3">
      <c r="A3"/>
      <c r="B3" s="637" t="s">
        <v>83</v>
      </c>
      <c r="C3" s="638" t="s">
        <v>83</v>
      </c>
      <c r="D3" s="638" t="s">
        <v>83</v>
      </c>
      <c r="E3" s="638" t="s">
        <v>83</v>
      </c>
      <c r="F3" s="638" t="s">
        <v>83</v>
      </c>
      <c r="G3" s="638" t="s">
        <v>83</v>
      </c>
      <c r="H3" s="638" t="s">
        <v>83</v>
      </c>
      <c r="I3" s="638" t="s">
        <v>83</v>
      </c>
      <c r="J3" s="639" t="s">
        <v>83</v>
      </c>
      <c r="K3"/>
      <c r="T3"/>
      <c r="U3"/>
      <c r="V3"/>
      <c r="W3"/>
      <c r="X3"/>
      <c r="Y3"/>
      <c r="Z3"/>
    </row>
    <row r="4" spans="1:34" ht="12" customHeight="1" thickTop="1" x14ac:dyDescent="0.2"/>
    <row r="5" spans="1:34" ht="12" customHeight="1" x14ac:dyDescent="0.2"/>
    <row r="6" spans="1:34" ht="12" customHeight="1" x14ac:dyDescent="0.2"/>
    <row r="7" spans="1:34" ht="12" customHeight="1" x14ac:dyDescent="0.2"/>
    <row r="8" spans="1:34" ht="12" customHeight="1" x14ac:dyDescent="0.2"/>
    <row r="9" spans="1:34" ht="12" customHeight="1" x14ac:dyDescent="0.2"/>
    <row r="10" spans="1:34" ht="12" customHeight="1" x14ac:dyDescent="0.2"/>
    <row r="11" spans="1:34" ht="12" customHeight="1" x14ac:dyDescent="0.2"/>
    <row r="12" spans="1:34" ht="12" customHeight="1" x14ac:dyDescent="0.2"/>
    <row r="13" spans="1:34" ht="12" customHeight="1" x14ac:dyDescent="0.2"/>
    <row r="14" spans="1:34" ht="12" customHeight="1" x14ac:dyDescent="0.2"/>
    <row r="15" spans="1:34" ht="12" customHeight="1" x14ac:dyDescent="0.2"/>
    <row r="16" spans="1:34" ht="12" customHeight="1" x14ac:dyDescent="0.2"/>
    <row r="17" ht="12" customHeight="1" x14ac:dyDescent="0.2"/>
    <row r="18" ht="12" customHeight="1" x14ac:dyDescent="0.2"/>
    <row r="19" ht="12" customHeight="1" x14ac:dyDescent="0.2"/>
  </sheetData>
  <mergeCells count="1">
    <mergeCell ref="B2:J2"/>
  </mergeCells>
  <pageMargins left="0.75" right="0.75" top="1" bottom="1" header="0.5" footer="0.5"/>
  <pageSetup paperSize="256"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21">
    <tabColor rgb="FF7030A0"/>
  </sheetPr>
  <dimension ref="A1:L21"/>
  <sheetViews>
    <sheetView showGridLines="0" workbookViewId="0">
      <selection activeCell="D17" sqref="D17"/>
    </sheetView>
  </sheetViews>
  <sheetFormatPr defaultRowHeight="12" x14ac:dyDescent="0.2"/>
  <cols>
    <col min="1" max="1" width="22.1640625" bestFit="1" customWidth="1"/>
    <col min="2" max="2" width="12.33203125" customWidth="1"/>
    <col min="3" max="3" width="7.33203125" bestFit="1" customWidth="1"/>
    <col min="4" max="4" width="18.1640625" customWidth="1"/>
    <col min="5" max="5" width="24.5" customWidth="1"/>
    <col min="6" max="6" width="23.33203125" customWidth="1"/>
  </cols>
  <sheetData>
    <row r="1" spans="1:12" ht="13.5" customHeight="1" x14ac:dyDescent="0.2">
      <c r="A1" s="1"/>
      <c r="B1" s="1"/>
      <c r="C1" s="1"/>
      <c r="D1" s="1"/>
      <c r="E1" s="1"/>
      <c r="F1" s="1"/>
      <c r="G1" s="1"/>
      <c r="H1" s="1"/>
      <c r="I1" s="1"/>
      <c r="J1" s="1"/>
      <c r="K1" s="1"/>
      <c r="L1" s="1"/>
    </row>
    <row r="2" spans="1:12" x14ac:dyDescent="0.2">
      <c r="A2" s="669" t="s">
        <v>84</v>
      </c>
      <c r="B2" s="669"/>
      <c r="C2" s="669"/>
      <c r="D2" s="1"/>
      <c r="E2" s="1"/>
      <c r="F2" s="1"/>
      <c r="G2" s="1"/>
      <c r="H2" s="1"/>
      <c r="I2" s="1"/>
      <c r="J2" s="1"/>
      <c r="K2" s="1"/>
      <c r="L2" s="1"/>
    </row>
    <row r="3" spans="1:12" x14ac:dyDescent="0.2">
      <c r="A3" s="669"/>
      <c r="B3" s="669"/>
      <c r="C3" s="669"/>
      <c r="D3" s="1"/>
      <c r="E3" s="689" t="s">
        <v>904</v>
      </c>
      <c r="F3" s="689"/>
      <c r="G3" s="689"/>
      <c r="H3" s="689"/>
      <c r="I3" s="689"/>
      <c r="J3" s="1"/>
      <c r="K3" s="1"/>
      <c r="L3" s="1"/>
    </row>
    <row r="4" spans="1:12" x14ac:dyDescent="0.2">
      <c r="A4" s="669" t="s">
        <v>13</v>
      </c>
      <c r="B4" s="669" t="s">
        <v>15</v>
      </c>
      <c r="C4" s="669" t="s">
        <v>22</v>
      </c>
      <c r="D4" s="1"/>
      <c r="E4" s="689"/>
      <c r="F4" s="689"/>
      <c r="G4" s="689"/>
      <c r="H4" s="689"/>
      <c r="I4" s="689"/>
      <c r="J4" s="1"/>
      <c r="K4" s="1"/>
      <c r="L4" s="1"/>
    </row>
    <row r="5" spans="1:12" x14ac:dyDescent="0.2">
      <c r="A5" s="668" t="s">
        <v>85</v>
      </c>
      <c r="B5" s="668" t="s">
        <v>86</v>
      </c>
      <c r="C5" s="668">
        <v>4000</v>
      </c>
      <c r="D5" s="1"/>
      <c r="E5" s="689"/>
      <c r="F5" s="689"/>
      <c r="G5" s="689"/>
      <c r="H5" s="689"/>
      <c r="I5" s="689"/>
      <c r="J5" s="1"/>
      <c r="K5" s="1"/>
      <c r="L5" s="1"/>
    </row>
    <row r="6" spans="1:12" x14ac:dyDescent="0.2">
      <c r="A6" s="668" t="s">
        <v>87</v>
      </c>
      <c r="B6" s="668" t="s">
        <v>24</v>
      </c>
      <c r="C6" s="668">
        <v>4000</v>
      </c>
      <c r="D6" s="1"/>
      <c r="E6" s="689"/>
      <c r="F6" s="689"/>
      <c r="G6" s="689"/>
      <c r="H6" s="689"/>
      <c r="I6" s="689"/>
      <c r="J6" s="1"/>
      <c r="K6" s="1"/>
      <c r="L6" s="1"/>
    </row>
    <row r="7" spans="1:12" x14ac:dyDescent="0.2">
      <c r="A7" s="668" t="s">
        <v>88</v>
      </c>
      <c r="B7" s="668" t="s">
        <v>89</v>
      </c>
      <c r="C7" s="668">
        <v>4000</v>
      </c>
      <c r="D7" s="1"/>
      <c r="E7" s="689"/>
      <c r="F7" s="689"/>
      <c r="G7" s="689"/>
      <c r="H7" s="689"/>
      <c r="I7" s="689"/>
      <c r="J7" s="1"/>
      <c r="K7" s="1"/>
      <c r="L7" s="1"/>
    </row>
    <row r="8" spans="1:12" x14ac:dyDescent="0.2">
      <c r="A8" s="668" t="s">
        <v>90</v>
      </c>
      <c r="B8" s="668" t="s">
        <v>89</v>
      </c>
      <c r="C8" s="668">
        <v>3000</v>
      </c>
      <c r="D8" s="1"/>
      <c r="E8" s="689"/>
      <c r="F8" s="689"/>
      <c r="G8" s="689"/>
      <c r="H8" s="689"/>
      <c r="I8" s="689"/>
      <c r="J8" s="1"/>
      <c r="K8" s="1"/>
      <c r="L8" s="1"/>
    </row>
    <row r="9" spans="1:12" x14ac:dyDescent="0.2">
      <c r="A9" s="668" t="s">
        <v>91</v>
      </c>
      <c r="B9" s="668" t="s">
        <v>86</v>
      </c>
      <c r="C9" s="668">
        <v>4444</v>
      </c>
      <c r="D9" s="1"/>
      <c r="E9" s="689"/>
      <c r="F9" s="689"/>
      <c r="G9" s="689"/>
      <c r="H9" s="689"/>
      <c r="I9" s="689"/>
      <c r="J9" s="1"/>
      <c r="K9" s="1"/>
      <c r="L9" s="1"/>
    </row>
    <row r="10" spans="1:12" x14ac:dyDescent="0.2">
      <c r="A10" s="668" t="s">
        <v>92</v>
      </c>
      <c r="B10" s="668" t="s">
        <v>89</v>
      </c>
      <c r="C10" s="668">
        <v>6000</v>
      </c>
      <c r="D10" s="1"/>
      <c r="E10" s="689"/>
      <c r="F10" s="689"/>
      <c r="G10" s="689"/>
      <c r="H10" s="689"/>
      <c r="I10" s="689"/>
      <c r="J10" s="1"/>
      <c r="K10" s="1"/>
      <c r="L10" s="1"/>
    </row>
    <row r="11" spans="1:12" x14ac:dyDescent="0.2">
      <c r="A11" s="668" t="s">
        <v>93</v>
      </c>
      <c r="B11" s="668" t="s">
        <v>29</v>
      </c>
      <c r="C11" s="668">
        <v>8000</v>
      </c>
      <c r="D11" s="1"/>
      <c r="E11" s="689"/>
      <c r="F11" s="689"/>
      <c r="G11" s="689"/>
      <c r="H11" s="689"/>
      <c r="I11" s="689"/>
      <c r="J11" s="1"/>
      <c r="K11" s="1"/>
      <c r="L11" s="1"/>
    </row>
    <row r="12" spans="1:12" x14ac:dyDescent="0.2">
      <c r="A12" s="668" t="s">
        <v>94</v>
      </c>
      <c r="B12" s="668" t="s">
        <v>86</v>
      </c>
      <c r="C12" s="668">
        <v>9000</v>
      </c>
      <c r="D12" s="1"/>
      <c r="E12" s="689"/>
      <c r="F12" s="689"/>
      <c r="G12" s="689"/>
      <c r="H12" s="689"/>
      <c r="I12" s="689"/>
      <c r="J12" s="1"/>
      <c r="K12" s="1"/>
      <c r="L12" s="1"/>
    </row>
    <row r="13" spans="1:12" x14ac:dyDescent="0.2">
      <c r="A13" s="668" t="s">
        <v>95</v>
      </c>
      <c r="B13" s="668" t="s">
        <v>24</v>
      </c>
      <c r="C13" s="668">
        <v>5000</v>
      </c>
      <c r="D13" s="1"/>
      <c r="E13" s="1"/>
      <c r="F13" s="1"/>
      <c r="G13" s="1"/>
      <c r="H13" s="1"/>
      <c r="I13" s="1"/>
      <c r="J13" s="1"/>
      <c r="K13" s="1"/>
      <c r="L13" s="1"/>
    </row>
    <row r="14" spans="1:12" x14ac:dyDescent="0.2">
      <c r="A14" s="1"/>
      <c r="B14" s="1"/>
      <c r="C14" s="1"/>
      <c r="D14" s="1"/>
      <c r="E14" s="1"/>
      <c r="F14" s="1"/>
      <c r="G14" s="1"/>
      <c r="H14" s="1"/>
      <c r="I14" s="1"/>
      <c r="J14" s="1"/>
      <c r="K14" s="1"/>
      <c r="L14" s="1"/>
    </row>
    <row r="15" spans="1:12" x14ac:dyDescent="0.2">
      <c r="A15" s="1"/>
      <c r="B15" s="1"/>
      <c r="C15" s="1"/>
      <c r="D15" s="1"/>
      <c r="E15" s="1"/>
      <c r="F15" s="1"/>
      <c r="G15" s="1"/>
      <c r="H15" s="1"/>
      <c r="I15" s="1"/>
      <c r="J15" s="1"/>
      <c r="K15" s="1"/>
      <c r="L15" s="1"/>
    </row>
    <row r="16" spans="1:12" x14ac:dyDescent="0.2">
      <c r="A16" s="1"/>
      <c r="B16" s="1"/>
      <c r="C16" s="1"/>
      <c r="D16" s="1"/>
      <c r="E16" s="1"/>
      <c r="F16" s="1"/>
      <c r="G16" s="1"/>
      <c r="H16" s="1"/>
      <c r="I16" s="1"/>
      <c r="J16" s="1"/>
      <c r="K16" s="1"/>
      <c r="L16" s="1"/>
    </row>
    <row r="17" spans="1:12" x14ac:dyDescent="0.2">
      <c r="A17" s="1"/>
      <c r="B17" s="1"/>
      <c r="C17" s="1"/>
      <c r="D17" s="1"/>
      <c r="E17" s="1"/>
      <c r="F17" s="1"/>
      <c r="G17" s="1"/>
      <c r="H17" s="1"/>
      <c r="I17" s="1"/>
      <c r="J17" s="1"/>
      <c r="K17" s="1"/>
      <c r="L17" s="1"/>
    </row>
    <row r="18" spans="1:12" x14ac:dyDescent="0.2">
      <c r="A18" s="1"/>
      <c r="B18" s="1"/>
      <c r="C18" s="1"/>
      <c r="D18" s="1"/>
      <c r="E18" s="1"/>
      <c r="F18" s="1"/>
      <c r="G18" s="1"/>
      <c r="H18" s="1"/>
      <c r="I18" s="1"/>
      <c r="J18" s="1"/>
      <c r="K18" s="1"/>
      <c r="L18" s="1"/>
    </row>
    <row r="19" spans="1:12" x14ac:dyDescent="0.2">
      <c r="A19" s="1"/>
      <c r="B19" s="1"/>
      <c r="C19" s="1"/>
      <c r="D19" s="1"/>
      <c r="E19" s="1"/>
      <c r="F19" s="1"/>
      <c r="G19" s="1"/>
      <c r="H19" s="1"/>
      <c r="I19" s="1"/>
      <c r="J19" s="1"/>
      <c r="K19" s="1"/>
      <c r="L19" s="1"/>
    </row>
    <row r="20" spans="1:12" x14ac:dyDescent="0.2">
      <c r="A20" s="1"/>
      <c r="B20" s="1"/>
      <c r="C20" s="1"/>
      <c r="D20" s="1"/>
      <c r="E20" s="1"/>
      <c r="F20" s="1"/>
      <c r="G20" s="1"/>
      <c r="H20" s="1"/>
      <c r="I20" s="1"/>
      <c r="J20" s="1"/>
      <c r="K20" s="1"/>
      <c r="L20" s="1"/>
    </row>
    <row r="21" spans="1:12" x14ac:dyDescent="0.2">
      <c r="A21" s="1"/>
      <c r="B21" s="1"/>
      <c r="C21" s="1"/>
      <c r="D21" s="1"/>
      <c r="E21" s="1"/>
      <c r="F21" s="1"/>
      <c r="G21" s="1"/>
      <c r="H21" s="1"/>
      <c r="I21" s="1"/>
      <c r="J21" s="1"/>
      <c r="K21" s="1"/>
      <c r="L21" s="1"/>
    </row>
  </sheetData>
  <dataConsolidate/>
  <mergeCells count="1">
    <mergeCell ref="E3:I12"/>
  </mergeCells>
  <pageMargins left="0.75" right="0.75" top="1" bottom="1" header="0.5" footer="0.5"/>
  <pageSetup paperSize="9" scale="84"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51">
    <tabColor rgb="FF7030A0"/>
  </sheetPr>
  <dimension ref="A1:G28"/>
  <sheetViews>
    <sheetView showGridLines="0" workbookViewId="0">
      <selection activeCell="F8" sqref="F8"/>
    </sheetView>
  </sheetViews>
  <sheetFormatPr defaultRowHeight="12" x14ac:dyDescent="0.2"/>
  <cols>
    <col min="1" max="1" width="43.83203125" customWidth="1"/>
    <col min="2" max="2" width="20.83203125" customWidth="1"/>
    <col min="3" max="4" width="5.1640625" customWidth="1"/>
    <col min="5" max="5" width="57.5" customWidth="1"/>
    <col min="6" max="6" width="22.83203125" customWidth="1"/>
    <col min="7" max="7" width="13.6640625" customWidth="1"/>
  </cols>
  <sheetData>
    <row r="1" spans="1:7" ht="24.6" customHeight="1" x14ac:dyDescent="0.3">
      <c r="A1" s="211" t="s">
        <v>96</v>
      </c>
      <c r="B1" s="183"/>
      <c r="C1" s="183"/>
      <c r="D1" s="183"/>
      <c r="E1" s="183"/>
      <c r="F1" s="1"/>
      <c r="G1" s="1"/>
    </row>
    <row r="2" spans="1:7" ht="24.6" customHeight="1" x14ac:dyDescent="0.2">
      <c r="A2" s="1"/>
      <c r="B2" s="1"/>
      <c r="C2" s="1"/>
      <c r="D2" s="210" t="s">
        <v>813</v>
      </c>
      <c r="E2" s="1"/>
      <c r="F2" s="1"/>
      <c r="G2" s="1"/>
    </row>
    <row r="3" spans="1:7" ht="26.25" customHeight="1" x14ac:dyDescent="0.2">
      <c r="A3" s="190" t="s">
        <v>98</v>
      </c>
      <c r="B3" s="193">
        <v>12345.678900000001</v>
      </c>
      <c r="C3" s="184"/>
      <c r="D3" s="190" t="s">
        <v>99</v>
      </c>
      <c r="E3" s="190" t="s">
        <v>100</v>
      </c>
      <c r="F3" s="207" t="s">
        <v>101</v>
      </c>
      <c r="G3" s="184"/>
    </row>
    <row r="4" spans="1:7" ht="26.25" customHeight="1" x14ac:dyDescent="0.2">
      <c r="A4" s="190" t="s">
        <v>100</v>
      </c>
      <c r="B4" s="190" t="s">
        <v>102</v>
      </c>
      <c r="C4" s="185"/>
      <c r="D4" s="190">
        <v>1</v>
      </c>
      <c r="E4" s="191" t="s">
        <v>103</v>
      </c>
      <c r="F4" s="670">
        <v>1111.1111000000001</v>
      </c>
      <c r="G4" s="186"/>
    </row>
    <row r="5" spans="1:7" ht="26.25" customHeight="1" x14ac:dyDescent="0.2">
      <c r="A5" s="694" t="s">
        <v>104</v>
      </c>
      <c r="B5" s="694"/>
      <c r="C5" s="187"/>
      <c r="D5" s="190">
        <v>2</v>
      </c>
      <c r="E5" s="191" t="s">
        <v>105</v>
      </c>
      <c r="F5" s="640">
        <v>1111.1111000000001</v>
      </c>
      <c r="G5" s="184"/>
    </row>
    <row r="6" spans="1:7" ht="26.25" customHeight="1" x14ac:dyDescent="0.2">
      <c r="A6" s="191" t="s">
        <v>106</v>
      </c>
      <c r="B6" s="194">
        <v>12345.678900000001</v>
      </c>
      <c r="C6" s="188"/>
      <c r="D6" s="190">
        <v>3</v>
      </c>
      <c r="E6" s="191" t="s">
        <v>107</v>
      </c>
      <c r="F6" s="641">
        <v>1111.1111000000001</v>
      </c>
      <c r="G6" s="184"/>
    </row>
    <row r="7" spans="1:7" ht="26.25" customHeight="1" x14ac:dyDescent="0.2">
      <c r="A7" s="191" t="s">
        <v>108</v>
      </c>
      <c r="B7" s="195">
        <v>12345.678900000001</v>
      </c>
      <c r="C7" s="188"/>
      <c r="D7" s="190">
        <v>4</v>
      </c>
      <c r="E7" s="191" t="s">
        <v>109</v>
      </c>
      <c r="F7" s="642">
        <v>1111.1111000000001</v>
      </c>
      <c r="G7" s="184"/>
    </row>
    <row r="8" spans="1:7" ht="26.25" customHeight="1" x14ac:dyDescent="0.2">
      <c r="A8" s="191" t="s">
        <v>110</v>
      </c>
      <c r="B8" s="196">
        <v>12345.678900000001</v>
      </c>
      <c r="C8" s="188"/>
      <c r="D8" s="190">
        <v>5</v>
      </c>
      <c r="E8" s="191" t="s">
        <v>111</v>
      </c>
      <c r="F8" s="671">
        <v>1111.1111000000001</v>
      </c>
      <c r="G8" s="184"/>
    </row>
    <row r="9" spans="1:7" ht="26.25" customHeight="1" x14ac:dyDescent="0.2">
      <c r="A9" s="693" t="s">
        <v>112</v>
      </c>
      <c r="B9" s="693"/>
      <c r="C9" s="188"/>
      <c r="D9" s="190">
        <v>6</v>
      </c>
      <c r="E9" s="191" t="s">
        <v>113</v>
      </c>
      <c r="F9" s="643">
        <v>1111.1111000000001</v>
      </c>
      <c r="G9" s="184"/>
    </row>
    <row r="10" spans="1:7" ht="26.25" customHeight="1" x14ac:dyDescent="0.2">
      <c r="A10" s="192" t="s">
        <v>106</v>
      </c>
      <c r="B10" s="209">
        <v>12345.678900000001</v>
      </c>
      <c r="C10" s="188"/>
      <c r="D10" s="190">
        <v>7</v>
      </c>
      <c r="E10" s="191" t="s">
        <v>114</v>
      </c>
      <c r="F10" s="644">
        <v>1111.1111000000001</v>
      </c>
      <c r="G10" s="184"/>
    </row>
    <row r="11" spans="1:7" ht="26.25" customHeight="1" x14ac:dyDescent="0.2">
      <c r="A11" s="192" t="s">
        <v>115</v>
      </c>
      <c r="B11" s="197">
        <v>12345.678900000001</v>
      </c>
      <c r="C11" s="188"/>
      <c r="D11" s="188"/>
      <c r="E11" s="184"/>
      <c r="F11" s="184"/>
      <c r="G11" s="184"/>
    </row>
    <row r="12" spans="1:7" ht="26.25" customHeight="1" x14ac:dyDescent="0.2">
      <c r="A12" s="192" t="s">
        <v>116</v>
      </c>
      <c r="B12" s="198">
        <v>12345.678900000001</v>
      </c>
      <c r="C12" s="184"/>
      <c r="D12" s="184"/>
      <c r="E12" s="689" t="s">
        <v>905</v>
      </c>
      <c r="F12" s="689"/>
      <c r="G12" s="184"/>
    </row>
    <row r="13" spans="1:7" ht="26.25" customHeight="1" x14ac:dyDescent="0.2">
      <c r="A13" s="693" t="s">
        <v>117</v>
      </c>
      <c r="B13" s="693"/>
      <c r="C13" s="184"/>
      <c r="D13" s="184"/>
      <c r="E13" s="689"/>
      <c r="F13" s="689"/>
      <c r="G13" s="184"/>
    </row>
    <row r="14" spans="1:7" ht="26.25" customHeight="1" x14ac:dyDescent="0.2">
      <c r="A14" s="192" t="s">
        <v>118</v>
      </c>
      <c r="B14" s="199">
        <v>12345.678900000001</v>
      </c>
      <c r="C14" s="184"/>
      <c r="D14" s="184"/>
      <c r="E14" s="689"/>
      <c r="F14" s="689"/>
      <c r="G14" s="184"/>
    </row>
    <row r="15" spans="1:7" ht="26.25" customHeight="1" x14ac:dyDescent="0.2">
      <c r="A15" s="192" t="s">
        <v>119</v>
      </c>
      <c r="B15" s="200">
        <v>12345.678900000001</v>
      </c>
      <c r="C15" s="184"/>
      <c r="D15" s="184"/>
      <c r="E15" s="184"/>
      <c r="F15" s="184"/>
      <c r="G15" s="184"/>
    </row>
    <row r="16" spans="1:7" ht="26.25" customHeight="1" x14ac:dyDescent="0.2">
      <c r="A16" s="192" t="s">
        <v>812</v>
      </c>
      <c r="B16" s="201">
        <v>12345.678900000001</v>
      </c>
      <c r="C16" s="184"/>
      <c r="D16" s="184"/>
      <c r="E16" s="184"/>
      <c r="F16" s="184"/>
      <c r="G16" s="184"/>
    </row>
    <row r="17" spans="1:7" ht="26.25" customHeight="1" x14ac:dyDescent="0.2">
      <c r="A17" s="693" t="s">
        <v>120</v>
      </c>
      <c r="B17" s="693"/>
      <c r="C17" s="184"/>
      <c r="D17" s="184"/>
      <c r="E17" s="184"/>
      <c r="F17" s="189"/>
      <c r="G17" s="189"/>
    </row>
    <row r="18" spans="1:7" ht="26.25" customHeight="1" x14ac:dyDescent="0.2">
      <c r="A18" s="192" t="s">
        <v>115</v>
      </c>
      <c r="B18" s="202">
        <v>12345.678900000001</v>
      </c>
      <c r="C18" s="184"/>
      <c r="D18" s="184"/>
      <c r="E18" s="189"/>
      <c r="F18" s="184"/>
      <c r="G18" s="184"/>
    </row>
    <row r="19" spans="1:7" ht="26.25" customHeight="1" x14ac:dyDescent="0.2">
      <c r="A19" s="192" t="s">
        <v>116</v>
      </c>
      <c r="B19" s="203">
        <v>12345.678900000001</v>
      </c>
      <c r="C19" s="184"/>
      <c r="D19" s="184"/>
      <c r="E19" s="184"/>
      <c r="F19" s="184"/>
      <c r="G19" s="184"/>
    </row>
    <row r="20" spans="1:7" ht="26.25" customHeight="1" x14ac:dyDescent="0.2">
      <c r="A20" s="693" t="s">
        <v>121</v>
      </c>
      <c r="B20" s="693"/>
      <c r="C20" s="184"/>
      <c r="D20" s="184"/>
      <c r="E20" s="184"/>
      <c r="F20" s="184"/>
      <c r="G20" s="184"/>
    </row>
    <row r="21" spans="1:7" ht="26.25" customHeight="1" x14ac:dyDescent="0.2">
      <c r="A21" s="192" t="s">
        <v>122</v>
      </c>
      <c r="B21" s="204">
        <v>12345.678900000001</v>
      </c>
      <c r="C21" s="184"/>
      <c r="D21" s="184"/>
      <c r="E21" s="184"/>
      <c r="F21" s="184"/>
      <c r="G21" s="184"/>
    </row>
    <row r="22" spans="1:7" ht="26.25" customHeight="1" x14ac:dyDescent="0.2">
      <c r="A22" s="192" t="s">
        <v>123</v>
      </c>
      <c r="B22" s="205">
        <v>12345.678900000001</v>
      </c>
      <c r="C22" s="184"/>
      <c r="D22" s="184"/>
      <c r="E22" s="184"/>
      <c r="F22" s="184"/>
      <c r="G22" s="184"/>
    </row>
    <row r="23" spans="1:7" ht="26.25" customHeight="1" x14ac:dyDescent="0.2">
      <c r="A23" s="192" t="s">
        <v>124</v>
      </c>
      <c r="B23" s="206">
        <v>12345.678900000001</v>
      </c>
      <c r="C23" s="184"/>
      <c r="D23" s="184"/>
      <c r="E23" s="184"/>
      <c r="F23" s="184"/>
      <c r="G23" s="184"/>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5"/>
      <c r="B27" s="5"/>
      <c r="C27" s="5"/>
      <c r="D27" s="5"/>
      <c r="E27" s="5"/>
    </row>
    <row r="28" spans="1:7" x14ac:dyDescent="0.2">
      <c r="A28" s="5"/>
      <c r="B28" s="5"/>
      <c r="C28" s="5"/>
      <c r="D28" s="5"/>
      <c r="E28" s="5"/>
    </row>
  </sheetData>
  <mergeCells count="6">
    <mergeCell ref="A20:B20"/>
    <mergeCell ref="E12:F14"/>
    <mergeCell ref="A5:B5"/>
    <mergeCell ref="A9:B9"/>
    <mergeCell ref="A13:B13"/>
    <mergeCell ref="A17:B17"/>
  </mergeCells>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23">
    <tabColor rgb="FF7030A0"/>
  </sheetPr>
  <dimension ref="A1:I27"/>
  <sheetViews>
    <sheetView showGridLines="0" workbookViewId="0">
      <selection activeCell="H10" sqref="H10"/>
    </sheetView>
  </sheetViews>
  <sheetFormatPr defaultRowHeight="12" x14ac:dyDescent="0.2"/>
  <cols>
    <col min="1" max="1" width="5.33203125" customWidth="1"/>
    <col min="2" max="2" width="20.33203125" customWidth="1"/>
    <col min="3" max="3" width="21" customWidth="1"/>
    <col min="4" max="4" width="24.5" customWidth="1"/>
    <col min="5" max="5" width="51.5" customWidth="1"/>
  </cols>
  <sheetData>
    <row r="1" spans="1:9" ht="23.45" customHeight="1" x14ac:dyDescent="0.2">
      <c r="A1" s="1"/>
      <c r="B1" s="1"/>
      <c r="C1" s="1"/>
      <c r="D1" s="1"/>
      <c r="E1" s="1"/>
      <c r="F1" s="1"/>
      <c r="G1" s="1"/>
      <c r="H1" s="1"/>
      <c r="I1" s="1"/>
    </row>
    <row r="2" spans="1:9" ht="32.450000000000003" customHeight="1" thickBot="1" x14ac:dyDescent="0.25">
      <c r="A2" s="1"/>
      <c r="B2" s="572" t="s">
        <v>125</v>
      </c>
      <c r="C2" s="1"/>
      <c r="D2" s="1"/>
      <c r="E2" s="1"/>
      <c r="F2" s="1"/>
      <c r="G2" s="1"/>
      <c r="H2" s="1"/>
      <c r="I2" s="1"/>
    </row>
    <row r="3" spans="1:9" ht="36" customHeight="1" thickBot="1" x14ac:dyDescent="0.25">
      <c r="A3" s="1"/>
      <c r="B3" s="561" t="s">
        <v>126</v>
      </c>
      <c r="C3" s="561" t="s">
        <v>127</v>
      </c>
      <c r="D3" s="561" t="s">
        <v>128</v>
      </c>
      <c r="E3" s="562" t="s">
        <v>129</v>
      </c>
      <c r="F3" s="1"/>
      <c r="G3" s="1"/>
      <c r="H3" s="1"/>
      <c r="I3" s="1"/>
    </row>
    <row r="4" spans="1:9" ht="12.75" thickBot="1" x14ac:dyDescent="0.25">
      <c r="A4" s="1"/>
      <c r="B4" s="566">
        <v>37308</v>
      </c>
      <c r="C4" s="568">
        <v>750</v>
      </c>
      <c r="D4" s="567">
        <f t="shared" ref="D4:D9" si="0">C4/$C$10</f>
        <v>0.20718232044198895</v>
      </c>
      <c r="E4" s="563" t="s">
        <v>130</v>
      </c>
      <c r="F4" s="1"/>
      <c r="G4" s="1"/>
      <c r="H4" s="1"/>
      <c r="I4" s="1"/>
    </row>
    <row r="5" spans="1:9" ht="12.75" thickBot="1" x14ac:dyDescent="0.25">
      <c r="A5" s="1"/>
      <c r="B5" s="645">
        <v>37309</v>
      </c>
      <c r="C5" s="646">
        <v>1120</v>
      </c>
      <c r="D5" s="647">
        <f t="shared" si="0"/>
        <v>0.30939226519337015</v>
      </c>
      <c r="E5" s="564" t="s">
        <v>131</v>
      </c>
      <c r="F5" s="1"/>
      <c r="G5" s="1"/>
      <c r="H5" s="1"/>
      <c r="I5" s="1"/>
    </row>
    <row r="6" spans="1:9" ht="12.75" thickBot="1" x14ac:dyDescent="0.25">
      <c r="A6" s="1"/>
      <c r="B6" s="645">
        <v>37310</v>
      </c>
      <c r="C6" s="646">
        <v>500</v>
      </c>
      <c r="D6" s="647">
        <f t="shared" si="0"/>
        <v>0.13812154696132597</v>
      </c>
      <c r="E6" s="564" t="s">
        <v>132</v>
      </c>
      <c r="F6" s="1"/>
      <c r="G6" s="1"/>
      <c r="H6" s="1"/>
      <c r="I6" s="1"/>
    </row>
    <row r="7" spans="1:9" ht="12.75" thickBot="1" x14ac:dyDescent="0.25">
      <c r="A7" s="1"/>
      <c r="B7" s="645">
        <v>37311</v>
      </c>
      <c r="C7" s="646">
        <v>750</v>
      </c>
      <c r="D7" s="647">
        <f t="shared" si="0"/>
        <v>0.20718232044198895</v>
      </c>
      <c r="E7" s="564" t="s">
        <v>133</v>
      </c>
      <c r="F7" s="1"/>
      <c r="G7" s="1"/>
      <c r="H7" s="1"/>
      <c r="I7" s="1"/>
    </row>
    <row r="8" spans="1:9" ht="12.75" thickBot="1" x14ac:dyDescent="0.25">
      <c r="A8" s="1"/>
      <c r="B8" s="645">
        <v>37312</v>
      </c>
      <c r="C8" s="646">
        <v>200</v>
      </c>
      <c r="D8" s="647">
        <f t="shared" si="0"/>
        <v>5.5248618784530384E-2</v>
      </c>
      <c r="E8" s="564" t="s">
        <v>134</v>
      </c>
      <c r="F8" s="1"/>
      <c r="G8" s="1"/>
      <c r="H8" s="1"/>
      <c r="I8" s="1"/>
    </row>
    <row r="9" spans="1:9" ht="12.75" thickBot="1" x14ac:dyDescent="0.25">
      <c r="A9" s="1"/>
      <c r="B9" s="645">
        <v>37313</v>
      </c>
      <c r="C9" s="646">
        <v>300</v>
      </c>
      <c r="D9" s="647">
        <f t="shared" si="0"/>
        <v>8.2872928176795577E-2</v>
      </c>
      <c r="E9" s="565" t="s">
        <v>135</v>
      </c>
      <c r="F9" s="1"/>
      <c r="G9" s="1"/>
      <c r="H9" s="1"/>
      <c r="I9" s="1"/>
    </row>
    <row r="10" spans="1:9" ht="12.75" thickBot="1" x14ac:dyDescent="0.25">
      <c r="A10" s="1"/>
      <c r="B10" s="569" t="s">
        <v>136</v>
      </c>
      <c r="C10" s="570">
        <f>SUM(C4:C9)</f>
        <v>3620</v>
      </c>
      <c r="D10" s="571"/>
      <c r="E10" s="24"/>
      <c r="F10" s="1"/>
      <c r="G10" s="1"/>
      <c r="H10" s="1"/>
      <c r="I10" s="1"/>
    </row>
    <row r="11" spans="1:9" x14ac:dyDescent="0.2">
      <c r="A11" s="1"/>
      <c r="B11" s="1"/>
      <c r="C11" s="1"/>
      <c r="D11" s="1"/>
      <c r="E11" s="1"/>
      <c r="F11" s="1"/>
      <c r="G11" s="1"/>
      <c r="H11" s="1"/>
      <c r="I11" s="1"/>
    </row>
    <row r="12" spans="1:9" x14ac:dyDescent="0.2">
      <c r="A12" s="1"/>
      <c r="B12" s="215"/>
      <c r="C12" s="1"/>
      <c r="D12" s="1"/>
      <c r="E12" s="1"/>
      <c r="F12" s="1"/>
      <c r="G12" s="1"/>
      <c r="H12" s="1"/>
      <c r="I12" s="1"/>
    </row>
    <row r="13" spans="1:9" ht="89.25" customHeight="1" x14ac:dyDescent="0.2">
      <c r="A13" s="1"/>
      <c r="B13" s="689" t="s">
        <v>906</v>
      </c>
      <c r="C13" s="689"/>
      <c r="D13" s="689"/>
      <c r="E13" s="689"/>
      <c r="F13" s="1"/>
      <c r="G13" s="1"/>
      <c r="H13" s="1"/>
      <c r="I13" s="1"/>
    </row>
    <row r="14" spans="1:9" x14ac:dyDescent="0.2">
      <c r="A14" s="1"/>
      <c r="B14" s="1"/>
      <c r="C14" s="1"/>
      <c r="D14" s="1"/>
      <c r="E14" s="1"/>
      <c r="F14" s="1"/>
      <c r="G14" s="1"/>
      <c r="H14" s="1"/>
      <c r="I14" s="1"/>
    </row>
    <row r="15" spans="1:9" x14ac:dyDescent="0.2">
      <c r="A15" s="1"/>
      <c r="B15" s="1"/>
      <c r="C15" s="1"/>
      <c r="D15" s="1"/>
      <c r="E15" s="1"/>
      <c r="F15" s="1"/>
      <c r="G15" s="1"/>
      <c r="H15" s="1"/>
      <c r="I15" s="1"/>
    </row>
    <row r="16" spans="1:9" x14ac:dyDescent="0.2">
      <c r="A16" s="1"/>
      <c r="B16" s="1"/>
      <c r="C16" s="1"/>
      <c r="D16" s="1"/>
      <c r="E16" s="1"/>
      <c r="F16" s="1"/>
      <c r="G16" s="1"/>
      <c r="H16" s="1"/>
      <c r="I16" s="1"/>
    </row>
    <row r="17" spans="1:9" x14ac:dyDescent="0.2">
      <c r="A17" s="1"/>
      <c r="B17" s="1"/>
      <c r="C17" s="1"/>
      <c r="D17" s="1"/>
      <c r="E17" s="1"/>
      <c r="F17" s="1"/>
      <c r="G17" s="1"/>
      <c r="H17" s="1"/>
      <c r="I17" s="1"/>
    </row>
    <row r="18" spans="1:9" x14ac:dyDescent="0.2">
      <c r="A18" s="1"/>
      <c r="B18" s="1"/>
      <c r="C18" s="1"/>
      <c r="D18" s="1"/>
      <c r="E18" s="1"/>
      <c r="F18" s="1"/>
      <c r="G18" s="1"/>
      <c r="H18" s="1"/>
      <c r="I18" s="1"/>
    </row>
    <row r="19" spans="1:9" x14ac:dyDescent="0.2">
      <c r="A19" s="1"/>
      <c r="B19" s="1"/>
      <c r="C19" s="1"/>
      <c r="D19" s="1"/>
      <c r="E19" s="1"/>
      <c r="F19" s="1"/>
      <c r="G19" s="1"/>
      <c r="H19" s="1"/>
      <c r="I19" s="1"/>
    </row>
    <row r="20" spans="1:9" x14ac:dyDescent="0.2">
      <c r="A20" s="1"/>
      <c r="B20" s="1"/>
      <c r="C20" s="1"/>
      <c r="D20" s="1"/>
      <c r="E20" s="1"/>
      <c r="F20" s="1"/>
      <c r="G20" s="1"/>
      <c r="H20" s="1"/>
      <c r="I20" s="1"/>
    </row>
    <row r="21" spans="1:9" ht="13.5" x14ac:dyDescent="0.2">
      <c r="A21" s="1"/>
      <c r="B21" s="1"/>
      <c r="C21" s="1"/>
      <c r="D21" s="1"/>
      <c r="E21" s="1"/>
      <c r="F21" s="618"/>
      <c r="G21" s="1"/>
      <c r="H21" s="1"/>
      <c r="I21" s="1"/>
    </row>
    <row r="22" spans="1:9" ht="13.5" x14ac:dyDescent="0.2">
      <c r="A22" s="1"/>
      <c r="B22" s="1"/>
      <c r="C22" s="1"/>
      <c r="D22" s="1"/>
      <c r="E22" s="1"/>
      <c r="F22" s="619"/>
      <c r="G22" s="1"/>
      <c r="H22" s="1"/>
      <c r="I22" s="1"/>
    </row>
    <row r="23" spans="1:9" x14ac:dyDescent="0.2">
      <c r="A23" s="1"/>
      <c r="B23" s="1"/>
      <c r="C23" s="1"/>
      <c r="D23" s="1"/>
      <c r="E23" s="1"/>
      <c r="F23" s="1"/>
      <c r="G23" s="1"/>
      <c r="H23" s="1"/>
      <c r="I23" s="1"/>
    </row>
    <row r="24" spans="1:9" x14ac:dyDescent="0.2">
      <c r="A24" s="1"/>
      <c r="B24" s="1"/>
      <c r="C24" s="1"/>
      <c r="D24" s="1"/>
      <c r="E24" s="1"/>
      <c r="F24" s="1"/>
      <c r="G24" s="1"/>
      <c r="H24" s="1"/>
      <c r="I24" s="1"/>
    </row>
    <row r="25" spans="1:9" x14ac:dyDescent="0.2">
      <c r="A25" s="1"/>
      <c r="B25" s="1"/>
      <c r="C25" s="1"/>
      <c r="D25" s="1"/>
      <c r="E25" s="1"/>
      <c r="F25" s="1"/>
      <c r="G25" s="1"/>
      <c r="H25" s="1"/>
      <c r="I25" s="1"/>
    </row>
    <row r="26" spans="1:9" x14ac:dyDescent="0.2">
      <c r="A26" s="1"/>
      <c r="B26" s="1"/>
      <c r="C26" s="1"/>
      <c r="D26" s="1"/>
      <c r="E26" s="1"/>
      <c r="F26" s="1"/>
      <c r="G26" s="1"/>
      <c r="H26" s="1"/>
      <c r="I26" s="1"/>
    </row>
    <row r="27" spans="1:9" x14ac:dyDescent="0.2">
      <c r="A27" s="1"/>
      <c r="B27" s="1"/>
      <c r="C27" s="1"/>
      <c r="D27" s="1"/>
      <c r="E27" s="1"/>
      <c r="F27" s="1"/>
      <c r="G27" s="1"/>
      <c r="H27" s="1"/>
      <c r="I27" s="1"/>
    </row>
  </sheetData>
  <sheetProtection password="CA9C" sheet="1" objects="1" scenarios="1"/>
  <protectedRanges>
    <protectedRange sqref="B4:D10" name="Диапазон1"/>
  </protectedRanges>
  <mergeCells count="1">
    <mergeCell ref="B13:E13"/>
  </mergeCells>
  <pageMargins left="0.74803149606299213" right="0.74803149606299213" top="0.98425196850393704" bottom="0.98425196850393704" header="0.51181102362204722" footer="0.51181102362204722"/>
  <pageSetup paperSize="256"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52">
    <tabColor rgb="FF7030A0"/>
  </sheetPr>
  <dimension ref="A1:H19"/>
  <sheetViews>
    <sheetView showGridLines="0" topLeftCell="A4" workbookViewId="0">
      <selection activeCell="F9" sqref="F9"/>
    </sheetView>
  </sheetViews>
  <sheetFormatPr defaultRowHeight="12" x14ac:dyDescent="0.2"/>
  <cols>
    <col min="1" max="1" width="29.5" customWidth="1"/>
    <col min="2" max="2" width="38.83203125" customWidth="1"/>
    <col min="3" max="3" width="25.83203125" customWidth="1"/>
  </cols>
  <sheetData>
    <row r="1" spans="1:8" x14ac:dyDescent="0.2">
      <c r="A1" s="1"/>
      <c r="B1" s="1"/>
      <c r="C1" s="1"/>
      <c r="D1" s="1"/>
      <c r="E1" s="1"/>
      <c r="F1" s="1"/>
      <c r="G1" s="1"/>
      <c r="H1" s="1"/>
    </row>
    <row r="2" spans="1:8" ht="18.75" x14ac:dyDescent="0.3">
      <c r="B2" s="183"/>
      <c r="C2" s="1"/>
      <c r="D2" s="1"/>
      <c r="E2" s="1"/>
      <c r="F2" s="1"/>
      <c r="G2" s="1"/>
      <c r="H2" s="1"/>
    </row>
    <row r="3" spans="1:8" ht="18.75" x14ac:dyDescent="0.3">
      <c r="A3" s="695" t="s">
        <v>158</v>
      </c>
      <c r="B3" s="695"/>
      <c r="C3" s="1"/>
      <c r="D3" s="1"/>
      <c r="E3" s="1"/>
      <c r="F3" s="1"/>
      <c r="G3" s="1"/>
      <c r="H3" s="1"/>
    </row>
    <row r="4" spans="1:8" x14ac:dyDescent="0.2">
      <c r="A4" s="184"/>
      <c r="B4" s="184"/>
      <c r="C4" s="1"/>
      <c r="D4" s="1"/>
      <c r="E4" s="1"/>
      <c r="F4" s="1"/>
      <c r="G4" s="1"/>
      <c r="H4" s="1"/>
    </row>
    <row r="5" spans="1:8" ht="23.25" customHeight="1" x14ac:dyDescent="0.2">
      <c r="A5" s="250" t="s">
        <v>814</v>
      </c>
      <c r="B5" s="250" t="s">
        <v>159</v>
      </c>
      <c r="C5" s="1"/>
      <c r="D5" s="1"/>
      <c r="E5" s="1"/>
      <c r="F5" s="1"/>
      <c r="G5" s="1"/>
      <c r="H5" s="1"/>
    </row>
    <row r="6" spans="1:8" ht="29.25" customHeight="1" x14ac:dyDescent="0.2">
      <c r="A6" s="251" t="s">
        <v>160</v>
      </c>
      <c r="B6" s="662">
        <v>6521</v>
      </c>
      <c r="C6" s="248"/>
      <c r="D6" s="1"/>
      <c r="E6" s="1"/>
      <c r="F6" s="1"/>
      <c r="G6" s="1"/>
      <c r="H6" s="1"/>
    </row>
    <row r="7" spans="1:8" ht="29.25" customHeight="1" x14ac:dyDescent="0.2">
      <c r="A7" s="251" t="s">
        <v>161</v>
      </c>
      <c r="B7" s="662">
        <v>16566</v>
      </c>
      <c r="C7" s="248"/>
      <c r="D7" s="1"/>
      <c r="E7" s="1"/>
      <c r="F7" s="1"/>
      <c r="G7" s="1"/>
      <c r="H7" s="1"/>
    </row>
    <row r="8" spans="1:8" ht="29.25" customHeight="1" x14ac:dyDescent="0.2">
      <c r="A8" s="251" t="s">
        <v>162</v>
      </c>
      <c r="B8" s="662">
        <v>22383</v>
      </c>
      <c r="C8" s="248"/>
      <c r="D8" s="1"/>
      <c r="E8" s="1"/>
      <c r="F8" s="1"/>
      <c r="G8" s="1"/>
      <c r="H8" s="1"/>
    </row>
    <row r="9" spans="1:8" ht="29.25" customHeight="1" x14ac:dyDescent="0.2">
      <c r="A9" s="251" t="s">
        <v>163</v>
      </c>
      <c r="B9" s="662">
        <v>19274</v>
      </c>
      <c r="C9" s="248"/>
      <c r="D9" s="1"/>
      <c r="E9" s="1"/>
      <c r="F9" s="1"/>
      <c r="G9" s="1"/>
      <c r="H9" s="1"/>
    </row>
    <row r="10" spans="1:8" ht="29.25" customHeight="1" x14ac:dyDescent="0.2">
      <c r="A10" s="251" t="s">
        <v>164</v>
      </c>
      <c r="B10" s="662">
        <v>38260</v>
      </c>
      <c r="C10" s="248"/>
      <c r="D10" s="1"/>
      <c r="E10" s="1"/>
      <c r="F10" s="1"/>
      <c r="G10" s="1"/>
      <c r="H10" s="1"/>
    </row>
    <row r="11" spans="1:8" x14ac:dyDescent="0.2">
      <c r="A11" s="249"/>
      <c r="B11" s="1"/>
      <c r="C11" s="1"/>
      <c r="D11" s="1"/>
      <c r="E11" s="1"/>
      <c r="F11" s="1"/>
      <c r="G11" s="1"/>
      <c r="H11" s="1"/>
    </row>
    <row r="12" spans="1:8" ht="129" customHeight="1" x14ac:dyDescent="0.2">
      <c r="A12" s="689" t="s">
        <v>910</v>
      </c>
      <c r="B12" s="689"/>
      <c r="C12" s="689"/>
      <c r="D12" s="1"/>
      <c r="E12" s="1"/>
      <c r="F12" s="1"/>
      <c r="G12" s="1"/>
      <c r="H12" s="1"/>
    </row>
    <row r="13" spans="1:8" x14ac:dyDescent="0.2">
      <c r="A13" s="1"/>
      <c r="B13" s="1"/>
      <c r="C13" s="1"/>
      <c r="D13" s="1"/>
      <c r="E13" s="1"/>
      <c r="F13" s="1"/>
      <c r="G13" s="1"/>
      <c r="H13" s="1"/>
    </row>
    <row r="14" spans="1:8" x14ac:dyDescent="0.2">
      <c r="A14" s="1"/>
      <c r="B14" s="1"/>
      <c r="C14" s="1"/>
      <c r="D14" s="1"/>
      <c r="E14" s="1"/>
      <c r="F14" s="1"/>
      <c r="G14" s="1"/>
      <c r="H14" s="1"/>
    </row>
    <row r="15" spans="1:8" x14ac:dyDescent="0.2">
      <c r="A15" s="1"/>
      <c r="B15" s="1"/>
      <c r="C15" s="1"/>
      <c r="D15" s="1"/>
      <c r="E15" s="1"/>
      <c r="F15" s="1"/>
      <c r="G15" s="1"/>
      <c r="H15" s="1"/>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1"/>
      <c r="B18" s="1"/>
      <c r="C18" s="1"/>
      <c r="D18" s="1"/>
      <c r="E18" s="1"/>
      <c r="F18" s="1"/>
      <c r="G18" s="1"/>
      <c r="H18" s="1"/>
    </row>
    <row r="19" spans="1:8" x14ac:dyDescent="0.2">
      <c r="A19" s="1"/>
      <c r="B19" s="1"/>
      <c r="C19" s="1"/>
      <c r="D19" s="1"/>
      <c r="E19" s="1"/>
      <c r="F19" s="1"/>
      <c r="G19" s="1"/>
      <c r="H19" s="1"/>
    </row>
  </sheetData>
  <protectedRanges>
    <protectedRange sqref="B10" name="Диапазон1"/>
  </protectedRanges>
  <mergeCells count="2">
    <mergeCell ref="A12:C12"/>
    <mergeCell ref="A3:B3"/>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5">
    <tabColor rgb="FF7030A0"/>
  </sheetPr>
  <dimension ref="A1:F44"/>
  <sheetViews>
    <sheetView showGridLines="0" workbookViewId="0">
      <selection activeCell="F18" sqref="F18:F24"/>
    </sheetView>
  </sheetViews>
  <sheetFormatPr defaultRowHeight="12" x14ac:dyDescent="0.2"/>
  <cols>
    <col min="1" max="1" width="42" customWidth="1"/>
    <col min="2" max="2" width="32.33203125" customWidth="1"/>
    <col min="3" max="3" width="8.33203125" customWidth="1"/>
    <col min="5" max="5" width="39.33203125" customWidth="1"/>
    <col min="6" max="6" width="26.1640625" bestFit="1" customWidth="1"/>
  </cols>
  <sheetData>
    <row r="1" spans="1:6" ht="86.25" customHeight="1" x14ac:dyDescent="0.2">
      <c r="A1" s="689" t="s">
        <v>908</v>
      </c>
      <c r="B1" s="689"/>
      <c r="C1" s="689"/>
      <c r="D1" s="689"/>
    </row>
    <row r="2" spans="1:6" ht="18.75" x14ac:dyDescent="0.3">
      <c r="A2" s="247" t="s">
        <v>137</v>
      </c>
      <c r="C2" s="621"/>
    </row>
    <row r="3" spans="1:6" s="232" customFormat="1" ht="23.25" customHeight="1" x14ac:dyDescent="0.3">
      <c r="A3" s="242" t="s">
        <v>138</v>
      </c>
      <c r="B3" s="625">
        <f ca="1">TODAY()</f>
        <v>44523</v>
      </c>
      <c r="C3" s="233"/>
    </row>
    <row r="4" spans="1:6" s="232" customFormat="1" x14ac:dyDescent="0.2">
      <c r="A4" s="231"/>
      <c r="B4" s="231"/>
      <c r="C4" s="231"/>
      <c r="E4" s="620" t="s">
        <v>907</v>
      </c>
    </row>
    <row r="5" spans="1:6" s="232" customFormat="1" ht="12.75" x14ac:dyDescent="0.2">
      <c r="A5" s="696" t="s">
        <v>140</v>
      </c>
      <c r="B5" s="696"/>
      <c r="C5" s="231"/>
      <c r="E5" s="242" t="s">
        <v>100</v>
      </c>
      <c r="F5" s="242" t="s">
        <v>156</v>
      </c>
    </row>
    <row r="6" spans="1:6" s="232" customFormat="1" ht="12.75" x14ac:dyDescent="0.2">
      <c r="A6" s="234" t="s">
        <v>142</v>
      </c>
      <c r="B6" s="229">
        <f ca="1">$B$3</f>
        <v>44523</v>
      </c>
      <c r="C6" s="235"/>
      <c r="E6" s="234" t="s">
        <v>142</v>
      </c>
      <c r="F6" s="648">
        <v>2</v>
      </c>
    </row>
    <row r="7" spans="1:6" s="232" customFormat="1" ht="12.75" x14ac:dyDescent="0.2">
      <c r="A7" s="234" t="s">
        <v>144</v>
      </c>
      <c r="B7" s="217">
        <f t="shared" ref="B7:B12" ca="1" si="0">$B$3</f>
        <v>44523</v>
      </c>
      <c r="C7" s="236"/>
      <c r="E7" s="234" t="s">
        <v>144</v>
      </c>
      <c r="F7" s="649">
        <v>2</v>
      </c>
    </row>
    <row r="8" spans="1:6" s="232" customFormat="1" ht="12.75" x14ac:dyDescent="0.2">
      <c r="A8" s="234" t="s">
        <v>146</v>
      </c>
      <c r="B8" s="218">
        <f t="shared" ca="1" si="0"/>
        <v>44523</v>
      </c>
      <c r="C8" s="237"/>
      <c r="E8" s="234" t="s">
        <v>146</v>
      </c>
      <c r="F8" s="650">
        <v>2</v>
      </c>
    </row>
    <row r="9" spans="1:6" s="232" customFormat="1" ht="12.75" x14ac:dyDescent="0.2">
      <c r="A9" s="234" t="s">
        <v>148</v>
      </c>
      <c r="B9" s="219">
        <f t="shared" ca="1" si="0"/>
        <v>44523</v>
      </c>
      <c r="C9" s="238"/>
      <c r="E9" s="234" t="s">
        <v>148</v>
      </c>
      <c r="F9" s="651">
        <v>2</v>
      </c>
    </row>
    <row r="10" spans="1:6" s="232" customFormat="1" ht="12.75" x14ac:dyDescent="0.2">
      <c r="A10" s="234" t="s">
        <v>150</v>
      </c>
      <c r="B10" s="220">
        <f t="shared" ca="1" si="0"/>
        <v>44523</v>
      </c>
      <c r="C10" s="239"/>
      <c r="E10" s="234" t="s">
        <v>150</v>
      </c>
      <c r="F10" s="652">
        <v>2</v>
      </c>
    </row>
    <row r="11" spans="1:6" s="232" customFormat="1" ht="12.75" x14ac:dyDescent="0.2">
      <c r="A11" s="234" t="s">
        <v>152</v>
      </c>
      <c r="B11" s="221">
        <f t="shared" ca="1" si="0"/>
        <v>44523</v>
      </c>
      <c r="C11" s="240"/>
      <c r="E11" s="234" t="s">
        <v>152</v>
      </c>
      <c r="F11" s="653">
        <v>2</v>
      </c>
    </row>
    <row r="12" spans="1:6" s="232" customFormat="1" ht="12.75" x14ac:dyDescent="0.2">
      <c r="A12" s="234" t="s">
        <v>154</v>
      </c>
      <c r="B12" s="222">
        <f t="shared" ca="1" si="0"/>
        <v>44523</v>
      </c>
      <c r="C12" s="241"/>
      <c r="E12" s="234" t="s">
        <v>154</v>
      </c>
      <c r="F12" s="654">
        <v>2</v>
      </c>
    </row>
    <row r="14" spans="1:6" s="232" customFormat="1" x14ac:dyDescent="0.2">
      <c r="C14" s="231"/>
    </row>
    <row r="15" spans="1:6" s="232" customFormat="1" ht="20.25" customHeight="1" x14ac:dyDescent="0.3">
      <c r="A15" s="242" t="s">
        <v>139</v>
      </c>
      <c r="B15" s="626">
        <f ca="1">NOW()</f>
        <v>44523.602754282409</v>
      </c>
      <c r="C15" s="13"/>
    </row>
    <row r="16" spans="1:6" s="232" customFormat="1" x14ac:dyDescent="0.2">
      <c r="A16" s="244"/>
      <c r="B16" s="245"/>
      <c r="C16" s="243"/>
      <c r="E16" s="624" t="s">
        <v>909</v>
      </c>
      <c r="F16" s="623"/>
    </row>
    <row r="17" spans="1:6" s="232" customFormat="1" ht="12.75" x14ac:dyDescent="0.2">
      <c r="A17" s="696" t="s">
        <v>141</v>
      </c>
      <c r="B17" s="696"/>
      <c r="C17" s="243"/>
      <c r="E17" s="622" t="s">
        <v>100</v>
      </c>
      <c r="F17" s="242" t="s">
        <v>157</v>
      </c>
    </row>
    <row r="18" spans="1:6" s="232" customFormat="1" ht="12.75" x14ac:dyDescent="0.2">
      <c r="A18" s="234" t="s">
        <v>143</v>
      </c>
      <c r="B18" s="230">
        <f t="shared" ref="B18:B24" ca="1" si="1">$B$15</f>
        <v>44523.602754282409</v>
      </c>
      <c r="C18" s="243"/>
      <c r="E18" s="234" t="s">
        <v>143</v>
      </c>
      <c r="F18" s="655">
        <f t="shared" ref="F18:F24" ca="1" si="2">$B$15</f>
        <v>44523.602754282409</v>
      </c>
    </row>
    <row r="19" spans="1:6" s="232" customFormat="1" ht="12.75" x14ac:dyDescent="0.2">
      <c r="A19" s="234" t="s">
        <v>145</v>
      </c>
      <c r="B19" s="223">
        <f t="shared" ca="1" si="1"/>
        <v>44523.602754282409</v>
      </c>
      <c r="C19" s="243"/>
      <c r="E19" s="234" t="s">
        <v>145</v>
      </c>
      <c r="F19" s="656">
        <f t="shared" ca="1" si="2"/>
        <v>44523.602754282409</v>
      </c>
    </row>
    <row r="20" spans="1:6" s="232" customFormat="1" ht="12.75" x14ac:dyDescent="0.2">
      <c r="A20" s="234" t="s">
        <v>147</v>
      </c>
      <c r="B20" s="224">
        <f t="shared" ca="1" si="1"/>
        <v>44523.602754282409</v>
      </c>
      <c r="C20" s="243"/>
      <c r="E20" s="234" t="s">
        <v>147</v>
      </c>
      <c r="F20" s="657">
        <f t="shared" ca="1" si="2"/>
        <v>44523.602754282409</v>
      </c>
    </row>
    <row r="21" spans="1:6" s="232" customFormat="1" ht="12.75" x14ac:dyDescent="0.2">
      <c r="A21" s="234" t="s">
        <v>149</v>
      </c>
      <c r="B21" s="225">
        <f t="shared" ca="1" si="1"/>
        <v>44523.602754282409</v>
      </c>
      <c r="C21" s="243"/>
      <c r="E21" s="234" t="s">
        <v>149</v>
      </c>
      <c r="F21" s="658">
        <f t="shared" ca="1" si="2"/>
        <v>44523.602754282409</v>
      </c>
    </row>
    <row r="22" spans="1:6" s="232" customFormat="1" ht="12.75" x14ac:dyDescent="0.2">
      <c r="A22" s="234" t="s">
        <v>151</v>
      </c>
      <c r="B22" s="226">
        <f t="shared" ca="1" si="1"/>
        <v>44523.602754282409</v>
      </c>
      <c r="C22" s="243"/>
      <c r="E22" s="234" t="s">
        <v>151</v>
      </c>
      <c r="F22" s="659">
        <f t="shared" ca="1" si="2"/>
        <v>44523.602754282409</v>
      </c>
    </row>
    <row r="23" spans="1:6" s="232" customFormat="1" ht="12.75" x14ac:dyDescent="0.2">
      <c r="A23" s="234" t="s">
        <v>153</v>
      </c>
      <c r="B23" s="227">
        <f t="shared" ca="1" si="1"/>
        <v>44523.602754282409</v>
      </c>
      <c r="C23" s="231"/>
      <c r="E23" s="234" t="s">
        <v>153</v>
      </c>
      <c r="F23" s="660">
        <f t="shared" ca="1" si="2"/>
        <v>44523.602754282409</v>
      </c>
    </row>
    <row r="24" spans="1:6" s="232" customFormat="1" ht="12.75" x14ac:dyDescent="0.2">
      <c r="A24" s="234" t="s">
        <v>155</v>
      </c>
      <c r="B24" s="228">
        <f t="shared" ca="1" si="1"/>
        <v>44523.602754282409</v>
      </c>
      <c r="C24" s="231"/>
      <c r="E24" s="246" t="s">
        <v>155</v>
      </c>
      <c r="F24" s="661">
        <f t="shared" ca="1" si="2"/>
        <v>44523.602754282409</v>
      </c>
    </row>
    <row r="25" spans="1:6" s="232" customFormat="1" x14ac:dyDescent="0.2">
      <c r="C25" s="231"/>
    </row>
    <row r="26" spans="1:6" s="232" customFormat="1" x14ac:dyDescent="0.2">
      <c r="C26" s="231"/>
    </row>
    <row r="27" spans="1:6" s="232" customFormat="1" x14ac:dyDescent="0.2">
      <c r="C27" s="231"/>
    </row>
    <row r="28" spans="1:6" s="232" customFormat="1" x14ac:dyDescent="0.2">
      <c r="C28" s="231"/>
    </row>
    <row r="29" spans="1:6" s="232" customFormat="1" x14ac:dyDescent="0.2"/>
    <row r="30" spans="1:6" s="232" customFormat="1" x14ac:dyDescent="0.2"/>
    <row r="31" spans="1:6" s="232" customFormat="1" x14ac:dyDescent="0.2"/>
    <row r="32" spans="1:6" s="232" customFormat="1" x14ac:dyDescent="0.2"/>
    <row r="33" s="232" customFormat="1" x14ac:dyDescent="0.2"/>
    <row r="35" s="232" customFormat="1" x14ac:dyDescent="0.2"/>
    <row r="36" s="232" customFormat="1" ht="24.75" customHeight="1" x14ac:dyDescent="0.2"/>
    <row r="37" s="232" customFormat="1" x14ac:dyDescent="0.2"/>
    <row r="38" s="232" customFormat="1" x14ac:dyDescent="0.2"/>
    <row r="39" s="232" customFormat="1" x14ac:dyDescent="0.2"/>
    <row r="40" s="232" customFormat="1" x14ac:dyDescent="0.2"/>
    <row r="41" s="232" customFormat="1" x14ac:dyDescent="0.2"/>
    <row r="42" s="232" customFormat="1" x14ac:dyDescent="0.2"/>
    <row r="43" s="232" customFormat="1" x14ac:dyDescent="0.2"/>
    <row r="44" s="232" customFormat="1" x14ac:dyDescent="0.2"/>
  </sheetData>
  <sheetProtection password="CA9C" sheet="1" objects="1" scenarios="1"/>
  <protectedRanges>
    <protectedRange sqref="E17:F24" name="Диапазон2"/>
    <protectedRange sqref="E5:F12" name="Диапазон1"/>
  </protectedRanges>
  <mergeCells count="3">
    <mergeCell ref="A5:B5"/>
    <mergeCell ref="A17:B17"/>
    <mergeCell ref="A1:D1"/>
  </mergeCell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24">
    <tabColor rgb="FF7030A0"/>
  </sheetPr>
  <dimension ref="A1:F10"/>
  <sheetViews>
    <sheetView showGridLines="0" topLeftCell="A4" workbookViewId="0">
      <selection activeCell="H10" sqref="H10"/>
    </sheetView>
  </sheetViews>
  <sheetFormatPr defaultRowHeight="12" x14ac:dyDescent="0.2"/>
  <cols>
    <col min="1" max="1" width="13.1640625" style="1" customWidth="1"/>
    <col min="2" max="2" width="17.6640625" style="1" customWidth="1"/>
    <col min="3" max="3" width="24" style="1" customWidth="1"/>
    <col min="4" max="4" width="23.1640625" style="1" customWidth="1"/>
    <col min="5" max="5" width="9.33203125" style="1"/>
    <col min="6" max="6" width="16.5" style="1" customWidth="1"/>
    <col min="7" max="16384" width="9.33203125" style="1"/>
  </cols>
  <sheetData>
    <row r="1" spans="1:6" ht="12.75" x14ac:dyDescent="0.2">
      <c r="F1" s="252"/>
    </row>
    <row r="2" spans="1:6" ht="18.75" x14ac:dyDescent="0.3">
      <c r="A2" s="253" t="s">
        <v>165</v>
      </c>
    </row>
    <row r="3" spans="1:6" ht="12.75" thickBot="1" x14ac:dyDescent="0.25"/>
    <row r="4" spans="1:6" ht="33" customHeight="1" thickTop="1" x14ac:dyDescent="0.2">
      <c r="A4" s="627" t="s">
        <v>13</v>
      </c>
      <c r="B4" s="628" t="s">
        <v>166</v>
      </c>
      <c r="C4" s="628" t="s">
        <v>167</v>
      </c>
      <c r="D4" s="629" t="s">
        <v>168</v>
      </c>
    </row>
    <row r="5" spans="1:6" ht="18.75" x14ac:dyDescent="0.25">
      <c r="A5" s="630" t="s">
        <v>85</v>
      </c>
      <c r="B5" s="631">
        <v>3</v>
      </c>
      <c r="C5" s="631">
        <v>5</v>
      </c>
      <c r="D5" s="632">
        <v>3</v>
      </c>
    </row>
    <row r="6" spans="1:6" ht="18.75" x14ac:dyDescent="0.25">
      <c r="A6" s="630" t="s">
        <v>87</v>
      </c>
      <c r="B6" s="631">
        <v>4</v>
      </c>
      <c r="C6" s="631">
        <v>4</v>
      </c>
      <c r="D6" s="632">
        <v>4</v>
      </c>
    </row>
    <row r="7" spans="1:6" ht="18.75" x14ac:dyDescent="0.25">
      <c r="A7" s="630" t="s">
        <v>88</v>
      </c>
      <c r="B7" s="631">
        <v>5</v>
      </c>
      <c r="C7" s="631">
        <v>5</v>
      </c>
      <c r="D7" s="632">
        <v>5</v>
      </c>
    </row>
    <row r="8" spans="1:6" ht="19.5" thickBot="1" x14ac:dyDescent="0.3">
      <c r="A8" s="633" t="s">
        <v>90</v>
      </c>
      <c r="B8" s="634">
        <v>3</v>
      </c>
      <c r="C8" s="634">
        <v>5</v>
      </c>
      <c r="D8" s="635">
        <v>4</v>
      </c>
    </row>
    <row r="9" spans="1:6" ht="12.75" thickTop="1" x14ac:dyDescent="0.2"/>
    <row r="10" spans="1:6" ht="179.25" customHeight="1" x14ac:dyDescent="0.2">
      <c r="A10" s="689" t="s">
        <v>911</v>
      </c>
      <c r="B10" s="689"/>
      <c r="C10" s="689"/>
      <c r="D10" s="689"/>
      <c r="E10" s="689"/>
      <c r="F10" s="689"/>
    </row>
  </sheetData>
  <mergeCells count="1">
    <mergeCell ref="A10:F10"/>
  </mergeCells>
  <conditionalFormatting sqref="A10:F10">
    <cfRule type="cellIs" dxfId="5" priority="4" operator="equal">
      <formula>5</formula>
    </cfRule>
  </conditionalFormatting>
  <conditionalFormatting sqref="B5:D8">
    <cfRule type="cellIs" dxfId="4" priority="1" operator="equal">
      <formula>5</formula>
    </cfRule>
    <cfRule type="cellIs" dxfId="3" priority="2" operator="equal">
      <formula>4</formula>
    </cfRule>
    <cfRule type="cellIs" dxfId="2" priority="3" operator="equal">
      <formula>3</formula>
    </cfRule>
  </conditionalFormatting>
  <pageMargins left="0.75" right="0.75" top="1" bottom="1" header="0.5" footer="0.5"/>
  <pageSetup paperSize="256"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65">
    <tabColor rgb="FF7030A0"/>
  </sheetPr>
  <dimension ref="A1:J13"/>
  <sheetViews>
    <sheetView showGridLines="0" workbookViewId="0">
      <selection activeCell="J13" sqref="J13"/>
    </sheetView>
  </sheetViews>
  <sheetFormatPr defaultRowHeight="12" x14ac:dyDescent="0.2"/>
  <cols>
    <col min="1" max="1" width="24.83203125" customWidth="1"/>
    <col min="2" max="2" width="26" customWidth="1"/>
    <col min="3" max="3" width="9.1640625" customWidth="1"/>
    <col min="4" max="4" width="26.33203125" customWidth="1"/>
    <col min="5" max="5" width="7.33203125" customWidth="1"/>
    <col min="6" max="6" width="26.1640625" customWidth="1"/>
  </cols>
  <sheetData>
    <row r="1" spans="1:10" x14ac:dyDescent="0.2">
      <c r="A1" s="1"/>
      <c r="B1" s="1"/>
      <c r="C1" s="1"/>
      <c r="D1" s="1"/>
      <c r="E1" s="1"/>
      <c r="F1" s="1"/>
      <c r="G1" s="1"/>
      <c r="H1" s="1"/>
      <c r="I1" s="1"/>
      <c r="J1" s="24"/>
    </row>
    <row r="2" spans="1:10" ht="32.450000000000003" customHeight="1" x14ac:dyDescent="0.3">
      <c r="A2" s="269" t="s">
        <v>169</v>
      </c>
      <c r="B2" s="1"/>
      <c r="C2" s="1"/>
      <c r="D2" s="1"/>
      <c r="E2" s="1"/>
      <c r="F2" s="1"/>
      <c r="G2" s="1"/>
      <c r="H2" s="1"/>
      <c r="I2" s="1"/>
      <c r="J2" s="24"/>
    </row>
    <row r="3" spans="1:10" ht="9" customHeight="1" x14ac:dyDescent="0.2">
      <c r="A3" s="1"/>
      <c r="B3" s="1"/>
      <c r="C3" s="1"/>
      <c r="D3" s="1"/>
      <c r="E3" s="1"/>
      <c r="F3" s="1"/>
      <c r="G3" s="1"/>
      <c r="H3" s="1"/>
      <c r="I3" s="1"/>
      <c r="J3" s="24"/>
    </row>
    <row r="4" spans="1:10" ht="15.75" x14ac:dyDescent="0.2">
      <c r="A4" s="260" t="s">
        <v>170</v>
      </c>
      <c r="B4" s="260" t="s">
        <v>171</v>
      </c>
      <c r="C4" s="1"/>
      <c r="D4" s="260" t="s">
        <v>172</v>
      </c>
      <c r="E4" s="1"/>
      <c r="F4" s="260" t="s">
        <v>173</v>
      </c>
      <c r="G4" s="1"/>
      <c r="H4" s="1"/>
      <c r="I4" s="1"/>
      <c r="J4" s="24"/>
    </row>
    <row r="5" spans="1:10" x14ac:dyDescent="0.2">
      <c r="A5" s="261" t="s">
        <v>174</v>
      </c>
      <c r="B5" s="263">
        <v>123.5</v>
      </c>
      <c r="C5" s="1"/>
      <c r="D5" s="665">
        <v>39203</v>
      </c>
      <c r="E5" s="1"/>
      <c r="F5" s="263" t="s">
        <v>948</v>
      </c>
      <c r="G5" s="1"/>
      <c r="H5" s="1"/>
      <c r="I5" s="1"/>
      <c r="J5" s="254"/>
    </row>
    <row r="6" spans="1:10" x14ac:dyDescent="0.2">
      <c r="A6" s="261" t="s">
        <v>175</v>
      </c>
      <c r="B6" s="264">
        <v>123.5</v>
      </c>
      <c r="C6" s="1"/>
      <c r="D6" s="264">
        <v>39203</v>
      </c>
      <c r="E6" s="1"/>
      <c r="F6" s="264" t="s">
        <v>948</v>
      </c>
      <c r="G6" s="1"/>
      <c r="H6" s="1"/>
      <c r="I6" s="1"/>
      <c r="J6" s="255"/>
    </row>
    <row r="7" spans="1:10" x14ac:dyDescent="0.2">
      <c r="A7" s="261" t="s">
        <v>176</v>
      </c>
      <c r="B7" s="663">
        <v>123.5</v>
      </c>
      <c r="C7" s="1"/>
      <c r="D7" s="265">
        <v>39203</v>
      </c>
      <c r="E7" s="1"/>
      <c r="F7" s="265" t="s">
        <v>948</v>
      </c>
      <c r="G7" s="1"/>
      <c r="H7" s="1"/>
      <c r="I7" s="1"/>
      <c r="J7" s="256"/>
    </row>
    <row r="8" spans="1:10" x14ac:dyDescent="0.2">
      <c r="A8" s="262" t="s">
        <v>177</v>
      </c>
      <c r="B8" s="266">
        <v>123.5</v>
      </c>
      <c r="C8" s="1"/>
      <c r="D8" s="266">
        <v>39203</v>
      </c>
      <c r="E8" s="1"/>
      <c r="F8" s="266" t="s">
        <v>948</v>
      </c>
      <c r="G8" s="1"/>
      <c r="H8" s="1"/>
      <c r="I8" s="1"/>
      <c r="J8" s="257"/>
    </row>
    <row r="9" spans="1:10" x14ac:dyDescent="0.2">
      <c r="A9" s="261" t="s">
        <v>178</v>
      </c>
      <c r="B9" s="664">
        <v>123.5</v>
      </c>
      <c r="C9" s="1"/>
      <c r="D9" s="666">
        <v>44317</v>
      </c>
      <c r="E9" s="1"/>
      <c r="F9" s="267" t="s">
        <v>948</v>
      </c>
      <c r="G9" s="1"/>
      <c r="H9" s="1"/>
      <c r="I9" s="1"/>
      <c r="J9" s="258"/>
    </row>
    <row r="10" spans="1:10" x14ac:dyDescent="0.2">
      <c r="A10" s="261" t="s">
        <v>179</v>
      </c>
      <c r="B10" s="268" t="s">
        <v>946</v>
      </c>
      <c r="C10" s="1"/>
      <c r="D10" s="268" t="s">
        <v>947</v>
      </c>
      <c r="E10" s="1"/>
      <c r="F10" s="268" t="s">
        <v>948</v>
      </c>
      <c r="G10" s="1"/>
      <c r="H10" s="1"/>
      <c r="I10" s="1"/>
      <c r="J10" s="259"/>
    </row>
    <row r="11" spans="1:10" x14ac:dyDescent="0.2">
      <c r="A11" s="1"/>
      <c r="B11" s="1"/>
      <c r="C11" s="1"/>
      <c r="D11" s="1"/>
      <c r="E11" s="1"/>
      <c r="F11" s="1"/>
      <c r="G11" s="1"/>
      <c r="H11" s="1"/>
      <c r="I11" s="1"/>
      <c r="J11" s="24"/>
    </row>
    <row r="12" spans="1:10" x14ac:dyDescent="0.2">
      <c r="A12" s="1"/>
      <c r="B12" s="1"/>
      <c r="C12" s="1"/>
      <c r="D12" s="1"/>
      <c r="E12" s="1"/>
      <c r="F12" s="1"/>
      <c r="G12" s="1"/>
      <c r="H12" s="1"/>
      <c r="I12" s="1"/>
      <c r="J12" s="24"/>
    </row>
    <row r="13" spans="1:10" ht="132.75" customHeight="1" x14ac:dyDescent="0.2">
      <c r="A13" s="697" t="s">
        <v>815</v>
      </c>
      <c r="B13" s="697"/>
      <c r="C13" s="697"/>
      <c r="D13" s="697"/>
      <c r="E13" s="697"/>
      <c r="F13" s="697"/>
      <c r="G13" s="1"/>
      <c r="H13" s="1"/>
      <c r="I13" s="1"/>
      <c r="J13" s="24"/>
    </row>
  </sheetData>
  <dataConsolidate/>
  <mergeCells count="1">
    <mergeCell ref="A13:F13"/>
  </mergeCells>
  <pageMargins left="0.75" right="0.75" top="1" bottom="1" header="0.5" footer="0.5"/>
  <pageSetup paperSize="9" scale="87" orientation="portrait" r:id="rId1"/>
  <headerFooter alignWithMargins="0"/>
  <colBreaks count="1" manualBreakCount="1">
    <brk id="6"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66">
    <tabColor rgb="FF7030A0"/>
  </sheetPr>
  <dimension ref="A2:G28"/>
  <sheetViews>
    <sheetView showGridLines="0" topLeftCell="A4" workbookViewId="0">
      <selection activeCell="A3" sqref="A3:B4"/>
    </sheetView>
  </sheetViews>
  <sheetFormatPr defaultRowHeight="12" x14ac:dyDescent="0.2"/>
  <cols>
    <col min="1" max="1" width="18.33203125" style="1" customWidth="1"/>
    <col min="2" max="2" width="23.83203125" style="1" customWidth="1"/>
    <col min="3" max="16384" width="9.33203125" style="1"/>
  </cols>
  <sheetData>
    <row r="2" spans="1:6" ht="18.75" x14ac:dyDescent="0.3">
      <c r="A2" s="211" t="s">
        <v>180</v>
      </c>
      <c r="B2" s="183"/>
    </row>
    <row r="3" spans="1:6" ht="21.75" customHeight="1" x14ac:dyDescent="0.2">
      <c r="A3" s="698" t="s">
        <v>915</v>
      </c>
      <c r="B3" s="699"/>
    </row>
    <row r="4" spans="1:6" ht="17.25" customHeight="1" x14ac:dyDescent="0.2">
      <c r="A4" s="699"/>
      <c r="B4" s="699"/>
      <c r="F4" s="270"/>
    </row>
    <row r="5" spans="1:6" ht="18.75" x14ac:dyDescent="0.3">
      <c r="A5" s="211" t="s">
        <v>181</v>
      </c>
      <c r="F5" s="271"/>
    </row>
    <row r="6" spans="1:6" ht="18.75" x14ac:dyDescent="0.2">
      <c r="A6" s="273" t="s">
        <v>13</v>
      </c>
      <c r="B6" s="274" t="s">
        <v>15</v>
      </c>
    </row>
    <row r="7" spans="1:6" ht="18.75" x14ac:dyDescent="0.3">
      <c r="A7" s="275" t="s">
        <v>85</v>
      </c>
      <c r="B7" s="276" t="s">
        <v>86</v>
      </c>
    </row>
    <row r="8" spans="1:6" ht="18.75" x14ac:dyDescent="0.3">
      <c r="A8" s="275" t="s">
        <v>87</v>
      </c>
      <c r="B8" s="276" t="s">
        <v>24</v>
      </c>
    </row>
    <row r="9" spans="1:6" ht="18.75" x14ac:dyDescent="0.3">
      <c r="A9" s="275" t="s">
        <v>88</v>
      </c>
      <c r="B9" s="276" t="s">
        <v>89</v>
      </c>
    </row>
    <row r="10" spans="1:6" ht="18.75" x14ac:dyDescent="0.3">
      <c r="A10" s="275" t="s">
        <v>90</v>
      </c>
      <c r="B10" s="276" t="s">
        <v>33</v>
      </c>
    </row>
    <row r="11" spans="1:6" ht="18.75" x14ac:dyDescent="0.3">
      <c r="A11" s="275" t="s">
        <v>91</v>
      </c>
      <c r="B11" s="276" t="s">
        <v>86</v>
      </c>
    </row>
    <row r="12" spans="1:6" ht="18.75" x14ac:dyDescent="0.3">
      <c r="A12" s="275" t="s">
        <v>92</v>
      </c>
      <c r="B12" s="276" t="s">
        <v>89</v>
      </c>
    </row>
    <row r="13" spans="1:6" ht="18.75" x14ac:dyDescent="0.3">
      <c r="A13" s="275" t="s">
        <v>93</v>
      </c>
      <c r="B13" s="276" t="s">
        <v>29</v>
      </c>
    </row>
    <row r="14" spans="1:6" ht="18.75" x14ac:dyDescent="0.3">
      <c r="A14" s="275" t="s">
        <v>94</v>
      </c>
      <c r="B14" s="276" t="s">
        <v>86</v>
      </c>
    </row>
    <row r="15" spans="1:6" ht="18.75" x14ac:dyDescent="0.3">
      <c r="A15" s="275" t="s">
        <v>95</v>
      </c>
      <c r="B15" s="277" t="s">
        <v>33</v>
      </c>
    </row>
    <row r="17" spans="1:7" ht="12" customHeight="1" x14ac:dyDescent="0.2">
      <c r="A17" s="689" t="s">
        <v>816</v>
      </c>
      <c r="B17" s="689"/>
      <c r="C17" s="689"/>
      <c r="D17" s="689"/>
      <c r="E17" s="689"/>
      <c r="F17" s="689"/>
      <c r="G17" s="689"/>
    </row>
    <row r="18" spans="1:7" ht="12" customHeight="1" x14ac:dyDescent="0.2">
      <c r="A18" s="689"/>
      <c r="B18" s="689"/>
      <c r="C18" s="689"/>
      <c r="D18" s="689"/>
      <c r="E18" s="689"/>
      <c r="F18" s="689"/>
      <c r="G18" s="689"/>
    </row>
    <row r="19" spans="1:7" ht="12" customHeight="1" x14ac:dyDescent="0.2">
      <c r="A19" s="689"/>
      <c r="B19" s="689"/>
      <c r="C19" s="689"/>
      <c r="D19" s="689"/>
      <c r="E19" s="689"/>
      <c r="F19" s="689"/>
      <c r="G19" s="689"/>
    </row>
    <row r="20" spans="1:7" ht="12" customHeight="1" x14ac:dyDescent="0.2">
      <c r="A20" s="689"/>
      <c r="B20" s="689"/>
      <c r="C20" s="689"/>
      <c r="D20" s="689"/>
      <c r="E20" s="689"/>
      <c r="F20" s="689"/>
      <c r="G20" s="689"/>
    </row>
    <row r="21" spans="1:7" ht="12" customHeight="1" x14ac:dyDescent="0.2">
      <c r="A21" s="689"/>
      <c r="B21" s="689"/>
      <c r="C21" s="689"/>
      <c r="D21" s="689"/>
      <c r="E21" s="689"/>
      <c r="F21" s="689"/>
      <c r="G21" s="689"/>
    </row>
    <row r="22" spans="1:7" ht="12" customHeight="1" x14ac:dyDescent="0.2">
      <c r="A22" s="689"/>
      <c r="B22" s="689"/>
      <c r="C22" s="689"/>
      <c r="D22" s="689"/>
      <c r="E22" s="689"/>
      <c r="F22" s="689"/>
      <c r="G22" s="689"/>
    </row>
    <row r="23" spans="1:7" ht="12" customHeight="1" x14ac:dyDescent="0.2">
      <c r="A23" s="689"/>
      <c r="B23" s="689"/>
      <c r="C23" s="689"/>
      <c r="D23" s="689"/>
      <c r="E23" s="689"/>
      <c r="F23" s="689"/>
      <c r="G23" s="689"/>
    </row>
    <row r="24" spans="1:7" ht="12" customHeight="1" x14ac:dyDescent="0.2">
      <c r="A24" s="689"/>
      <c r="B24" s="689"/>
      <c r="C24" s="689"/>
      <c r="D24" s="689"/>
      <c r="E24" s="689"/>
      <c r="F24" s="689"/>
      <c r="G24" s="689"/>
    </row>
    <row r="25" spans="1:7" ht="12" customHeight="1" x14ac:dyDescent="0.2">
      <c r="A25" s="689"/>
      <c r="B25" s="689"/>
      <c r="C25" s="689"/>
      <c r="D25" s="689"/>
      <c r="E25" s="689"/>
      <c r="F25" s="689"/>
      <c r="G25" s="689"/>
    </row>
    <row r="26" spans="1:7" ht="12" customHeight="1" x14ac:dyDescent="0.2">
      <c r="A26" s="689"/>
      <c r="B26" s="689"/>
      <c r="C26" s="689"/>
      <c r="D26" s="689"/>
      <c r="E26" s="689"/>
      <c r="F26" s="689"/>
      <c r="G26" s="689"/>
    </row>
    <row r="27" spans="1:7" ht="12" customHeight="1" x14ac:dyDescent="0.2">
      <c r="A27" s="689"/>
      <c r="B27" s="689"/>
      <c r="C27" s="689"/>
      <c r="D27" s="689"/>
      <c r="E27" s="689"/>
      <c r="F27" s="689"/>
      <c r="G27" s="689"/>
    </row>
    <row r="28" spans="1:7" ht="12" customHeight="1" x14ac:dyDescent="0.2">
      <c r="A28" s="689"/>
      <c r="B28" s="689"/>
      <c r="C28" s="689"/>
      <c r="D28" s="689"/>
      <c r="E28" s="689"/>
      <c r="F28" s="689"/>
      <c r="G28" s="689"/>
    </row>
  </sheetData>
  <mergeCells count="2">
    <mergeCell ref="A3:B4"/>
    <mergeCell ref="A17:G28"/>
  </mergeCells>
  <dataValidations count="1">
    <dataValidation type="whole" allowBlank="1" showInputMessage="1" showErrorMessage="1" sqref="C16" xr:uid="{00000000-0002-0000-1100-000000000000}">
      <formula1>2000</formula1>
      <formula2>10000</formula2>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7">
    <tabColor rgb="FF7030A0"/>
  </sheetPr>
  <dimension ref="A2:G21"/>
  <sheetViews>
    <sheetView showGridLines="0" workbookViewId="0">
      <selection activeCell="F9" sqref="F9"/>
    </sheetView>
  </sheetViews>
  <sheetFormatPr defaultRowHeight="12" x14ac:dyDescent="0.2"/>
  <cols>
    <col min="1" max="1" width="24.6640625" style="1" customWidth="1"/>
    <col min="2" max="2" width="26.33203125" style="1" customWidth="1"/>
    <col min="3" max="6" width="9.33203125" style="1"/>
    <col min="7" max="7" width="31.6640625" style="1" customWidth="1"/>
    <col min="8" max="16384" width="9.33203125" style="1"/>
  </cols>
  <sheetData>
    <row r="2" spans="1:7" ht="18.75" x14ac:dyDescent="0.3">
      <c r="A2" s="211" t="s">
        <v>182</v>
      </c>
      <c r="B2" s="183"/>
    </row>
    <row r="4" spans="1:7" ht="15.75" x14ac:dyDescent="0.2">
      <c r="A4" s="279" t="s">
        <v>183</v>
      </c>
      <c r="B4" s="279" t="s">
        <v>184</v>
      </c>
    </row>
    <row r="5" spans="1:7" ht="15.75" x14ac:dyDescent="0.2">
      <c r="A5" s="280" t="s">
        <v>185</v>
      </c>
      <c r="B5" s="667">
        <v>1.25</v>
      </c>
      <c r="G5" s="278"/>
    </row>
    <row r="6" spans="1:7" ht="15.75" x14ac:dyDescent="0.2">
      <c r="A6" s="280" t="s">
        <v>186</v>
      </c>
      <c r="B6" s="667">
        <v>32.5</v>
      </c>
    </row>
    <row r="7" spans="1:7" ht="15.75" x14ac:dyDescent="0.2">
      <c r="A7" s="280" t="s">
        <v>187</v>
      </c>
      <c r="B7" s="667">
        <v>10.55</v>
      </c>
    </row>
    <row r="8" spans="1:7" ht="15.75" x14ac:dyDescent="0.2">
      <c r="A8" s="280" t="s">
        <v>188</v>
      </c>
      <c r="B8" s="667">
        <v>15</v>
      </c>
    </row>
    <row r="9" spans="1:7" ht="15.75" x14ac:dyDescent="0.2">
      <c r="A9" s="280" t="s">
        <v>189</v>
      </c>
      <c r="B9" s="667">
        <v>125.5</v>
      </c>
    </row>
    <row r="11" spans="1:7" ht="12" customHeight="1" x14ac:dyDescent="0.2">
      <c r="A11" s="689" t="s">
        <v>817</v>
      </c>
      <c r="B11" s="689"/>
      <c r="C11" s="689"/>
      <c r="D11" s="689"/>
      <c r="E11" s="689"/>
      <c r="F11" s="689"/>
    </row>
    <row r="12" spans="1:7" ht="12" customHeight="1" x14ac:dyDescent="0.2">
      <c r="A12" s="689"/>
      <c r="B12" s="689"/>
      <c r="C12" s="689"/>
      <c r="D12" s="689"/>
      <c r="E12" s="689"/>
      <c r="F12" s="689"/>
    </row>
    <row r="13" spans="1:7" ht="12" customHeight="1" x14ac:dyDescent="0.2">
      <c r="A13" s="689"/>
      <c r="B13" s="689"/>
      <c r="C13" s="689"/>
      <c r="D13" s="689"/>
      <c r="E13" s="689"/>
      <c r="F13" s="689"/>
    </row>
    <row r="14" spans="1:7" ht="12" customHeight="1" x14ac:dyDescent="0.2">
      <c r="A14" s="689"/>
      <c r="B14" s="689"/>
      <c r="C14" s="689"/>
      <c r="D14" s="689"/>
      <c r="E14" s="689"/>
      <c r="F14" s="689"/>
    </row>
    <row r="15" spans="1:7" ht="12" customHeight="1" x14ac:dyDescent="0.2">
      <c r="A15" s="689"/>
      <c r="B15" s="689"/>
      <c r="C15" s="689"/>
      <c r="D15" s="689"/>
      <c r="E15" s="689"/>
      <c r="F15" s="689"/>
    </row>
    <row r="16" spans="1:7" ht="12" customHeight="1" x14ac:dyDescent="0.2">
      <c r="A16" s="689"/>
      <c r="B16" s="689"/>
      <c r="C16" s="689"/>
      <c r="D16" s="689"/>
      <c r="E16" s="689"/>
      <c r="F16" s="689"/>
    </row>
    <row r="17" spans="1:6" ht="12" customHeight="1" x14ac:dyDescent="0.2">
      <c r="A17" s="689"/>
      <c r="B17" s="689"/>
      <c r="C17" s="689"/>
      <c r="D17" s="689"/>
      <c r="E17" s="689"/>
      <c r="F17" s="689"/>
    </row>
    <row r="18" spans="1:6" ht="12" customHeight="1" x14ac:dyDescent="0.2">
      <c r="A18" s="689"/>
      <c r="B18" s="689"/>
      <c r="C18" s="689"/>
      <c r="D18" s="689"/>
      <c r="E18" s="689"/>
      <c r="F18" s="689"/>
    </row>
    <row r="19" spans="1:6" ht="12" customHeight="1" x14ac:dyDescent="0.2">
      <c r="A19" s="689"/>
      <c r="B19" s="689"/>
      <c r="C19" s="689"/>
      <c r="D19" s="689"/>
      <c r="E19" s="689"/>
      <c r="F19" s="689"/>
    </row>
    <row r="20" spans="1:6" ht="12" customHeight="1" x14ac:dyDescent="0.2">
      <c r="A20" s="689"/>
      <c r="B20" s="689"/>
      <c r="C20" s="689"/>
      <c r="D20" s="689"/>
      <c r="E20" s="689"/>
      <c r="F20" s="689"/>
    </row>
    <row r="21" spans="1:6" x14ac:dyDescent="0.2">
      <c r="A21" s="689"/>
      <c r="B21" s="689"/>
      <c r="C21" s="689"/>
      <c r="D21" s="689"/>
      <c r="E21" s="689"/>
      <c r="F21" s="689"/>
    </row>
  </sheetData>
  <mergeCells count="1">
    <mergeCell ref="A11:F21"/>
  </mergeCell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68">
    <tabColor rgb="FF7030A0"/>
  </sheetPr>
  <dimension ref="A1:N26"/>
  <sheetViews>
    <sheetView showGridLines="0" workbookViewId="0">
      <selection activeCell="I15" sqref="I15"/>
    </sheetView>
  </sheetViews>
  <sheetFormatPr defaultRowHeight="12" x14ac:dyDescent="0.2"/>
  <cols>
    <col min="1" max="1" width="10.6640625" style="1" customWidth="1"/>
    <col min="2" max="2" width="12.6640625" style="1" customWidth="1"/>
    <col min="3" max="3" width="7" style="1" customWidth="1"/>
    <col min="4" max="4" width="11.1640625" style="1" customWidth="1"/>
    <col min="5" max="5" width="12.83203125" style="1" customWidth="1"/>
    <col min="6" max="6" width="13.83203125" style="1" customWidth="1"/>
    <col min="7" max="7" width="12.6640625" style="1" customWidth="1"/>
    <col min="8" max="8" width="8.83203125" style="1" customWidth="1"/>
    <col min="9" max="9" width="17" style="1" customWidth="1"/>
    <col min="10" max="16384" width="9.33203125" style="1"/>
  </cols>
  <sheetData>
    <row r="1" spans="1:14" ht="15" x14ac:dyDescent="0.25">
      <c r="A1" s="281"/>
      <c r="B1" s="281"/>
      <c r="C1" s="281"/>
      <c r="D1" s="281"/>
      <c r="E1" s="281"/>
      <c r="F1" s="281"/>
      <c r="G1" s="281"/>
      <c r="H1" s="281"/>
      <c r="I1" s="281"/>
      <c r="J1" s="281"/>
      <c r="K1" s="281"/>
      <c r="L1" s="281"/>
      <c r="M1" s="281"/>
      <c r="N1" s="281"/>
    </row>
    <row r="2" spans="1:14" ht="18.75" x14ac:dyDescent="0.3">
      <c r="A2" s="281"/>
      <c r="B2" s="287" t="s">
        <v>190</v>
      </c>
      <c r="C2" s="281"/>
      <c r="D2" s="281"/>
      <c r="E2" s="281"/>
      <c r="F2" s="281"/>
      <c r="G2" s="281"/>
      <c r="H2" s="281"/>
      <c r="I2" s="281"/>
      <c r="J2" s="281"/>
      <c r="K2" s="281"/>
      <c r="L2" s="281"/>
      <c r="M2" s="281"/>
      <c r="N2" s="281"/>
    </row>
    <row r="3" spans="1:14" ht="25.15" customHeight="1" x14ac:dyDescent="0.25">
      <c r="A3" s="281"/>
      <c r="B3" s="281"/>
      <c r="C3" s="281"/>
      <c r="D3" s="281"/>
      <c r="E3" s="281"/>
      <c r="F3" s="281"/>
      <c r="G3" s="281"/>
      <c r="H3" s="281"/>
      <c r="I3" s="281"/>
      <c r="J3" s="281"/>
      <c r="K3" s="281"/>
      <c r="L3" s="281"/>
      <c r="M3" s="281"/>
      <c r="N3" s="281"/>
    </row>
    <row r="4" spans="1:14" ht="15.75" x14ac:dyDescent="0.25">
      <c r="A4" s="700" t="s">
        <v>191</v>
      </c>
      <c r="B4" s="700"/>
      <c r="C4" s="281"/>
      <c r="D4" s="700" t="s">
        <v>192</v>
      </c>
      <c r="E4" s="700"/>
      <c r="F4" s="700"/>
      <c r="G4" s="700"/>
      <c r="H4" s="281"/>
      <c r="I4" s="286" t="s">
        <v>193</v>
      </c>
      <c r="J4" s="281"/>
      <c r="K4" s="281"/>
      <c r="L4" s="281"/>
      <c r="M4" s="281"/>
      <c r="N4" s="281"/>
    </row>
    <row r="5" spans="1:14" ht="15" x14ac:dyDescent="0.25">
      <c r="A5" s="285" t="s">
        <v>194</v>
      </c>
      <c r="B5" s="285" t="s">
        <v>195</v>
      </c>
      <c r="C5" s="281"/>
      <c r="D5" s="285" t="s">
        <v>196</v>
      </c>
      <c r="E5" s="285" t="s">
        <v>197</v>
      </c>
      <c r="F5" s="285" t="s">
        <v>198</v>
      </c>
      <c r="G5" s="285" t="s">
        <v>199</v>
      </c>
      <c r="H5" s="282"/>
      <c r="I5" s="285" t="s">
        <v>200</v>
      </c>
      <c r="J5" s="281"/>
      <c r="K5" s="281"/>
      <c r="L5" s="282"/>
      <c r="M5" s="281"/>
      <c r="N5" s="281"/>
    </row>
    <row r="6" spans="1:14" ht="15" x14ac:dyDescent="0.25">
      <c r="A6" s="288">
        <v>1</v>
      </c>
      <c r="B6" s="288">
        <v>2</v>
      </c>
      <c r="C6" s="283"/>
      <c r="D6" s="288" t="s">
        <v>97</v>
      </c>
      <c r="E6" s="289" t="s">
        <v>201</v>
      </c>
      <c r="F6" s="289" t="s">
        <v>202</v>
      </c>
      <c r="G6" s="289" t="s">
        <v>203</v>
      </c>
      <c r="H6" s="284"/>
      <c r="I6" s="288" t="s">
        <v>85</v>
      </c>
      <c r="J6" s="281"/>
      <c r="K6" s="281"/>
      <c r="L6" s="284"/>
      <c r="M6" s="281"/>
      <c r="N6" s="281"/>
    </row>
    <row r="7" spans="1:14" ht="15" x14ac:dyDescent="0.25">
      <c r="A7" s="288">
        <v>2</v>
      </c>
      <c r="B7" s="288">
        <v>4</v>
      </c>
      <c r="C7" s="283"/>
      <c r="D7" s="288" t="s">
        <v>97</v>
      </c>
      <c r="E7" s="289" t="s">
        <v>916</v>
      </c>
      <c r="F7" s="289" t="s">
        <v>917</v>
      </c>
      <c r="G7" s="289" t="s">
        <v>203</v>
      </c>
      <c r="H7" s="284"/>
      <c r="I7" s="288" t="s">
        <v>87</v>
      </c>
      <c r="J7" s="281"/>
      <c r="K7" s="281"/>
      <c r="L7" s="284"/>
      <c r="M7" s="281"/>
      <c r="N7" s="281"/>
    </row>
    <row r="8" spans="1:14" ht="15" x14ac:dyDescent="0.25">
      <c r="A8" s="288">
        <v>3</v>
      </c>
      <c r="B8" s="288">
        <v>6</v>
      </c>
      <c r="C8" s="283"/>
      <c r="D8" s="288" t="s">
        <v>97</v>
      </c>
      <c r="E8" s="289" t="s">
        <v>918</v>
      </c>
      <c r="F8" s="289" t="s">
        <v>919</v>
      </c>
      <c r="G8" s="289" t="s">
        <v>203</v>
      </c>
      <c r="H8" s="284"/>
      <c r="I8" s="288" t="s">
        <v>88</v>
      </c>
      <c r="J8" s="281"/>
      <c r="K8" s="281"/>
      <c r="L8" s="282"/>
      <c r="M8" s="281"/>
      <c r="N8" s="281"/>
    </row>
    <row r="9" spans="1:14" ht="15" x14ac:dyDescent="0.25">
      <c r="A9" s="288">
        <v>4</v>
      </c>
      <c r="B9" s="288">
        <v>8</v>
      </c>
      <c r="C9" s="283"/>
      <c r="D9" s="288" t="s">
        <v>97</v>
      </c>
      <c r="E9" s="289" t="s">
        <v>920</v>
      </c>
      <c r="F9" s="289" t="s">
        <v>921</v>
      </c>
      <c r="G9" s="289" t="s">
        <v>203</v>
      </c>
      <c r="H9" s="284"/>
      <c r="I9" s="288" t="s">
        <v>91</v>
      </c>
      <c r="J9" s="281"/>
      <c r="K9" s="281"/>
      <c r="L9" s="282"/>
      <c r="M9" s="281"/>
      <c r="N9" s="281"/>
    </row>
    <row r="10" spans="1:14" ht="15" x14ac:dyDescent="0.25">
      <c r="A10" s="288">
        <v>5</v>
      </c>
      <c r="B10" s="288">
        <v>10</v>
      </c>
      <c r="C10" s="283"/>
      <c r="D10" s="288" t="s">
        <v>97</v>
      </c>
      <c r="E10" s="289" t="s">
        <v>922</v>
      </c>
      <c r="F10" s="289" t="s">
        <v>923</v>
      </c>
      <c r="G10" s="289" t="s">
        <v>203</v>
      </c>
      <c r="H10" s="284"/>
      <c r="I10" s="288" t="s">
        <v>204</v>
      </c>
      <c r="J10" s="281"/>
      <c r="K10" s="281"/>
      <c r="L10" s="282"/>
      <c r="M10" s="281"/>
      <c r="N10" s="281"/>
    </row>
    <row r="11" spans="1:14" ht="15" x14ac:dyDescent="0.25">
      <c r="A11" s="288">
        <v>6</v>
      </c>
      <c r="B11" s="288">
        <v>12</v>
      </c>
      <c r="C11" s="283"/>
      <c r="D11" s="288" t="s">
        <v>97</v>
      </c>
      <c r="E11" s="289" t="s">
        <v>924</v>
      </c>
      <c r="F11" s="289" t="s">
        <v>925</v>
      </c>
      <c r="G11" s="289" t="s">
        <v>203</v>
      </c>
      <c r="H11" s="284"/>
      <c r="I11" s="288" t="s">
        <v>85</v>
      </c>
      <c r="J11" s="281"/>
      <c r="K11" s="281"/>
      <c r="L11" s="282"/>
      <c r="M11" s="281"/>
      <c r="N11" s="281"/>
    </row>
    <row r="12" spans="1:14" ht="15" x14ac:dyDescent="0.25">
      <c r="A12" s="288">
        <v>7</v>
      </c>
      <c r="B12" s="288">
        <v>14</v>
      </c>
      <c r="C12" s="283"/>
      <c r="D12" s="288" t="s">
        <v>97</v>
      </c>
      <c r="E12" s="289" t="s">
        <v>926</v>
      </c>
      <c r="F12" s="289" t="s">
        <v>927</v>
      </c>
      <c r="G12" s="289" t="s">
        <v>203</v>
      </c>
      <c r="H12" s="284"/>
      <c r="I12" s="288" t="s">
        <v>87</v>
      </c>
      <c r="J12" s="281"/>
      <c r="K12" s="281"/>
      <c r="L12" s="282"/>
      <c r="M12" s="281"/>
      <c r="N12" s="281"/>
    </row>
    <row r="13" spans="1:14" ht="15" x14ac:dyDescent="0.25">
      <c r="A13" s="288">
        <v>8</v>
      </c>
      <c r="B13" s="288">
        <v>16</v>
      </c>
      <c r="C13" s="283"/>
      <c r="D13" s="288" t="s">
        <v>97</v>
      </c>
      <c r="E13" s="289" t="s">
        <v>928</v>
      </c>
      <c r="F13" s="289" t="s">
        <v>929</v>
      </c>
      <c r="G13" s="289" t="s">
        <v>203</v>
      </c>
      <c r="H13" s="284"/>
      <c r="I13" s="288" t="s">
        <v>88</v>
      </c>
      <c r="J13" s="281"/>
      <c r="K13" s="281"/>
      <c r="L13" s="282"/>
      <c r="M13" s="281"/>
      <c r="N13" s="281"/>
    </row>
    <row r="14" spans="1:14" ht="15" x14ac:dyDescent="0.25">
      <c r="A14" s="288">
        <v>9</v>
      </c>
      <c r="B14" s="288">
        <v>18</v>
      </c>
      <c r="C14" s="283"/>
      <c r="D14" s="288" t="s">
        <v>97</v>
      </c>
      <c r="E14" s="289" t="s">
        <v>930</v>
      </c>
      <c r="F14" s="289" t="s">
        <v>931</v>
      </c>
      <c r="G14" s="289" t="s">
        <v>203</v>
      </c>
      <c r="H14" s="284"/>
      <c r="I14" s="288" t="s">
        <v>91</v>
      </c>
      <c r="J14" s="281"/>
      <c r="K14" s="281"/>
      <c r="L14" s="282"/>
      <c r="M14" s="281"/>
      <c r="N14" s="281"/>
    </row>
    <row r="15" spans="1:14" ht="15" x14ac:dyDescent="0.25">
      <c r="A15" s="288">
        <v>10</v>
      </c>
      <c r="B15" s="288">
        <v>20</v>
      </c>
      <c r="C15" s="283"/>
      <c r="D15" s="288" t="s">
        <v>97</v>
      </c>
      <c r="E15" s="289" t="s">
        <v>932</v>
      </c>
      <c r="F15" s="289" t="s">
        <v>933</v>
      </c>
      <c r="G15" s="289" t="s">
        <v>203</v>
      </c>
      <c r="H15" s="284"/>
      <c r="I15" s="288" t="s">
        <v>204</v>
      </c>
      <c r="J15" s="281"/>
      <c r="K15" s="281"/>
      <c r="L15" s="281"/>
      <c r="M15" s="281"/>
      <c r="N15" s="281"/>
    </row>
    <row r="16" spans="1:14" ht="15" x14ac:dyDescent="0.25">
      <c r="H16" s="24"/>
      <c r="J16" s="281"/>
      <c r="K16" s="281"/>
      <c r="L16" s="281"/>
      <c r="M16" s="281"/>
      <c r="N16" s="281"/>
    </row>
    <row r="17" spans="1:14" ht="15" x14ac:dyDescent="0.25">
      <c r="A17" s="689" t="s">
        <v>818</v>
      </c>
      <c r="B17" s="701"/>
      <c r="C17" s="701"/>
      <c r="D17" s="701"/>
      <c r="E17" s="701"/>
      <c r="F17" s="701"/>
      <c r="G17" s="701"/>
      <c r="H17" s="701"/>
      <c r="I17" s="701"/>
      <c r="J17" s="281"/>
      <c r="K17" s="281"/>
      <c r="L17" s="281"/>
      <c r="M17" s="281"/>
      <c r="N17" s="281"/>
    </row>
    <row r="18" spans="1:14" ht="15" x14ac:dyDescent="0.25">
      <c r="A18" s="701"/>
      <c r="B18" s="701"/>
      <c r="C18" s="701"/>
      <c r="D18" s="701"/>
      <c r="E18" s="701"/>
      <c r="F18" s="701"/>
      <c r="G18" s="701"/>
      <c r="H18" s="701"/>
      <c r="I18" s="701"/>
      <c r="J18" s="281"/>
      <c r="K18" s="281"/>
      <c r="L18" s="281"/>
      <c r="M18" s="281"/>
      <c r="N18" s="281"/>
    </row>
    <row r="19" spans="1:14" ht="15" x14ac:dyDescent="0.25">
      <c r="A19" s="701"/>
      <c r="B19" s="701"/>
      <c r="C19" s="701"/>
      <c r="D19" s="701"/>
      <c r="E19" s="701"/>
      <c r="F19" s="701"/>
      <c r="G19" s="701"/>
      <c r="H19" s="701"/>
      <c r="I19" s="701"/>
      <c r="J19" s="281"/>
      <c r="K19" s="281"/>
      <c r="L19" s="281"/>
      <c r="M19" s="281"/>
      <c r="N19" s="281"/>
    </row>
    <row r="20" spans="1:14" ht="15" x14ac:dyDescent="0.25">
      <c r="A20" s="701"/>
      <c r="B20" s="701"/>
      <c r="C20" s="701"/>
      <c r="D20" s="701"/>
      <c r="E20" s="701"/>
      <c r="F20" s="701"/>
      <c r="G20" s="701"/>
      <c r="H20" s="701"/>
      <c r="I20" s="701"/>
      <c r="J20" s="281"/>
      <c r="K20" s="281"/>
      <c r="L20" s="281"/>
      <c r="M20" s="281"/>
      <c r="N20" s="281"/>
    </row>
    <row r="21" spans="1:14" ht="15" x14ac:dyDescent="0.25">
      <c r="A21" s="701"/>
      <c r="B21" s="701"/>
      <c r="C21" s="701"/>
      <c r="D21" s="701"/>
      <c r="E21" s="701"/>
      <c r="F21" s="701"/>
      <c r="G21" s="701"/>
      <c r="H21" s="701"/>
      <c r="I21" s="701"/>
      <c r="J21" s="281"/>
      <c r="K21" s="281"/>
      <c r="L21" s="281"/>
      <c r="M21" s="281"/>
      <c r="N21" s="281"/>
    </row>
    <row r="22" spans="1:14" ht="15" x14ac:dyDescent="0.25">
      <c r="A22" s="701"/>
      <c r="B22" s="701"/>
      <c r="C22" s="701"/>
      <c r="D22" s="701"/>
      <c r="E22" s="701"/>
      <c r="F22" s="701"/>
      <c r="G22" s="701"/>
      <c r="H22" s="701"/>
      <c r="I22" s="701"/>
      <c r="J22" s="281"/>
      <c r="K22" s="281"/>
      <c r="L22" s="281"/>
      <c r="M22" s="281"/>
      <c r="N22" s="281"/>
    </row>
    <row r="23" spans="1:14" ht="15" x14ac:dyDescent="0.25">
      <c r="A23" s="701"/>
      <c r="B23" s="701"/>
      <c r="C23" s="701"/>
      <c r="D23" s="701"/>
      <c r="E23" s="701"/>
      <c r="F23" s="701"/>
      <c r="G23" s="701"/>
      <c r="H23" s="701"/>
      <c r="I23" s="701"/>
      <c r="J23" s="281"/>
      <c r="K23" s="281"/>
      <c r="L23" s="281"/>
      <c r="M23" s="281"/>
      <c r="N23" s="281"/>
    </row>
    <row r="24" spans="1:14" ht="15" x14ac:dyDescent="0.25">
      <c r="A24" s="701"/>
      <c r="B24" s="701"/>
      <c r="C24" s="701"/>
      <c r="D24" s="701"/>
      <c r="E24" s="701"/>
      <c r="F24" s="701"/>
      <c r="G24" s="701"/>
      <c r="H24" s="701"/>
      <c r="I24" s="701"/>
      <c r="J24" s="281"/>
      <c r="K24" s="281"/>
      <c r="L24" s="281"/>
      <c r="M24" s="281"/>
      <c r="N24" s="281"/>
    </row>
    <row r="25" spans="1:14" ht="15" customHeight="1" x14ac:dyDescent="0.2">
      <c r="A25" s="701"/>
      <c r="B25" s="701"/>
      <c r="C25" s="701"/>
      <c r="D25" s="701"/>
      <c r="E25" s="701"/>
      <c r="F25" s="701"/>
      <c r="G25" s="701"/>
      <c r="H25" s="701"/>
      <c r="I25" s="701"/>
    </row>
    <row r="26" spans="1:14" ht="15" customHeight="1" x14ac:dyDescent="0.2">
      <c r="A26" s="701"/>
      <c r="B26" s="701"/>
      <c r="C26" s="701"/>
      <c r="D26" s="701"/>
      <c r="E26" s="701"/>
      <c r="F26" s="701"/>
      <c r="G26" s="701"/>
      <c r="H26" s="701"/>
      <c r="I26" s="701"/>
    </row>
  </sheetData>
  <mergeCells count="3">
    <mergeCell ref="A4:B4"/>
    <mergeCell ref="D4:G4"/>
    <mergeCell ref="A17:I26"/>
  </mergeCells>
  <pageMargins left="0.75" right="0.75" top="1" bottom="1" header="0.5" footer="0.5"/>
  <pageSetup paperSize="9" scale="99" orientation="portrait" r:id="rId1"/>
  <headerFooter alignWithMargins="0"/>
  <colBreaks count="1" manualBreakCount="1">
    <brk id="9"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69">
    <tabColor rgb="FF7030A0"/>
  </sheetPr>
  <dimension ref="A2:L17"/>
  <sheetViews>
    <sheetView showGridLines="0" workbookViewId="0">
      <selection activeCell="E22" sqref="E22"/>
    </sheetView>
  </sheetViews>
  <sheetFormatPr defaultRowHeight="12" x14ac:dyDescent="0.2"/>
  <cols>
    <col min="1" max="1" width="14.6640625" style="1" customWidth="1"/>
    <col min="2" max="2" width="9.33203125" style="1"/>
    <col min="3" max="3" width="17" style="1" customWidth="1"/>
    <col min="4" max="16" width="9.33203125" style="1"/>
    <col min="17" max="17" width="11.83203125" style="1" customWidth="1"/>
    <col min="18" max="16384" width="9.33203125" style="1"/>
  </cols>
  <sheetData>
    <row r="2" spans="1:12" ht="18.75" x14ac:dyDescent="0.3">
      <c r="A2" s="290" t="s">
        <v>205</v>
      </c>
      <c r="B2" s="183"/>
    </row>
    <row r="4" spans="1:12" ht="15.75" customHeight="1" x14ac:dyDescent="0.2">
      <c r="A4" s="291" t="s">
        <v>206</v>
      </c>
      <c r="C4" s="291" t="s">
        <v>193</v>
      </c>
      <c r="E4" s="689" t="s">
        <v>819</v>
      </c>
      <c r="F4" s="689"/>
      <c r="G4" s="689"/>
      <c r="H4" s="689"/>
      <c r="I4" s="689"/>
      <c r="J4" s="689"/>
      <c r="K4" s="689"/>
      <c r="L4" s="689"/>
    </row>
    <row r="5" spans="1:12" ht="12" customHeight="1" x14ac:dyDescent="0.2">
      <c r="A5" s="292" t="s">
        <v>207</v>
      </c>
      <c r="C5" s="292" t="s">
        <v>85</v>
      </c>
      <c r="E5" s="689"/>
      <c r="F5" s="689"/>
      <c r="G5" s="689"/>
      <c r="H5" s="689"/>
      <c r="I5" s="689"/>
      <c r="J5" s="689"/>
      <c r="K5" s="689"/>
      <c r="L5" s="689"/>
    </row>
    <row r="6" spans="1:12" ht="12" customHeight="1" x14ac:dyDescent="0.2">
      <c r="A6" s="292" t="s">
        <v>272</v>
      </c>
      <c r="C6" s="292" t="s">
        <v>87</v>
      </c>
      <c r="E6" s="689"/>
      <c r="F6" s="689"/>
      <c r="G6" s="689"/>
      <c r="H6" s="689"/>
      <c r="I6" s="689"/>
      <c r="J6" s="689"/>
      <c r="K6" s="689"/>
      <c r="L6" s="689"/>
    </row>
    <row r="7" spans="1:12" ht="12" customHeight="1" x14ac:dyDescent="0.2">
      <c r="A7" s="292" t="s">
        <v>273</v>
      </c>
      <c r="C7" s="292" t="s">
        <v>88</v>
      </c>
      <c r="E7" s="689"/>
      <c r="F7" s="689"/>
      <c r="G7" s="689"/>
      <c r="H7" s="689"/>
      <c r="I7" s="689"/>
      <c r="J7" s="689"/>
      <c r="K7" s="689"/>
      <c r="L7" s="689"/>
    </row>
    <row r="8" spans="1:12" ht="12" customHeight="1" x14ac:dyDescent="0.2">
      <c r="A8" s="292" t="s">
        <v>274</v>
      </c>
      <c r="C8" s="292" t="s">
        <v>91</v>
      </c>
      <c r="E8" s="689"/>
      <c r="F8" s="689"/>
      <c r="G8" s="689"/>
      <c r="H8" s="689"/>
      <c r="I8" s="689"/>
      <c r="J8" s="689"/>
      <c r="K8" s="689"/>
      <c r="L8" s="689"/>
    </row>
    <row r="9" spans="1:12" ht="12" customHeight="1" x14ac:dyDescent="0.2">
      <c r="A9" s="292" t="s">
        <v>275</v>
      </c>
      <c r="C9" s="292" t="s">
        <v>204</v>
      </c>
      <c r="E9" s="689"/>
      <c r="F9" s="689"/>
      <c r="G9" s="689"/>
      <c r="H9" s="689"/>
      <c r="I9" s="689"/>
      <c r="J9" s="689"/>
      <c r="K9" s="689"/>
      <c r="L9" s="689"/>
    </row>
    <row r="10" spans="1:12" ht="12" customHeight="1" x14ac:dyDescent="0.2">
      <c r="A10" s="292" t="s">
        <v>276</v>
      </c>
      <c r="C10" s="292" t="s">
        <v>91</v>
      </c>
      <c r="E10" s="689"/>
      <c r="F10" s="689"/>
      <c r="G10" s="689"/>
      <c r="H10" s="689"/>
      <c r="I10" s="689"/>
      <c r="J10" s="689"/>
      <c r="K10" s="689"/>
      <c r="L10" s="689"/>
    </row>
    <row r="11" spans="1:12" ht="12" customHeight="1" x14ac:dyDescent="0.2">
      <c r="A11" s="292" t="s">
        <v>934</v>
      </c>
      <c r="C11" s="292" t="s">
        <v>88</v>
      </c>
      <c r="E11" s="689"/>
      <c r="F11" s="689"/>
      <c r="G11" s="689"/>
      <c r="H11" s="689"/>
      <c r="I11" s="689"/>
      <c r="J11" s="689"/>
      <c r="K11" s="689"/>
      <c r="L11" s="689"/>
    </row>
    <row r="12" spans="1:12" ht="12" customHeight="1" x14ac:dyDescent="0.2">
      <c r="A12" s="292" t="s">
        <v>935</v>
      </c>
      <c r="C12" s="292" t="s">
        <v>87</v>
      </c>
      <c r="E12" s="689"/>
      <c r="F12" s="689"/>
      <c r="G12" s="689"/>
      <c r="H12" s="689"/>
      <c r="I12" s="689"/>
      <c r="J12" s="689"/>
      <c r="K12" s="689"/>
      <c r="L12" s="689"/>
    </row>
    <row r="13" spans="1:12" ht="12" customHeight="1" x14ac:dyDescent="0.2">
      <c r="A13" s="292" t="s">
        <v>936</v>
      </c>
      <c r="C13" s="292" t="s">
        <v>85</v>
      </c>
      <c r="E13" s="689"/>
      <c r="F13" s="689"/>
      <c r="G13" s="689"/>
      <c r="H13" s="689"/>
      <c r="I13" s="689"/>
      <c r="J13" s="689"/>
      <c r="K13" s="689"/>
      <c r="L13" s="689"/>
    </row>
    <row r="14" spans="1:12" x14ac:dyDescent="0.2">
      <c r="A14" s="292" t="s">
        <v>937</v>
      </c>
      <c r="C14" s="292" t="s">
        <v>85</v>
      </c>
      <c r="E14" s="689"/>
      <c r="F14" s="689"/>
      <c r="G14" s="689"/>
      <c r="H14" s="689"/>
      <c r="I14" s="689"/>
      <c r="J14" s="689"/>
      <c r="K14" s="689"/>
      <c r="L14" s="689"/>
    </row>
    <row r="15" spans="1:12" x14ac:dyDescent="0.2">
      <c r="A15" s="292" t="s">
        <v>938</v>
      </c>
      <c r="C15" s="292" t="s">
        <v>87</v>
      </c>
    </row>
    <row r="16" spans="1:12" x14ac:dyDescent="0.2">
      <c r="A16" s="292" t="s">
        <v>939</v>
      </c>
      <c r="C16" s="292" t="s">
        <v>88</v>
      </c>
    </row>
    <row r="17" spans="1:1" x14ac:dyDescent="0.2">
      <c r="A17" s="292" t="s">
        <v>207</v>
      </c>
    </row>
  </sheetData>
  <mergeCells count="1">
    <mergeCell ref="E4:L14"/>
  </mergeCells>
  <pageMargins left="0.75" right="0.75" top="1" bottom="1" header="0.5" footer="0.5"/>
  <pageSetup paperSize="9"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errorTitle="Ошибка" error="ввод вручную запрещён" promptTitle="Выберите" prompt="фамилии их списка" xr:uid="{78D6FC14-641D-490C-A567-D8666B22EB0F}">
          <x14:formula1>
            <xm:f>'2_4'!$I$6:$I$10</xm:f>
          </x14:formula1>
          <xm:sqref>C5:C16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0">
    <tabColor rgb="FF7030A0"/>
  </sheetPr>
  <dimension ref="A1:T23"/>
  <sheetViews>
    <sheetView showGridLines="0" workbookViewId="0">
      <selection activeCell="S22" sqref="S22"/>
    </sheetView>
  </sheetViews>
  <sheetFormatPr defaultRowHeight="12" x14ac:dyDescent="0.2"/>
  <cols>
    <col min="1" max="1" width="14.5" style="1" customWidth="1"/>
    <col min="2" max="19" width="8.1640625" style="1" customWidth="1"/>
    <col min="20" max="16384" width="9.33203125" style="1"/>
  </cols>
  <sheetData>
    <row r="1" spans="1:20" ht="15" customHeight="1" x14ac:dyDescent="0.2"/>
    <row r="2" spans="1:20" ht="32.25" customHeight="1" x14ac:dyDescent="0.3">
      <c r="A2" s="184"/>
      <c r="B2" s="293" t="s">
        <v>208</v>
      </c>
      <c r="C2" s="294"/>
      <c r="D2" s="294"/>
      <c r="E2" s="294"/>
      <c r="F2" s="294"/>
      <c r="G2" s="294"/>
      <c r="H2" s="294"/>
      <c r="I2" s="294"/>
      <c r="J2" s="294"/>
      <c r="K2" s="294"/>
      <c r="L2" s="294"/>
      <c r="M2" s="294"/>
      <c r="N2" s="294"/>
      <c r="O2" s="294"/>
      <c r="P2" s="294"/>
      <c r="Q2" s="294"/>
      <c r="R2" s="294"/>
      <c r="S2" s="294"/>
    </row>
    <row r="3" spans="1:20" ht="32.25" customHeight="1" x14ac:dyDescent="0.2">
      <c r="A3" s="295" t="s">
        <v>820</v>
      </c>
      <c r="B3" s="296">
        <v>1</v>
      </c>
      <c r="C3" s="296">
        <v>2</v>
      </c>
      <c r="D3" s="296">
        <v>3</v>
      </c>
      <c r="E3" s="296">
        <v>4</v>
      </c>
      <c r="F3" s="296">
        <v>5</v>
      </c>
      <c r="G3" s="296">
        <v>6</v>
      </c>
      <c r="H3" s="296">
        <v>7</v>
      </c>
      <c r="I3" s="296">
        <v>8</v>
      </c>
      <c r="J3" s="296">
        <v>9</v>
      </c>
      <c r="K3" s="296">
        <v>10</v>
      </c>
      <c r="L3" s="296">
        <v>11</v>
      </c>
      <c r="M3" s="296">
        <v>12</v>
      </c>
      <c r="N3" s="296">
        <v>13</v>
      </c>
      <c r="O3" s="296">
        <v>14</v>
      </c>
      <c r="P3" s="296">
        <v>15</v>
      </c>
      <c r="Q3" s="296">
        <v>16</v>
      </c>
      <c r="R3" s="296">
        <v>17</v>
      </c>
      <c r="S3" s="296">
        <v>18</v>
      </c>
      <c r="T3" s="208"/>
    </row>
    <row r="4" spans="1:20" ht="14.25" x14ac:dyDescent="0.2">
      <c r="A4" s="297" t="s">
        <v>209</v>
      </c>
      <c r="B4" s="298">
        <v>39692</v>
      </c>
      <c r="C4" s="298">
        <v>39699</v>
      </c>
      <c r="D4" s="298">
        <v>39706</v>
      </c>
      <c r="E4" s="298">
        <v>39713</v>
      </c>
      <c r="F4" s="298">
        <v>39720</v>
      </c>
      <c r="G4" s="298">
        <v>39727</v>
      </c>
      <c r="H4" s="298">
        <v>39734</v>
      </c>
      <c r="I4" s="298">
        <v>39741</v>
      </c>
      <c r="J4" s="298">
        <v>39748</v>
      </c>
      <c r="K4" s="298">
        <v>39755</v>
      </c>
      <c r="L4" s="298">
        <v>39762</v>
      </c>
      <c r="M4" s="298">
        <v>39769</v>
      </c>
      <c r="N4" s="298">
        <v>39776</v>
      </c>
      <c r="O4" s="298">
        <v>39783</v>
      </c>
      <c r="P4" s="298">
        <v>39790</v>
      </c>
      <c r="Q4" s="298">
        <v>39797</v>
      </c>
      <c r="R4" s="298">
        <v>39804</v>
      </c>
      <c r="S4" s="298">
        <v>39811</v>
      </c>
      <c r="T4" s="208"/>
    </row>
    <row r="5" spans="1:20" ht="14.25" x14ac:dyDescent="0.2">
      <c r="A5" s="297" t="s">
        <v>940</v>
      </c>
      <c r="B5" s="298">
        <v>39693</v>
      </c>
      <c r="C5" s="298">
        <v>39700</v>
      </c>
      <c r="D5" s="298">
        <v>39707</v>
      </c>
      <c r="E5" s="298">
        <v>39714</v>
      </c>
      <c r="F5" s="298">
        <v>39721</v>
      </c>
      <c r="G5" s="298">
        <v>39728</v>
      </c>
      <c r="H5" s="298">
        <v>39735</v>
      </c>
      <c r="I5" s="298">
        <v>39742</v>
      </c>
      <c r="J5" s="298">
        <v>39749</v>
      </c>
      <c r="K5" s="298">
        <v>39756</v>
      </c>
      <c r="L5" s="298">
        <v>39763</v>
      </c>
      <c r="M5" s="298">
        <v>39770</v>
      </c>
      <c r="N5" s="298">
        <v>39777</v>
      </c>
      <c r="O5" s="298">
        <v>39784</v>
      </c>
      <c r="P5" s="298">
        <v>39791</v>
      </c>
      <c r="Q5" s="298">
        <v>39798</v>
      </c>
      <c r="R5" s="298">
        <v>39805</v>
      </c>
      <c r="S5" s="298">
        <v>39812</v>
      </c>
      <c r="T5" s="208"/>
    </row>
    <row r="6" spans="1:20" ht="14.25" x14ac:dyDescent="0.2">
      <c r="A6" s="297" t="s">
        <v>941</v>
      </c>
      <c r="B6" s="298">
        <v>39694</v>
      </c>
      <c r="C6" s="298">
        <v>39701</v>
      </c>
      <c r="D6" s="298">
        <v>39708</v>
      </c>
      <c r="E6" s="298">
        <v>39715</v>
      </c>
      <c r="F6" s="298">
        <v>39722</v>
      </c>
      <c r="G6" s="298">
        <v>39729</v>
      </c>
      <c r="H6" s="298">
        <v>39736</v>
      </c>
      <c r="I6" s="298">
        <v>39743</v>
      </c>
      <c r="J6" s="298">
        <v>39750</v>
      </c>
      <c r="K6" s="298">
        <v>39757</v>
      </c>
      <c r="L6" s="298">
        <v>39764</v>
      </c>
      <c r="M6" s="298">
        <v>39771</v>
      </c>
      <c r="N6" s="298">
        <v>39778</v>
      </c>
      <c r="O6" s="298">
        <v>39785</v>
      </c>
      <c r="P6" s="298">
        <v>39792</v>
      </c>
      <c r="Q6" s="298">
        <v>39799</v>
      </c>
      <c r="R6" s="298">
        <v>39806</v>
      </c>
      <c r="S6" s="298">
        <v>39813</v>
      </c>
      <c r="T6" s="208"/>
    </row>
    <row r="7" spans="1:20" ht="14.25" x14ac:dyDescent="0.2">
      <c r="A7" s="297" t="s">
        <v>942</v>
      </c>
      <c r="B7" s="298">
        <v>39695</v>
      </c>
      <c r="C7" s="298">
        <v>39702</v>
      </c>
      <c r="D7" s="298">
        <v>39709</v>
      </c>
      <c r="E7" s="298">
        <v>39716</v>
      </c>
      <c r="F7" s="298">
        <v>39723</v>
      </c>
      <c r="G7" s="298">
        <v>39730</v>
      </c>
      <c r="H7" s="298">
        <v>39737</v>
      </c>
      <c r="I7" s="298">
        <v>39744</v>
      </c>
      <c r="J7" s="298">
        <v>39751</v>
      </c>
      <c r="K7" s="298">
        <v>39758</v>
      </c>
      <c r="L7" s="298">
        <v>39765</v>
      </c>
      <c r="M7" s="298">
        <v>39772</v>
      </c>
      <c r="N7" s="298">
        <v>39779</v>
      </c>
      <c r="O7" s="298">
        <v>39786</v>
      </c>
      <c r="P7" s="298">
        <v>39793</v>
      </c>
      <c r="Q7" s="298">
        <v>39800</v>
      </c>
      <c r="R7" s="298">
        <v>39807</v>
      </c>
      <c r="S7" s="298"/>
      <c r="T7" s="208"/>
    </row>
    <row r="8" spans="1:20" ht="14.25" x14ac:dyDescent="0.2">
      <c r="A8" s="297" t="s">
        <v>943</v>
      </c>
      <c r="B8" s="298">
        <v>39696</v>
      </c>
      <c r="C8" s="298">
        <v>39703</v>
      </c>
      <c r="D8" s="298">
        <v>39710</v>
      </c>
      <c r="E8" s="298">
        <v>39717</v>
      </c>
      <c r="F8" s="298">
        <v>39724</v>
      </c>
      <c r="G8" s="298">
        <v>39731</v>
      </c>
      <c r="H8" s="298">
        <v>39738</v>
      </c>
      <c r="I8" s="298">
        <v>39745</v>
      </c>
      <c r="J8" s="298">
        <v>39752</v>
      </c>
      <c r="K8" s="298">
        <v>39759</v>
      </c>
      <c r="L8" s="298">
        <v>39766</v>
      </c>
      <c r="M8" s="298">
        <v>39773</v>
      </c>
      <c r="N8" s="298">
        <v>39780</v>
      </c>
      <c r="O8" s="298">
        <v>39787</v>
      </c>
      <c r="P8" s="298">
        <v>39794</v>
      </c>
      <c r="Q8" s="298">
        <v>39801</v>
      </c>
      <c r="R8" s="298">
        <v>39808</v>
      </c>
      <c r="S8" s="298"/>
      <c r="T8" s="208"/>
    </row>
    <row r="9" spans="1:20" ht="14.25" x14ac:dyDescent="0.2">
      <c r="A9" s="297" t="s">
        <v>944</v>
      </c>
      <c r="B9" s="298">
        <v>39697</v>
      </c>
      <c r="C9" s="298">
        <v>39704</v>
      </c>
      <c r="D9" s="298">
        <v>39711</v>
      </c>
      <c r="E9" s="298">
        <v>39718</v>
      </c>
      <c r="F9" s="298">
        <v>39725</v>
      </c>
      <c r="G9" s="298">
        <v>39732</v>
      </c>
      <c r="H9" s="298">
        <v>39739</v>
      </c>
      <c r="I9" s="298">
        <v>39746</v>
      </c>
      <c r="J9" s="298">
        <v>39753</v>
      </c>
      <c r="K9" s="298">
        <v>39760</v>
      </c>
      <c r="L9" s="298">
        <v>39767</v>
      </c>
      <c r="M9" s="298">
        <v>39774</v>
      </c>
      <c r="N9" s="298">
        <v>39781</v>
      </c>
      <c r="O9" s="298">
        <v>39788</v>
      </c>
      <c r="P9" s="298">
        <v>39795</v>
      </c>
      <c r="Q9" s="298">
        <v>39802</v>
      </c>
      <c r="R9" s="298">
        <v>39809</v>
      </c>
      <c r="S9" s="298"/>
      <c r="T9" s="208"/>
    </row>
    <row r="10" spans="1:20" ht="14.25" x14ac:dyDescent="0.2">
      <c r="A10" s="297" t="s">
        <v>945</v>
      </c>
      <c r="B10" s="298">
        <v>39698</v>
      </c>
      <c r="C10" s="298">
        <v>39705</v>
      </c>
      <c r="D10" s="298">
        <v>39712</v>
      </c>
      <c r="E10" s="298">
        <v>39719</v>
      </c>
      <c r="F10" s="298">
        <v>39726</v>
      </c>
      <c r="G10" s="298">
        <v>39733</v>
      </c>
      <c r="H10" s="298">
        <v>39740</v>
      </c>
      <c r="I10" s="298">
        <v>39747</v>
      </c>
      <c r="J10" s="298">
        <v>39754</v>
      </c>
      <c r="K10" s="298">
        <v>39761</v>
      </c>
      <c r="L10" s="298">
        <v>39768</v>
      </c>
      <c r="M10" s="298">
        <v>39775</v>
      </c>
      <c r="N10" s="298">
        <v>39782</v>
      </c>
      <c r="O10" s="298">
        <v>39789</v>
      </c>
      <c r="P10" s="298">
        <v>39796</v>
      </c>
      <c r="Q10" s="298">
        <v>39803</v>
      </c>
      <c r="R10" s="298">
        <v>39810</v>
      </c>
      <c r="S10" s="298"/>
      <c r="T10" s="208"/>
    </row>
    <row r="11" spans="1:20" x14ac:dyDescent="0.2">
      <c r="T11" s="208"/>
    </row>
    <row r="12" spans="1:20" x14ac:dyDescent="0.2">
      <c r="T12" s="208"/>
    </row>
    <row r="13" spans="1:20" x14ac:dyDescent="0.2">
      <c r="A13" s="689" t="s">
        <v>821</v>
      </c>
      <c r="B13" s="701"/>
      <c r="C13" s="701"/>
      <c r="D13" s="701"/>
      <c r="E13" s="701"/>
      <c r="F13" s="701"/>
      <c r="G13" s="701"/>
      <c r="H13" s="701"/>
      <c r="I13" s="701"/>
      <c r="J13" s="701"/>
      <c r="K13" s="701"/>
      <c r="L13" s="701"/>
      <c r="M13" s="701"/>
      <c r="N13" s="701"/>
      <c r="O13" s="701"/>
      <c r="T13" s="208"/>
    </row>
    <row r="14" spans="1:20" x14ac:dyDescent="0.2">
      <c r="A14" s="701"/>
      <c r="B14" s="701"/>
      <c r="C14" s="701"/>
      <c r="D14" s="701"/>
      <c r="E14" s="701"/>
      <c r="F14" s="701"/>
      <c r="G14" s="701"/>
      <c r="H14" s="701"/>
      <c r="I14" s="701"/>
      <c r="J14" s="701"/>
      <c r="K14" s="701"/>
      <c r="L14" s="701"/>
      <c r="M14" s="701"/>
      <c r="N14" s="701"/>
      <c r="O14" s="701"/>
      <c r="T14" s="208"/>
    </row>
    <row r="15" spans="1:20" x14ac:dyDescent="0.2">
      <c r="A15" s="701"/>
      <c r="B15" s="701"/>
      <c r="C15" s="701"/>
      <c r="D15" s="701"/>
      <c r="E15" s="701"/>
      <c r="F15" s="701"/>
      <c r="G15" s="701"/>
      <c r="H15" s="701"/>
      <c r="I15" s="701"/>
      <c r="J15" s="701"/>
      <c r="K15" s="701"/>
      <c r="L15" s="701"/>
      <c r="M15" s="701"/>
      <c r="N15" s="701"/>
      <c r="O15" s="701"/>
      <c r="T15" s="208"/>
    </row>
    <row r="16" spans="1:20" x14ac:dyDescent="0.2">
      <c r="A16" s="701"/>
      <c r="B16" s="701"/>
      <c r="C16" s="701"/>
      <c r="D16" s="701"/>
      <c r="E16" s="701"/>
      <c r="F16" s="701"/>
      <c r="G16" s="701"/>
      <c r="H16" s="701"/>
      <c r="I16" s="701"/>
      <c r="J16" s="701"/>
      <c r="K16" s="701"/>
      <c r="L16" s="701"/>
      <c r="M16" s="701"/>
      <c r="N16" s="701"/>
      <c r="O16" s="701"/>
      <c r="T16" s="208"/>
    </row>
    <row r="17" spans="1:20" x14ac:dyDescent="0.2">
      <c r="A17" s="701"/>
      <c r="B17" s="701"/>
      <c r="C17" s="701"/>
      <c r="D17" s="701"/>
      <c r="E17" s="701"/>
      <c r="F17" s="701"/>
      <c r="G17" s="701"/>
      <c r="H17" s="701"/>
      <c r="I17" s="701"/>
      <c r="J17" s="701"/>
      <c r="K17" s="701"/>
      <c r="L17" s="701"/>
      <c r="M17" s="701"/>
      <c r="N17" s="701"/>
      <c r="O17" s="701"/>
      <c r="T17" s="208"/>
    </row>
    <row r="18" spans="1:20" x14ac:dyDescent="0.2">
      <c r="A18" s="701"/>
      <c r="B18" s="701"/>
      <c r="C18" s="701"/>
      <c r="D18" s="701"/>
      <c r="E18" s="701"/>
      <c r="F18" s="701"/>
      <c r="G18" s="701"/>
      <c r="H18" s="701"/>
      <c r="I18" s="701"/>
      <c r="J18" s="701"/>
      <c r="K18" s="701"/>
      <c r="L18" s="701"/>
      <c r="M18" s="701"/>
      <c r="N18" s="701"/>
      <c r="O18" s="701"/>
      <c r="T18" s="208"/>
    </row>
    <row r="19" spans="1:20" x14ac:dyDescent="0.2">
      <c r="A19" s="701"/>
      <c r="B19" s="701"/>
      <c r="C19" s="701"/>
      <c r="D19" s="701"/>
      <c r="E19" s="701"/>
      <c r="F19" s="701"/>
      <c r="G19" s="701"/>
      <c r="H19" s="701"/>
      <c r="I19" s="701"/>
      <c r="J19" s="701"/>
      <c r="K19" s="701"/>
      <c r="L19" s="701"/>
      <c r="M19" s="701"/>
      <c r="N19" s="701"/>
      <c r="O19" s="701"/>
      <c r="T19" s="208"/>
    </row>
    <row r="20" spans="1:20" x14ac:dyDescent="0.2">
      <c r="A20" s="701"/>
      <c r="B20" s="701"/>
      <c r="C20" s="701"/>
      <c r="D20" s="701"/>
      <c r="E20" s="701"/>
      <c r="F20" s="701"/>
      <c r="G20" s="701"/>
      <c r="H20" s="701"/>
      <c r="I20" s="701"/>
      <c r="J20" s="701"/>
      <c r="K20" s="701"/>
      <c r="L20" s="701"/>
      <c r="M20" s="701"/>
      <c r="N20" s="701"/>
      <c r="O20" s="701"/>
      <c r="T20" s="208"/>
    </row>
    <row r="21" spans="1:20" ht="18" customHeight="1" x14ac:dyDescent="0.2">
      <c r="A21" s="701"/>
      <c r="B21" s="701"/>
      <c r="C21" s="701"/>
      <c r="D21" s="701"/>
      <c r="E21" s="701"/>
      <c r="F21" s="701"/>
      <c r="G21" s="701"/>
      <c r="H21" s="701"/>
      <c r="I21" s="701"/>
      <c r="J21" s="701"/>
      <c r="K21" s="701"/>
      <c r="L21" s="701"/>
      <c r="M21" s="701"/>
      <c r="N21" s="701"/>
      <c r="O21" s="701"/>
      <c r="T21" s="208"/>
    </row>
    <row r="22" spans="1:20" x14ac:dyDescent="0.2">
      <c r="T22" s="208"/>
    </row>
    <row r="23" spans="1:20" x14ac:dyDescent="0.2">
      <c r="T23" s="208"/>
    </row>
  </sheetData>
  <mergeCells count="1">
    <mergeCell ref="A13:O21"/>
  </mergeCells>
  <pageMargins left="0.74803149606299213" right="0.74803149606299213" top="0.98425196850393704" bottom="0.98425196850393704" header="0.51181102362204722" footer="0.51181102362204722"/>
  <pageSetup paperSize="9" scale="9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25">
    <tabColor rgb="FF7030A0"/>
  </sheetPr>
  <dimension ref="A1:P29"/>
  <sheetViews>
    <sheetView showGridLines="0" workbookViewId="0">
      <selection activeCell="E12" sqref="E12"/>
    </sheetView>
  </sheetViews>
  <sheetFormatPr defaultRowHeight="12" x14ac:dyDescent="0.2"/>
  <cols>
    <col min="1" max="1" width="21.1640625" style="1" customWidth="1"/>
    <col min="2" max="3" width="16.5" style="1" customWidth="1"/>
    <col min="4" max="4" width="9.33203125" style="1"/>
    <col min="5" max="5" width="27.33203125" style="1" customWidth="1"/>
    <col min="6" max="16384" width="9.33203125" style="1"/>
  </cols>
  <sheetData>
    <row r="1" spans="1:16" ht="12.75" x14ac:dyDescent="0.2">
      <c r="D1" s="14"/>
      <c r="G1" s="252"/>
    </row>
    <row r="2" spans="1:16" ht="18.75" x14ac:dyDescent="0.3">
      <c r="A2" s="211" t="s">
        <v>84</v>
      </c>
      <c r="D2" s="14"/>
      <c r="E2" s="211" t="s">
        <v>210</v>
      </c>
      <c r="L2" s="24"/>
      <c r="M2" s="14"/>
      <c r="N2" s="24"/>
      <c r="O2" s="24"/>
      <c r="P2" s="24"/>
    </row>
    <row r="3" spans="1:16" ht="12.75" x14ac:dyDescent="0.2">
      <c r="A3" s="301"/>
      <c r="B3" s="302"/>
      <c r="C3" s="302"/>
      <c r="D3" s="14"/>
      <c r="L3" s="24"/>
      <c r="M3" s="14"/>
      <c r="N3" s="24"/>
      <c r="O3" s="24"/>
      <c r="P3" s="24"/>
    </row>
    <row r="4" spans="1:16" ht="15.75" x14ac:dyDescent="0.2">
      <c r="A4" s="299" t="s">
        <v>13</v>
      </c>
      <c r="B4" s="300" t="s">
        <v>15</v>
      </c>
      <c r="C4" s="300" t="s">
        <v>22</v>
      </c>
      <c r="D4" s="14"/>
      <c r="L4" s="24"/>
      <c r="M4" s="14"/>
      <c r="N4" s="24"/>
      <c r="O4" s="24"/>
      <c r="P4" s="24"/>
    </row>
    <row r="5" spans="1:16" ht="12.75" x14ac:dyDescent="0.2">
      <c r="A5" s="15" t="s">
        <v>85</v>
      </c>
      <c r="B5" s="272" t="s">
        <v>29</v>
      </c>
      <c r="C5" s="272"/>
      <c r="E5" s="15" t="s">
        <v>86</v>
      </c>
      <c r="L5" s="24"/>
      <c r="M5" s="14"/>
      <c r="N5" s="24"/>
      <c r="O5" s="24"/>
      <c r="P5" s="24"/>
    </row>
    <row r="6" spans="1:16" ht="12.75" x14ac:dyDescent="0.2">
      <c r="A6" s="15" t="s">
        <v>87</v>
      </c>
      <c r="B6" s="272"/>
      <c r="C6" s="272"/>
      <c r="E6" s="15" t="s">
        <v>24</v>
      </c>
      <c r="L6" s="24"/>
      <c r="M6" s="24"/>
      <c r="N6" s="24"/>
      <c r="O6" s="24"/>
      <c r="P6" s="24"/>
    </row>
    <row r="7" spans="1:16" ht="12.75" x14ac:dyDescent="0.2">
      <c r="A7" s="15" t="s">
        <v>88</v>
      </c>
      <c r="B7" s="272"/>
      <c r="C7" s="272">
        <v>13000</v>
      </c>
      <c r="E7" s="15" t="s">
        <v>89</v>
      </c>
      <c r="L7" s="24"/>
      <c r="M7" s="24"/>
      <c r="N7" s="24"/>
      <c r="O7" s="24"/>
      <c r="P7" s="24"/>
    </row>
    <row r="8" spans="1:16" ht="12.75" x14ac:dyDescent="0.2">
      <c r="A8" s="15" t="s">
        <v>90</v>
      </c>
      <c r="B8" s="272" t="s">
        <v>86</v>
      </c>
      <c r="C8" s="272"/>
      <c r="E8" s="15" t="s">
        <v>29</v>
      </c>
      <c r="L8" s="24"/>
      <c r="M8" s="24"/>
      <c r="N8" s="24"/>
      <c r="O8" s="24"/>
      <c r="P8" s="24"/>
    </row>
    <row r="9" spans="1:16" ht="12.75" x14ac:dyDescent="0.2">
      <c r="A9" s="15" t="s">
        <v>91</v>
      </c>
      <c r="B9" s="272"/>
      <c r="C9" s="272"/>
      <c r="L9" s="24"/>
      <c r="M9" s="24"/>
      <c r="N9" s="24"/>
      <c r="O9" s="24"/>
      <c r="P9" s="24"/>
    </row>
    <row r="10" spans="1:16" ht="12.75" x14ac:dyDescent="0.2">
      <c r="A10" s="15" t="s">
        <v>92</v>
      </c>
      <c r="B10" s="272"/>
      <c r="C10" s="272"/>
      <c r="L10" s="24"/>
      <c r="M10" s="24"/>
      <c r="N10" s="24"/>
      <c r="O10" s="24"/>
      <c r="P10" s="24"/>
    </row>
    <row r="11" spans="1:16" ht="12.75" x14ac:dyDescent="0.2">
      <c r="A11" s="15" t="s">
        <v>93</v>
      </c>
      <c r="B11" s="272"/>
      <c r="C11" s="272">
        <v>14900</v>
      </c>
      <c r="L11" s="24"/>
      <c r="M11" s="24"/>
      <c r="N11" s="24"/>
      <c r="O11" s="24"/>
      <c r="P11" s="24"/>
    </row>
    <row r="12" spans="1:16" ht="12.75" x14ac:dyDescent="0.2">
      <c r="A12" s="15" t="s">
        <v>94</v>
      </c>
      <c r="B12" s="272"/>
      <c r="C12" s="272"/>
      <c r="L12" s="24"/>
      <c r="M12" s="24"/>
      <c r="N12" s="24"/>
      <c r="O12" s="24"/>
      <c r="P12" s="24"/>
    </row>
    <row r="13" spans="1:16" ht="12.75" x14ac:dyDescent="0.2">
      <c r="A13" s="15" t="s">
        <v>95</v>
      </c>
      <c r="B13" s="272"/>
      <c r="C13" s="272"/>
      <c r="L13" s="24"/>
      <c r="M13" s="24"/>
      <c r="N13" s="24"/>
      <c r="O13" s="24"/>
      <c r="P13" s="24"/>
    </row>
    <row r="14" spans="1:16" ht="12.75" x14ac:dyDescent="0.2">
      <c r="A14" s="303"/>
      <c r="B14" s="303"/>
      <c r="C14" s="303"/>
      <c r="L14" s="24"/>
      <c r="M14" s="24"/>
      <c r="N14" s="24"/>
      <c r="O14" s="14"/>
      <c r="P14" s="24"/>
    </row>
    <row r="15" spans="1:16" ht="12.75" x14ac:dyDescent="0.2">
      <c r="A15" s="689" t="s">
        <v>822</v>
      </c>
      <c r="B15" s="701"/>
      <c r="C15" s="701"/>
      <c r="D15" s="701"/>
      <c r="E15" s="701"/>
      <c r="F15" s="701"/>
      <c r="G15" s="701"/>
      <c r="H15" s="701"/>
      <c r="L15" s="24"/>
      <c r="M15" s="24"/>
      <c r="N15" s="24"/>
      <c r="O15" s="14"/>
      <c r="P15" s="24"/>
    </row>
    <row r="16" spans="1:16" ht="12.75" x14ac:dyDescent="0.2">
      <c r="A16" s="701"/>
      <c r="B16" s="701"/>
      <c r="C16" s="701"/>
      <c r="D16" s="701"/>
      <c r="E16" s="701"/>
      <c r="F16" s="701"/>
      <c r="G16" s="701"/>
      <c r="H16" s="701"/>
      <c r="L16" s="24"/>
      <c r="M16" s="24"/>
      <c r="N16" s="24"/>
      <c r="O16" s="14"/>
      <c r="P16" s="24"/>
    </row>
    <row r="17" spans="1:16" ht="12.75" x14ac:dyDescent="0.2">
      <c r="A17" s="701"/>
      <c r="B17" s="701"/>
      <c r="C17" s="701"/>
      <c r="D17" s="701"/>
      <c r="E17" s="701"/>
      <c r="F17" s="701"/>
      <c r="G17" s="701"/>
      <c r="H17" s="701"/>
      <c r="L17" s="24"/>
      <c r="M17" s="24"/>
      <c r="N17" s="24"/>
      <c r="O17" s="14"/>
      <c r="P17" s="24"/>
    </row>
    <row r="18" spans="1:16" ht="12.75" x14ac:dyDescent="0.2">
      <c r="A18" s="701"/>
      <c r="B18" s="701"/>
      <c r="C18" s="701"/>
      <c r="D18" s="701"/>
      <c r="E18" s="701"/>
      <c r="F18" s="701"/>
      <c r="G18" s="701"/>
      <c r="H18" s="701"/>
      <c r="L18" s="24"/>
      <c r="M18" s="24"/>
      <c r="N18" s="24"/>
      <c r="O18" s="14"/>
      <c r="P18" s="24"/>
    </row>
    <row r="19" spans="1:16" ht="33" customHeight="1" x14ac:dyDescent="0.2">
      <c r="A19" s="701"/>
      <c r="B19" s="701"/>
      <c r="C19" s="701"/>
      <c r="D19" s="701"/>
      <c r="E19" s="701"/>
      <c r="F19" s="701"/>
      <c r="G19" s="701"/>
      <c r="H19" s="701"/>
      <c r="L19" s="24"/>
      <c r="M19" s="24"/>
      <c r="N19" s="24"/>
      <c r="O19" s="24"/>
      <c r="P19" s="24"/>
    </row>
    <row r="20" spans="1:16" x14ac:dyDescent="0.2">
      <c r="A20" s="701"/>
      <c r="B20" s="701"/>
      <c r="C20" s="701"/>
      <c r="D20" s="701"/>
      <c r="E20" s="701"/>
      <c r="F20" s="701"/>
      <c r="G20" s="701"/>
      <c r="H20" s="701"/>
    </row>
    <row r="21" spans="1:16" x14ac:dyDescent="0.2">
      <c r="A21" s="701"/>
      <c r="B21" s="701"/>
      <c r="C21" s="701"/>
      <c r="D21" s="701"/>
      <c r="E21" s="701"/>
      <c r="F21" s="701"/>
      <c r="G21" s="701"/>
      <c r="H21" s="701"/>
    </row>
    <row r="22" spans="1:16" x14ac:dyDescent="0.2">
      <c r="A22" s="701"/>
      <c r="B22" s="701"/>
      <c r="C22" s="701"/>
      <c r="D22" s="701"/>
      <c r="E22" s="701"/>
      <c r="F22" s="701"/>
      <c r="G22" s="701"/>
      <c r="H22" s="701"/>
    </row>
    <row r="23" spans="1:16" x14ac:dyDescent="0.2">
      <c r="A23" s="701"/>
      <c r="B23" s="701"/>
      <c r="C23" s="701"/>
      <c r="D23" s="701"/>
      <c r="E23" s="701"/>
      <c r="F23" s="701"/>
      <c r="G23" s="701"/>
      <c r="H23" s="701"/>
    </row>
    <row r="24" spans="1:16" x14ac:dyDescent="0.2">
      <c r="A24" s="701"/>
      <c r="B24" s="701"/>
      <c r="C24" s="701"/>
      <c r="D24" s="701"/>
      <c r="E24" s="701"/>
      <c r="F24" s="701"/>
      <c r="G24" s="701"/>
      <c r="H24" s="701"/>
    </row>
    <row r="25" spans="1:16" x14ac:dyDescent="0.2">
      <c r="A25" s="701"/>
      <c r="B25" s="701"/>
      <c r="C25" s="701"/>
      <c r="D25" s="701"/>
      <c r="E25" s="701"/>
      <c r="F25" s="701"/>
      <c r="G25" s="701"/>
      <c r="H25" s="701"/>
    </row>
    <row r="26" spans="1:16" x14ac:dyDescent="0.2">
      <c r="A26" s="701"/>
      <c r="B26" s="701"/>
      <c r="C26" s="701"/>
      <c r="D26" s="701"/>
      <c r="E26" s="701"/>
      <c r="F26" s="701"/>
      <c r="G26" s="701"/>
      <c r="H26" s="701"/>
    </row>
    <row r="27" spans="1:16" x14ac:dyDescent="0.2">
      <c r="A27" s="701"/>
      <c r="B27" s="701"/>
      <c r="C27" s="701"/>
      <c r="D27" s="701"/>
      <c r="E27" s="701"/>
      <c r="F27" s="701"/>
      <c r="G27" s="701"/>
      <c r="H27" s="701"/>
    </row>
    <row r="28" spans="1:16" x14ac:dyDescent="0.2">
      <c r="A28" s="701"/>
      <c r="B28" s="701"/>
      <c r="C28" s="701"/>
      <c r="D28" s="701"/>
      <c r="E28" s="701"/>
      <c r="F28" s="701"/>
      <c r="G28" s="701"/>
      <c r="H28" s="701"/>
    </row>
    <row r="29" spans="1:16" x14ac:dyDescent="0.2">
      <c r="A29" s="701"/>
      <c r="B29" s="701"/>
      <c r="C29" s="701"/>
      <c r="D29" s="701"/>
      <c r="E29" s="701"/>
      <c r="F29" s="701"/>
      <c r="G29" s="701"/>
      <c r="H29" s="701"/>
    </row>
  </sheetData>
  <mergeCells count="1">
    <mergeCell ref="A15:H29"/>
  </mergeCells>
  <dataValidations xWindow="196" yWindow="383" count="2">
    <dataValidation type="whole" allowBlank="1" showInputMessage="1" showErrorMessage="1" errorTitle="Ошибка" error="Введённые данные выходят за допустимые пределы" sqref="C5:C13" xr:uid="{D9AD4497-EBB8-4D04-940A-34D226090674}">
      <formula1>3000</formula1>
      <formula2>15000</formula2>
    </dataValidation>
    <dataValidation type="list" allowBlank="1" showInputMessage="1" showErrorMessage="1" errorTitle="Ошибка " error="ввод вручную запрещён" promptTitle="Выберите" prompt="должность из списка" sqref="B5:B13" xr:uid="{50A9631F-24D2-4480-A47E-5BCD4E277E8E}">
      <formula1>$E$5:$E$8</formula1>
    </dataValidation>
  </dataValidations>
  <pageMargins left="0.75" right="0.75" top="1" bottom="1" header="0.5" footer="0.5"/>
  <pageSetup paperSize="9" scale="8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72">
    <tabColor rgb="FF7030A0"/>
  </sheetPr>
  <dimension ref="A1:J24"/>
  <sheetViews>
    <sheetView showFormulas="1" showGridLines="0" topLeftCell="A4" workbookViewId="0">
      <selection activeCell="F7" sqref="F7"/>
    </sheetView>
  </sheetViews>
  <sheetFormatPr defaultRowHeight="12" x14ac:dyDescent="0.2"/>
  <cols>
    <col min="1" max="1" width="2.5" style="1" customWidth="1"/>
    <col min="2" max="2" width="14.5" style="1" customWidth="1"/>
    <col min="3" max="3" width="11.5" style="1" customWidth="1"/>
    <col min="4" max="4" width="11.33203125" style="1" customWidth="1"/>
    <col min="5" max="16384" width="9.33203125" style="1"/>
  </cols>
  <sheetData>
    <row r="1" spans="1:4" ht="12.75" x14ac:dyDescent="0.2">
      <c r="A1" s="304"/>
      <c r="B1" s="304"/>
      <c r="C1" s="304"/>
      <c r="D1" s="304"/>
    </row>
    <row r="2" spans="1:4" ht="18.75" x14ac:dyDescent="0.2">
      <c r="A2" s="304"/>
      <c r="B2" s="315" t="s">
        <v>766</v>
      </c>
      <c r="C2" s="306"/>
      <c r="D2" s="306"/>
    </row>
    <row r="3" spans="1:4" ht="13.5" thickBot="1" x14ac:dyDescent="0.25">
      <c r="A3" s="304"/>
      <c r="B3" s="304"/>
      <c r="C3" s="304"/>
      <c r="D3" s="304"/>
    </row>
    <row r="4" spans="1:4" ht="23.45" customHeight="1" thickBot="1" x14ac:dyDescent="0.25">
      <c r="A4" s="307"/>
      <c r="B4" s="320" t="s">
        <v>211</v>
      </c>
      <c r="C4" s="321">
        <v>67</v>
      </c>
      <c r="D4" s="308"/>
    </row>
    <row r="5" spans="1:4" ht="13.5" thickBot="1" x14ac:dyDescent="0.25">
      <c r="A5" s="304"/>
      <c r="B5" s="304"/>
      <c r="C5" s="304"/>
      <c r="D5" s="304"/>
    </row>
    <row r="6" spans="1:4" ht="40.15" customHeight="1" x14ac:dyDescent="0.2">
      <c r="A6" s="309"/>
      <c r="B6" s="316" t="s">
        <v>212</v>
      </c>
      <c r="C6" s="317" t="s">
        <v>213</v>
      </c>
      <c r="D6" s="318" t="s">
        <v>214</v>
      </c>
    </row>
    <row r="7" spans="1:4" ht="20.45" customHeight="1" x14ac:dyDescent="0.2">
      <c r="A7" s="309"/>
      <c r="B7" s="310" t="s">
        <v>215</v>
      </c>
      <c r="C7" s="311">
        <v>1000</v>
      </c>
      <c r="D7" s="312">
        <f>C7/$C$4</f>
        <v>14.925373134328359</v>
      </c>
    </row>
    <row r="8" spans="1:4" ht="13.15" customHeight="1" x14ac:dyDescent="0.2">
      <c r="A8" s="309"/>
      <c r="B8" s="310" t="s">
        <v>216</v>
      </c>
      <c r="C8" s="311">
        <v>600</v>
      </c>
      <c r="D8" s="312">
        <f t="shared" ref="D8:D15" si="0">C8/$C$4</f>
        <v>8.9552238805970141</v>
      </c>
    </row>
    <row r="9" spans="1:4" ht="12" customHeight="1" x14ac:dyDescent="0.2">
      <c r="A9" s="304"/>
      <c r="B9" s="310" t="s">
        <v>217</v>
      </c>
      <c r="C9" s="311">
        <v>777</v>
      </c>
      <c r="D9" s="312">
        <f t="shared" si="0"/>
        <v>11.597014925373134</v>
      </c>
    </row>
    <row r="10" spans="1:4" ht="15.6" customHeight="1" x14ac:dyDescent="0.2">
      <c r="A10" s="304"/>
      <c r="B10" s="310" t="s">
        <v>218</v>
      </c>
      <c r="C10" s="311">
        <v>888</v>
      </c>
      <c r="D10" s="312">
        <f t="shared" si="0"/>
        <v>13.253731343283581</v>
      </c>
    </row>
    <row r="11" spans="1:4" ht="13.9" customHeight="1" x14ac:dyDescent="0.2">
      <c r="A11" s="304"/>
      <c r="B11" s="310" t="s">
        <v>219</v>
      </c>
      <c r="C11" s="311">
        <v>333</v>
      </c>
      <c r="D11" s="312">
        <f t="shared" si="0"/>
        <v>4.9701492537313436</v>
      </c>
    </row>
    <row r="12" spans="1:4" ht="12.75" x14ac:dyDescent="0.2">
      <c r="A12" s="304"/>
      <c r="B12" s="310" t="s">
        <v>220</v>
      </c>
      <c r="C12" s="311">
        <v>495</v>
      </c>
      <c r="D12" s="312">
        <f t="shared" si="0"/>
        <v>7.3880597014925371</v>
      </c>
    </row>
    <row r="13" spans="1:4" ht="12.75" x14ac:dyDescent="0.2">
      <c r="A13" s="304"/>
      <c r="B13" s="310" t="s">
        <v>221</v>
      </c>
      <c r="C13" s="311">
        <v>89</v>
      </c>
      <c r="D13" s="312">
        <f t="shared" si="0"/>
        <v>1.3283582089552239</v>
      </c>
    </row>
    <row r="14" spans="1:4" ht="12.75" x14ac:dyDescent="0.2">
      <c r="A14" s="304"/>
      <c r="B14" s="310" t="s">
        <v>222</v>
      </c>
      <c r="C14" s="311">
        <v>10</v>
      </c>
      <c r="D14" s="312">
        <f t="shared" si="0"/>
        <v>0.14925373134328357</v>
      </c>
    </row>
    <row r="15" spans="1:4" ht="13.9" customHeight="1" thickBot="1" x14ac:dyDescent="0.25">
      <c r="A15" s="304"/>
      <c r="B15" s="313" t="s">
        <v>223</v>
      </c>
      <c r="C15" s="314">
        <v>500</v>
      </c>
      <c r="D15" s="319">
        <f t="shared" si="0"/>
        <v>7.4626865671641793</v>
      </c>
    </row>
    <row r="16" spans="1:4" ht="12.75" x14ac:dyDescent="0.2">
      <c r="A16" s="304"/>
      <c r="B16" s="304"/>
      <c r="C16" s="304"/>
      <c r="D16" s="304"/>
    </row>
    <row r="17" spans="1:10" ht="12.75" customHeight="1" x14ac:dyDescent="0.2">
      <c r="A17" s="309"/>
      <c r="B17" s="702" t="s">
        <v>823</v>
      </c>
      <c r="C17" s="703"/>
      <c r="D17" s="703"/>
      <c r="E17" s="703"/>
      <c r="F17" s="703"/>
      <c r="G17" s="703"/>
      <c r="H17" s="703"/>
      <c r="I17" s="703"/>
      <c r="J17" s="703"/>
    </row>
    <row r="18" spans="1:10" x14ac:dyDescent="0.2">
      <c r="A18" s="309"/>
      <c r="B18" s="703"/>
      <c r="C18" s="703"/>
      <c r="D18" s="703"/>
      <c r="E18" s="703"/>
      <c r="F18" s="703"/>
      <c r="G18" s="703"/>
      <c r="H18" s="703"/>
      <c r="I18" s="703"/>
      <c r="J18" s="703"/>
    </row>
    <row r="19" spans="1:10" x14ac:dyDescent="0.2">
      <c r="A19" s="309"/>
      <c r="B19" s="703"/>
      <c r="C19" s="703"/>
      <c r="D19" s="703"/>
      <c r="E19" s="703"/>
      <c r="F19" s="703"/>
      <c r="G19" s="703"/>
      <c r="H19" s="703"/>
      <c r="I19" s="703"/>
      <c r="J19" s="703"/>
    </row>
    <row r="20" spans="1:10" x14ac:dyDescent="0.2">
      <c r="A20" s="309"/>
      <c r="B20" s="703"/>
      <c r="C20" s="703"/>
      <c r="D20" s="703"/>
      <c r="E20" s="703"/>
      <c r="F20" s="703"/>
      <c r="G20" s="703"/>
      <c r="H20" s="703"/>
      <c r="I20" s="703"/>
      <c r="J20" s="703"/>
    </row>
    <row r="21" spans="1:10" x14ac:dyDescent="0.2">
      <c r="A21" s="309"/>
      <c r="B21" s="703"/>
      <c r="C21" s="703"/>
      <c r="D21" s="703"/>
      <c r="E21" s="703"/>
      <c r="F21" s="703"/>
      <c r="G21" s="703"/>
      <c r="H21" s="703"/>
      <c r="I21" s="703"/>
      <c r="J21" s="703"/>
    </row>
    <row r="22" spans="1:10" x14ac:dyDescent="0.2">
      <c r="B22" s="703"/>
      <c r="C22" s="703"/>
      <c r="D22" s="703"/>
      <c r="E22" s="703"/>
      <c r="F22" s="703"/>
      <c r="G22" s="703"/>
      <c r="H22" s="703"/>
      <c r="I22" s="703"/>
      <c r="J22" s="703"/>
    </row>
    <row r="23" spans="1:10" x14ac:dyDescent="0.2">
      <c r="B23" s="703"/>
      <c r="C23" s="703"/>
      <c r="D23" s="703"/>
      <c r="E23" s="703"/>
      <c r="F23" s="703"/>
      <c r="G23" s="703"/>
      <c r="H23" s="703"/>
      <c r="I23" s="703"/>
      <c r="J23" s="703"/>
    </row>
    <row r="24" spans="1:10" x14ac:dyDescent="0.2">
      <c r="B24" s="703"/>
      <c r="C24" s="703"/>
      <c r="D24" s="703"/>
      <c r="E24" s="703"/>
      <c r="F24" s="703"/>
      <c r="G24" s="703"/>
      <c r="H24" s="703"/>
      <c r="I24" s="703"/>
      <c r="J24" s="703"/>
    </row>
  </sheetData>
  <dataConsolidate/>
  <mergeCells count="1">
    <mergeCell ref="B17:J24"/>
  </mergeCell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54">
    <tabColor rgb="FF7030A0"/>
  </sheetPr>
  <dimension ref="A2:D23"/>
  <sheetViews>
    <sheetView showGridLines="0" topLeftCell="A10" workbookViewId="0">
      <selection activeCell="B15" sqref="B15"/>
    </sheetView>
  </sheetViews>
  <sheetFormatPr defaultRowHeight="12" x14ac:dyDescent="0.2"/>
  <cols>
    <col min="1" max="1" width="22.5" style="184" customWidth="1"/>
    <col min="2" max="2" width="23" style="184" customWidth="1"/>
    <col min="3" max="3" width="16.83203125" style="184" customWidth="1"/>
    <col min="4" max="4" width="16" style="184" customWidth="1"/>
    <col min="5" max="5" width="7.33203125" style="184" customWidth="1"/>
    <col min="6" max="6" width="21" style="184" customWidth="1"/>
    <col min="7" max="16384" width="9.33203125" style="184"/>
  </cols>
  <sheetData>
    <row r="2" spans="1:4" ht="33" customHeight="1" x14ac:dyDescent="0.2">
      <c r="A2" s="323"/>
      <c r="B2" s="327" t="s">
        <v>224</v>
      </c>
    </row>
    <row r="3" spans="1:4" ht="14.25" x14ac:dyDescent="0.2">
      <c r="A3" s="704" t="s">
        <v>225</v>
      </c>
      <c r="B3" s="704"/>
      <c r="C3" s="324"/>
      <c r="D3" s="324"/>
    </row>
    <row r="4" spans="1:4" ht="22.5" customHeight="1" x14ac:dyDescent="0.2">
      <c r="A4" s="328" t="s">
        <v>226</v>
      </c>
      <c r="B4" s="331">
        <v>5</v>
      </c>
    </row>
    <row r="5" spans="1:4" ht="22.5" customHeight="1" x14ac:dyDescent="0.2">
      <c r="A5" s="328" t="s">
        <v>824</v>
      </c>
      <c r="B5" s="331">
        <v>3</v>
      </c>
      <c r="C5" s="324"/>
      <c r="D5" s="322"/>
    </row>
    <row r="6" spans="1:4" ht="22.5" customHeight="1" x14ac:dyDescent="0.2">
      <c r="A6" s="325"/>
      <c r="B6" s="326"/>
      <c r="C6" s="324"/>
      <c r="D6" s="322"/>
    </row>
    <row r="7" spans="1:4" ht="22.5" customHeight="1" x14ac:dyDescent="0.2">
      <c r="A7" s="329" t="s">
        <v>227</v>
      </c>
      <c r="B7" s="329" t="s">
        <v>228</v>
      </c>
      <c r="C7" s="324"/>
      <c r="D7" s="322"/>
    </row>
    <row r="8" spans="1:4" ht="30" customHeight="1" x14ac:dyDescent="0.2">
      <c r="A8" s="330" t="s">
        <v>229</v>
      </c>
      <c r="B8" s="332">
        <f>B4*B5</f>
        <v>15</v>
      </c>
    </row>
    <row r="9" spans="1:4" ht="30" customHeight="1" x14ac:dyDescent="0.2">
      <c r="A9" s="330" t="s">
        <v>230</v>
      </c>
      <c r="B9" s="332">
        <f>B4/B5</f>
        <v>1.6666666666666667</v>
      </c>
    </row>
    <row r="10" spans="1:4" ht="30" customHeight="1" x14ac:dyDescent="0.2">
      <c r="A10" s="330" t="s">
        <v>231</v>
      </c>
      <c r="B10" s="332">
        <f>B4+B5</f>
        <v>8</v>
      </c>
    </row>
    <row r="11" spans="1:4" ht="30" customHeight="1" x14ac:dyDescent="0.2">
      <c r="A11" s="330" t="s">
        <v>232</v>
      </c>
      <c r="B11" s="332">
        <f>B4-B5</f>
        <v>2</v>
      </c>
    </row>
    <row r="12" spans="1:4" ht="30" customHeight="1" x14ac:dyDescent="0.2">
      <c r="A12" s="330" t="s">
        <v>233</v>
      </c>
      <c r="B12" s="332">
        <f>B4^B5</f>
        <v>125</v>
      </c>
    </row>
    <row r="13" spans="1:4" ht="30" customHeight="1" x14ac:dyDescent="0.2">
      <c r="A13" s="330" t="s">
        <v>234</v>
      </c>
      <c r="B13" s="332" t="b">
        <f>B4&gt;B5</f>
        <v>1</v>
      </c>
    </row>
    <row r="14" spans="1:4" ht="30" customHeight="1" x14ac:dyDescent="0.2">
      <c r="A14" s="330" t="s">
        <v>235</v>
      </c>
      <c r="B14" s="332" t="str">
        <f>A4&amp;B4&amp;A5&amp;B5</f>
        <v xml:space="preserve"> Число А = 5 Число В =3</v>
      </c>
    </row>
    <row r="16" spans="1:4" ht="12" customHeight="1" x14ac:dyDescent="0.2">
      <c r="A16" s="689" t="s">
        <v>825</v>
      </c>
      <c r="B16" s="689"/>
      <c r="C16" s="689"/>
      <c r="D16" s="689"/>
    </row>
    <row r="17" spans="1:4" ht="12" customHeight="1" x14ac:dyDescent="0.2">
      <c r="A17" s="689"/>
      <c r="B17" s="689"/>
      <c r="C17" s="689"/>
      <c r="D17" s="689"/>
    </row>
    <row r="18" spans="1:4" ht="12" customHeight="1" x14ac:dyDescent="0.2">
      <c r="A18" s="689"/>
      <c r="B18" s="689"/>
      <c r="C18" s="689"/>
      <c r="D18" s="689"/>
    </row>
    <row r="19" spans="1:4" ht="12" customHeight="1" x14ac:dyDescent="0.2">
      <c r="A19" s="689"/>
      <c r="B19" s="689"/>
      <c r="C19" s="689"/>
      <c r="D19" s="689"/>
    </row>
    <row r="20" spans="1:4" ht="12" customHeight="1" x14ac:dyDescent="0.2">
      <c r="A20" s="689"/>
      <c r="B20" s="689"/>
      <c r="C20" s="689"/>
      <c r="D20" s="689"/>
    </row>
    <row r="21" spans="1:4" ht="12" customHeight="1" x14ac:dyDescent="0.2">
      <c r="A21" s="689"/>
      <c r="B21" s="689"/>
      <c r="C21" s="689"/>
      <c r="D21" s="689"/>
    </row>
    <row r="22" spans="1:4" x14ac:dyDescent="0.2">
      <c r="A22" s="689"/>
      <c r="B22" s="689"/>
      <c r="C22" s="689"/>
      <c r="D22" s="689"/>
    </row>
    <row r="23" spans="1:4" x14ac:dyDescent="0.2">
      <c r="A23" s="689"/>
      <c r="B23" s="689"/>
      <c r="C23" s="689"/>
      <c r="D23" s="689"/>
    </row>
  </sheetData>
  <mergeCells count="2">
    <mergeCell ref="A16:D23"/>
    <mergeCell ref="A3:B3"/>
  </mergeCell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74">
    <tabColor rgb="FF7030A0"/>
  </sheetPr>
  <dimension ref="B1:T23"/>
  <sheetViews>
    <sheetView showGridLines="0" workbookViewId="0">
      <selection activeCell="I3" sqref="I3"/>
    </sheetView>
  </sheetViews>
  <sheetFormatPr defaultRowHeight="12" x14ac:dyDescent="0.2"/>
  <cols>
    <col min="1" max="1" width="9.33203125" style="1"/>
    <col min="2" max="2" width="14.5" style="1" customWidth="1"/>
    <col min="3" max="20" width="7.33203125" style="1" customWidth="1"/>
    <col min="21" max="16384" width="9.33203125" style="1"/>
  </cols>
  <sheetData>
    <row r="1" spans="2:20" ht="15" customHeight="1" x14ac:dyDescent="0.2"/>
    <row r="2" spans="2:20" ht="26.45" customHeight="1" x14ac:dyDescent="0.3">
      <c r="B2" s="184"/>
      <c r="C2" s="293" t="s">
        <v>208</v>
      </c>
      <c r="D2" s="294"/>
      <c r="E2" s="294"/>
      <c r="F2" s="294"/>
      <c r="G2" s="294"/>
      <c r="H2" s="294"/>
      <c r="I2" s="294"/>
      <c r="J2" s="294"/>
      <c r="K2" s="294"/>
      <c r="L2" s="294"/>
      <c r="M2" s="294"/>
      <c r="N2" s="294"/>
      <c r="O2" s="294"/>
      <c r="P2" s="294"/>
      <c r="Q2" s="294"/>
      <c r="R2" s="294"/>
      <c r="S2" s="294"/>
      <c r="T2" s="294"/>
    </row>
    <row r="3" spans="2:20" ht="28.5" customHeight="1" x14ac:dyDescent="0.2">
      <c r="B3" s="295" t="s">
        <v>820</v>
      </c>
      <c r="C3" s="296">
        <f>'2_6'!B3</f>
        <v>1</v>
      </c>
      <c r="D3" s="296">
        <f>'2_6'!C3</f>
        <v>2</v>
      </c>
      <c r="E3" s="296">
        <f>'2_6'!D3</f>
        <v>3</v>
      </c>
      <c r="F3" s="296">
        <f>'2_6'!E3</f>
        <v>4</v>
      </c>
      <c r="G3" s="296">
        <f>'2_6'!F3</f>
        <v>5</v>
      </c>
      <c r="H3" s="296">
        <f>'2_6'!G3</f>
        <v>6</v>
      </c>
      <c r="I3" s="296">
        <f>'2_6'!H3</f>
        <v>7</v>
      </c>
      <c r="J3" s="296">
        <f>'2_6'!I3</f>
        <v>8</v>
      </c>
      <c r="K3" s="296">
        <f>'2_6'!J3</f>
        <v>9</v>
      </c>
      <c r="L3" s="296">
        <f>'2_6'!K3</f>
        <v>10</v>
      </c>
      <c r="M3" s="296">
        <f>'2_6'!L3</f>
        <v>11</v>
      </c>
      <c r="N3" s="296">
        <f>'2_6'!M3</f>
        <v>12</v>
      </c>
      <c r="O3" s="296">
        <f>'2_6'!N3</f>
        <v>13</v>
      </c>
      <c r="P3" s="296">
        <f>'2_6'!O3</f>
        <v>14</v>
      </c>
      <c r="Q3" s="296">
        <f>'2_6'!P3</f>
        <v>15</v>
      </c>
      <c r="R3" s="296">
        <f>'2_6'!Q3</f>
        <v>16</v>
      </c>
      <c r="S3" s="296">
        <f>'2_6'!R3</f>
        <v>17</v>
      </c>
      <c r="T3" s="296">
        <f>'2_6'!S3</f>
        <v>18</v>
      </c>
    </row>
    <row r="4" spans="2:20" ht="14.25" x14ac:dyDescent="0.2">
      <c r="B4" s="297" t="str">
        <f>'2_6'!A4</f>
        <v>Пн</v>
      </c>
      <c r="C4" s="298">
        <f>'2_6'!B4</f>
        <v>39692</v>
      </c>
      <c r="D4" s="298">
        <f>'2_6'!C4</f>
        <v>39699</v>
      </c>
      <c r="E4" s="298">
        <f>'2_6'!D4</f>
        <v>39706</v>
      </c>
      <c r="F4" s="298">
        <f>'2_6'!E4</f>
        <v>39713</v>
      </c>
      <c r="G4" s="298">
        <f>'2_6'!F4</f>
        <v>39720</v>
      </c>
      <c r="H4" s="298">
        <f>'2_6'!G4</f>
        <v>39727</v>
      </c>
      <c r="I4" s="298">
        <f>'2_6'!H4</f>
        <v>39734</v>
      </c>
      <c r="J4" s="298">
        <f>'2_6'!I4</f>
        <v>39741</v>
      </c>
      <c r="K4" s="298">
        <f>'2_6'!J4</f>
        <v>39748</v>
      </c>
      <c r="L4" s="298">
        <f>'2_6'!K4</f>
        <v>39755</v>
      </c>
      <c r="M4" s="298">
        <f>'2_6'!L4</f>
        <v>39762</v>
      </c>
      <c r="N4" s="298">
        <f>'2_6'!M4</f>
        <v>39769</v>
      </c>
      <c r="O4" s="298">
        <f>'2_6'!N4</f>
        <v>39776</v>
      </c>
      <c r="P4" s="298">
        <f>'2_6'!O4</f>
        <v>39783</v>
      </c>
      <c r="Q4" s="298">
        <f>'2_6'!P4</f>
        <v>39790</v>
      </c>
      <c r="R4" s="298">
        <f>'2_6'!Q4</f>
        <v>39797</v>
      </c>
      <c r="S4" s="298">
        <f>'2_6'!R4</f>
        <v>39804</v>
      </c>
      <c r="T4" s="298">
        <f>'2_6'!S4</f>
        <v>39811</v>
      </c>
    </row>
    <row r="5" spans="2:20" ht="14.25" x14ac:dyDescent="0.2">
      <c r="B5" s="297" t="str">
        <f>'2_6'!A5</f>
        <v>Вт</v>
      </c>
      <c r="C5" s="298">
        <f>'2_6'!B5</f>
        <v>39693</v>
      </c>
      <c r="D5" s="298">
        <f>'2_6'!C5</f>
        <v>39700</v>
      </c>
      <c r="E5" s="298">
        <f>'2_6'!D5</f>
        <v>39707</v>
      </c>
      <c r="F5" s="298">
        <f>'2_6'!E5</f>
        <v>39714</v>
      </c>
      <c r="G5" s="298">
        <f>'2_6'!F5</f>
        <v>39721</v>
      </c>
      <c r="H5" s="298">
        <f>'2_6'!G5</f>
        <v>39728</v>
      </c>
      <c r="I5" s="298">
        <f>'2_6'!H5</f>
        <v>39735</v>
      </c>
      <c r="J5" s="298">
        <f>'2_6'!I5</f>
        <v>39742</v>
      </c>
      <c r="K5" s="298">
        <f>'2_6'!J5</f>
        <v>39749</v>
      </c>
      <c r="L5" s="298">
        <f>'2_6'!K5</f>
        <v>39756</v>
      </c>
      <c r="M5" s="298">
        <f>'2_6'!L5</f>
        <v>39763</v>
      </c>
      <c r="N5" s="298">
        <f>'2_6'!M5</f>
        <v>39770</v>
      </c>
      <c r="O5" s="298">
        <f>'2_6'!N5</f>
        <v>39777</v>
      </c>
      <c r="P5" s="298">
        <f>'2_6'!O5</f>
        <v>39784</v>
      </c>
      <c r="Q5" s="298">
        <f>'2_6'!P5</f>
        <v>39791</v>
      </c>
      <c r="R5" s="298">
        <f>'2_6'!Q5</f>
        <v>39798</v>
      </c>
      <c r="S5" s="298">
        <f>'2_6'!R5</f>
        <v>39805</v>
      </c>
      <c r="T5" s="298">
        <f>'2_6'!S5</f>
        <v>39812</v>
      </c>
    </row>
    <row r="6" spans="2:20" ht="14.25" x14ac:dyDescent="0.2">
      <c r="B6" s="297" t="str">
        <f>'2_6'!A6</f>
        <v>Ср</v>
      </c>
      <c r="C6" s="298">
        <f>'2_6'!B6</f>
        <v>39694</v>
      </c>
      <c r="D6" s="298">
        <f>'2_6'!C6</f>
        <v>39701</v>
      </c>
      <c r="E6" s="298">
        <f>'2_6'!D6</f>
        <v>39708</v>
      </c>
      <c r="F6" s="298">
        <f>'2_6'!E6</f>
        <v>39715</v>
      </c>
      <c r="G6" s="298">
        <f>'2_6'!F6</f>
        <v>39722</v>
      </c>
      <c r="H6" s="298">
        <f>'2_6'!G6</f>
        <v>39729</v>
      </c>
      <c r="I6" s="298">
        <f>'2_6'!H6</f>
        <v>39736</v>
      </c>
      <c r="J6" s="298">
        <f>'2_6'!I6</f>
        <v>39743</v>
      </c>
      <c r="K6" s="298">
        <f>'2_6'!J6</f>
        <v>39750</v>
      </c>
      <c r="L6" s="298">
        <f>'2_6'!K6</f>
        <v>39757</v>
      </c>
      <c r="M6" s="298">
        <f>'2_6'!L6</f>
        <v>39764</v>
      </c>
      <c r="N6" s="298">
        <f>'2_6'!M6</f>
        <v>39771</v>
      </c>
      <c r="O6" s="298">
        <f>'2_6'!N6</f>
        <v>39778</v>
      </c>
      <c r="P6" s="298">
        <f>'2_6'!O6</f>
        <v>39785</v>
      </c>
      <c r="Q6" s="298">
        <f>'2_6'!P6</f>
        <v>39792</v>
      </c>
      <c r="R6" s="298">
        <f>'2_6'!Q6</f>
        <v>39799</v>
      </c>
      <c r="S6" s="298">
        <f>'2_6'!R6</f>
        <v>39806</v>
      </c>
      <c r="T6" s="298">
        <f>'2_6'!S6</f>
        <v>39813</v>
      </c>
    </row>
    <row r="7" spans="2:20" ht="14.25" x14ac:dyDescent="0.2">
      <c r="B7" s="297" t="str">
        <f>'2_6'!A7</f>
        <v>Чт</v>
      </c>
      <c r="C7" s="298">
        <f>'2_6'!B7</f>
        <v>39695</v>
      </c>
      <c r="D7" s="298">
        <f>'2_6'!C7</f>
        <v>39702</v>
      </c>
      <c r="E7" s="298">
        <f>'2_6'!D7</f>
        <v>39709</v>
      </c>
      <c r="F7" s="298">
        <f>'2_6'!E7</f>
        <v>39716</v>
      </c>
      <c r="G7" s="298">
        <f>'2_6'!F7</f>
        <v>39723</v>
      </c>
      <c r="H7" s="298">
        <f>'2_6'!G7</f>
        <v>39730</v>
      </c>
      <c r="I7" s="298">
        <f>'2_6'!H7</f>
        <v>39737</v>
      </c>
      <c r="J7" s="298">
        <f>'2_6'!I7</f>
        <v>39744</v>
      </c>
      <c r="K7" s="298">
        <f>'2_6'!J7</f>
        <v>39751</v>
      </c>
      <c r="L7" s="298">
        <f>'2_6'!K7</f>
        <v>39758</v>
      </c>
      <c r="M7" s="298">
        <f>'2_6'!L7</f>
        <v>39765</v>
      </c>
      <c r="N7" s="298">
        <f>'2_6'!M7</f>
        <v>39772</v>
      </c>
      <c r="O7" s="298">
        <f>'2_6'!N7</f>
        <v>39779</v>
      </c>
      <c r="P7" s="298">
        <f>'2_6'!O7</f>
        <v>39786</v>
      </c>
      <c r="Q7" s="298">
        <f>'2_6'!P7</f>
        <v>39793</v>
      </c>
      <c r="R7" s="298">
        <f>'2_6'!Q7</f>
        <v>39800</v>
      </c>
      <c r="S7" s="298">
        <f>'2_6'!R7</f>
        <v>39807</v>
      </c>
      <c r="T7" s="298"/>
    </row>
    <row r="8" spans="2:20" ht="14.25" x14ac:dyDescent="0.2">
      <c r="B8" s="297" t="str">
        <f>'2_6'!A8</f>
        <v>Пт</v>
      </c>
      <c r="C8" s="298">
        <f>'2_6'!B8</f>
        <v>39696</v>
      </c>
      <c r="D8" s="298">
        <f>'2_6'!C8</f>
        <v>39703</v>
      </c>
      <c r="E8" s="298">
        <f>'2_6'!D8</f>
        <v>39710</v>
      </c>
      <c r="F8" s="298">
        <f>'2_6'!E8</f>
        <v>39717</v>
      </c>
      <c r="G8" s="298">
        <f>'2_6'!F8</f>
        <v>39724</v>
      </c>
      <c r="H8" s="298">
        <f>'2_6'!G8</f>
        <v>39731</v>
      </c>
      <c r="I8" s="298">
        <f>'2_6'!H8</f>
        <v>39738</v>
      </c>
      <c r="J8" s="298">
        <f>'2_6'!I8</f>
        <v>39745</v>
      </c>
      <c r="K8" s="298">
        <f>'2_6'!J8</f>
        <v>39752</v>
      </c>
      <c r="L8" s="298">
        <f>'2_6'!K8</f>
        <v>39759</v>
      </c>
      <c r="M8" s="298">
        <f>'2_6'!L8</f>
        <v>39766</v>
      </c>
      <c r="N8" s="298">
        <f>'2_6'!M8</f>
        <v>39773</v>
      </c>
      <c r="O8" s="298">
        <f>'2_6'!N8</f>
        <v>39780</v>
      </c>
      <c r="P8" s="298">
        <f>'2_6'!O8</f>
        <v>39787</v>
      </c>
      <c r="Q8" s="298">
        <f>'2_6'!P8</f>
        <v>39794</v>
      </c>
      <c r="R8" s="298">
        <f>'2_6'!Q8</f>
        <v>39801</v>
      </c>
      <c r="S8" s="298">
        <f>'2_6'!R8</f>
        <v>39808</v>
      </c>
      <c r="T8" s="298"/>
    </row>
    <row r="9" spans="2:20" ht="14.25" x14ac:dyDescent="0.2">
      <c r="B9" s="297" t="str">
        <f>'2_6'!A9</f>
        <v>Сб</v>
      </c>
      <c r="C9" s="298">
        <f>'2_6'!B9</f>
        <v>39697</v>
      </c>
      <c r="D9" s="298">
        <f>'2_6'!C9</f>
        <v>39704</v>
      </c>
      <c r="E9" s="298">
        <f>'2_6'!D9</f>
        <v>39711</v>
      </c>
      <c r="F9" s="298">
        <f>'2_6'!E9</f>
        <v>39718</v>
      </c>
      <c r="G9" s="298">
        <f>'2_6'!F9</f>
        <v>39725</v>
      </c>
      <c r="H9" s="298">
        <f>'2_6'!G9</f>
        <v>39732</v>
      </c>
      <c r="I9" s="298">
        <f>'2_6'!H9</f>
        <v>39739</v>
      </c>
      <c r="J9" s="298">
        <f>'2_6'!I9</f>
        <v>39746</v>
      </c>
      <c r="K9" s="298">
        <f>'2_6'!J9</f>
        <v>39753</v>
      </c>
      <c r="L9" s="298">
        <f>'2_6'!K9</f>
        <v>39760</v>
      </c>
      <c r="M9" s="298">
        <f>'2_6'!L9</f>
        <v>39767</v>
      </c>
      <c r="N9" s="298">
        <f>'2_6'!M9</f>
        <v>39774</v>
      </c>
      <c r="O9" s="298">
        <f>'2_6'!N9</f>
        <v>39781</v>
      </c>
      <c r="P9" s="298">
        <f>'2_6'!O9</f>
        <v>39788</v>
      </c>
      <c r="Q9" s="298">
        <f>'2_6'!P9</f>
        <v>39795</v>
      </c>
      <c r="R9" s="298">
        <f>'2_6'!Q9</f>
        <v>39802</v>
      </c>
      <c r="S9" s="298">
        <f>'2_6'!R9</f>
        <v>39809</v>
      </c>
      <c r="T9" s="298"/>
    </row>
    <row r="10" spans="2:20" ht="14.25" x14ac:dyDescent="0.2">
      <c r="B10" s="297" t="str">
        <f>'2_6'!A10</f>
        <v>Вс</v>
      </c>
      <c r="C10" s="298">
        <f>'2_6'!B10</f>
        <v>39698</v>
      </c>
      <c r="D10" s="298">
        <f>'2_6'!C10</f>
        <v>39705</v>
      </c>
      <c r="E10" s="298">
        <f>'2_6'!D10</f>
        <v>39712</v>
      </c>
      <c r="F10" s="298">
        <f>'2_6'!E10</f>
        <v>39719</v>
      </c>
      <c r="G10" s="298">
        <f>'2_6'!F10</f>
        <v>39726</v>
      </c>
      <c r="H10" s="298">
        <f>'2_6'!G10</f>
        <v>39733</v>
      </c>
      <c r="I10" s="298">
        <f>'2_6'!H10</f>
        <v>39740</v>
      </c>
      <c r="J10" s="298">
        <f>'2_6'!I10</f>
        <v>39747</v>
      </c>
      <c r="K10" s="298">
        <f>'2_6'!J10</f>
        <v>39754</v>
      </c>
      <c r="L10" s="298">
        <f>'2_6'!K10</f>
        <v>39761</v>
      </c>
      <c r="M10" s="298">
        <f>'2_6'!L10</f>
        <v>39768</v>
      </c>
      <c r="N10" s="298">
        <f>'2_6'!M10</f>
        <v>39775</v>
      </c>
      <c r="O10" s="298">
        <f>'2_6'!N10</f>
        <v>39782</v>
      </c>
      <c r="P10" s="298">
        <f>'2_6'!O10</f>
        <v>39789</v>
      </c>
      <c r="Q10" s="298">
        <f>'2_6'!P10</f>
        <v>39796</v>
      </c>
      <c r="R10" s="298">
        <f>'2_6'!Q10</f>
        <v>39803</v>
      </c>
      <c r="S10" s="298">
        <f>'2_6'!R10</f>
        <v>39810</v>
      </c>
      <c r="T10" s="298"/>
    </row>
    <row r="11" spans="2:20" x14ac:dyDescent="0.2">
      <c r="T11" s="208"/>
    </row>
    <row r="12" spans="2:20" x14ac:dyDescent="0.2">
      <c r="T12" s="208"/>
    </row>
    <row r="13" spans="2:20" ht="12" customHeight="1" x14ac:dyDescent="0.2">
      <c r="B13" s="689" t="s">
        <v>826</v>
      </c>
      <c r="C13" s="689"/>
      <c r="D13" s="689"/>
      <c r="E13" s="689"/>
      <c r="F13" s="689"/>
      <c r="G13" s="689"/>
      <c r="H13" s="689"/>
      <c r="I13" s="689"/>
      <c r="J13" s="689"/>
      <c r="K13" s="689"/>
      <c r="R13" s="208"/>
    </row>
    <row r="14" spans="2:20" ht="12" customHeight="1" x14ac:dyDescent="0.2">
      <c r="B14" s="689"/>
      <c r="C14" s="689"/>
      <c r="D14" s="689"/>
      <c r="E14" s="689"/>
      <c r="F14" s="689"/>
      <c r="G14" s="689"/>
      <c r="H14" s="689"/>
      <c r="I14" s="689"/>
      <c r="J14" s="689"/>
      <c r="K14" s="689"/>
      <c r="R14" s="208"/>
    </row>
    <row r="15" spans="2:20" ht="12" customHeight="1" x14ac:dyDescent="0.2">
      <c r="B15" s="689"/>
      <c r="C15" s="689"/>
      <c r="D15" s="689"/>
      <c r="E15" s="689"/>
      <c r="F15" s="689"/>
      <c r="G15" s="689"/>
      <c r="H15" s="689"/>
      <c r="I15" s="689"/>
      <c r="J15" s="689"/>
      <c r="K15" s="689"/>
      <c r="R15" s="208"/>
    </row>
    <row r="16" spans="2:20" ht="12" customHeight="1" x14ac:dyDescent="0.2">
      <c r="B16" s="689"/>
      <c r="C16" s="689"/>
      <c r="D16" s="689"/>
      <c r="E16" s="689"/>
      <c r="F16" s="689"/>
      <c r="G16" s="689"/>
      <c r="H16" s="689"/>
      <c r="I16" s="689"/>
      <c r="J16" s="689"/>
      <c r="K16" s="689"/>
      <c r="R16" s="208"/>
    </row>
    <row r="17" spans="2:20" ht="12" customHeight="1" x14ac:dyDescent="0.2">
      <c r="B17" s="689"/>
      <c r="C17" s="689"/>
      <c r="D17" s="689"/>
      <c r="E17" s="689"/>
      <c r="F17" s="689"/>
      <c r="G17" s="689"/>
      <c r="H17" s="689"/>
      <c r="I17" s="689"/>
      <c r="J17" s="689"/>
      <c r="K17" s="689"/>
      <c r="R17" s="208"/>
    </row>
    <row r="18" spans="2:20" ht="12" customHeight="1" x14ac:dyDescent="0.2">
      <c r="B18" s="689"/>
      <c r="C18" s="689"/>
      <c r="D18" s="689"/>
      <c r="E18" s="689"/>
      <c r="F18" s="689"/>
      <c r="G18" s="689"/>
      <c r="H18" s="689"/>
      <c r="I18" s="689"/>
      <c r="J18" s="689"/>
      <c r="K18" s="689"/>
      <c r="R18" s="208"/>
    </row>
    <row r="19" spans="2:20" x14ac:dyDescent="0.2">
      <c r="T19" s="208"/>
    </row>
    <row r="20" spans="2:20" x14ac:dyDescent="0.2">
      <c r="T20" s="208"/>
    </row>
    <row r="21" spans="2:20" x14ac:dyDescent="0.2">
      <c r="T21" s="208"/>
    </row>
    <row r="22" spans="2:20" x14ac:dyDescent="0.2">
      <c r="T22" s="208"/>
    </row>
    <row r="23" spans="2:20" x14ac:dyDescent="0.2">
      <c r="T23" s="208"/>
    </row>
  </sheetData>
  <mergeCells count="1">
    <mergeCell ref="B13:K18"/>
  </mergeCells>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57">
    <tabColor rgb="FF7030A0"/>
  </sheetPr>
  <dimension ref="A1:H29"/>
  <sheetViews>
    <sheetView showGridLines="0" topLeftCell="A8" workbookViewId="0">
      <selection activeCell="G13" sqref="G13"/>
    </sheetView>
  </sheetViews>
  <sheetFormatPr defaultRowHeight="12" x14ac:dyDescent="0.2"/>
  <cols>
    <col min="1" max="1" width="27.83203125" style="335" customWidth="1"/>
    <col min="2" max="2" width="11.5" style="335" customWidth="1"/>
    <col min="3" max="3" width="27.83203125" style="335" customWidth="1"/>
    <col min="4" max="4" width="11.6640625" style="335" customWidth="1"/>
    <col min="5" max="16384" width="9.33203125" style="335"/>
  </cols>
  <sheetData>
    <row r="1" spans="1:8" ht="7.15" hidden="1" customHeight="1" x14ac:dyDescent="0.3">
      <c r="A1" s="334"/>
      <c r="B1" s="334"/>
      <c r="C1" s="334"/>
      <c r="D1" s="334"/>
      <c r="E1" s="334"/>
      <c r="F1" s="334"/>
      <c r="G1" s="334"/>
      <c r="H1" s="334"/>
    </row>
    <row r="2" spans="1:8" ht="21" customHeight="1" x14ac:dyDescent="0.3">
      <c r="A2" s="336" t="s">
        <v>236</v>
      </c>
      <c r="B2" s="337"/>
      <c r="C2" s="334"/>
      <c r="D2" s="334"/>
      <c r="E2" s="334"/>
      <c r="F2" s="334"/>
      <c r="G2" s="334"/>
      <c r="H2" s="334"/>
    </row>
    <row r="3" spans="1:8" ht="17.25" hidden="1" customHeight="1" x14ac:dyDescent="0.3">
      <c r="A3" s="337"/>
      <c r="B3" s="337"/>
      <c r="C3" s="334"/>
      <c r="D3" s="334"/>
      <c r="E3" s="334"/>
      <c r="F3" s="334"/>
      <c r="G3" s="334"/>
      <c r="H3" s="334"/>
    </row>
    <row r="4" spans="1:8" ht="18.75" x14ac:dyDescent="0.3">
      <c r="A4" s="705" t="s">
        <v>225</v>
      </c>
      <c r="B4" s="705"/>
      <c r="C4" s="705"/>
      <c r="D4" s="705"/>
      <c r="E4" s="334"/>
      <c r="F4" s="334"/>
      <c r="G4" s="334"/>
      <c r="H4" s="334"/>
    </row>
    <row r="5" spans="1:8" ht="21.75" customHeight="1" x14ac:dyDescent="0.3">
      <c r="A5" s="340" t="s">
        <v>828</v>
      </c>
      <c r="B5" s="341">
        <v>2</v>
      </c>
      <c r="C5" s="340" t="s">
        <v>829</v>
      </c>
      <c r="D5" s="341">
        <v>3</v>
      </c>
      <c r="E5" s="334"/>
      <c r="F5" s="334"/>
      <c r="G5" s="334"/>
      <c r="H5" s="334"/>
    </row>
    <row r="6" spans="1:8" ht="18.75" customHeight="1" x14ac:dyDescent="0.3">
      <c r="A6" s="706" t="s">
        <v>237</v>
      </c>
      <c r="B6" s="705"/>
      <c r="C6" s="705"/>
      <c r="D6" s="705"/>
      <c r="E6" s="334"/>
      <c r="F6" s="334"/>
      <c r="G6" s="334"/>
      <c r="H6" s="334"/>
    </row>
    <row r="7" spans="1:8" ht="45" customHeight="1" x14ac:dyDescent="0.3">
      <c r="A7" s="340" t="s">
        <v>827</v>
      </c>
      <c r="B7" s="341">
        <f>B5*D5</f>
        <v>6</v>
      </c>
      <c r="C7" s="340" t="s">
        <v>238</v>
      </c>
      <c r="D7" s="341">
        <f>$B$5*$D$5</f>
        <v>6</v>
      </c>
      <c r="E7" s="334"/>
      <c r="F7" s="334"/>
      <c r="G7" s="334"/>
      <c r="H7" s="334"/>
    </row>
    <row r="8" spans="1:8" ht="15" customHeight="1" x14ac:dyDescent="0.3">
      <c r="A8" s="338"/>
      <c r="B8" s="338"/>
      <c r="C8" s="338"/>
      <c r="D8" s="338"/>
      <c r="E8" s="334"/>
      <c r="F8" s="334"/>
      <c r="G8" s="334"/>
      <c r="H8" s="334"/>
    </row>
    <row r="9" spans="1:8" ht="18" customHeight="1" x14ac:dyDescent="0.3">
      <c r="A9" s="707" t="s">
        <v>239</v>
      </c>
      <c r="B9" s="707"/>
      <c r="C9" s="707" t="s">
        <v>240</v>
      </c>
      <c r="D9" s="707"/>
      <c r="E9" s="334"/>
      <c r="F9" s="334"/>
      <c r="G9" s="334"/>
      <c r="H9" s="334"/>
    </row>
    <row r="10" spans="1:8" ht="18.75" x14ac:dyDescent="0.3">
      <c r="A10" s="340" t="s">
        <v>241</v>
      </c>
      <c r="B10" s="341">
        <f>B8*D8</f>
        <v>0</v>
      </c>
      <c r="C10" s="340" t="s">
        <v>241</v>
      </c>
      <c r="D10" s="341">
        <f>$B$5*$D$5</f>
        <v>6</v>
      </c>
      <c r="E10" s="334"/>
      <c r="F10" s="334"/>
      <c r="G10" s="334"/>
      <c r="H10" s="334"/>
    </row>
    <row r="11" spans="1:8" ht="18.75" x14ac:dyDescent="0.3">
      <c r="A11" s="340" t="s">
        <v>242</v>
      </c>
      <c r="B11" s="341">
        <f>5+(B9*D9)</f>
        <v>5</v>
      </c>
      <c r="C11" s="340" t="s">
        <v>242</v>
      </c>
      <c r="D11" s="341">
        <f>5+($B$5*$D$5)</f>
        <v>11</v>
      </c>
      <c r="E11" s="334"/>
      <c r="F11" s="334"/>
      <c r="G11" s="334"/>
      <c r="H11" s="334"/>
    </row>
    <row r="12" spans="1:8" ht="18.75" x14ac:dyDescent="0.3">
      <c r="A12" s="340" t="s">
        <v>243</v>
      </c>
      <c r="B12" s="341">
        <f>5-(B10*D10)</f>
        <v>5</v>
      </c>
      <c r="C12" s="340" t="s">
        <v>243</v>
      </c>
      <c r="D12" s="341">
        <f>5-($B$5*$D$5)</f>
        <v>-1</v>
      </c>
      <c r="E12" s="334"/>
      <c r="F12" s="334"/>
      <c r="G12" s="334"/>
      <c r="H12" s="334"/>
    </row>
    <row r="13" spans="1:8" ht="18.75" x14ac:dyDescent="0.3">
      <c r="A13" s="340" t="s">
        <v>244</v>
      </c>
      <c r="B13" s="341">
        <f>5*(B11*D11)</f>
        <v>275</v>
      </c>
      <c r="C13" s="340" t="s">
        <v>244</v>
      </c>
      <c r="D13" s="341">
        <f>5*($B$5*$D$5)</f>
        <v>30</v>
      </c>
      <c r="E13" s="334"/>
      <c r="F13" s="334"/>
      <c r="G13" s="334"/>
      <c r="H13" s="334"/>
    </row>
    <row r="14" spans="1:8" ht="18.75" x14ac:dyDescent="0.3">
      <c r="A14" s="340" t="s">
        <v>245</v>
      </c>
      <c r="B14" s="341">
        <f>5/(B12*D12)</f>
        <v>-1</v>
      </c>
      <c r="C14" s="340" t="s">
        <v>245</v>
      </c>
      <c r="D14" s="341">
        <f>5/($B$5*$D$5)</f>
        <v>0.83333333333333337</v>
      </c>
      <c r="E14" s="334"/>
      <c r="F14" s="334"/>
      <c r="G14" s="334"/>
      <c r="H14" s="334"/>
    </row>
    <row r="15" spans="1:8" ht="18.75" x14ac:dyDescent="0.3">
      <c r="A15" s="340" t="s">
        <v>246</v>
      </c>
      <c r="B15" s="341">
        <f>$B$7</f>
        <v>6</v>
      </c>
      <c r="C15" s="340" t="s">
        <v>246</v>
      </c>
      <c r="D15" s="341">
        <f>$D$7</f>
        <v>6</v>
      </c>
      <c r="E15" s="334"/>
      <c r="F15" s="334"/>
      <c r="G15" s="334"/>
      <c r="H15" s="334"/>
    </row>
    <row r="16" spans="1:8" ht="10.5" customHeight="1" x14ac:dyDescent="0.3">
      <c r="A16" s="334"/>
      <c r="B16" s="339"/>
      <c r="C16" s="334"/>
      <c r="D16" s="334"/>
      <c r="E16" s="334"/>
      <c r="F16" s="334"/>
      <c r="G16" s="334"/>
      <c r="H16" s="334"/>
    </row>
    <row r="17" spans="1:8" ht="18.75" customHeight="1" x14ac:dyDescent="0.3">
      <c r="A17" s="708" t="s">
        <v>830</v>
      </c>
      <c r="B17" s="708"/>
      <c r="C17" s="708"/>
      <c r="D17" s="708"/>
      <c r="E17" s="708"/>
      <c r="F17" s="708"/>
      <c r="G17" s="708"/>
      <c r="H17" s="334"/>
    </row>
    <row r="18" spans="1:8" ht="18.75" x14ac:dyDescent="0.3">
      <c r="A18" s="708"/>
      <c r="B18" s="708"/>
      <c r="C18" s="708"/>
      <c r="D18" s="708"/>
      <c r="E18" s="708"/>
      <c r="F18" s="708"/>
      <c r="G18" s="708"/>
      <c r="H18" s="334"/>
    </row>
    <row r="19" spans="1:8" ht="18.75" x14ac:dyDescent="0.3">
      <c r="A19" s="708"/>
      <c r="B19" s="708"/>
      <c r="C19" s="708"/>
      <c r="D19" s="708"/>
      <c r="E19" s="708"/>
      <c r="F19" s="708"/>
      <c r="G19" s="708"/>
      <c r="H19" s="334"/>
    </row>
    <row r="20" spans="1:8" ht="18.75" x14ac:dyDescent="0.3">
      <c r="A20" s="708"/>
      <c r="B20" s="708"/>
      <c r="C20" s="708"/>
      <c r="D20" s="708"/>
      <c r="E20" s="708"/>
      <c r="F20" s="708"/>
      <c r="G20" s="708"/>
      <c r="H20" s="334"/>
    </row>
    <row r="21" spans="1:8" ht="18.75" x14ac:dyDescent="0.3">
      <c r="A21" s="708"/>
      <c r="B21" s="708"/>
      <c r="C21" s="708"/>
      <c r="D21" s="708"/>
      <c r="E21" s="708"/>
      <c r="F21" s="708"/>
      <c r="G21" s="708"/>
      <c r="H21" s="334"/>
    </row>
    <row r="22" spans="1:8" ht="12" customHeight="1" x14ac:dyDescent="0.2">
      <c r="A22" s="708"/>
      <c r="B22" s="708"/>
      <c r="C22" s="708"/>
      <c r="D22" s="708"/>
      <c r="E22" s="708"/>
      <c r="F22" s="708"/>
      <c r="G22" s="708"/>
    </row>
    <row r="23" spans="1:8" ht="12" customHeight="1" x14ac:dyDescent="0.2">
      <c r="A23" s="708"/>
      <c r="B23" s="708"/>
      <c r="C23" s="708"/>
      <c r="D23" s="708"/>
      <c r="E23" s="708"/>
      <c r="F23" s="708"/>
      <c r="G23" s="708"/>
    </row>
    <row r="24" spans="1:8" ht="12" customHeight="1" x14ac:dyDescent="0.2">
      <c r="A24" s="708"/>
      <c r="B24" s="708"/>
      <c r="C24" s="708"/>
      <c r="D24" s="708"/>
      <c r="E24" s="708"/>
      <c r="F24" s="708"/>
      <c r="G24" s="708"/>
    </row>
    <row r="25" spans="1:8" ht="12" customHeight="1" x14ac:dyDescent="0.2">
      <c r="A25" s="708"/>
      <c r="B25" s="708"/>
      <c r="C25" s="708"/>
      <c r="D25" s="708"/>
      <c r="E25" s="708"/>
      <c r="F25" s="708"/>
      <c r="G25" s="708"/>
    </row>
    <row r="26" spans="1:8" ht="12" customHeight="1" x14ac:dyDescent="0.2">
      <c r="A26" s="708"/>
      <c r="B26" s="708"/>
      <c r="C26" s="708"/>
      <c r="D26" s="708"/>
      <c r="E26" s="708"/>
      <c r="F26" s="708"/>
      <c r="G26" s="708"/>
    </row>
    <row r="27" spans="1:8" ht="12" customHeight="1" x14ac:dyDescent="0.2">
      <c r="A27" s="708"/>
      <c r="B27" s="708"/>
      <c r="C27" s="708"/>
      <c r="D27" s="708"/>
      <c r="E27" s="708"/>
      <c r="F27" s="708"/>
      <c r="G27" s="708"/>
    </row>
    <row r="28" spans="1:8" ht="12.75" customHeight="1" x14ac:dyDescent="0.2">
      <c r="A28" s="708"/>
      <c r="B28" s="708"/>
      <c r="C28" s="708"/>
      <c r="D28" s="708"/>
      <c r="E28" s="708"/>
      <c r="F28" s="708"/>
      <c r="G28" s="708"/>
    </row>
    <row r="29" spans="1:8" x14ac:dyDescent="0.2">
      <c r="A29" s="708"/>
      <c r="B29" s="708"/>
      <c r="C29" s="708"/>
      <c r="D29" s="708"/>
      <c r="E29" s="708"/>
      <c r="F29" s="708"/>
      <c r="G29" s="708"/>
    </row>
  </sheetData>
  <mergeCells count="5">
    <mergeCell ref="A4:D4"/>
    <mergeCell ref="A6:D6"/>
    <mergeCell ref="A9:B9"/>
    <mergeCell ref="C9:D9"/>
    <mergeCell ref="A17:G29"/>
  </mergeCell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28">
    <tabColor rgb="FF7030A0"/>
  </sheetPr>
  <dimension ref="A1:F24"/>
  <sheetViews>
    <sheetView showGridLines="0" topLeftCell="A4" workbookViewId="0">
      <selection activeCell="E7" sqref="E7:E15"/>
    </sheetView>
  </sheetViews>
  <sheetFormatPr defaultRowHeight="12" x14ac:dyDescent="0.2"/>
  <cols>
    <col min="1" max="1" width="15" style="184" customWidth="1"/>
    <col min="2" max="2" width="12.6640625" style="184" customWidth="1"/>
    <col min="3" max="3" width="13" style="184" customWidth="1"/>
    <col min="4" max="4" width="14.33203125" style="184" customWidth="1"/>
    <col min="5" max="5" width="14.5" style="184" customWidth="1"/>
    <col min="6" max="16384" width="9.33203125" style="184"/>
  </cols>
  <sheetData>
    <row r="1" spans="1:6" ht="12.75" x14ac:dyDescent="0.2">
      <c r="A1" s="342"/>
      <c r="B1" s="342"/>
      <c r="C1" s="342"/>
      <c r="D1" s="342"/>
      <c r="E1" s="342"/>
      <c r="F1" s="342"/>
    </row>
    <row r="2" spans="1:6" ht="18.75" x14ac:dyDescent="0.2">
      <c r="A2" s="349" t="s">
        <v>790</v>
      </c>
      <c r="B2" s="343"/>
      <c r="C2" s="343"/>
      <c r="D2" s="343"/>
      <c r="E2" s="344"/>
      <c r="F2" s="342"/>
    </row>
    <row r="3" spans="1:6" ht="13.5" thickBot="1" x14ac:dyDescent="0.25">
      <c r="A3" s="342"/>
      <c r="B3" s="342"/>
      <c r="C3" s="342"/>
      <c r="D3" s="342"/>
      <c r="E3" s="342"/>
      <c r="F3" s="342"/>
    </row>
    <row r="4" spans="1:6" ht="16.5" thickBot="1" x14ac:dyDescent="0.25">
      <c r="A4" s="353" t="s">
        <v>211</v>
      </c>
      <c r="B4" s="350">
        <v>32</v>
      </c>
      <c r="C4" s="345"/>
      <c r="D4" s="346"/>
      <c r="E4" s="346"/>
      <c r="F4" s="347"/>
    </row>
    <row r="5" spans="1:6" ht="13.5" thickBot="1" x14ac:dyDescent="0.25">
      <c r="A5" s="342"/>
      <c r="B5" s="342"/>
      <c r="C5" s="342"/>
      <c r="D5" s="342"/>
      <c r="E5" s="342"/>
      <c r="F5" s="342"/>
    </row>
    <row r="6" spans="1:6" ht="26.25" thickBot="1" x14ac:dyDescent="0.25">
      <c r="A6" s="363" t="s">
        <v>212</v>
      </c>
      <c r="B6" s="364" t="s">
        <v>184</v>
      </c>
      <c r="C6" s="364" t="s">
        <v>247</v>
      </c>
      <c r="D6" s="364" t="s">
        <v>248</v>
      </c>
      <c r="E6" s="365" t="s">
        <v>249</v>
      </c>
    </row>
    <row r="7" spans="1:6" ht="21" customHeight="1" x14ac:dyDescent="0.2">
      <c r="A7" s="354" t="s">
        <v>215</v>
      </c>
      <c r="B7" s="357">
        <v>1000</v>
      </c>
      <c r="C7" s="358">
        <v>3</v>
      </c>
      <c r="D7" s="351">
        <f>B7*C7</f>
        <v>3000</v>
      </c>
      <c r="E7" s="352">
        <f>D7/$B$4</f>
        <v>93.75</v>
      </c>
    </row>
    <row r="8" spans="1:6" ht="21" customHeight="1" x14ac:dyDescent="0.2">
      <c r="A8" s="355" t="s">
        <v>216</v>
      </c>
      <c r="B8" s="359">
        <v>600</v>
      </c>
      <c r="C8" s="360">
        <v>3</v>
      </c>
      <c r="D8" s="351">
        <f t="shared" ref="D8:D15" si="0">B8*C8</f>
        <v>1800</v>
      </c>
      <c r="E8" s="352">
        <f t="shared" ref="E8:E15" si="1">D8/$B$4</f>
        <v>56.25</v>
      </c>
    </row>
    <row r="9" spans="1:6" ht="21" customHeight="1" x14ac:dyDescent="0.2">
      <c r="A9" s="355" t="s">
        <v>217</v>
      </c>
      <c r="B9" s="359">
        <v>777</v>
      </c>
      <c r="C9" s="360">
        <v>4</v>
      </c>
      <c r="D9" s="351">
        <f t="shared" si="0"/>
        <v>3108</v>
      </c>
      <c r="E9" s="352">
        <f t="shared" si="1"/>
        <v>97.125</v>
      </c>
    </row>
    <row r="10" spans="1:6" ht="21" customHeight="1" x14ac:dyDescent="0.2">
      <c r="A10" s="355" t="s">
        <v>218</v>
      </c>
      <c r="B10" s="359">
        <v>888</v>
      </c>
      <c r="C10" s="360">
        <v>5</v>
      </c>
      <c r="D10" s="351">
        <f t="shared" si="0"/>
        <v>4440</v>
      </c>
      <c r="E10" s="352">
        <f t="shared" si="1"/>
        <v>138.75</v>
      </c>
    </row>
    <row r="11" spans="1:6" ht="21" customHeight="1" x14ac:dyDescent="0.2">
      <c r="A11" s="355" t="s">
        <v>219</v>
      </c>
      <c r="B11" s="359">
        <v>333</v>
      </c>
      <c r="C11" s="360">
        <v>6</v>
      </c>
      <c r="D11" s="351">
        <f t="shared" si="0"/>
        <v>1998</v>
      </c>
      <c r="E11" s="352">
        <f t="shared" si="1"/>
        <v>62.4375</v>
      </c>
    </row>
    <row r="12" spans="1:6" ht="21" customHeight="1" x14ac:dyDescent="0.2">
      <c r="A12" s="355" t="s">
        <v>220</v>
      </c>
      <c r="B12" s="359">
        <v>495</v>
      </c>
      <c r="C12" s="360">
        <v>7</v>
      </c>
      <c r="D12" s="351">
        <f t="shared" si="0"/>
        <v>3465</v>
      </c>
      <c r="E12" s="352">
        <f t="shared" si="1"/>
        <v>108.28125</v>
      </c>
    </row>
    <row r="13" spans="1:6" ht="21" customHeight="1" x14ac:dyDescent="0.2">
      <c r="A13" s="355" t="s">
        <v>221</v>
      </c>
      <c r="B13" s="359">
        <v>89</v>
      </c>
      <c r="C13" s="360">
        <v>8</v>
      </c>
      <c r="D13" s="351">
        <f t="shared" si="0"/>
        <v>712</v>
      </c>
      <c r="E13" s="352">
        <f t="shared" si="1"/>
        <v>22.25</v>
      </c>
    </row>
    <row r="14" spans="1:6" ht="21" customHeight="1" x14ac:dyDescent="0.2">
      <c r="A14" s="355" t="s">
        <v>222</v>
      </c>
      <c r="B14" s="359">
        <v>10</v>
      </c>
      <c r="C14" s="360">
        <v>9</v>
      </c>
      <c r="D14" s="351">
        <f t="shared" si="0"/>
        <v>90</v>
      </c>
      <c r="E14" s="352">
        <f t="shared" si="1"/>
        <v>2.8125</v>
      </c>
    </row>
    <row r="15" spans="1:6" ht="21" customHeight="1" thickBot="1" x14ac:dyDescent="0.25">
      <c r="A15" s="356" t="s">
        <v>223</v>
      </c>
      <c r="B15" s="361">
        <v>500</v>
      </c>
      <c r="C15" s="362">
        <v>10</v>
      </c>
      <c r="D15" s="351">
        <f t="shared" si="0"/>
        <v>5000</v>
      </c>
      <c r="E15" s="352">
        <f t="shared" si="1"/>
        <v>156.25</v>
      </c>
    </row>
    <row r="16" spans="1:6" ht="12.75" x14ac:dyDescent="0.2">
      <c r="A16" s="342"/>
      <c r="B16" s="342"/>
      <c r="C16" s="342"/>
      <c r="D16" s="342"/>
      <c r="E16" s="342"/>
      <c r="F16" s="342"/>
    </row>
    <row r="17" spans="1:6" ht="12.75" customHeight="1" x14ac:dyDescent="0.2">
      <c r="A17" s="709" t="s">
        <v>831</v>
      </c>
      <c r="B17" s="709"/>
      <c r="C17" s="709"/>
      <c r="D17" s="709"/>
      <c r="E17" s="709"/>
      <c r="F17" s="342"/>
    </row>
    <row r="18" spans="1:6" ht="12" customHeight="1" x14ac:dyDescent="0.2">
      <c r="A18" s="709"/>
      <c r="B18" s="709"/>
      <c r="C18" s="709"/>
      <c r="D18" s="709"/>
      <c r="E18" s="709"/>
    </row>
    <row r="19" spans="1:6" ht="12" customHeight="1" x14ac:dyDescent="0.2">
      <c r="A19" s="709"/>
      <c r="B19" s="709"/>
      <c r="C19" s="709"/>
      <c r="D19" s="709"/>
      <c r="E19" s="709"/>
    </row>
    <row r="20" spans="1:6" ht="12" customHeight="1" x14ac:dyDescent="0.2">
      <c r="A20" s="709"/>
      <c r="B20" s="709"/>
      <c r="C20" s="709"/>
      <c r="D20" s="709"/>
      <c r="E20" s="709"/>
    </row>
    <row r="21" spans="1:6" ht="12" customHeight="1" x14ac:dyDescent="0.2">
      <c r="A21" s="709"/>
      <c r="B21" s="709"/>
      <c r="C21" s="709"/>
      <c r="D21" s="709"/>
      <c r="E21" s="709"/>
    </row>
    <row r="22" spans="1:6" ht="12" customHeight="1" x14ac:dyDescent="0.2">
      <c r="A22" s="709"/>
      <c r="B22" s="709"/>
      <c r="C22" s="709"/>
      <c r="D22" s="709"/>
      <c r="E22" s="709"/>
    </row>
    <row r="23" spans="1:6" ht="12" customHeight="1" x14ac:dyDescent="0.2">
      <c r="A23" s="709"/>
      <c r="B23" s="709"/>
      <c r="C23" s="709"/>
      <c r="D23" s="709"/>
      <c r="E23" s="709"/>
    </row>
    <row r="24" spans="1:6" ht="12" customHeight="1" x14ac:dyDescent="0.2">
      <c r="A24" s="709"/>
      <c r="B24" s="709"/>
      <c r="C24" s="709"/>
      <c r="D24" s="709"/>
      <c r="E24" s="709"/>
    </row>
  </sheetData>
  <mergeCells count="1">
    <mergeCell ref="A17:E24"/>
  </mergeCells>
  <pageMargins left="0.75" right="0.75" top="1" bottom="1" header="0.5" footer="0.5"/>
  <pageSetup paperSize="256"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3">
    <tabColor rgb="FF7030A0"/>
  </sheetPr>
  <dimension ref="A1:H18"/>
  <sheetViews>
    <sheetView showGridLines="0" topLeftCell="A4" workbookViewId="0">
      <selection activeCell="D17" sqref="D17"/>
    </sheetView>
  </sheetViews>
  <sheetFormatPr defaultRowHeight="15" x14ac:dyDescent="0.25"/>
  <cols>
    <col min="1" max="1" width="6.5" style="382" customWidth="1"/>
    <col min="2" max="2" width="19.6640625" style="382" customWidth="1"/>
    <col min="3" max="3" width="15.1640625" style="382" customWidth="1"/>
    <col min="4" max="4" width="17.1640625" style="382" customWidth="1"/>
    <col min="5" max="5" width="18.1640625" style="382" customWidth="1"/>
    <col min="6" max="6" width="20.33203125" style="382" customWidth="1"/>
    <col min="7" max="246" width="9.33203125" style="382"/>
    <col min="247" max="247" width="6.5" style="382" customWidth="1"/>
    <col min="248" max="248" width="19.6640625" style="382" customWidth="1"/>
    <col min="249" max="249" width="15.1640625" style="382" customWidth="1"/>
    <col min="250" max="251" width="12.6640625" style="382" customWidth="1"/>
    <col min="252" max="252" width="12.83203125" style="382" customWidth="1"/>
    <col min="253" max="255" width="9.33203125" style="382"/>
    <col min="256" max="256" width="14" style="382" bestFit="1" customWidth="1"/>
    <col min="257" max="502" width="9.33203125" style="382"/>
    <col min="503" max="503" width="6.5" style="382" customWidth="1"/>
    <col min="504" max="504" width="19.6640625" style="382" customWidth="1"/>
    <col min="505" max="505" width="15.1640625" style="382" customWidth="1"/>
    <col min="506" max="507" width="12.6640625" style="382" customWidth="1"/>
    <col min="508" max="508" width="12.83203125" style="382" customWidth="1"/>
    <col min="509" max="511" width="9.33203125" style="382"/>
    <col min="512" max="512" width="14" style="382" bestFit="1" customWidth="1"/>
    <col min="513" max="758" width="9.33203125" style="382"/>
    <col min="759" max="759" width="6.5" style="382" customWidth="1"/>
    <col min="760" max="760" width="19.6640625" style="382" customWidth="1"/>
    <col min="761" max="761" width="15.1640625" style="382" customWidth="1"/>
    <col min="762" max="763" width="12.6640625" style="382" customWidth="1"/>
    <col min="764" max="764" width="12.83203125" style="382" customWidth="1"/>
    <col min="765" max="767" width="9.33203125" style="382"/>
    <col min="768" max="768" width="14" style="382" bestFit="1" customWidth="1"/>
    <col min="769" max="1014" width="9.33203125" style="382"/>
    <col min="1015" max="1015" width="6.5" style="382" customWidth="1"/>
    <col min="1016" max="1016" width="19.6640625" style="382" customWidth="1"/>
    <col min="1017" max="1017" width="15.1640625" style="382" customWidth="1"/>
    <col min="1018" max="1019" width="12.6640625" style="382" customWidth="1"/>
    <col min="1020" max="1020" width="12.83203125" style="382" customWidth="1"/>
    <col min="1021" max="1023" width="9.33203125" style="382"/>
    <col min="1024" max="1024" width="14" style="382" bestFit="1" customWidth="1"/>
    <col min="1025" max="1270" width="9.33203125" style="382"/>
    <col min="1271" max="1271" width="6.5" style="382" customWidth="1"/>
    <col min="1272" max="1272" width="19.6640625" style="382" customWidth="1"/>
    <col min="1273" max="1273" width="15.1640625" style="382" customWidth="1"/>
    <col min="1274" max="1275" width="12.6640625" style="382" customWidth="1"/>
    <col min="1276" max="1276" width="12.83203125" style="382" customWidth="1"/>
    <col min="1277" max="1279" width="9.33203125" style="382"/>
    <col min="1280" max="1280" width="14" style="382" bestFit="1" customWidth="1"/>
    <col min="1281" max="1526" width="9.33203125" style="382"/>
    <col min="1527" max="1527" width="6.5" style="382" customWidth="1"/>
    <col min="1528" max="1528" width="19.6640625" style="382" customWidth="1"/>
    <col min="1529" max="1529" width="15.1640625" style="382" customWidth="1"/>
    <col min="1530" max="1531" width="12.6640625" style="382" customWidth="1"/>
    <col min="1532" max="1532" width="12.83203125" style="382" customWidth="1"/>
    <col min="1533" max="1535" width="9.33203125" style="382"/>
    <col min="1536" max="1536" width="14" style="382" bestFit="1" customWidth="1"/>
    <col min="1537" max="1782" width="9.33203125" style="382"/>
    <col min="1783" max="1783" width="6.5" style="382" customWidth="1"/>
    <col min="1784" max="1784" width="19.6640625" style="382" customWidth="1"/>
    <col min="1785" max="1785" width="15.1640625" style="382" customWidth="1"/>
    <col min="1786" max="1787" width="12.6640625" style="382" customWidth="1"/>
    <col min="1788" max="1788" width="12.83203125" style="382" customWidth="1"/>
    <col min="1789" max="1791" width="9.33203125" style="382"/>
    <col min="1792" max="1792" width="14" style="382" bestFit="1" customWidth="1"/>
    <col min="1793" max="2038" width="9.33203125" style="382"/>
    <col min="2039" max="2039" width="6.5" style="382" customWidth="1"/>
    <col min="2040" max="2040" width="19.6640625" style="382" customWidth="1"/>
    <col min="2041" max="2041" width="15.1640625" style="382" customWidth="1"/>
    <col min="2042" max="2043" width="12.6640625" style="382" customWidth="1"/>
    <col min="2044" max="2044" width="12.83203125" style="382" customWidth="1"/>
    <col min="2045" max="2047" width="9.33203125" style="382"/>
    <col min="2048" max="2048" width="14" style="382" bestFit="1" customWidth="1"/>
    <col min="2049" max="2294" width="9.33203125" style="382"/>
    <col min="2295" max="2295" width="6.5" style="382" customWidth="1"/>
    <col min="2296" max="2296" width="19.6640625" style="382" customWidth="1"/>
    <col min="2297" max="2297" width="15.1640625" style="382" customWidth="1"/>
    <col min="2298" max="2299" width="12.6640625" style="382" customWidth="1"/>
    <col min="2300" max="2300" width="12.83203125" style="382" customWidth="1"/>
    <col min="2301" max="2303" width="9.33203125" style="382"/>
    <col min="2304" max="2304" width="14" style="382" bestFit="1" customWidth="1"/>
    <col min="2305" max="2550" width="9.33203125" style="382"/>
    <col min="2551" max="2551" width="6.5" style="382" customWidth="1"/>
    <col min="2552" max="2552" width="19.6640625" style="382" customWidth="1"/>
    <col min="2553" max="2553" width="15.1640625" style="382" customWidth="1"/>
    <col min="2554" max="2555" width="12.6640625" style="382" customWidth="1"/>
    <col min="2556" max="2556" width="12.83203125" style="382" customWidth="1"/>
    <col min="2557" max="2559" width="9.33203125" style="382"/>
    <col min="2560" max="2560" width="14" style="382" bestFit="1" customWidth="1"/>
    <col min="2561" max="2806" width="9.33203125" style="382"/>
    <col min="2807" max="2807" width="6.5" style="382" customWidth="1"/>
    <col min="2808" max="2808" width="19.6640625" style="382" customWidth="1"/>
    <col min="2809" max="2809" width="15.1640625" style="382" customWidth="1"/>
    <col min="2810" max="2811" width="12.6640625" style="382" customWidth="1"/>
    <col min="2812" max="2812" width="12.83203125" style="382" customWidth="1"/>
    <col min="2813" max="2815" width="9.33203125" style="382"/>
    <col min="2816" max="2816" width="14" style="382" bestFit="1" customWidth="1"/>
    <col min="2817" max="3062" width="9.33203125" style="382"/>
    <col min="3063" max="3063" width="6.5" style="382" customWidth="1"/>
    <col min="3064" max="3064" width="19.6640625" style="382" customWidth="1"/>
    <col min="3065" max="3065" width="15.1640625" style="382" customWidth="1"/>
    <col min="3066" max="3067" width="12.6640625" style="382" customWidth="1"/>
    <col min="3068" max="3068" width="12.83203125" style="382" customWidth="1"/>
    <col min="3069" max="3071" width="9.33203125" style="382"/>
    <col min="3072" max="3072" width="14" style="382" bestFit="1" customWidth="1"/>
    <col min="3073" max="3318" width="9.33203125" style="382"/>
    <col min="3319" max="3319" width="6.5" style="382" customWidth="1"/>
    <col min="3320" max="3320" width="19.6640625" style="382" customWidth="1"/>
    <col min="3321" max="3321" width="15.1640625" style="382" customWidth="1"/>
    <col min="3322" max="3323" width="12.6640625" style="382" customWidth="1"/>
    <col min="3324" max="3324" width="12.83203125" style="382" customWidth="1"/>
    <col min="3325" max="3327" width="9.33203125" style="382"/>
    <col min="3328" max="3328" width="14" style="382" bestFit="1" customWidth="1"/>
    <col min="3329" max="3574" width="9.33203125" style="382"/>
    <col min="3575" max="3575" width="6.5" style="382" customWidth="1"/>
    <col min="3576" max="3576" width="19.6640625" style="382" customWidth="1"/>
    <col min="3577" max="3577" width="15.1640625" style="382" customWidth="1"/>
    <col min="3578" max="3579" width="12.6640625" style="382" customWidth="1"/>
    <col min="3580" max="3580" width="12.83203125" style="382" customWidth="1"/>
    <col min="3581" max="3583" width="9.33203125" style="382"/>
    <col min="3584" max="3584" width="14" style="382" bestFit="1" customWidth="1"/>
    <col min="3585" max="3830" width="9.33203125" style="382"/>
    <col min="3831" max="3831" width="6.5" style="382" customWidth="1"/>
    <col min="3832" max="3832" width="19.6640625" style="382" customWidth="1"/>
    <col min="3833" max="3833" width="15.1640625" style="382" customWidth="1"/>
    <col min="3834" max="3835" width="12.6640625" style="382" customWidth="1"/>
    <col min="3836" max="3836" width="12.83203125" style="382" customWidth="1"/>
    <col min="3837" max="3839" width="9.33203125" style="382"/>
    <col min="3840" max="3840" width="14" style="382" bestFit="1" customWidth="1"/>
    <col min="3841" max="4086" width="9.33203125" style="382"/>
    <col min="4087" max="4087" width="6.5" style="382" customWidth="1"/>
    <col min="4088" max="4088" width="19.6640625" style="382" customWidth="1"/>
    <col min="4089" max="4089" width="15.1640625" style="382" customWidth="1"/>
    <col min="4090" max="4091" width="12.6640625" style="382" customWidth="1"/>
    <col min="4092" max="4092" width="12.83203125" style="382" customWidth="1"/>
    <col min="4093" max="4095" width="9.33203125" style="382"/>
    <col min="4096" max="4096" width="14" style="382" bestFit="1" customWidth="1"/>
    <col min="4097" max="4342" width="9.33203125" style="382"/>
    <col min="4343" max="4343" width="6.5" style="382" customWidth="1"/>
    <col min="4344" max="4344" width="19.6640625" style="382" customWidth="1"/>
    <col min="4345" max="4345" width="15.1640625" style="382" customWidth="1"/>
    <col min="4346" max="4347" width="12.6640625" style="382" customWidth="1"/>
    <col min="4348" max="4348" width="12.83203125" style="382" customWidth="1"/>
    <col min="4349" max="4351" width="9.33203125" style="382"/>
    <col min="4352" max="4352" width="14" style="382" bestFit="1" customWidth="1"/>
    <col min="4353" max="4598" width="9.33203125" style="382"/>
    <col min="4599" max="4599" width="6.5" style="382" customWidth="1"/>
    <col min="4600" max="4600" width="19.6640625" style="382" customWidth="1"/>
    <col min="4601" max="4601" width="15.1640625" style="382" customWidth="1"/>
    <col min="4602" max="4603" width="12.6640625" style="382" customWidth="1"/>
    <col min="4604" max="4604" width="12.83203125" style="382" customWidth="1"/>
    <col min="4605" max="4607" width="9.33203125" style="382"/>
    <col min="4608" max="4608" width="14" style="382" bestFit="1" customWidth="1"/>
    <col min="4609" max="4854" width="9.33203125" style="382"/>
    <col min="4855" max="4855" width="6.5" style="382" customWidth="1"/>
    <col min="4856" max="4856" width="19.6640625" style="382" customWidth="1"/>
    <col min="4857" max="4857" width="15.1640625" style="382" customWidth="1"/>
    <col min="4858" max="4859" width="12.6640625" style="382" customWidth="1"/>
    <col min="4860" max="4860" width="12.83203125" style="382" customWidth="1"/>
    <col min="4861" max="4863" width="9.33203125" style="382"/>
    <col min="4864" max="4864" width="14" style="382" bestFit="1" customWidth="1"/>
    <col min="4865" max="5110" width="9.33203125" style="382"/>
    <col min="5111" max="5111" width="6.5" style="382" customWidth="1"/>
    <col min="5112" max="5112" width="19.6640625" style="382" customWidth="1"/>
    <col min="5113" max="5113" width="15.1640625" style="382" customWidth="1"/>
    <col min="5114" max="5115" width="12.6640625" style="382" customWidth="1"/>
    <col min="5116" max="5116" width="12.83203125" style="382" customWidth="1"/>
    <col min="5117" max="5119" width="9.33203125" style="382"/>
    <col min="5120" max="5120" width="14" style="382" bestFit="1" customWidth="1"/>
    <col min="5121" max="5366" width="9.33203125" style="382"/>
    <col min="5367" max="5367" width="6.5" style="382" customWidth="1"/>
    <col min="5368" max="5368" width="19.6640625" style="382" customWidth="1"/>
    <col min="5369" max="5369" width="15.1640625" style="382" customWidth="1"/>
    <col min="5370" max="5371" width="12.6640625" style="382" customWidth="1"/>
    <col min="5372" max="5372" width="12.83203125" style="382" customWidth="1"/>
    <col min="5373" max="5375" width="9.33203125" style="382"/>
    <col min="5376" max="5376" width="14" style="382" bestFit="1" customWidth="1"/>
    <col min="5377" max="5622" width="9.33203125" style="382"/>
    <col min="5623" max="5623" width="6.5" style="382" customWidth="1"/>
    <col min="5624" max="5624" width="19.6640625" style="382" customWidth="1"/>
    <col min="5625" max="5625" width="15.1640625" style="382" customWidth="1"/>
    <col min="5626" max="5627" width="12.6640625" style="382" customWidth="1"/>
    <col min="5628" max="5628" width="12.83203125" style="382" customWidth="1"/>
    <col min="5629" max="5631" width="9.33203125" style="382"/>
    <col min="5632" max="5632" width="14" style="382" bestFit="1" customWidth="1"/>
    <col min="5633" max="5878" width="9.33203125" style="382"/>
    <col min="5879" max="5879" width="6.5" style="382" customWidth="1"/>
    <col min="5880" max="5880" width="19.6640625" style="382" customWidth="1"/>
    <col min="5881" max="5881" width="15.1640625" style="382" customWidth="1"/>
    <col min="5882" max="5883" width="12.6640625" style="382" customWidth="1"/>
    <col min="5884" max="5884" width="12.83203125" style="382" customWidth="1"/>
    <col min="5885" max="5887" width="9.33203125" style="382"/>
    <col min="5888" max="5888" width="14" style="382" bestFit="1" customWidth="1"/>
    <col min="5889" max="6134" width="9.33203125" style="382"/>
    <col min="6135" max="6135" width="6.5" style="382" customWidth="1"/>
    <col min="6136" max="6136" width="19.6640625" style="382" customWidth="1"/>
    <col min="6137" max="6137" width="15.1640625" style="382" customWidth="1"/>
    <col min="6138" max="6139" width="12.6640625" style="382" customWidth="1"/>
    <col min="6140" max="6140" width="12.83203125" style="382" customWidth="1"/>
    <col min="6141" max="6143" width="9.33203125" style="382"/>
    <col min="6144" max="6144" width="14" style="382" bestFit="1" customWidth="1"/>
    <col min="6145" max="6390" width="9.33203125" style="382"/>
    <col min="6391" max="6391" width="6.5" style="382" customWidth="1"/>
    <col min="6392" max="6392" width="19.6640625" style="382" customWidth="1"/>
    <col min="6393" max="6393" width="15.1640625" style="382" customWidth="1"/>
    <col min="6394" max="6395" width="12.6640625" style="382" customWidth="1"/>
    <col min="6396" max="6396" width="12.83203125" style="382" customWidth="1"/>
    <col min="6397" max="6399" width="9.33203125" style="382"/>
    <col min="6400" max="6400" width="14" style="382" bestFit="1" customWidth="1"/>
    <col min="6401" max="6646" width="9.33203125" style="382"/>
    <col min="6647" max="6647" width="6.5" style="382" customWidth="1"/>
    <col min="6648" max="6648" width="19.6640625" style="382" customWidth="1"/>
    <col min="6649" max="6649" width="15.1640625" style="382" customWidth="1"/>
    <col min="6650" max="6651" width="12.6640625" style="382" customWidth="1"/>
    <col min="6652" max="6652" width="12.83203125" style="382" customWidth="1"/>
    <col min="6653" max="6655" width="9.33203125" style="382"/>
    <col min="6656" max="6656" width="14" style="382" bestFit="1" customWidth="1"/>
    <col min="6657" max="6902" width="9.33203125" style="382"/>
    <col min="6903" max="6903" width="6.5" style="382" customWidth="1"/>
    <col min="6904" max="6904" width="19.6640625" style="382" customWidth="1"/>
    <col min="6905" max="6905" width="15.1640625" style="382" customWidth="1"/>
    <col min="6906" max="6907" width="12.6640625" style="382" customWidth="1"/>
    <col min="6908" max="6908" width="12.83203125" style="382" customWidth="1"/>
    <col min="6909" max="6911" width="9.33203125" style="382"/>
    <col min="6912" max="6912" width="14" style="382" bestFit="1" customWidth="1"/>
    <col min="6913" max="7158" width="9.33203125" style="382"/>
    <col min="7159" max="7159" width="6.5" style="382" customWidth="1"/>
    <col min="7160" max="7160" width="19.6640625" style="382" customWidth="1"/>
    <col min="7161" max="7161" width="15.1640625" style="382" customWidth="1"/>
    <col min="7162" max="7163" width="12.6640625" style="382" customWidth="1"/>
    <col min="7164" max="7164" width="12.83203125" style="382" customWidth="1"/>
    <col min="7165" max="7167" width="9.33203125" style="382"/>
    <col min="7168" max="7168" width="14" style="382" bestFit="1" customWidth="1"/>
    <col min="7169" max="7414" width="9.33203125" style="382"/>
    <col min="7415" max="7415" width="6.5" style="382" customWidth="1"/>
    <col min="7416" max="7416" width="19.6640625" style="382" customWidth="1"/>
    <col min="7417" max="7417" width="15.1640625" style="382" customWidth="1"/>
    <col min="7418" max="7419" width="12.6640625" style="382" customWidth="1"/>
    <col min="7420" max="7420" width="12.83203125" style="382" customWidth="1"/>
    <col min="7421" max="7423" width="9.33203125" style="382"/>
    <col min="7424" max="7424" width="14" style="382" bestFit="1" customWidth="1"/>
    <col min="7425" max="7670" width="9.33203125" style="382"/>
    <col min="7671" max="7671" width="6.5" style="382" customWidth="1"/>
    <col min="7672" max="7672" width="19.6640625" style="382" customWidth="1"/>
    <col min="7673" max="7673" width="15.1640625" style="382" customWidth="1"/>
    <col min="7674" max="7675" width="12.6640625" style="382" customWidth="1"/>
    <col min="7676" max="7676" width="12.83203125" style="382" customWidth="1"/>
    <col min="7677" max="7679" width="9.33203125" style="382"/>
    <col min="7680" max="7680" width="14" style="382" bestFit="1" customWidth="1"/>
    <col min="7681" max="7926" width="9.33203125" style="382"/>
    <col min="7927" max="7927" width="6.5" style="382" customWidth="1"/>
    <col min="7928" max="7928" width="19.6640625" style="382" customWidth="1"/>
    <col min="7929" max="7929" width="15.1640625" style="382" customWidth="1"/>
    <col min="7930" max="7931" width="12.6640625" style="382" customWidth="1"/>
    <col min="7932" max="7932" width="12.83203125" style="382" customWidth="1"/>
    <col min="7933" max="7935" width="9.33203125" style="382"/>
    <col min="7936" max="7936" width="14" style="382" bestFit="1" customWidth="1"/>
    <col min="7937" max="8182" width="9.33203125" style="382"/>
    <col min="8183" max="8183" width="6.5" style="382" customWidth="1"/>
    <col min="8184" max="8184" width="19.6640625" style="382" customWidth="1"/>
    <col min="8185" max="8185" width="15.1640625" style="382" customWidth="1"/>
    <col min="8186" max="8187" width="12.6640625" style="382" customWidth="1"/>
    <col min="8188" max="8188" width="12.83203125" style="382" customWidth="1"/>
    <col min="8189" max="8191" width="9.33203125" style="382"/>
    <col min="8192" max="8192" width="14" style="382" bestFit="1" customWidth="1"/>
    <col min="8193" max="8438" width="9.33203125" style="382"/>
    <col min="8439" max="8439" width="6.5" style="382" customWidth="1"/>
    <col min="8440" max="8440" width="19.6640625" style="382" customWidth="1"/>
    <col min="8441" max="8441" width="15.1640625" style="382" customWidth="1"/>
    <col min="8442" max="8443" width="12.6640625" style="382" customWidth="1"/>
    <col min="8444" max="8444" width="12.83203125" style="382" customWidth="1"/>
    <col min="8445" max="8447" width="9.33203125" style="382"/>
    <col min="8448" max="8448" width="14" style="382" bestFit="1" customWidth="1"/>
    <col min="8449" max="8694" width="9.33203125" style="382"/>
    <col min="8695" max="8695" width="6.5" style="382" customWidth="1"/>
    <col min="8696" max="8696" width="19.6640625" style="382" customWidth="1"/>
    <col min="8697" max="8697" width="15.1640625" style="382" customWidth="1"/>
    <col min="8698" max="8699" width="12.6640625" style="382" customWidth="1"/>
    <col min="8700" max="8700" width="12.83203125" style="382" customWidth="1"/>
    <col min="8701" max="8703" width="9.33203125" style="382"/>
    <col min="8704" max="8704" width="14" style="382" bestFit="1" customWidth="1"/>
    <col min="8705" max="8950" width="9.33203125" style="382"/>
    <col min="8951" max="8951" width="6.5" style="382" customWidth="1"/>
    <col min="8952" max="8952" width="19.6640625" style="382" customWidth="1"/>
    <col min="8953" max="8953" width="15.1640625" style="382" customWidth="1"/>
    <col min="8954" max="8955" width="12.6640625" style="382" customWidth="1"/>
    <col min="8956" max="8956" width="12.83203125" style="382" customWidth="1"/>
    <col min="8957" max="8959" width="9.33203125" style="382"/>
    <col min="8960" max="8960" width="14" style="382" bestFit="1" customWidth="1"/>
    <col min="8961" max="9206" width="9.33203125" style="382"/>
    <col min="9207" max="9207" width="6.5" style="382" customWidth="1"/>
    <col min="9208" max="9208" width="19.6640625" style="382" customWidth="1"/>
    <col min="9209" max="9209" width="15.1640625" style="382" customWidth="1"/>
    <col min="9210" max="9211" width="12.6640625" style="382" customWidth="1"/>
    <col min="9212" max="9212" width="12.83203125" style="382" customWidth="1"/>
    <col min="9213" max="9215" width="9.33203125" style="382"/>
    <col min="9216" max="9216" width="14" style="382" bestFit="1" customWidth="1"/>
    <col min="9217" max="9462" width="9.33203125" style="382"/>
    <col min="9463" max="9463" width="6.5" style="382" customWidth="1"/>
    <col min="9464" max="9464" width="19.6640625" style="382" customWidth="1"/>
    <col min="9465" max="9465" width="15.1640625" style="382" customWidth="1"/>
    <col min="9466" max="9467" width="12.6640625" style="382" customWidth="1"/>
    <col min="9468" max="9468" width="12.83203125" style="382" customWidth="1"/>
    <col min="9469" max="9471" width="9.33203125" style="382"/>
    <col min="9472" max="9472" width="14" style="382" bestFit="1" customWidth="1"/>
    <col min="9473" max="9718" width="9.33203125" style="382"/>
    <col min="9719" max="9719" width="6.5" style="382" customWidth="1"/>
    <col min="9720" max="9720" width="19.6640625" style="382" customWidth="1"/>
    <col min="9721" max="9721" width="15.1640625" style="382" customWidth="1"/>
    <col min="9722" max="9723" width="12.6640625" style="382" customWidth="1"/>
    <col min="9724" max="9724" width="12.83203125" style="382" customWidth="1"/>
    <col min="9725" max="9727" width="9.33203125" style="382"/>
    <col min="9728" max="9728" width="14" style="382" bestFit="1" customWidth="1"/>
    <col min="9729" max="9974" width="9.33203125" style="382"/>
    <col min="9975" max="9975" width="6.5" style="382" customWidth="1"/>
    <col min="9976" max="9976" width="19.6640625" style="382" customWidth="1"/>
    <col min="9977" max="9977" width="15.1640625" style="382" customWidth="1"/>
    <col min="9978" max="9979" width="12.6640625" style="382" customWidth="1"/>
    <col min="9980" max="9980" width="12.83203125" style="382" customWidth="1"/>
    <col min="9981" max="9983" width="9.33203125" style="382"/>
    <col min="9984" max="9984" width="14" style="382" bestFit="1" customWidth="1"/>
    <col min="9985" max="10230" width="9.33203125" style="382"/>
    <col min="10231" max="10231" width="6.5" style="382" customWidth="1"/>
    <col min="10232" max="10232" width="19.6640625" style="382" customWidth="1"/>
    <col min="10233" max="10233" width="15.1640625" style="382" customWidth="1"/>
    <col min="10234" max="10235" width="12.6640625" style="382" customWidth="1"/>
    <col min="10236" max="10236" width="12.83203125" style="382" customWidth="1"/>
    <col min="10237" max="10239" width="9.33203125" style="382"/>
    <col min="10240" max="10240" width="14" style="382" bestFit="1" customWidth="1"/>
    <col min="10241" max="10486" width="9.33203125" style="382"/>
    <col min="10487" max="10487" width="6.5" style="382" customWidth="1"/>
    <col min="10488" max="10488" width="19.6640625" style="382" customWidth="1"/>
    <col min="10489" max="10489" width="15.1640625" style="382" customWidth="1"/>
    <col min="10490" max="10491" width="12.6640625" style="382" customWidth="1"/>
    <col min="10492" max="10492" width="12.83203125" style="382" customWidth="1"/>
    <col min="10493" max="10495" width="9.33203125" style="382"/>
    <col min="10496" max="10496" width="14" style="382" bestFit="1" customWidth="1"/>
    <col min="10497" max="10742" width="9.33203125" style="382"/>
    <col min="10743" max="10743" width="6.5" style="382" customWidth="1"/>
    <col min="10744" max="10744" width="19.6640625" style="382" customWidth="1"/>
    <col min="10745" max="10745" width="15.1640625" style="382" customWidth="1"/>
    <col min="10746" max="10747" width="12.6640625" style="382" customWidth="1"/>
    <col min="10748" max="10748" width="12.83203125" style="382" customWidth="1"/>
    <col min="10749" max="10751" width="9.33203125" style="382"/>
    <col min="10752" max="10752" width="14" style="382" bestFit="1" customWidth="1"/>
    <col min="10753" max="10998" width="9.33203125" style="382"/>
    <col min="10999" max="10999" width="6.5" style="382" customWidth="1"/>
    <col min="11000" max="11000" width="19.6640625" style="382" customWidth="1"/>
    <col min="11001" max="11001" width="15.1640625" style="382" customWidth="1"/>
    <col min="11002" max="11003" width="12.6640625" style="382" customWidth="1"/>
    <col min="11004" max="11004" width="12.83203125" style="382" customWidth="1"/>
    <col min="11005" max="11007" width="9.33203125" style="382"/>
    <col min="11008" max="11008" width="14" style="382" bestFit="1" customWidth="1"/>
    <col min="11009" max="11254" width="9.33203125" style="382"/>
    <col min="11255" max="11255" width="6.5" style="382" customWidth="1"/>
    <col min="11256" max="11256" width="19.6640625" style="382" customWidth="1"/>
    <col min="11257" max="11257" width="15.1640625" style="382" customWidth="1"/>
    <col min="11258" max="11259" width="12.6640625" style="382" customWidth="1"/>
    <col min="11260" max="11260" width="12.83203125" style="382" customWidth="1"/>
    <col min="11261" max="11263" width="9.33203125" style="382"/>
    <col min="11264" max="11264" width="14" style="382" bestFit="1" customWidth="1"/>
    <col min="11265" max="11510" width="9.33203125" style="382"/>
    <col min="11511" max="11511" width="6.5" style="382" customWidth="1"/>
    <col min="11512" max="11512" width="19.6640625" style="382" customWidth="1"/>
    <col min="11513" max="11513" width="15.1640625" style="382" customWidth="1"/>
    <col min="11514" max="11515" width="12.6640625" style="382" customWidth="1"/>
    <col min="11516" max="11516" width="12.83203125" style="382" customWidth="1"/>
    <col min="11517" max="11519" width="9.33203125" style="382"/>
    <col min="11520" max="11520" width="14" style="382" bestFit="1" customWidth="1"/>
    <col min="11521" max="11766" width="9.33203125" style="382"/>
    <col min="11767" max="11767" width="6.5" style="382" customWidth="1"/>
    <col min="11768" max="11768" width="19.6640625" style="382" customWidth="1"/>
    <col min="11769" max="11769" width="15.1640625" style="382" customWidth="1"/>
    <col min="11770" max="11771" width="12.6640625" style="382" customWidth="1"/>
    <col min="11772" max="11772" width="12.83203125" style="382" customWidth="1"/>
    <col min="11773" max="11775" width="9.33203125" style="382"/>
    <col min="11776" max="11776" width="14" style="382" bestFit="1" customWidth="1"/>
    <col min="11777" max="12022" width="9.33203125" style="382"/>
    <col min="12023" max="12023" width="6.5" style="382" customWidth="1"/>
    <col min="12024" max="12024" width="19.6640625" style="382" customWidth="1"/>
    <col min="12025" max="12025" width="15.1640625" style="382" customWidth="1"/>
    <col min="12026" max="12027" width="12.6640625" style="382" customWidth="1"/>
    <col min="12028" max="12028" width="12.83203125" style="382" customWidth="1"/>
    <col min="12029" max="12031" width="9.33203125" style="382"/>
    <col min="12032" max="12032" width="14" style="382" bestFit="1" customWidth="1"/>
    <col min="12033" max="12278" width="9.33203125" style="382"/>
    <col min="12279" max="12279" width="6.5" style="382" customWidth="1"/>
    <col min="12280" max="12280" width="19.6640625" style="382" customWidth="1"/>
    <col min="12281" max="12281" width="15.1640625" style="382" customWidth="1"/>
    <col min="12282" max="12283" width="12.6640625" style="382" customWidth="1"/>
    <col min="12284" max="12284" width="12.83203125" style="382" customWidth="1"/>
    <col min="12285" max="12287" width="9.33203125" style="382"/>
    <col min="12288" max="12288" width="14" style="382" bestFit="1" customWidth="1"/>
    <col min="12289" max="12534" width="9.33203125" style="382"/>
    <col min="12535" max="12535" width="6.5" style="382" customWidth="1"/>
    <col min="12536" max="12536" width="19.6640625" style="382" customWidth="1"/>
    <col min="12537" max="12537" width="15.1640625" style="382" customWidth="1"/>
    <col min="12538" max="12539" width="12.6640625" style="382" customWidth="1"/>
    <col min="12540" max="12540" width="12.83203125" style="382" customWidth="1"/>
    <col min="12541" max="12543" width="9.33203125" style="382"/>
    <col min="12544" max="12544" width="14" style="382" bestFit="1" customWidth="1"/>
    <col min="12545" max="12790" width="9.33203125" style="382"/>
    <col min="12791" max="12791" width="6.5" style="382" customWidth="1"/>
    <col min="12792" max="12792" width="19.6640625" style="382" customWidth="1"/>
    <col min="12793" max="12793" width="15.1640625" style="382" customWidth="1"/>
    <col min="12794" max="12795" width="12.6640625" style="382" customWidth="1"/>
    <col min="12796" max="12796" width="12.83203125" style="382" customWidth="1"/>
    <col min="12797" max="12799" width="9.33203125" style="382"/>
    <col min="12800" max="12800" width="14" style="382" bestFit="1" customWidth="1"/>
    <col min="12801" max="13046" width="9.33203125" style="382"/>
    <col min="13047" max="13047" width="6.5" style="382" customWidth="1"/>
    <col min="13048" max="13048" width="19.6640625" style="382" customWidth="1"/>
    <col min="13049" max="13049" width="15.1640625" style="382" customWidth="1"/>
    <col min="13050" max="13051" width="12.6640625" style="382" customWidth="1"/>
    <col min="13052" max="13052" width="12.83203125" style="382" customWidth="1"/>
    <col min="13053" max="13055" width="9.33203125" style="382"/>
    <col min="13056" max="13056" width="14" style="382" bestFit="1" customWidth="1"/>
    <col min="13057" max="13302" width="9.33203125" style="382"/>
    <col min="13303" max="13303" width="6.5" style="382" customWidth="1"/>
    <col min="13304" max="13304" width="19.6640625" style="382" customWidth="1"/>
    <col min="13305" max="13305" width="15.1640625" style="382" customWidth="1"/>
    <col min="13306" max="13307" width="12.6640625" style="382" customWidth="1"/>
    <col min="13308" max="13308" width="12.83203125" style="382" customWidth="1"/>
    <col min="13309" max="13311" width="9.33203125" style="382"/>
    <col min="13312" max="13312" width="14" style="382" bestFit="1" customWidth="1"/>
    <col min="13313" max="13558" width="9.33203125" style="382"/>
    <col min="13559" max="13559" width="6.5" style="382" customWidth="1"/>
    <col min="13560" max="13560" width="19.6640625" style="382" customWidth="1"/>
    <col min="13561" max="13561" width="15.1640625" style="382" customWidth="1"/>
    <col min="13562" max="13563" width="12.6640625" style="382" customWidth="1"/>
    <col min="13564" max="13564" width="12.83203125" style="382" customWidth="1"/>
    <col min="13565" max="13567" width="9.33203125" style="382"/>
    <col min="13568" max="13568" width="14" style="382" bestFit="1" customWidth="1"/>
    <col min="13569" max="13814" width="9.33203125" style="382"/>
    <col min="13815" max="13815" width="6.5" style="382" customWidth="1"/>
    <col min="13816" max="13816" width="19.6640625" style="382" customWidth="1"/>
    <col min="13817" max="13817" width="15.1640625" style="382" customWidth="1"/>
    <col min="13818" max="13819" width="12.6640625" style="382" customWidth="1"/>
    <col min="13820" max="13820" width="12.83203125" style="382" customWidth="1"/>
    <col min="13821" max="13823" width="9.33203125" style="382"/>
    <col min="13824" max="13824" width="14" style="382" bestFit="1" customWidth="1"/>
    <col min="13825" max="14070" width="9.33203125" style="382"/>
    <col min="14071" max="14071" width="6.5" style="382" customWidth="1"/>
    <col min="14072" max="14072" width="19.6640625" style="382" customWidth="1"/>
    <col min="14073" max="14073" width="15.1640625" style="382" customWidth="1"/>
    <col min="14074" max="14075" width="12.6640625" style="382" customWidth="1"/>
    <col min="14076" max="14076" width="12.83203125" style="382" customWidth="1"/>
    <col min="14077" max="14079" width="9.33203125" style="382"/>
    <col min="14080" max="14080" width="14" style="382" bestFit="1" customWidth="1"/>
    <col min="14081" max="14326" width="9.33203125" style="382"/>
    <col min="14327" max="14327" width="6.5" style="382" customWidth="1"/>
    <col min="14328" max="14328" width="19.6640625" style="382" customWidth="1"/>
    <col min="14329" max="14329" width="15.1640625" style="382" customWidth="1"/>
    <col min="14330" max="14331" width="12.6640625" style="382" customWidth="1"/>
    <col min="14332" max="14332" width="12.83203125" style="382" customWidth="1"/>
    <col min="14333" max="14335" width="9.33203125" style="382"/>
    <col min="14336" max="14336" width="14" style="382" bestFit="1" customWidth="1"/>
    <col min="14337" max="14582" width="9.33203125" style="382"/>
    <col min="14583" max="14583" width="6.5" style="382" customWidth="1"/>
    <col min="14584" max="14584" width="19.6640625" style="382" customWidth="1"/>
    <col min="14585" max="14585" width="15.1640625" style="382" customWidth="1"/>
    <col min="14586" max="14587" width="12.6640625" style="382" customWidth="1"/>
    <col min="14588" max="14588" width="12.83203125" style="382" customWidth="1"/>
    <col min="14589" max="14591" width="9.33203125" style="382"/>
    <col min="14592" max="14592" width="14" style="382" bestFit="1" customWidth="1"/>
    <col min="14593" max="14838" width="9.33203125" style="382"/>
    <col min="14839" max="14839" width="6.5" style="382" customWidth="1"/>
    <col min="14840" max="14840" width="19.6640625" style="382" customWidth="1"/>
    <col min="14841" max="14841" width="15.1640625" style="382" customWidth="1"/>
    <col min="14842" max="14843" width="12.6640625" style="382" customWidth="1"/>
    <col min="14844" max="14844" width="12.83203125" style="382" customWidth="1"/>
    <col min="14845" max="14847" width="9.33203125" style="382"/>
    <col min="14848" max="14848" width="14" style="382" bestFit="1" customWidth="1"/>
    <col min="14849" max="15094" width="9.33203125" style="382"/>
    <col min="15095" max="15095" width="6.5" style="382" customWidth="1"/>
    <col min="15096" max="15096" width="19.6640625" style="382" customWidth="1"/>
    <col min="15097" max="15097" width="15.1640625" style="382" customWidth="1"/>
    <col min="15098" max="15099" width="12.6640625" style="382" customWidth="1"/>
    <col min="15100" max="15100" width="12.83203125" style="382" customWidth="1"/>
    <col min="15101" max="15103" width="9.33203125" style="382"/>
    <col min="15104" max="15104" width="14" style="382" bestFit="1" customWidth="1"/>
    <col min="15105" max="15350" width="9.33203125" style="382"/>
    <col min="15351" max="15351" width="6.5" style="382" customWidth="1"/>
    <col min="15352" max="15352" width="19.6640625" style="382" customWidth="1"/>
    <col min="15353" max="15353" width="15.1640625" style="382" customWidth="1"/>
    <col min="15354" max="15355" width="12.6640625" style="382" customWidth="1"/>
    <col min="15356" max="15356" width="12.83203125" style="382" customWidth="1"/>
    <col min="15357" max="15359" width="9.33203125" style="382"/>
    <col min="15360" max="15360" width="14" style="382" bestFit="1" customWidth="1"/>
    <col min="15361" max="15606" width="9.33203125" style="382"/>
    <col min="15607" max="15607" width="6.5" style="382" customWidth="1"/>
    <col min="15608" max="15608" width="19.6640625" style="382" customWidth="1"/>
    <col min="15609" max="15609" width="15.1640625" style="382" customWidth="1"/>
    <col min="15610" max="15611" width="12.6640625" style="382" customWidth="1"/>
    <col min="15612" max="15612" width="12.83203125" style="382" customWidth="1"/>
    <col min="15613" max="15615" width="9.33203125" style="382"/>
    <col min="15616" max="15616" width="14" style="382" bestFit="1" customWidth="1"/>
    <col min="15617" max="15862" width="9.33203125" style="382"/>
    <col min="15863" max="15863" width="6.5" style="382" customWidth="1"/>
    <col min="15864" max="15864" width="19.6640625" style="382" customWidth="1"/>
    <col min="15865" max="15865" width="15.1640625" style="382" customWidth="1"/>
    <col min="15866" max="15867" width="12.6640625" style="382" customWidth="1"/>
    <col min="15868" max="15868" width="12.83203125" style="382" customWidth="1"/>
    <col min="15869" max="15871" width="9.33203125" style="382"/>
    <col min="15872" max="15872" width="14" style="382" bestFit="1" customWidth="1"/>
    <col min="15873" max="16118" width="9.33203125" style="382"/>
    <col min="16119" max="16119" width="6.5" style="382" customWidth="1"/>
    <col min="16120" max="16120" width="19.6640625" style="382" customWidth="1"/>
    <col min="16121" max="16121" width="15.1640625" style="382" customWidth="1"/>
    <col min="16122" max="16123" width="12.6640625" style="382" customWidth="1"/>
    <col min="16124" max="16124" width="12.83203125" style="382" customWidth="1"/>
    <col min="16125" max="16127" width="9.33203125" style="382"/>
    <col min="16128" max="16128" width="14" style="382" bestFit="1" customWidth="1"/>
    <col min="16129" max="16384" width="9.33203125" style="382"/>
  </cols>
  <sheetData>
    <row r="1" spans="1:8" ht="37.5" customHeight="1" x14ac:dyDescent="0.25">
      <c r="A1" s="711" t="s">
        <v>848</v>
      </c>
      <c r="B1" s="711"/>
      <c r="C1" s="711"/>
      <c r="D1" s="711"/>
      <c r="E1" s="711"/>
      <c r="F1" s="711"/>
      <c r="G1" s="711"/>
      <c r="H1" s="711"/>
    </row>
    <row r="2" spans="1:8" ht="18.75" x14ac:dyDescent="0.3">
      <c r="A2" s="712" t="s">
        <v>834</v>
      </c>
      <c r="B2" s="712"/>
      <c r="C2" s="712"/>
      <c r="D2" s="712"/>
      <c r="E2" s="712"/>
      <c r="F2" s="712"/>
    </row>
    <row r="3" spans="1:8" ht="15.75" thickBot="1" x14ac:dyDescent="0.3"/>
    <row r="4" spans="1:8" ht="35.25" customHeight="1" thickBot="1" x14ac:dyDescent="0.3">
      <c r="B4" s="385" t="s">
        <v>835</v>
      </c>
      <c r="C4" s="403">
        <v>4500</v>
      </c>
      <c r="D4" s="383"/>
      <c r="E4" s="383"/>
      <c r="F4" s="383"/>
    </row>
    <row r="5" spans="1:8" ht="15.75" thickBot="1" x14ac:dyDescent="0.3">
      <c r="B5" s="384"/>
      <c r="C5" s="384"/>
      <c r="D5" s="384"/>
      <c r="E5" s="384"/>
      <c r="F5" s="384"/>
    </row>
    <row r="6" spans="1:8" ht="25.5" x14ac:dyDescent="0.25">
      <c r="A6" s="386" t="s">
        <v>836</v>
      </c>
      <c r="B6" s="387" t="s">
        <v>837</v>
      </c>
      <c r="C6" s="387" t="s">
        <v>838</v>
      </c>
      <c r="D6" s="388" t="s">
        <v>22</v>
      </c>
      <c r="E6" s="389" t="s">
        <v>264</v>
      </c>
      <c r="F6" s="390" t="s">
        <v>268</v>
      </c>
    </row>
    <row r="7" spans="1:8" ht="15" customHeight="1" x14ac:dyDescent="0.25">
      <c r="A7" s="396">
        <v>1</v>
      </c>
      <c r="B7" s="397" t="s">
        <v>839</v>
      </c>
      <c r="C7" s="398">
        <v>3</v>
      </c>
      <c r="D7" s="391">
        <f>C7*$C$4</f>
        <v>13500</v>
      </c>
      <c r="E7" s="402">
        <f>D7*1.5</f>
        <v>20250</v>
      </c>
      <c r="F7" s="393">
        <f>D7+E7</f>
        <v>33750</v>
      </c>
    </row>
    <row r="8" spans="1:8" ht="15" customHeight="1" x14ac:dyDescent="0.25">
      <c r="A8" s="396">
        <v>2</v>
      </c>
      <c r="B8" s="397" t="s">
        <v>840</v>
      </c>
      <c r="C8" s="398">
        <v>1</v>
      </c>
      <c r="D8" s="391">
        <f t="shared" ref="D8:D15" si="0">C8*$C$4</f>
        <v>4500</v>
      </c>
      <c r="E8" s="402">
        <f>D8*1.5</f>
        <v>6750</v>
      </c>
      <c r="F8" s="393">
        <f t="shared" ref="F8:F16" si="1">D8+E8</f>
        <v>11250</v>
      </c>
    </row>
    <row r="9" spans="1:8" ht="15" customHeight="1" x14ac:dyDescent="0.25">
      <c r="A9" s="396">
        <v>3</v>
      </c>
      <c r="B9" s="397" t="s">
        <v>269</v>
      </c>
      <c r="C9" s="398">
        <v>2.5</v>
      </c>
      <c r="D9" s="391">
        <f t="shared" si="0"/>
        <v>11250</v>
      </c>
      <c r="E9" s="402">
        <f t="shared" ref="E9:E16" si="2">D9*1.5</f>
        <v>16875</v>
      </c>
      <c r="F9" s="393">
        <f t="shared" si="1"/>
        <v>28125</v>
      </c>
    </row>
    <row r="10" spans="1:8" ht="15" customHeight="1" x14ac:dyDescent="0.25">
      <c r="A10" s="396">
        <v>4</v>
      </c>
      <c r="B10" s="397" t="s">
        <v>841</v>
      </c>
      <c r="C10" s="398">
        <v>3.3</v>
      </c>
      <c r="D10" s="391">
        <f t="shared" si="0"/>
        <v>14850</v>
      </c>
      <c r="E10" s="402">
        <f t="shared" si="2"/>
        <v>22275</v>
      </c>
      <c r="F10" s="393">
        <f t="shared" si="1"/>
        <v>37125</v>
      </c>
    </row>
    <row r="11" spans="1:8" ht="15" customHeight="1" x14ac:dyDescent="0.25">
      <c r="A11" s="396">
        <v>5</v>
      </c>
      <c r="B11" s="397" t="s">
        <v>842</v>
      </c>
      <c r="C11" s="398">
        <v>4</v>
      </c>
      <c r="D11" s="391">
        <f t="shared" si="0"/>
        <v>18000</v>
      </c>
      <c r="E11" s="402">
        <f t="shared" si="2"/>
        <v>27000</v>
      </c>
      <c r="F11" s="393">
        <f t="shared" si="1"/>
        <v>45000</v>
      </c>
    </row>
    <row r="12" spans="1:8" ht="15" customHeight="1" x14ac:dyDescent="0.25">
      <c r="A12" s="396">
        <v>6</v>
      </c>
      <c r="B12" s="397" t="s">
        <v>843</v>
      </c>
      <c r="C12" s="398">
        <v>2.4</v>
      </c>
      <c r="D12" s="391">
        <f t="shared" si="0"/>
        <v>10800</v>
      </c>
      <c r="E12" s="402">
        <f t="shared" si="2"/>
        <v>16200</v>
      </c>
      <c r="F12" s="393">
        <f t="shared" si="1"/>
        <v>27000</v>
      </c>
    </row>
    <row r="13" spans="1:8" ht="15" customHeight="1" x14ac:dyDescent="0.25">
      <c r="A13" s="396">
        <v>7</v>
      </c>
      <c r="B13" s="397" t="s">
        <v>844</v>
      </c>
      <c r="C13" s="398">
        <v>6.32</v>
      </c>
      <c r="D13" s="391">
        <f t="shared" si="0"/>
        <v>28440</v>
      </c>
      <c r="E13" s="402">
        <f t="shared" si="2"/>
        <v>42660</v>
      </c>
      <c r="F13" s="393">
        <f t="shared" si="1"/>
        <v>71100</v>
      </c>
    </row>
    <row r="14" spans="1:8" ht="15" customHeight="1" x14ac:dyDescent="0.25">
      <c r="A14" s="396">
        <v>8</v>
      </c>
      <c r="B14" s="397" t="s">
        <v>845</v>
      </c>
      <c r="C14" s="398">
        <v>5.4</v>
      </c>
      <c r="D14" s="391">
        <f t="shared" si="0"/>
        <v>24300</v>
      </c>
      <c r="E14" s="402">
        <f t="shared" si="2"/>
        <v>36450</v>
      </c>
      <c r="F14" s="393">
        <f t="shared" si="1"/>
        <v>60750</v>
      </c>
    </row>
    <row r="15" spans="1:8" ht="15.75" customHeight="1" thickBot="1" x14ac:dyDescent="0.3">
      <c r="A15" s="399">
        <v>9</v>
      </c>
      <c r="B15" s="400" t="s">
        <v>846</v>
      </c>
      <c r="C15" s="401">
        <v>5.0999999999999996</v>
      </c>
      <c r="D15" s="391">
        <f t="shared" si="0"/>
        <v>22950</v>
      </c>
      <c r="E15" s="402">
        <f t="shared" si="2"/>
        <v>34425</v>
      </c>
      <c r="F15" s="393">
        <f t="shared" si="1"/>
        <v>57375</v>
      </c>
    </row>
    <row r="16" spans="1:8" ht="15.75" customHeight="1" thickBot="1" x14ac:dyDescent="0.3">
      <c r="A16" s="713" t="s">
        <v>847</v>
      </c>
      <c r="B16" s="714"/>
      <c r="C16" s="714"/>
      <c r="D16" s="392">
        <f>SUM(D7:D15)</f>
        <v>148590</v>
      </c>
      <c r="E16" s="395">
        <f t="shared" si="2"/>
        <v>222885</v>
      </c>
      <c r="F16" s="394">
        <f t="shared" si="1"/>
        <v>371475</v>
      </c>
    </row>
    <row r="18" spans="2:5" ht="92.25" customHeight="1" x14ac:dyDescent="0.25">
      <c r="B18" s="710" t="s">
        <v>866</v>
      </c>
      <c r="C18" s="710"/>
      <c r="D18" s="710"/>
      <c r="E18" s="710"/>
    </row>
  </sheetData>
  <sheetProtection formatCells="0" formatColumns="0" formatRows="0"/>
  <protectedRanges>
    <protectedRange sqref="D7:D16" name="Диапазон1"/>
    <protectedRange sqref="F7:F16" name="Диапазон2"/>
    <protectedRange sqref="E16" name="Диапазон3"/>
  </protectedRanges>
  <mergeCells count="4">
    <mergeCell ref="B18:E18"/>
    <mergeCell ref="A1:H1"/>
    <mergeCell ref="A2:F2"/>
    <mergeCell ref="A16:C16"/>
  </mergeCells>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29">
    <tabColor rgb="FF7030A0"/>
  </sheetPr>
  <dimension ref="A1:U27"/>
  <sheetViews>
    <sheetView showGridLines="0" topLeftCell="A7" workbookViewId="0">
      <selection activeCell="R20" sqref="R20"/>
    </sheetView>
  </sheetViews>
  <sheetFormatPr defaultRowHeight="12" x14ac:dyDescent="0.2"/>
  <cols>
    <col min="1" max="1" width="5" style="1" customWidth="1"/>
    <col min="2" max="21" width="4.83203125" style="1" customWidth="1"/>
    <col min="22" max="16384" width="9.33203125" style="1"/>
  </cols>
  <sheetData>
    <row r="1" spans="1:21" ht="18.75" x14ac:dyDescent="0.2">
      <c r="B1" s="716" t="s">
        <v>796</v>
      </c>
      <c r="C1" s="716"/>
      <c r="D1" s="716"/>
      <c r="E1" s="716"/>
      <c r="F1" s="716"/>
      <c r="G1" s="716"/>
      <c r="H1" s="716"/>
      <c r="I1" s="716"/>
      <c r="J1" s="716"/>
      <c r="K1" s="716"/>
      <c r="L1" s="716"/>
      <c r="M1" s="716"/>
      <c r="N1" s="716"/>
      <c r="O1" s="716"/>
      <c r="P1" s="716"/>
      <c r="Q1" s="716"/>
      <c r="R1" s="716"/>
      <c r="S1" s="716"/>
      <c r="T1" s="716"/>
      <c r="U1" s="716"/>
    </row>
    <row r="3" spans="1:21" ht="66" customHeight="1" x14ac:dyDescent="0.2">
      <c r="B3" s="689" t="s">
        <v>884</v>
      </c>
      <c r="C3" s="689"/>
      <c r="D3" s="689"/>
      <c r="E3" s="689"/>
      <c r="F3" s="689"/>
      <c r="G3" s="689"/>
      <c r="H3" s="689"/>
      <c r="I3" s="689"/>
      <c r="J3" s="689"/>
      <c r="K3" s="689"/>
      <c r="L3" s="689"/>
      <c r="M3" s="689"/>
      <c r="N3" s="689"/>
      <c r="O3" s="689"/>
      <c r="P3" s="689"/>
    </row>
    <row r="4" spans="1:21" ht="18.75" x14ac:dyDescent="0.2">
      <c r="B4" s="715" t="s">
        <v>250</v>
      </c>
      <c r="C4" s="715"/>
      <c r="D4" s="715"/>
      <c r="E4" s="715"/>
      <c r="F4" s="715"/>
      <c r="G4" s="715"/>
      <c r="H4" s="715"/>
      <c r="I4" s="715"/>
      <c r="J4" s="715"/>
      <c r="K4" s="715"/>
      <c r="L4" s="715"/>
      <c r="M4" s="715"/>
      <c r="N4" s="715"/>
      <c r="O4" s="715"/>
      <c r="P4" s="715"/>
      <c r="Q4" s="715"/>
      <c r="R4" s="715"/>
      <c r="S4" s="715"/>
      <c r="T4" s="715"/>
      <c r="U4" s="715"/>
    </row>
    <row r="6" spans="1:21" ht="20.25" customHeight="1" x14ac:dyDescent="0.25">
      <c r="A6" s="366"/>
      <c r="B6" s="552">
        <v>1</v>
      </c>
      <c r="C6" s="552">
        <v>2</v>
      </c>
      <c r="D6" s="552">
        <v>3</v>
      </c>
      <c r="E6" s="552">
        <v>4</v>
      </c>
      <c r="F6" s="552">
        <v>5</v>
      </c>
      <c r="G6" s="552">
        <v>6</v>
      </c>
      <c r="H6" s="552">
        <v>7</v>
      </c>
      <c r="I6" s="552">
        <v>8</v>
      </c>
      <c r="J6" s="552">
        <v>9</v>
      </c>
      <c r="K6" s="552">
        <v>10</v>
      </c>
      <c r="L6" s="552">
        <v>11</v>
      </c>
      <c r="M6" s="552">
        <v>12</v>
      </c>
      <c r="N6" s="552">
        <v>13</v>
      </c>
      <c r="O6" s="552">
        <v>14</v>
      </c>
      <c r="P6" s="552">
        <v>15</v>
      </c>
      <c r="Q6" s="552">
        <v>16</v>
      </c>
      <c r="R6" s="552">
        <v>17</v>
      </c>
      <c r="S6" s="552">
        <v>18</v>
      </c>
      <c r="T6" s="552">
        <v>19</v>
      </c>
      <c r="U6" s="552">
        <v>20</v>
      </c>
    </row>
    <row r="7" spans="1:21" ht="19.5" customHeight="1" x14ac:dyDescent="0.2">
      <c r="A7" s="552">
        <v>1</v>
      </c>
      <c r="B7" s="368">
        <f>$A7*B$6</f>
        <v>1</v>
      </c>
      <c r="C7" s="368">
        <f t="shared" ref="C7:U21" si="0">$A7*C$6</f>
        <v>2</v>
      </c>
      <c r="D7" s="368">
        <f t="shared" si="0"/>
        <v>3</v>
      </c>
      <c r="E7" s="368">
        <f t="shared" si="0"/>
        <v>4</v>
      </c>
      <c r="F7" s="368">
        <f t="shared" si="0"/>
        <v>5</v>
      </c>
      <c r="G7" s="368">
        <f t="shared" si="0"/>
        <v>6</v>
      </c>
      <c r="H7" s="368">
        <f t="shared" si="0"/>
        <v>7</v>
      </c>
      <c r="I7" s="368">
        <f t="shared" si="0"/>
        <v>8</v>
      </c>
      <c r="J7" s="368">
        <f t="shared" si="0"/>
        <v>9</v>
      </c>
      <c r="K7" s="368">
        <f t="shared" si="0"/>
        <v>10</v>
      </c>
      <c r="L7" s="368">
        <f t="shared" si="0"/>
        <v>11</v>
      </c>
      <c r="M7" s="368">
        <f t="shared" si="0"/>
        <v>12</v>
      </c>
      <c r="N7" s="368">
        <f t="shared" si="0"/>
        <v>13</v>
      </c>
      <c r="O7" s="368">
        <f t="shared" si="0"/>
        <v>14</v>
      </c>
      <c r="P7" s="368">
        <f t="shared" si="0"/>
        <v>15</v>
      </c>
      <c r="Q7" s="368">
        <f t="shared" si="0"/>
        <v>16</v>
      </c>
      <c r="R7" s="368">
        <f t="shared" si="0"/>
        <v>17</v>
      </c>
      <c r="S7" s="368">
        <f t="shared" si="0"/>
        <v>18</v>
      </c>
      <c r="T7" s="368">
        <f t="shared" si="0"/>
        <v>19</v>
      </c>
      <c r="U7" s="368">
        <f t="shared" si="0"/>
        <v>20</v>
      </c>
    </row>
    <row r="8" spans="1:21" ht="19.5" customHeight="1" x14ac:dyDescent="0.2">
      <c r="A8" s="552">
        <v>2</v>
      </c>
      <c r="B8" s="368">
        <f t="shared" ref="B8:Q26" si="1">$A8*B$6</f>
        <v>2</v>
      </c>
      <c r="C8" s="368">
        <f t="shared" si="1"/>
        <v>4</v>
      </c>
      <c r="D8" s="368">
        <f t="shared" si="1"/>
        <v>6</v>
      </c>
      <c r="E8" s="368">
        <f t="shared" si="1"/>
        <v>8</v>
      </c>
      <c r="F8" s="368">
        <f t="shared" si="1"/>
        <v>10</v>
      </c>
      <c r="G8" s="368">
        <f t="shared" si="1"/>
        <v>12</v>
      </c>
      <c r="H8" s="368">
        <f t="shared" si="1"/>
        <v>14</v>
      </c>
      <c r="I8" s="368">
        <f t="shared" si="1"/>
        <v>16</v>
      </c>
      <c r="J8" s="368">
        <f t="shared" si="1"/>
        <v>18</v>
      </c>
      <c r="K8" s="368">
        <f t="shared" si="1"/>
        <v>20</v>
      </c>
      <c r="L8" s="368">
        <f t="shared" si="1"/>
        <v>22</v>
      </c>
      <c r="M8" s="368">
        <f t="shared" si="1"/>
        <v>24</v>
      </c>
      <c r="N8" s="368">
        <f t="shared" si="1"/>
        <v>26</v>
      </c>
      <c r="O8" s="368">
        <f t="shared" si="1"/>
        <v>28</v>
      </c>
      <c r="P8" s="368">
        <f t="shared" si="1"/>
        <v>30</v>
      </c>
      <c r="Q8" s="368">
        <f t="shared" si="1"/>
        <v>32</v>
      </c>
      <c r="R8" s="368">
        <f t="shared" si="0"/>
        <v>34</v>
      </c>
      <c r="S8" s="368">
        <f t="shared" si="0"/>
        <v>36</v>
      </c>
      <c r="T8" s="368">
        <f t="shared" si="0"/>
        <v>38</v>
      </c>
      <c r="U8" s="368">
        <f t="shared" si="0"/>
        <v>40</v>
      </c>
    </row>
    <row r="9" spans="1:21" ht="19.5" customHeight="1" x14ac:dyDescent="0.2">
      <c r="A9" s="552">
        <v>3</v>
      </c>
      <c r="B9" s="368">
        <f t="shared" si="1"/>
        <v>3</v>
      </c>
      <c r="C9" s="368">
        <f t="shared" si="0"/>
        <v>6</v>
      </c>
      <c r="D9" s="368">
        <f t="shared" si="0"/>
        <v>9</v>
      </c>
      <c r="E9" s="368">
        <f t="shared" si="0"/>
        <v>12</v>
      </c>
      <c r="F9" s="368">
        <f t="shared" si="0"/>
        <v>15</v>
      </c>
      <c r="G9" s="368">
        <f t="shared" si="0"/>
        <v>18</v>
      </c>
      <c r="H9" s="368">
        <f t="shared" si="0"/>
        <v>21</v>
      </c>
      <c r="I9" s="368">
        <f t="shared" si="0"/>
        <v>24</v>
      </c>
      <c r="J9" s="368">
        <f t="shared" si="0"/>
        <v>27</v>
      </c>
      <c r="K9" s="368">
        <f t="shared" si="0"/>
        <v>30</v>
      </c>
      <c r="L9" s="368">
        <f t="shared" si="0"/>
        <v>33</v>
      </c>
      <c r="M9" s="368">
        <f t="shared" si="0"/>
        <v>36</v>
      </c>
      <c r="N9" s="368">
        <f t="shared" si="0"/>
        <v>39</v>
      </c>
      <c r="O9" s="368">
        <f t="shared" si="0"/>
        <v>42</v>
      </c>
      <c r="P9" s="368">
        <f t="shared" si="0"/>
        <v>45</v>
      </c>
      <c r="Q9" s="368">
        <f t="shared" si="0"/>
        <v>48</v>
      </c>
      <c r="R9" s="368">
        <f t="shared" si="0"/>
        <v>51</v>
      </c>
      <c r="S9" s="368">
        <f t="shared" si="0"/>
        <v>54</v>
      </c>
      <c r="T9" s="368">
        <f t="shared" si="0"/>
        <v>57</v>
      </c>
      <c r="U9" s="368">
        <f t="shared" si="0"/>
        <v>60</v>
      </c>
    </row>
    <row r="10" spans="1:21" ht="19.5" customHeight="1" x14ac:dyDescent="0.2">
      <c r="A10" s="552">
        <v>4</v>
      </c>
      <c r="B10" s="368">
        <f t="shared" si="1"/>
        <v>4</v>
      </c>
      <c r="C10" s="368">
        <f t="shared" si="0"/>
        <v>8</v>
      </c>
      <c r="D10" s="368">
        <f t="shared" si="0"/>
        <v>12</v>
      </c>
      <c r="E10" s="368">
        <f t="shared" si="0"/>
        <v>16</v>
      </c>
      <c r="F10" s="368">
        <f t="shared" si="0"/>
        <v>20</v>
      </c>
      <c r="G10" s="368">
        <f t="shared" si="0"/>
        <v>24</v>
      </c>
      <c r="H10" s="368">
        <f t="shared" si="0"/>
        <v>28</v>
      </c>
      <c r="I10" s="368">
        <f t="shared" si="0"/>
        <v>32</v>
      </c>
      <c r="J10" s="368">
        <f t="shared" si="0"/>
        <v>36</v>
      </c>
      <c r="K10" s="368">
        <f t="shared" si="0"/>
        <v>40</v>
      </c>
      <c r="L10" s="368">
        <f t="shared" si="0"/>
        <v>44</v>
      </c>
      <c r="M10" s="368">
        <f t="shared" si="0"/>
        <v>48</v>
      </c>
      <c r="N10" s="368">
        <f t="shared" si="0"/>
        <v>52</v>
      </c>
      <c r="O10" s="368">
        <f t="shared" si="0"/>
        <v>56</v>
      </c>
      <c r="P10" s="368">
        <f t="shared" si="0"/>
        <v>60</v>
      </c>
      <c r="Q10" s="368">
        <f t="shared" si="0"/>
        <v>64</v>
      </c>
      <c r="R10" s="368">
        <f t="shared" si="0"/>
        <v>68</v>
      </c>
      <c r="S10" s="368">
        <f t="shared" si="0"/>
        <v>72</v>
      </c>
      <c r="T10" s="368">
        <f t="shared" si="0"/>
        <v>76</v>
      </c>
      <c r="U10" s="368">
        <f t="shared" si="0"/>
        <v>80</v>
      </c>
    </row>
    <row r="11" spans="1:21" ht="19.5" customHeight="1" x14ac:dyDescent="0.2">
      <c r="A11" s="552">
        <v>5</v>
      </c>
      <c r="B11" s="368">
        <f t="shared" si="1"/>
        <v>5</v>
      </c>
      <c r="C11" s="368">
        <f t="shared" si="0"/>
        <v>10</v>
      </c>
      <c r="D11" s="368">
        <f t="shared" si="0"/>
        <v>15</v>
      </c>
      <c r="E11" s="368">
        <f t="shared" si="0"/>
        <v>20</v>
      </c>
      <c r="F11" s="368">
        <f t="shared" si="0"/>
        <v>25</v>
      </c>
      <c r="G11" s="368">
        <f t="shared" si="0"/>
        <v>30</v>
      </c>
      <c r="H11" s="368">
        <f t="shared" si="0"/>
        <v>35</v>
      </c>
      <c r="I11" s="368">
        <f t="shared" si="0"/>
        <v>40</v>
      </c>
      <c r="J11" s="368">
        <f t="shared" si="0"/>
        <v>45</v>
      </c>
      <c r="K11" s="368">
        <f t="shared" si="0"/>
        <v>50</v>
      </c>
      <c r="L11" s="368">
        <f t="shared" si="0"/>
        <v>55</v>
      </c>
      <c r="M11" s="368">
        <f t="shared" si="0"/>
        <v>60</v>
      </c>
      <c r="N11" s="368">
        <f t="shared" si="0"/>
        <v>65</v>
      </c>
      <c r="O11" s="368">
        <f t="shared" si="0"/>
        <v>70</v>
      </c>
      <c r="P11" s="368">
        <f t="shared" si="0"/>
        <v>75</v>
      </c>
      <c r="Q11" s="368">
        <f t="shared" si="0"/>
        <v>80</v>
      </c>
      <c r="R11" s="368">
        <f t="shared" si="0"/>
        <v>85</v>
      </c>
      <c r="S11" s="368">
        <f t="shared" si="0"/>
        <v>90</v>
      </c>
      <c r="T11" s="368">
        <f t="shared" si="0"/>
        <v>95</v>
      </c>
      <c r="U11" s="368">
        <f t="shared" si="0"/>
        <v>100</v>
      </c>
    </row>
    <row r="12" spans="1:21" ht="19.5" customHeight="1" x14ac:dyDescent="0.2">
      <c r="A12" s="552">
        <v>6</v>
      </c>
      <c r="B12" s="368">
        <f t="shared" si="1"/>
        <v>6</v>
      </c>
      <c r="C12" s="368">
        <f t="shared" si="0"/>
        <v>12</v>
      </c>
      <c r="D12" s="368">
        <f t="shared" si="0"/>
        <v>18</v>
      </c>
      <c r="E12" s="368">
        <f t="shared" si="0"/>
        <v>24</v>
      </c>
      <c r="F12" s="368">
        <f t="shared" si="0"/>
        <v>30</v>
      </c>
      <c r="G12" s="368">
        <f t="shared" si="0"/>
        <v>36</v>
      </c>
      <c r="H12" s="368">
        <f t="shared" si="0"/>
        <v>42</v>
      </c>
      <c r="I12" s="368">
        <f t="shared" si="0"/>
        <v>48</v>
      </c>
      <c r="J12" s="368">
        <f t="shared" si="0"/>
        <v>54</v>
      </c>
      <c r="K12" s="368">
        <f t="shared" si="0"/>
        <v>60</v>
      </c>
      <c r="L12" s="368">
        <f t="shared" si="0"/>
        <v>66</v>
      </c>
      <c r="M12" s="368">
        <f t="shared" si="0"/>
        <v>72</v>
      </c>
      <c r="N12" s="368">
        <f t="shared" si="0"/>
        <v>78</v>
      </c>
      <c r="O12" s="368">
        <f t="shared" si="0"/>
        <v>84</v>
      </c>
      <c r="P12" s="368">
        <f t="shared" si="0"/>
        <v>90</v>
      </c>
      <c r="Q12" s="368">
        <f t="shared" si="0"/>
        <v>96</v>
      </c>
      <c r="R12" s="368">
        <f t="shared" si="0"/>
        <v>102</v>
      </c>
      <c r="S12" s="368">
        <f t="shared" si="0"/>
        <v>108</v>
      </c>
      <c r="T12" s="368">
        <f t="shared" si="0"/>
        <v>114</v>
      </c>
      <c r="U12" s="368">
        <f t="shared" si="0"/>
        <v>120</v>
      </c>
    </row>
    <row r="13" spans="1:21" ht="19.5" customHeight="1" x14ac:dyDescent="0.2">
      <c r="A13" s="552">
        <v>7</v>
      </c>
      <c r="B13" s="368">
        <f t="shared" si="1"/>
        <v>7</v>
      </c>
      <c r="C13" s="368">
        <f t="shared" si="0"/>
        <v>14</v>
      </c>
      <c r="D13" s="368">
        <f t="shared" si="0"/>
        <v>21</v>
      </c>
      <c r="E13" s="368">
        <f t="shared" si="0"/>
        <v>28</v>
      </c>
      <c r="F13" s="368">
        <f t="shared" si="0"/>
        <v>35</v>
      </c>
      <c r="G13" s="368">
        <f t="shared" si="0"/>
        <v>42</v>
      </c>
      <c r="H13" s="368">
        <f t="shared" si="0"/>
        <v>49</v>
      </c>
      <c r="I13" s="368">
        <f t="shared" si="0"/>
        <v>56</v>
      </c>
      <c r="J13" s="368">
        <f t="shared" si="0"/>
        <v>63</v>
      </c>
      <c r="K13" s="368">
        <f t="shared" si="0"/>
        <v>70</v>
      </c>
      <c r="L13" s="368">
        <f t="shared" si="0"/>
        <v>77</v>
      </c>
      <c r="M13" s="368">
        <f t="shared" si="0"/>
        <v>84</v>
      </c>
      <c r="N13" s="368">
        <f t="shared" si="0"/>
        <v>91</v>
      </c>
      <c r="O13" s="368">
        <f t="shared" si="0"/>
        <v>98</v>
      </c>
      <c r="P13" s="368">
        <f t="shared" si="0"/>
        <v>105</v>
      </c>
      <c r="Q13" s="368">
        <f t="shared" si="0"/>
        <v>112</v>
      </c>
      <c r="R13" s="368">
        <f t="shared" si="0"/>
        <v>119</v>
      </c>
      <c r="S13" s="368">
        <f t="shared" si="0"/>
        <v>126</v>
      </c>
      <c r="T13" s="368">
        <f t="shared" si="0"/>
        <v>133</v>
      </c>
      <c r="U13" s="368">
        <f t="shared" si="0"/>
        <v>140</v>
      </c>
    </row>
    <row r="14" spans="1:21" ht="19.5" customHeight="1" x14ac:dyDescent="0.2">
      <c r="A14" s="552">
        <v>8</v>
      </c>
      <c r="B14" s="368">
        <f t="shared" si="1"/>
        <v>8</v>
      </c>
      <c r="C14" s="368">
        <f t="shared" si="0"/>
        <v>16</v>
      </c>
      <c r="D14" s="368">
        <f t="shared" si="0"/>
        <v>24</v>
      </c>
      <c r="E14" s="368">
        <f t="shared" si="0"/>
        <v>32</v>
      </c>
      <c r="F14" s="368">
        <f t="shared" si="0"/>
        <v>40</v>
      </c>
      <c r="G14" s="368">
        <f t="shared" si="0"/>
        <v>48</v>
      </c>
      <c r="H14" s="368">
        <f t="shared" si="0"/>
        <v>56</v>
      </c>
      <c r="I14" s="368">
        <f t="shared" si="0"/>
        <v>64</v>
      </c>
      <c r="J14" s="368">
        <f t="shared" si="0"/>
        <v>72</v>
      </c>
      <c r="K14" s="368">
        <f t="shared" si="0"/>
        <v>80</v>
      </c>
      <c r="L14" s="368">
        <f t="shared" si="0"/>
        <v>88</v>
      </c>
      <c r="M14" s="368">
        <f t="shared" si="0"/>
        <v>96</v>
      </c>
      <c r="N14" s="368">
        <f t="shared" si="0"/>
        <v>104</v>
      </c>
      <c r="O14" s="368">
        <f t="shared" si="0"/>
        <v>112</v>
      </c>
      <c r="P14" s="368">
        <f t="shared" si="0"/>
        <v>120</v>
      </c>
      <c r="Q14" s="368">
        <f t="shared" si="0"/>
        <v>128</v>
      </c>
      <c r="R14" s="368">
        <f t="shared" si="0"/>
        <v>136</v>
      </c>
      <c r="S14" s="368">
        <f t="shared" si="0"/>
        <v>144</v>
      </c>
      <c r="T14" s="368">
        <f t="shared" si="0"/>
        <v>152</v>
      </c>
      <c r="U14" s="368">
        <f t="shared" si="0"/>
        <v>160</v>
      </c>
    </row>
    <row r="15" spans="1:21" ht="19.5" customHeight="1" x14ac:dyDescent="0.2">
      <c r="A15" s="552">
        <v>9</v>
      </c>
      <c r="B15" s="368">
        <f t="shared" si="1"/>
        <v>9</v>
      </c>
      <c r="C15" s="368">
        <f t="shared" si="0"/>
        <v>18</v>
      </c>
      <c r="D15" s="368">
        <f t="shared" si="0"/>
        <v>27</v>
      </c>
      <c r="E15" s="368">
        <f t="shared" si="0"/>
        <v>36</v>
      </c>
      <c r="F15" s="368">
        <f t="shared" si="0"/>
        <v>45</v>
      </c>
      <c r="G15" s="368">
        <f t="shared" si="0"/>
        <v>54</v>
      </c>
      <c r="H15" s="368">
        <f t="shared" si="0"/>
        <v>63</v>
      </c>
      <c r="I15" s="368">
        <f t="shared" si="0"/>
        <v>72</v>
      </c>
      <c r="J15" s="368">
        <f t="shared" si="0"/>
        <v>81</v>
      </c>
      <c r="K15" s="368">
        <f t="shared" si="0"/>
        <v>90</v>
      </c>
      <c r="L15" s="368">
        <f t="shared" si="0"/>
        <v>99</v>
      </c>
      <c r="M15" s="368">
        <f t="shared" si="0"/>
        <v>108</v>
      </c>
      <c r="N15" s="368">
        <f t="shared" si="0"/>
        <v>117</v>
      </c>
      <c r="O15" s="368">
        <f t="shared" si="0"/>
        <v>126</v>
      </c>
      <c r="P15" s="368">
        <f t="shared" si="0"/>
        <v>135</v>
      </c>
      <c r="Q15" s="368">
        <f t="shared" si="0"/>
        <v>144</v>
      </c>
      <c r="R15" s="368">
        <f t="shared" si="0"/>
        <v>153</v>
      </c>
      <c r="S15" s="368">
        <f t="shared" si="0"/>
        <v>162</v>
      </c>
      <c r="T15" s="368">
        <f t="shared" si="0"/>
        <v>171</v>
      </c>
      <c r="U15" s="368">
        <f t="shared" si="0"/>
        <v>180</v>
      </c>
    </row>
    <row r="16" spans="1:21" ht="19.5" customHeight="1" x14ac:dyDescent="0.2">
      <c r="A16" s="552">
        <v>10</v>
      </c>
      <c r="B16" s="368">
        <f t="shared" si="1"/>
        <v>10</v>
      </c>
      <c r="C16" s="368">
        <f t="shared" si="0"/>
        <v>20</v>
      </c>
      <c r="D16" s="368">
        <f t="shared" si="0"/>
        <v>30</v>
      </c>
      <c r="E16" s="368">
        <f t="shared" si="0"/>
        <v>40</v>
      </c>
      <c r="F16" s="368">
        <f t="shared" si="0"/>
        <v>50</v>
      </c>
      <c r="G16" s="368">
        <f t="shared" si="0"/>
        <v>60</v>
      </c>
      <c r="H16" s="368">
        <f t="shared" si="0"/>
        <v>70</v>
      </c>
      <c r="I16" s="368">
        <f t="shared" si="0"/>
        <v>80</v>
      </c>
      <c r="J16" s="368">
        <f t="shared" si="0"/>
        <v>90</v>
      </c>
      <c r="K16" s="368">
        <f t="shared" si="0"/>
        <v>100</v>
      </c>
      <c r="L16" s="368">
        <f t="shared" si="0"/>
        <v>110</v>
      </c>
      <c r="M16" s="368">
        <f t="shared" si="0"/>
        <v>120</v>
      </c>
      <c r="N16" s="368">
        <f t="shared" si="0"/>
        <v>130</v>
      </c>
      <c r="O16" s="368">
        <f t="shared" si="0"/>
        <v>140</v>
      </c>
      <c r="P16" s="368">
        <f t="shared" si="0"/>
        <v>150</v>
      </c>
      <c r="Q16" s="368">
        <f t="shared" si="0"/>
        <v>160</v>
      </c>
      <c r="R16" s="368">
        <f t="shared" si="0"/>
        <v>170</v>
      </c>
      <c r="S16" s="368">
        <f t="shared" si="0"/>
        <v>180</v>
      </c>
      <c r="T16" s="368">
        <f t="shared" si="0"/>
        <v>190</v>
      </c>
      <c r="U16" s="368">
        <f t="shared" si="0"/>
        <v>200</v>
      </c>
    </row>
    <row r="17" spans="1:21" ht="19.5" customHeight="1" x14ac:dyDescent="0.2">
      <c r="A17" s="552">
        <v>11</v>
      </c>
      <c r="B17" s="368">
        <f t="shared" si="1"/>
        <v>11</v>
      </c>
      <c r="C17" s="368">
        <f t="shared" si="0"/>
        <v>22</v>
      </c>
      <c r="D17" s="368">
        <f t="shared" si="0"/>
        <v>33</v>
      </c>
      <c r="E17" s="368">
        <f t="shared" si="0"/>
        <v>44</v>
      </c>
      <c r="F17" s="368">
        <f t="shared" si="0"/>
        <v>55</v>
      </c>
      <c r="G17" s="368">
        <f t="shared" si="0"/>
        <v>66</v>
      </c>
      <c r="H17" s="368">
        <f t="shared" si="0"/>
        <v>77</v>
      </c>
      <c r="I17" s="368">
        <f t="shared" si="0"/>
        <v>88</v>
      </c>
      <c r="J17" s="368">
        <f t="shared" si="0"/>
        <v>99</v>
      </c>
      <c r="K17" s="368">
        <f t="shared" si="0"/>
        <v>110</v>
      </c>
      <c r="L17" s="368">
        <f t="shared" si="0"/>
        <v>121</v>
      </c>
      <c r="M17" s="368">
        <f t="shared" si="0"/>
        <v>132</v>
      </c>
      <c r="N17" s="368">
        <f t="shared" si="0"/>
        <v>143</v>
      </c>
      <c r="O17" s="368">
        <f t="shared" si="0"/>
        <v>154</v>
      </c>
      <c r="P17" s="368">
        <f t="shared" si="0"/>
        <v>165</v>
      </c>
      <c r="Q17" s="368">
        <f t="shared" si="0"/>
        <v>176</v>
      </c>
      <c r="R17" s="368">
        <f t="shared" si="0"/>
        <v>187</v>
      </c>
      <c r="S17" s="368">
        <f t="shared" si="0"/>
        <v>198</v>
      </c>
      <c r="T17" s="368">
        <f t="shared" si="0"/>
        <v>209</v>
      </c>
      <c r="U17" s="368">
        <f t="shared" si="0"/>
        <v>220</v>
      </c>
    </row>
    <row r="18" spans="1:21" ht="19.5" customHeight="1" x14ac:dyDescent="0.2">
      <c r="A18" s="552">
        <v>12</v>
      </c>
      <c r="B18" s="368">
        <f t="shared" si="1"/>
        <v>12</v>
      </c>
      <c r="C18" s="368">
        <f t="shared" si="0"/>
        <v>24</v>
      </c>
      <c r="D18" s="368">
        <f t="shared" si="0"/>
        <v>36</v>
      </c>
      <c r="E18" s="368">
        <f t="shared" si="0"/>
        <v>48</v>
      </c>
      <c r="F18" s="368">
        <f t="shared" si="0"/>
        <v>60</v>
      </c>
      <c r="G18" s="368">
        <f t="shared" si="0"/>
        <v>72</v>
      </c>
      <c r="H18" s="368">
        <f t="shared" si="0"/>
        <v>84</v>
      </c>
      <c r="I18" s="368">
        <f t="shared" si="0"/>
        <v>96</v>
      </c>
      <c r="J18" s="368">
        <f t="shared" si="0"/>
        <v>108</v>
      </c>
      <c r="K18" s="368">
        <f t="shared" si="0"/>
        <v>120</v>
      </c>
      <c r="L18" s="368">
        <f t="shared" si="0"/>
        <v>132</v>
      </c>
      <c r="M18" s="368">
        <f t="shared" si="0"/>
        <v>144</v>
      </c>
      <c r="N18" s="368">
        <f t="shared" si="0"/>
        <v>156</v>
      </c>
      <c r="O18" s="368">
        <f t="shared" si="0"/>
        <v>168</v>
      </c>
      <c r="P18" s="368">
        <f t="shared" si="0"/>
        <v>180</v>
      </c>
      <c r="Q18" s="368">
        <f t="shared" si="0"/>
        <v>192</v>
      </c>
      <c r="R18" s="368">
        <f t="shared" si="0"/>
        <v>204</v>
      </c>
      <c r="S18" s="368">
        <f t="shared" si="0"/>
        <v>216</v>
      </c>
      <c r="T18" s="368">
        <f t="shared" si="0"/>
        <v>228</v>
      </c>
      <c r="U18" s="368">
        <f t="shared" si="0"/>
        <v>240</v>
      </c>
    </row>
    <row r="19" spans="1:21" ht="19.5" customHeight="1" x14ac:dyDescent="0.2">
      <c r="A19" s="552">
        <v>13</v>
      </c>
      <c r="B19" s="368">
        <f t="shared" si="1"/>
        <v>13</v>
      </c>
      <c r="C19" s="368">
        <f t="shared" si="0"/>
        <v>26</v>
      </c>
      <c r="D19" s="368">
        <f t="shared" si="0"/>
        <v>39</v>
      </c>
      <c r="E19" s="368">
        <f t="shared" si="0"/>
        <v>52</v>
      </c>
      <c r="F19" s="368">
        <f t="shared" si="0"/>
        <v>65</v>
      </c>
      <c r="G19" s="368">
        <f t="shared" si="0"/>
        <v>78</v>
      </c>
      <c r="H19" s="368">
        <f t="shared" si="0"/>
        <v>91</v>
      </c>
      <c r="I19" s="368">
        <f t="shared" si="0"/>
        <v>104</v>
      </c>
      <c r="J19" s="368">
        <f t="shared" si="0"/>
        <v>117</v>
      </c>
      <c r="K19" s="368">
        <f t="shared" si="0"/>
        <v>130</v>
      </c>
      <c r="L19" s="368">
        <f t="shared" si="0"/>
        <v>143</v>
      </c>
      <c r="M19" s="368">
        <f t="shared" si="0"/>
        <v>156</v>
      </c>
      <c r="N19" s="368">
        <f t="shared" si="0"/>
        <v>169</v>
      </c>
      <c r="O19" s="368">
        <f t="shared" si="0"/>
        <v>182</v>
      </c>
      <c r="P19" s="368">
        <f t="shared" si="0"/>
        <v>195</v>
      </c>
      <c r="Q19" s="368">
        <f t="shared" si="0"/>
        <v>208</v>
      </c>
      <c r="R19" s="368">
        <f t="shared" si="0"/>
        <v>221</v>
      </c>
      <c r="S19" s="368">
        <f t="shared" si="0"/>
        <v>234</v>
      </c>
      <c r="T19" s="368">
        <f t="shared" si="0"/>
        <v>247</v>
      </c>
      <c r="U19" s="368">
        <f t="shared" si="0"/>
        <v>260</v>
      </c>
    </row>
    <row r="20" spans="1:21" ht="19.5" customHeight="1" x14ac:dyDescent="0.2">
      <c r="A20" s="552">
        <v>14</v>
      </c>
      <c r="B20" s="368">
        <f t="shared" si="1"/>
        <v>14</v>
      </c>
      <c r="C20" s="368">
        <f t="shared" si="0"/>
        <v>28</v>
      </c>
      <c r="D20" s="368">
        <f t="shared" si="0"/>
        <v>42</v>
      </c>
      <c r="E20" s="368">
        <f t="shared" si="0"/>
        <v>56</v>
      </c>
      <c r="F20" s="368">
        <f t="shared" si="0"/>
        <v>70</v>
      </c>
      <c r="G20" s="368">
        <f t="shared" si="0"/>
        <v>84</v>
      </c>
      <c r="H20" s="368">
        <f t="shared" si="0"/>
        <v>98</v>
      </c>
      <c r="I20" s="368">
        <f t="shared" si="0"/>
        <v>112</v>
      </c>
      <c r="J20" s="368">
        <f t="shared" si="0"/>
        <v>126</v>
      </c>
      <c r="K20" s="368">
        <f t="shared" si="0"/>
        <v>140</v>
      </c>
      <c r="L20" s="368">
        <f t="shared" si="0"/>
        <v>154</v>
      </c>
      <c r="M20" s="368">
        <f t="shared" si="0"/>
        <v>168</v>
      </c>
      <c r="N20" s="368">
        <f t="shared" si="0"/>
        <v>182</v>
      </c>
      <c r="O20" s="368">
        <f t="shared" si="0"/>
        <v>196</v>
      </c>
      <c r="P20" s="368">
        <f t="shared" si="0"/>
        <v>210</v>
      </c>
      <c r="Q20" s="368">
        <f t="shared" si="0"/>
        <v>224</v>
      </c>
      <c r="R20" s="368">
        <f t="shared" si="0"/>
        <v>238</v>
      </c>
      <c r="S20" s="368">
        <f t="shared" si="0"/>
        <v>252</v>
      </c>
      <c r="T20" s="368">
        <f t="shared" si="0"/>
        <v>266</v>
      </c>
      <c r="U20" s="368">
        <f t="shared" si="0"/>
        <v>280</v>
      </c>
    </row>
    <row r="21" spans="1:21" ht="19.5" customHeight="1" x14ac:dyDescent="0.2">
      <c r="A21" s="552">
        <v>15</v>
      </c>
      <c r="B21" s="368">
        <f t="shared" si="1"/>
        <v>15</v>
      </c>
      <c r="C21" s="368">
        <f t="shared" si="0"/>
        <v>30</v>
      </c>
      <c r="D21" s="368">
        <f t="shared" si="0"/>
        <v>45</v>
      </c>
      <c r="E21" s="368">
        <f t="shared" si="0"/>
        <v>60</v>
      </c>
      <c r="F21" s="368">
        <f t="shared" si="0"/>
        <v>75</v>
      </c>
      <c r="G21" s="368">
        <f t="shared" ref="C21:U26" si="2">$A21*G$6</f>
        <v>90</v>
      </c>
      <c r="H21" s="368">
        <f t="shared" si="2"/>
        <v>105</v>
      </c>
      <c r="I21" s="368">
        <f t="shared" si="2"/>
        <v>120</v>
      </c>
      <c r="J21" s="368">
        <f t="shared" si="2"/>
        <v>135</v>
      </c>
      <c r="K21" s="368">
        <f t="shared" si="2"/>
        <v>150</v>
      </c>
      <c r="L21" s="368">
        <f t="shared" si="2"/>
        <v>165</v>
      </c>
      <c r="M21" s="368">
        <f t="shared" si="2"/>
        <v>180</v>
      </c>
      <c r="N21" s="368">
        <f t="shared" si="2"/>
        <v>195</v>
      </c>
      <c r="O21" s="368">
        <f t="shared" si="2"/>
        <v>210</v>
      </c>
      <c r="P21" s="368">
        <f t="shared" si="2"/>
        <v>225</v>
      </c>
      <c r="Q21" s="368">
        <f t="shared" si="2"/>
        <v>240</v>
      </c>
      <c r="R21" s="368">
        <f t="shared" si="2"/>
        <v>255</v>
      </c>
      <c r="S21" s="368">
        <f t="shared" si="2"/>
        <v>270</v>
      </c>
      <c r="T21" s="368">
        <f t="shared" si="2"/>
        <v>285</v>
      </c>
      <c r="U21" s="368">
        <f t="shared" si="2"/>
        <v>300</v>
      </c>
    </row>
    <row r="22" spans="1:21" ht="19.5" customHeight="1" x14ac:dyDescent="0.2">
      <c r="A22" s="552">
        <v>16</v>
      </c>
      <c r="B22" s="368">
        <f t="shared" si="1"/>
        <v>16</v>
      </c>
      <c r="C22" s="368">
        <f t="shared" si="2"/>
        <v>32</v>
      </c>
      <c r="D22" s="368">
        <f t="shared" si="2"/>
        <v>48</v>
      </c>
      <c r="E22" s="368">
        <f t="shared" si="2"/>
        <v>64</v>
      </c>
      <c r="F22" s="368">
        <f t="shared" si="2"/>
        <v>80</v>
      </c>
      <c r="G22" s="368">
        <f t="shared" si="2"/>
        <v>96</v>
      </c>
      <c r="H22" s="368">
        <f t="shared" si="2"/>
        <v>112</v>
      </c>
      <c r="I22" s="368">
        <f t="shared" si="2"/>
        <v>128</v>
      </c>
      <c r="J22" s="368">
        <f t="shared" si="2"/>
        <v>144</v>
      </c>
      <c r="K22" s="368">
        <f t="shared" si="2"/>
        <v>160</v>
      </c>
      <c r="L22" s="368">
        <f t="shared" si="2"/>
        <v>176</v>
      </c>
      <c r="M22" s="368">
        <f t="shared" si="2"/>
        <v>192</v>
      </c>
      <c r="N22" s="368">
        <f t="shared" si="2"/>
        <v>208</v>
      </c>
      <c r="O22" s="368">
        <f t="shared" si="2"/>
        <v>224</v>
      </c>
      <c r="P22" s="368">
        <f t="shared" si="2"/>
        <v>240</v>
      </c>
      <c r="Q22" s="368">
        <f t="shared" si="2"/>
        <v>256</v>
      </c>
      <c r="R22" s="368">
        <f t="shared" si="2"/>
        <v>272</v>
      </c>
      <c r="S22" s="368">
        <f t="shared" si="2"/>
        <v>288</v>
      </c>
      <c r="T22" s="368">
        <f t="shared" si="2"/>
        <v>304</v>
      </c>
      <c r="U22" s="368">
        <f t="shared" si="2"/>
        <v>320</v>
      </c>
    </row>
    <row r="23" spans="1:21" ht="19.5" customHeight="1" x14ac:dyDescent="0.2">
      <c r="A23" s="552">
        <v>17</v>
      </c>
      <c r="B23" s="368">
        <f t="shared" si="1"/>
        <v>17</v>
      </c>
      <c r="C23" s="368">
        <f t="shared" si="2"/>
        <v>34</v>
      </c>
      <c r="D23" s="368">
        <f t="shared" si="2"/>
        <v>51</v>
      </c>
      <c r="E23" s="368">
        <f t="shared" si="2"/>
        <v>68</v>
      </c>
      <c r="F23" s="368">
        <f t="shared" si="2"/>
        <v>85</v>
      </c>
      <c r="G23" s="368">
        <f t="shared" si="2"/>
        <v>102</v>
      </c>
      <c r="H23" s="368">
        <f t="shared" si="2"/>
        <v>119</v>
      </c>
      <c r="I23" s="368">
        <f t="shared" si="2"/>
        <v>136</v>
      </c>
      <c r="J23" s="368">
        <f t="shared" si="2"/>
        <v>153</v>
      </c>
      <c r="K23" s="368">
        <f t="shared" si="2"/>
        <v>170</v>
      </c>
      <c r="L23" s="368">
        <f t="shared" si="2"/>
        <v>187</v>
      </c>
      <c r="M23" s="368">
        <f t="shared" si="2"/>
        <v>204</v>
      </c>
      <c r="N23" s="368">
        <f t="shared" si="2"/>
        <v>221</v>
      </c>
      <c r="O23" s="368">
        <f t="shared" si="2"/>
        <v>238</v>
      </c>
      <c r="P23" s="368">
        <f t="shared" si="2"/>
        <v>255</v>
      </c>
      <c r="Q23" s="368">
        <f t="shared" si="2"/>
        <v>272</v>
      </c>
      <c r="R23" s="368">
        <f t="shared" si="2"/>
        <v>289</v>
      </c>
      <c r="S23" s="368">
        <f t="shared" si="2"/>
        <v>306</v>
      </c>
      <c r="T23" s="368">
        <f t="shared" si="2"/>
        <v>323</v>
      </c>
      <c r="U23" s="368">
        <f t="shared" si="2"/>
        <v>340</v>
      </c>
    </row>
    <row r="24" spans="1:21" ht="19.5" customHeight="1" x14ac:dyDescent="0.2">
      <c r="A24" s="552">
        <v>18</v>
      </c>
      <c r="B24" s="368">
        <f t="shared" si="1"/>
        <v>18</v>
      </c>
      <c r="C24" s="368">
        <f t="shared" si="2"/>
        <v>36</v>
      </c>
      <c r="D24" s="368">
        <f t="shared" si="2"/>
        <v>54</v>
      </c>
      <c r="E24" s="368">
        <f t="shared" si="2"/>
        <v>72</v>
      </c>
      <c r="F24" s="368">
        <f t="shared" si="2"/>
        <v>90</v>
      </c>
      <c r="G24" s="368">
        <f t="shared" si="2"/>
        <v>108</v>
      </c>
      <c r="H24" s="368">
        <f t="shared" si="2"/>
        <v>126</v>
      </c>
      <c r="I24" s="368">
        <f t="shared" si="2"/>
        <v>144</v>
      </c>
      <c r="J24" s="368">
        <f t="shared" si="2"/>
        <v>162</v>
      </c>
      <c r="K24" s="368">
        <f t="shared" si="2"/>
        <v>180</v>
      </c>
      <c r="L24" s="368">
        <f t="shared" si="2"/>
        <v>198</v>
      </c>
      <c r="M24" s="368">
        <f t="shared" si="2"/>
        <v>216</v>
      </c>
      <c r="N24" s="368">
        <f t="shared" si="2"/>
        <v>234</v>
      </c>
      <c r="O24" s="368">
        <f t="shared" si="2"/>
        <v>252</v>
      </c>
      <c r="P24" s="368">
        <f t="shared" si="2"/>
        <v>270</v>
      </c>
      <c r="Q24" s="368">
        <f t="shared" si="2"/>
        <v>288</v>
      </c>
      <c r="R24" s="368">
        <f t="shared" si="2"/>
        <v>306</v>
      </c>
      <c r="S24" s="368">
        <f t="shared" si="2"/>
        <v>324</v>
      </c>
      <c r="T24" s="368">
        <f t="shared" si="2"/>
        <v>342</v>
      </c>
      <c r="U24" s="368">
        <f t="shared" si="2"/>
        <v>360</v>
      </c>
    </row>
    <row r="25" spans="1:21" ht="19.5" customHeight="1" x14ac:dyDescent="0.2">
      <c r="A25" s="552">
        <v>19</v>
      </c>
      <c r="B25" s="368">
        <f t="shared" si="1"/>
        <v>19</v>
      </c>
      <c r="C25" s="368">
        <f t="shared" si="2"/>
        <v>38</v>
      </c>
      <c r="D25" s="368">
        <f t="shared" si="2"/>
        <v>57</v>
      </c>
      <c r="E25" s="368">
        <f t="shared" si="2"/>
        <v>76</v>
      </c>
      <c r="F25" s="368">
        <f t="shared" si="2"/>
        <v>95</v>
      </c>
      <c r="G25" s="368">
        <f t="shared" si="2"/>
        <v>114</v>
      </c>
      <c r="H25" s="368">
        <f t="shared" si="2"/>
        <v>133</v>
      </c>
      <c r="I25" s="368">
        <f t="shared" si="2"/>
        <v>152</v>
      </c>
      <c r="J25" s="368">
        <f t="shared" si="2"/>
        <v>171</v>
      </c>
      <c r="K25" s="368">
        <f t="shared" si="2"/>
        <v>190</v>
      </c>
      <c r="L25" s="368">
        <f t="shared" si="2"/>
        <v>209</v>
      </c>
      <c r="M25" s="368">
        <f t="shared" si="2"/>
        <v>228</v>
      </c>
      <c r="N25" s="368">
        <f t="shared" si="2"/>
        <v>247</v>
      </c>
      <c r="O25" s="368">
        <f t="shared" si="2"/>
        <v>266</v>
      </c>
      <c r="P25" s="368">
        <f t="shared" si="2"/>
        <v>285</v>
      </c>
      <c r="Q25" s="368">
        <f t="shared" si="2"/>
        <v>304</v>
      </c>
      <c r="R25" s="368">
        <f t="shared" si="2"/>
        <v>323</v>
      </c>
      <c r="S25" s="368">
        <f t="shared" si="2"/>
        <v>342</v>
      </c>
      <c r="T25" s="368">
        <f t="shared" si="2"/>
        <v>361</v>
      </c>
      <c r="U25" s="368">
        <f t="shared" si="2"/>
        <v>380</v>
      </c>
    </row>
    <row r="26" spans="1:21" ht="19.5" customHeight="1" x14ac:dyDescent="0.2">
      <c r="A26" s="552">
        <v>20</v>
      </c>
      <c r="B26" s="368">
        <f t="shared" si="1"/>
        <v>20</v>
      </c>
      <c r="C26" s="368">
        <f t="shared" si="2"/>
        <v>40</v>
      </c>
      <c r="D26" s="368">
        <f t="shared" si="2"/>
        <v>60</v>
      </c>
      <c r="E26" s="368">
        <f t="shared" si="2"/>
        <v>80</v>
      </c>
      <c r="F26" s="368">
        <f t="shared" si="2"/>
        <v>100</v>
      </c>
      <c r="G26" s="368">
        <f t="shared" si="2"/>
        <v>120</v>
      </c>
      <c r="H26" s="368">
        <f t="shared" si="2"/>
        <v>140</v>
      </c>
      <c r="I26" s="368">
        <f t="shared" si="2"/>
        <v>160</v>
      </c>
      <c r="J26" s="368">
        <f t="shared" si="2"/>
        <v>180</v>
      </c>
      <c r="K26" s="368">
        <f t="shared" si="2"/>
        <v>200</v>
      </c>
      <c r="L26" s="368">
        <f t="shared" si="2"/>
        <v>220</v>
      </c>
      <c r="M26" s="368">
        <f t="shared" si="2"/>
        <v>240</v>
      </c>
      <c r="N26" s="368">
        <f t="shared" si="2"/>
        <v>260</v>
      </c>
      <c r="O26" s="368">
        <f t="shared" si="2"/>
        <v>280</v>
      </c>
      <c r="P26" s="368">
        <f t="shared" si="2"/>
        <v>300</v>
      </c>
      <c r="Q26" s="368">
        <f t="shared" si="2"/>
        <v>320</v>
      </c>
      <c r="R26" s="368">
        <f t="shared" si="2"/>
        <v>340</v>
      </c>
      <c r="S26" s="368">
        <f t="shared" si="2"/>
        <v>360</v>
      </c>
      <c r="T26" s="368">
        <f t="shared" si="2"/>
        <v>380</v>
      </c>
      <c r="U26" s="368">
        <f t="shared" si="2"/>
        <v>400</v>
      </c>
    </row>
    <row r="27" spans="1:21" ht="12.75" x14ac:dyDescent="0.2">
      <c r="B27" s="368"/>
    </row>
  </sheetData>
  <mergeCells count="3">
    <mergeCell ref="B4:U4"/>
    <mergeCell ref="B1:U1"/>
    <mergeCell ref="B3:P3"/>
  </mergeCells>
  <pageMargins left="0.75" right="0.75" top="1" bottom="1" header="0.5" footer="0.5"/>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30">
    <tabColor rgb="FF7030A0"/>
  </sheetPr>
  <dimension ref="A1:I26"/>
  <sheetViews>
    <sheetView showGridLines="0" topLeftCell="A4" workbookViewId="0">
      <selection activeCell="H14" sqref="H14"/>
    </sheetView>
  </sheetViews>
  <sheetFormatPr defaultRowHeight="12" x14ac:dyDescent="0.2"/>
  <cols>
    <col min="1" max="1" width="10.5" style="1" customWidth="1"/>
    <col min="2" max="2" width="20.5" style="1" customWidth="1"/>
    <col min="3" max="3" width="14.6640625" style="24" customWidth="1"/>
    <col min="4" max="17" width="9.33203125" style="1"/>
    <col min="18" max="19" width="0" style="1" hidden="1" customWidth="1"/>
    <col min="20" max="16384" width="9.33203125" style="1"/>
  </cols>
  <sheetData>
    <row r="1" spans="1:9" ht="18.75" x14ac:dyDescent="0.2">
      <c r="A1" s="367" t="s">
        <v>832</v>
      </c>
    </row>
    <row r="2" spans="1:9" ht="18.75" x14ac:dyDescent="0.2">
      <c r="A2" s="367"/>
    </row>
    <row r="3" spans="1:9" ht="18.75" x14ac:dyDescent="0.2">
      <c r="A3" s="367" t="s">
        <v>251</v>
      </c>
      <c r="B3" s="369"/>
    </row>
    <row r="4" spans="1:9" ht="18.75" x14ac:dyDescent="0.2">
      <c r="A4" s="367"/>
    </row>
    <row r="5" spans="1:9" ht="16.5" customHeight="1" x14ac:dyDescent="0.2">
      <c r="A5" s="376" t="s">
        <v>252</v>
      </c>
      <c r="B5" s="370">
        <v>3000</v>
      </c>
      <c r="C5" s="371"/>
    </row>
    <row r="6" spans="1:9" ht="16.5" customHeight="1" x14ac:dyDescent="0.2">
      <c r="A6" s="376" t="s">
        <v>253</v>
      </c>
      <c r="B6" s="372">
        <v>0.12</v>
      </c>
      <c r="C6" s="373"/>
    </row>
    <row r="7" spans="1:9" ht="24.75" customHeight="1" x14ac:dyDescent="0.2">
      <c r="A7" s="377" t="s">
        <v>254</v>
      </c>
      <c r="B7" s="379" t="s">
        <v>255</v>
      </c>
      <c r="C7" s="374"/>
    </row>
    <row r="8" spans="1:9" ht="12.75" x14ac:dyDescent="0.2">
      <c r="A8" s="378">
        <v>1</v>
      </c>
      <c r="B8" s="375">
        <f t="shared" ref="B8:B14" si="0">Вклад*(1+Ставка)^Год</f>
        <v>3360.0000000000005</v>
      </c>
      <c r="C8" s="374"/>
    </row>
    <row r="9" spans="1:9" ht="12.75" x14ac:dyDescent="0.2">
      <c r="A9" s="378">
        <v>2</v>
      </c>
      <c r="B9" s="375">
        <f t="shared" si="0"/>
        <v>3763.2000000000007</v>
      </c>
      <c r="C9" s="374"/>
    </row>
    <row r="10" spans="1:9" ht="12.75" x14ac:dyDescent="0.2">
      <c r="A10" s="378">
        <v>3</v>
      </c>
      <c r="B10" s="375">
        <f t="shared" si="0"/>
        <v>4214.7840000000015</v>
      </c>
      <c r="C10" s="374"/>
    </row>
    <row r="11" spans="1:9" ht="12.75" x14ac:dyDescent="0.2">
      <c r="A11" s="378">
        <v>4</v>
      </c>
      <c r="B11" s="375">
        <f t="shared" si="0"/>
        <v>4720.5580800000007</v>
      </c>
      <c r="C11" s="374"/>
    </row>
    <row r="12" spans="1:9" ht="12.75" x14ac:dyDescent="0.2">
      <c r="A12" s="378">
        <v>5</v>
      </c>
      <c r="B12" s="375">
        <f t="shared" si="0"/>
        <v>5287.0250496000017</v>
      </c>
      <c r="C12" s="374"/>
    </row>
    <row r="13" spans="1:9" ht="12.75" x14ac:dyDescent="0.2">
      <c r="A13" s="378">
        <v>6</v>
      </c>
      <c r="B13" s="375">
        <f t="shared" si="0"/>
        <v>5921.4680555520026</v>
      </c>
      <c r="C13" s="374"/>
    </row>
    <row r="14" spans="1:9" ht="12.75" x14ac:dyDescent="0.2">
      <c r="A14" s="378">
        <v>7</v>
      </c>
      <c r="B14" s="375">
        <f t="shared" si="0"/>
        <v>6632.0442222182428</v>
      </c>
      <c r="C14" s="374"/>
    </row>
    <row r="15" spans="1:9" x14ac:dyDescent="0.2">
      <c r="A15" s="24"/>
      <c r="B15" s="24"/>
    </row>
    <row r="16" spans="1:9" ht="12" customHeight="1" x14ac:dyDescent="0.2">
      <c r="A16" s="689" t="s">
        <v>833</v>
      </c>
      <c r="B16" s="701"/>
      <c r="C16" s="701"/>
      <c r="D16" s="701"/>
      <c r="E16" s="701"/>
      <c r="F16" s="701"/>
      <c r="G16" s="701"/>
      <c r="H16" s="701"/>
      <c r="I16" s="701"/>
    </row>
    <row r="17" spans="1:9" ht="12" customHeight="1" x14ac:dyDescent="0.2">
      <c r="A17" s="701"/>
      <c r="B17" s="701"/>
      <c r="C17" s="701"/>
      <c r="D17" s="701"/>
      <c r="E17" s="701"/>
      <c r="F17" s="701"/>
      <c r="G17" s="701"/>
      <c r="H17" s="701"/>
      <c r="I17" s="701"/>
    </row>
    <row r="18" spans="1:9" x14ac:dyDescent="0.2">
      <c r="A18" s="701"/>
      <c r="B18" s="701"/>
      <c r="C18" s="701"/>
      <c r="D18" s="701"/>
      <c r="E18" s="701"/>
      <c r="F18" s="701"/>
      <c r="G18" s="701"/>
      <c r="H18" s="701"/>
      <c r="I18" s="701"/>
    </row>
    <row r="19" spans="1:9" x14ac:dyDescent="0.2">
      <c r="A19" s="701"/>
      <c r="B19" s="701"/>
      <c r="C19" s="701"/>
      <c r="D19" s="701"/>
      <c r="E19" s="701"/>
      <c r="F19" s="701"/>
      <c r="G19" s="701"/>
      <c r="H19" s="701"/>
      <c r="I19" s="701"/>
    </row>
    <row r="20" spans="1:9" x14ac:dyDescent="0.2">
      <c r="A20" s="701"/>
      <c r="B20" s="701"/>
      <c r="C20" s="701"/>
      <c r="D20" s="701"/>
      <c r="E20" s="701"/>
      <c r="F20" s="701"/>
      <c r="G20" s="701"/>
      <c r="H20" s="701"/>
      <c r="I20" s="701"/>
    </row>
    <row r="21" spans="1:9" x14ac:dyDescent="0.2">
      <c r="A21" s="701"/>
      <c r="B21" s="701"/>
      <c r="C21" s="701"/>
      <c r="D21" s="701"/>
      <c r="E21" s="701"/>
      <c r="F21" s="701"/>
      <c r="G21" s="701"/>
      <c r="H21" s="701"/>
      <c r="I21" s="701"/>
    </row>
    <row r="22" spans="1:9" x14ac:dyDescent="0.2">
      <c r="A22" s="701"/>
      <c r="B22" s="701"/>
      <c r="C22" s="701"/>
      <c r="D22" s="701"/>
      <c r="E22" s="701"/>
      <c r="F22" s="701"/>
      <c r="G22" s="701"/>
      <c r="H22" s="701"/>
      <c r="I22" s="701"/>
    </row>
    <row r="23" spans="1:9" x14ac:dyDescent="0.2">
      <c r="A23" s="701"/>
      <c r="B23" s="701"/>
      <c r="C23" s="701"/>
      <c r="D23" s="701"/>
      <c r="E23" s="701"/>
      <c r="F23" s="701"/>
      <c r="G23" s="701"/>
      <c r="H23" s="701"/>
      <c r="I23" s="701"/>
    </row>
    <row r="24" spans="1:9" x14ac:dyDescent="0.2">
      <c r="A24" s="701"/>
      <c r="B24" s="701"/>
      <c r="C24" s="701"/>
      <c r="D24" s="701"/>
      <c r="E24" s="701"/>
      <c r="F24" s="701"/>
      <c r="G24" s="701"/>
      <c r="H24" s="701"/>
      <c r="I24" s="701"/>
    </row>
    <row r="25" spans="1:9" x14ac:dyDescent="0.2">
      <c r="A25" s="701"/>
      <c r="B25" s="701"/>
      <c r="C25" s="701"/>
      <c r="D25" s="701"/>
      <c r="E25" s="701"/>
      <c r="F25" s="701"/>
      <c r="G25" s="701"/>
      <c r="H25" s="701"/>
      <c r="I25" s="701"/>
    </row>
    <row r="26" spans="1:9" x14ac:dyDescent="0.2">
      <c r="A26" s="701"/>
      <c r="B26" s="701"/>
      <c r="C26" s="701"/>
      <c r="D26" s="701"/>
      <c r="E26" s="701"/>
      <c r="F26" s="701"/>
      <c r="G26" s="701"/>
      <c r="H26" s="701"/>
      <c r="I26" s="701"/>
    </row>
  </sheetData>
  <mergeCells count="1">
    <mergeCell ref="A16:I26"/>
  </mergeCells>
  <pageMargins left="0.75" right="0.75" top="1" bottom="1" header="0.5" footer="0.5"/>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53">
    <tabColor rgb="FF7030A0"/>
  </sheetPr>
  <dimension ref="A1:O41"/>
  <sheetViews>
    <sheetView showGridLines="0" workbookViewId="0">
      <selection activeCell="E8" sqref="E8"/>
    </sheetView>
  </sheetViews>
  <sheetFormatPr defaultRowHeight="12" x14ac:dyDescent="0.2"/>
  <cols>
    <col min="1" max="3" width="14.5" customWidth="1"/>
    <col min="6" max="6" width="9.6640625" customWidth="1"/>
  </cols>
  <sheetData>
    <row r="1" spans="1:15" ht="24.75" customHeight="1" x14ac:dyDescent="0.2">
      <c r="A1" s="380" t="s">
        <v>256</v>
      </c>
      <c r="B1" s="380" t="s">
        <v>257</v>
      </c>
      <c r="C1" s="380" t="s">
        <v>258</v>
      </c>
      <c r="D1" s="1"/>
      <c r="E1" s="1"/>
      <c r="F1" s="1"/>
      <c r="G1" s="1"/>
      <c r="H1" s="1"/>
      <c r="I1" s="1"/>
      <c r="J1" s="1"/>
      <c r="K1" s="1"/>
      <c r="L1" s="1"/>
      <c r="M1" s="1"/>
      <c r="N1" s="1"/>
      <c r="O1" s="1"/>
    </row>
    <row r="2" spans="1:15" x14ac:dyDescent="0.2">
      <c r="A2" s="381">
        <v>-5</v>
      </c>
      <c r="B2" s="381">
        <f t="shared" ref="B2:B32" si="0">2*x+3</f>
        <v>-7</v>
      </c>
      <c r="C2" s="381">
        <f t="shared" ref="C2:C32" si="1">x^2-3*x-7</f>
        <v>33</v>
      </c>
      <c r="D2" s="1"/>
      <c r="E2" s="1"/>
      <c r="F2" s="1"/>
      <c r="G2" s="1"/>
      <c r="H2" s="1"/>
      <c r="I2" s="1"/>
      <c r="J2" s="1"/>
      <c r="K2" s="1"/>
      <c r="L2" s="1"/>
      <c r="M2" s="1"/>
      <c r="N2" s="1"/>
      <c r="O2" s="1"/>
    </row>
    <row r="3" spans="1:15" x14ac:dyDescent="0.2">
      <c r="A3" s="381">
        <v>-4.5</v>
      </c>
      <c r="B3" s="381">
        <f t="shared" si="0"/>
        <v>-6</v>
      </c>
      <c r="C3" s="381">
        <f t="shared" si="1"/>
        <v>26.75</v>
      </c>
      <c r="D3" s="1"/>
      <c r="E3" s="1"/>
      <c r="F3" s="1"/>
      <c r="G3" s="1"/>
      <c r="H3" s="1"/>
      <c r="I3" s="1"/>
      <c r="J3" s="1"/>
      <c r="K3" s="1"/>
      <c r="L3" s="1"/>
      <c r="M3" s="1"/>
      <c r="N3" s="1"/>
      <c r="O3" s="1"/>
    </row>
    <row r="4" spans="1:15" x14ac:dyDescent="0.2">
      <c r="A4" s="381">
        <v>-4</v>
      </c>
      <c r="B4" s="381">
        <f t="shared" si="0"/>
        <v>-5</v>
      </c>
      <c r="C4" s="381">
        <f t="shared" si="1"/>
        <v>21</v>
      </c>
      <c r="D4" s="1"/>
      <c r="E4" s="1"/>
      <c r="F4" s="1"/>
      <c r="G4" s="1"/>
      <c r="H4" s="1"/>
      <c r="I4" s="1"/>
      <c r="J4" s="1"/>
      <c r="K4" s="1"/>
      <c r="L4" s="1"/>
      <c r="M4" s="1"/>
      <c r="N4" s="1"/>
      <c r="O4" s="1"/>
    </row>
    <row r="5" spans="1:15" x14ac:dyDescent="0.2">
      <c r="A5" s="381">
        <v>-3.5</v>
      </c>
      <c r="B5" s="381">
        <f t="shared" si="0"/>
        <v>-4</v>
      </c>
      <c r="C5" s="381">
        <f t="shared" si="1"/>
        <v>15.75</v>
      </c>
      <c r="D5" s="1"/>
      <c r="E5" s="1"/>
      <c r="F5" s="1"/>
      <c r="G5" s="1"/>
      <c r="H5" s="1"/>
      <c r="I5" s="1"/>
      <c r="J5" s="1"/>
      <c r="K5" s="1"/>
      <c r="L5" s="1"/>
      <c r="M5" s="1"/>
      <c r="N5" s="1"/>
      <c r="O5" s="1"/>
    </row>
    <row r="6" spans="1:15" x14ac:dyDescent="0.2">
      <c r="A6" s="381">
        <v>-3</v>
      </c>
      <c r="B6" s="381">
        <f t="shared" si="0"/>
        <v>-3</v>
      </c>
      <c r="C6" s="381">
        <f t="shared" si="1"/>
        <v>11</v>
      </c>
      <c r="D6" s="1"/>
      <c r="E6" s="1"/>
      <c r="F6" s="1"/>
      <c r="G6" s="1"/>
      <c r="H6" s="1"/>
      <c r="I6" s="1"/>
      <c r="J6" s="1"/>
      <c r="K6" s="1"/>
      <c r="L6" s="1"/>
      <c r="M6" s="1"/>
      <c r="N6" s="1"/>
      <c r="O6" s="1"/>
    </row>
    <row r="7" spans="1:15" x14ac:dyDescent="0.2">
      <c r="A7" s="381">
        <v>-2.5</v>
      </c>
      <c r="B7" s="381">
        <f t="shared" si="0"/>
        <v>-2</v>
      </c>
      <c r="C7" s="381">
        <f t="shared" si="1"/>
        <v>6.75</v>
      </c>
      <c r="D7" s="1"/>
      <c r="E7" s="1"/>
      <c r="F7" s="1"/>
      <c r="G7" s="1"/>
      <c r="H7" s="1"/>
      <c r="I7" s="1"/>
      <c r="J7" s="1"/>
      <c r="K7" s="1"/>
      <c r="L7" s="1"/>
      <c r="M7" s="1"/>
      <c r="N7" s="1"/>
      <c r="O7" s="1"/>
    </row>
    <row r="8" spans="1:15" x14ac:dyDescent="0.2">
      <c r="A8" s="381">
        <v>-2</v>
      </c>
      <c r="B8" s="381">
        <f t="shared" si="0"/>
        <v>-1</v>
      </c>
      <c r="C8" s="381">
        <f t="shared" si="1"/>
        <v>3</v>
      </c>
      <c r="D8" s="1"/>
      <c r="E8" s="1"/>
      <c r="F8" s="1"/>
      <c r="G8" s="1"/>
      <c r="H8" s="1"/>
      <c r="I8" s="1"/>
      <c r="J8" s="1"/>
      <c r="K8" s="1"/>
      <c r="L8" s="1"/>
      <c r="M8" s="1"/>
      <c r="N8" s="1"/>
      <c r="O8" s="1"/>
    </row>
    <row r="9" spans="1:15" x14ac:dyDescent="0.2">
      <c r="A9" s="381">
        <v>-1.5</v>
      </c>
      <c r="B9" s="381">
        <f t="shared" si="0"/>
        <v>0</v>
      </c>
      <c r="C9" s="381">
        <f t="shared" si="1"/>
        <v>-0.25</v>
      </c>
      <c r="D9" s="1"/>
      <c r="E9" s="1"/>
      <c r="F9" s="1"/>
      <c r="G9" s="1"/>
      <c r="H9" s="1"/>
      <c r="I9" s="1"/>
      <c r="J9" s="1"/>
      <c r="K9" s="1"/>
      <c r="L9" s="1"/>
      <c r="M9" s="1"/>
      <c r="N9" s="1"/>
      <c r="O9" s="1"/>
    </row>
    <row r="10" spans="1:15" x14ac:dyDescent="0.2">
      <c r="A10" s="381">
        <v>-1</v>
      </c>
      <c r="B10" s="381">
        <f t="shared" si="0"/>
        <v>1</v>
      </c>
      <c r="C10" s="381">
        <f t="shared" si="1"/>
        <v>-3</v>
      </c>
      <c r="D10" s="1"/>
      <c r="E10" s="1"/>
      <c r="F10" s="1"/>
      <c r="G10" s="1"/>
      <c r="H10" s="1"/>
      <c r="I10" s="1"/>
      <c r="J10" s="1"/>
      <c r="K10" s="1"/>
      <c r="L10" s="1"/>
      <c r="M10" s="1"/>
      <c r="N10" s="1"/>
      <c r="O10" s="1"/>
    </row>
    <row r="11" spans="1:15" x14ac:dyDescent="0.2">
      <c r="A11" s="381">
        <v>-0.5</v>
      </c>
      <c r="B11" s="381">
        <f t="shared" si="0"/>
        <v>2</v>
      </c>
      <c r="C11" s="381">
        <f t="shared" si="1"/>
        <v>-5.25</v>
      </c>
      <c r="D11" s="1"/>
      <c r="E11" s="1"/>
      <c r="F11" s="1"/>
      <c r="G11" s="1"/>
      <c r="H11" s="1"/>
      <c r="I11" s="1"/>
      <c r="J11" s="1"/>
      <c r="K11" s="1"/>
      <c r="L11" s="1"/>
      <c r="M11" s="1"/>
      <c r="N11" s="1"/>
      <c r="O11" s="1"/>
    </row>
    <row r="12" spans="1:15" x14ac:dyDescent="0.2">
      <c r="A12" s="381">
        <v>0</v>
      </c>
      <c r="B12" s="381">
        <f t="shared" si="0"/>
        <v>3</v>
      </c>
      <c r="C12" s="381">
        <f t="shared" si="1"/>
        <v>-7</v>
      </c>
      <c r="D12" s="1"/>
      <c r="E12" s="1"/>
      <c r="F12" s="1"/>
      <c r="G12" s="1"/>
      <c r="H12" s="1"/>
      <c r="I12" s="1"/>
      <c r="J12" s="1"/>
      <c r="K12" s="1"/>
      <c r="L12" s="1"/>
      <c r="M12" s="1"/>
      <c r="N12" s="1"/>
      <c r="O12" s="1"/>
    </row>
    <row r="13" spans="1:15" x14ac:dyDescent="0.2">
      <c r="A13" s="381">
        <v>0.5</v>
      </c>
      <c r="B13" s="381">
        <f t="shared" si="0"/>
        <v>4</v>
      </c>
      <c r="C13" s="381">
        <f t="shared" si="1"/>
        <v>-8.25</v>
      </c>
      <c r="D13" s="1"/>
      <c r="E13" s="1"/>
      <c r="F13" s="1"/>
      <c r="G13" s="1"/>
      <c r="H13" s="1"/>
      <c r="I13" s="1"/>
      <c r="J13" s="1"/>
      <c r="K13" s="1"/>
      <c r="L13" s="1"/>
      <c r="M13" s="1"/>
      <c r="N13" s="1"/>
      <c r="O13" s="1"/>
    </row>
    <row r="14" spans="1:15" x14ac:dyDescent="0.2">
      <c r="A14" s="381">
        <v>1</v>
      </c>
      <c r="B14" s="381">
        <f t="shared" si="0"/>
        <v>5</v>
      </c>
      <c r="C14" s="381">
        <f t="shared" si="1"/>
        <v>-9</v>
      </c>
      <c r="D14" s="1"/>
      <c r="E14" s="1"/>
      <c r="F14" s="1"/>
      <c r="G14" s="1"/>
      <c r="H14" s="1"/>
      <c r="I14" s="1"/>
      <c r="J14" s="1"/>
      <c r="K14" s="1"/>
      <c r="L14" s="1"/>
      <c r="M14" s="1"/>
      <c r="N14" s="1"/>
      <c r="O14" s="1"/>
    </row>
    <row r="15" spans="1:15" x14ac:dyDescent="0.2">
      <c r="A15" s="381">
        <v>1.5</v>
      </c>
      <c r="B15" s="381">
        <f t="shared" si="0"/>
        <v>6</v>
      </c>
      <c r="C15" s="381">
        <f t="shared" si="1"/>
        <v>-9.25</v>
      </c>
      <c r="D15" s="1"/>
      <c r="E15" s="1"/>
      <c r="F15" s="1"/>
      <c r="G15" s="1"/>
      <c r="H15" s="1"/>
      <c r="I15" s="1"/>
      <c r="J15" s="1"/>
      <c r="K15" s="1"/>
      <c r="L15" s="1"/>
      <c r="M15" s="1"/>
      <c r="N15" s="1"/>
      <c r="O15" s="1"/>
    </row>
    <row r="16" spans="1:15" x14ac:dyDescent="0.2">
      <c r="A16" s="381">
        <v>2</v>
      </c>
      <c r="B16" s="381">
        <f t="shared" si="0"/>
        <v>7</v>
      </c>
      <c r="C16" s="381">
        <f t="shared" si="1"/>
        <v>-9</v>
      </c>
      <c r="D16" s="1"/>
      <c r="E16" s="1"/>
      <c r="F16" s="1"/>
      <c r="G16" s="1"/>
      <c r="H16" s="1"/>
      <c r="I16" s="1"/>
      <c r="J16" s="1"/>
      <c r="K16" s="1"/>
      <c r="L16" s="1"/>
      <c r="M16" s="1"/>
      <c r="N16" s="1"/>
      <c r="O16" s="1"/>
    </row>
    <row r="17" spans="1:15" x14ac:dyDescent="0.2">
      <c r="A17" s="381">
        <v>2.5</v>
      </c>
      <c r="B17" s="381">
        <f t="shared" si="0"/>
        <v>8</v>
      </c>
      <c r="C17" s="381">
        <f t="shared" si="1"/>
        <v>-8.25</v>
      </c>
      <c r="D17" s="1"/>
      <c r="E17" s="1"/>
      <c r="F17" s="1"/>
      <c r="G17" s="1"/>
      <c r="H17" s="1"/>
      <c r="I17" s="1"/>
      <c r="J17" s="1"/>
      <c r="K17" s="1"/>
      <c r="L17" s="1"/>
      <c r="M17" s="1"/>
      <c r="N17" s="1"/>
      <c r="O17" s="1"/>
    </row>
    <row r="18" spans="1:15" x14ac:dyDescent="0.2">
      <c r="A18" s="381">
        <v>3</v>
      </c>
      <c r="B18" s="381">
        <f t="shared" si="0"/>
        <v>9</v>
      </c>
      <c r="C18" s="381">
        <f t="shared" si="1"/>
        <v>-7</v>
      </c>
      <c r="D18" s="1"/>
      <c r="E18" s="1"/>
      <c r="F18" s="1"/>
      <c r="G18" s="1"/>
      <c r="H18" s="1"/>
      <c r="I18" s="1"/>
      <c r="J18" s="1"/>
      <c r="K18" s="1"/>
      <c r="L18" s="1"/>
      <c r="M18" s="1"/>
      <c r="N18" s="1"/>
      <c r="O18" s="1"/>
    </row>
    <row r="19" spans="1:15" x14ac:dyDescent="0.2">
      <c r="A19" s="381">
        <v>3.5</v>
      </c>
      <c r="B19" s="381">
        <f t="shared" si="0"/>
        <v>10</v>
      </c>
      <c r="C19" s="381">
        <f t="shared" si="1"/>
        <v>-5.25</v>
      </c>
      <c r="D19" s="1"/>
      <c r="E19" s="1"/>
      <c r="F19" s="1"/>
      <c r="G19" s="1"/>
      <c r="H19" s="1"/>
      <c r="I19" s="1"/>
      <c r="J19" s="1"/>
      <c r="K19" s="1"/>
      <c r="L19" s="1"/>
      <c r="M19" s="1"/>
      <c r="N19" s="1"/>
      <c r="O19" s="1"/>
    </row>
    <row r="20" spans="1:15" x14ac:dyDescent="0.2">
      <c r="A20" s="381">
        <v>4</v>
      </c>
      <c r="B20" s="381">
        <f t="shared" si="0"/>
        <v>11</v>
      </c>
      <c r="C20" s="381">
        <f t="shared" si="1"/>
        <v>-3</v>
      </c>
      <c r="D20" s="1"/>
      <c r="E20" s="1"/>
      <c r="F20" s="1"/>
      <c r="G20" s="1"/>
      <c r="H20" s="1"/>
      <c r="I20" s="1"/>
      <c r="J20" s="1"/>
      <c r="K20" s="1"/>
      <c r="L20" s="1"/>
      <c r="M20" s="1"/>
      <c r="N20" s="1"/>
      <c r="O20" s="1"/>
    </row>
    <row r="21" spans="1:15" x14ac:dyDescent="0.2">
      <c r="A21" s="381">
        <v>4.5</v>
      </c>
      <c r="B21" s="381">
        <f t="shared" si="0"/>
        <v>12</v>
      </c>
      <c r="C21" s="381">
        <f t="shared" si="1"/>
        <v>-0.25</v>
      </c>
      <c r="D21" s="1"/>
      <c r="E21" s="1"/>
      <c r="F21" s="1"/>
      <c r="G21" s="1"/>
      <c r="H21" s="1"/>
      <c r="I21" s="1"/>
      <c r="J21" s="1"/>
      <c r="K21" s="1"/>
      <c r="L21" s="1"/>
      <c r="M21" s="1"/>
      <c r="N21" s="1"/>
      <c r="O21" s="1"/>
    </row>
    <row r="22" spans="1:15" x14ac:dyDescent="0.2">
      <c r="A22" s="381">
        <v>5</v>
      </c>
      <c r="B22" s="381">
        <f t="shared" si="0"/>
        <v>13</v>
      </c>
      <c r="C22" s="381">
        <f t="shared" si="1"/>
        <v>3</v>
      </c>
      <c r="D22" s="1"/>
      <c r="E22" s="1"/>
      <c r="F22" s="1"/>
      <c r="G22" s="1"/>
      <c r="H22" s="1"/>
      <c r="I22" s="1"/>
      <c r="J22" s="1"/>
      <c r="K22" s="1"/>
      <c r="L22" s="1"/>
      <c r="M22" s="1"/>
      <c r="N22" s="1"/>
      <c r="O22" s="1"/>
    </row>
    <row r="23" spans="1:15" x14ac:dyDescent="0.2">
      <c r="A23" s="381">
        <v>5.5</v>
      </c>
      <c r="B23" s="381">
        <f t="shared" si="0"/>
        <v>14</v>
      </c>
      <c r="C23" s="381">
        <f t="shared" si="1"/>
        <v>6.75</v>
      </c>
      <c r="D23" s="1"/>
      <c r="E23" s="1"/>
      <c r="F23" s="1"/>
      <c r="G23" s="1"/>
      <c r="H23" s="1"/>
      <c r="I23" s="1"/>
      <c r="J23" s="1"/>
      <c r="K23" s="1"/>
      <c r="L23" s="1"/>
      <c r="M23" s="1"/>
      <c r="N23" s="1"/>
      <c r="O23" s="1"/>
    </row>
    <row r="24" spans="1:15" x14ac:dyDescent="0.2">
      <c r="A24" s="381">
        <v>6</v>
      </c>
      <c r="B24" s="381">
        <f t="shared" si="0"/>
        <v>15</v>
      </c>
      <c r="C24" s="381">
        <f t="shared" si="1"/>
        <v>11</v>
      </c>
      <c r="D24" s="1"/>
      <c r="E24" s="1"/>
      <c r="F24" s="1"/>
      <c r="G24" s="1"/>
      <c r="H24" s="1"/>
      <c r="I24" s="1"/>
      <c r="J24" s="1"/>
      <c r="K24" s="1"/>
      <c r="L24" s="1"/>
      <c r="M24" s="1"/>
      <c r="N24" s="1"/>
      <c r="O24" s="1"/>
    </row>
    <row r="25" spans="1:15" x14ac:dyDescent="0.2">
      <c r="A25" s="381">
        <v>6.5</v>
      </c>
      <c r="B25" s="381">
        <f t="shared" si="0"/>
        <v>16</v>
      </c>
      <c r="C25" s="381">
        <f t="shared" si="1"/>
        <v>15.75</v>
      </c>
      <c r="D25" s="1"/>
      <c r="E25" s="1"/>
      <c r="F25" s="1"/>
      <c r="G25" s="1"/>
      <c r="H25" s="1"/>
      <c r="I25" s="1"/>
      <c r="J25" s="1"/>
      <c r="K25" s="1"/>
      <c r="L25" s="1"/>
      <c r="M25" s="1"/>
      <c r="N25" s="1"/>
      <c r="O25" s="1"/>
    </row>
    <row r="26" spans="1:15" x14ac:dyDescent="0.2">
      <c r="A26" s="381">
        <v>7</v>
      </c>
      <c r="B26" s="381">
        <f t="shared" si="0"/>
        <v>17</v>
      </c>
      <c r="C26" s="381">
        <f t="shared" si="1"/>
        <v>21</v>
      </c>
      <c r="D26" s="1"/>
      <c r="E26" s="1"/>
      <c r="F26" s="1"/>
      <c r="G26" s="1"/>
      <c r="H26" s="1"/>
      <c r="I26" s="1"/>
      <c r="J26" s="1"/>
      <c r="K26" s="1"/>
      <c r="L26" s="1"/>
      <c r="M26" s="1"/>
      <c r="N26" s="1"/>
      <c r="O26" s="1"/>
    </row>
    <row r="27" spans="1:15" x14ac:dyDescent="0.2">
      <c r="A27" s="381">
        <v>7.5</v>
      </c>
      <c r="B27" s="381">
        <f t="shared" si="0"/>
        <v>18</v>
      </c>
      <c r="C27" s="381">
        <f t="shared" si="1"/>
        <v>26.75</v>
      </c>
      <c r="D27" s="1"/>
      <c r="E27" s="1"/>
      <c r="F27" s="1"/>
      <c r="G27" s="1"/>
      <c r="H27" s="1"/>
      <c r="I27" s="1"/>
      <c r="J27" s="1"/>
      <c r="K27" s="1"/>
      <c r="L27" s="1"/>
      <c r="M27" s="1"/>
      <c r="N27" s="1"/>
      <c r="O27" s="1"/>
    </row>
    <row r="28" spans="1:15" x14ac:dyDescent="0.2">
      <c r="A28" s="381">
        <v>8</v>
      </c>
      <c r="B28" s="381">
        <f t="shared" si="0"/>
        <v>19</v>
      </c>
      <c r="C28" s="381">
        <f t="shared" si="1"/>
        <v>33</v>
      </c>
      <c r="D28" s="1"/>
      <c r="E28" s="1"/>
      <c r="F28" s="1"/>
      <c r="G28" s="1"/>
      <c r="H28" s="1"/>
      <c r="I28" s="1"/>
      <c r="J28" s="1"/>
      <c r="K28" s="1"/>
      <c r="L28" s="1"/>
      <c r="M28" s="1"/>
      <c r="N28" s="1"/>
      <c r="O28" s="1"/>
    </row>
    <row r="29" spans="1:15" x14ac:dyDescent="0.2">
      <c r="A29" s="381">
        <v>8.5</v>
      </c>
      <c r="B29" s="381">
        <f t="shared" si="0"/>
        <v>20</v>
      </c>
      <c r="C29" s="381">
        <f t="shared" si="1"/>
        <v>39.75</v>
      </c>
      <c r="D29" s="1"/>
      <c r="E29" s="1"/>
      <c r="F29" s="1"/>
      <c r="G29" s="1"/>
      <c r="H29" s="1"/>
      <c r="I29" s="1"/>
      <c r="J29" s="1"/>
      <c r="K29" s="1"/>
      <c r="L29" s="1"/>
      <c r="M29" s="1"/>
      <c r="N29" s="1"/>
      <c r="O29" s="1"/>
    </row>
    <row r="30" spans="1:15" x14ac:dyDescent="0.2">
      <c r="A30" s="381">
        <v>9</v>
      </c>
      <c r="B30" s="381">
        <f t="shared" si="0"/>
        <v>21</v>
      </c>
      <c r="C30" s="381">
        <f t="shared" si="1"/>
        <v>47</v>
      </c>
      <c r="D30" s="1"/>
      <c r="E30" s="1"/>
      <c r="F30" s="1"/>
      <c r="G30" s="1"/>
      <c r="H30" s="1"/>
      <c r="I30" s="1"/>
      <c r="J30" s="1"/>
      <c r="K30" s="1"/>
      <c r="L30" s="1"/>
      <c r="M30" s="1"/>
      <c r="N30" s="1"/>
      <c r="O30" s="1"/>
    </row>
    <row r="31" spans="1:15" x14ac:dyDescent="0.2">
      <c r="A31" s="381">
        <v>9.5</v>
      </c>
      <c r="B31" s="381">
        <f t="shared" si="0"/>
        <v>22</v>
      </c>
      <c r="C31" s="381">
        <f t="shared" si="1"/>
        <v>54.75</v>
      </c>
      <c r="D31" s="1"/>
      <c r="E31" s="1"/>
      <c r="F31" s="1"/>
      <c r="G31" s="1"/>
      <c r="H31" s="1"/>
      <c r="I31" s="1"/>
      <c r="J31" s="1"/>
      <c r="K31" s="1"/>
      <c r="L31" s="1"/>
      <c r="M31" s="1"/>
      <c r="N31" s="1"/>
      <c r="O31" s="1"/>
    </row>
    <row r="32" spans="1:15" x14ac:dyDescent="0.2">
      <c r="A32" s="381">
        <v>10</v>
      </c>
      <c r="B32" s="381">
        <f t="shared" si="0"/>
        <v>23</v>
      </c>
      <c r="C32" s="381">
        <f t="shared" si="1"/>
        <v>63</v>
      </c>
      <c r="D32" s="1"/>
      <c r="E32" s="1"/>
      <c r="F32" s="1"/>
      <c r="G32" s="1"/>
      <c r="H32" s="1"/>
      <c r="I32" s="1"/>
      <c r="J32" s="1"/>
      <c r="K32" s="1"/>
      <c r="L32" s="1"/>
      <c r="M32" s="1"/>
      <c r="N32" s="1"/>
      <c r="O32" s="1"/>
    </row>
    <row r="33" spans="1:15" x14ac:dyDescent="0.2">
      <c r="A33" s="24"/>
      <c r="B33" s="24"/>
      <c r="C33" s="24"/>
      <c r="D33" s="1"/>
      <c r="E33" s="1"/>
      <c r="F33" s="1"/>
      <c r="G33" s="1"/>
      <c r="H33" s="1"/>
      <c r="I33" s="1"/>
      <c r="J33" s="1"/>
      <c r="K33" s="1"/>
      <c r="L33" s="1"/>
      <c r="M33" s="1"/>
      <c r="N33" s="1"/>
      <c r="O33" s="1"/>
    </row>
    <row r="34" spans="1:15" x14ac:dyDescent="0.2">
      <c r="A34" s="717" t="s">
        <v>865</v>
      </c>
      <c r="B34" s="718"/>
      <c r="C34" s="718"/>
      <c r="D34" s="718"/>
      <c r="E34" s="718"/>
      <c r="F34" s="718"/>
      <c r="G34" s="718"/>
      <c r="H34" s="1"/>
      <c r="I34" s="1"/>
      <c r="J34" s="1"/>
      <c r="K34" s="1"/>
      <c r="L34" s="1"/>
      <c r="M34" s="1"/>
      <c r="N34" s="1"/>
      <c r="O34" s="1"/>
    </row>
    <row r="35" spans="1:15" x14ac:dyDescent="0.2">
      <c r="A35" s="718"/>
      <c r="B35" s="718"/>
      <c r="C35" s="718"/>
      <c r="D35" s="718"/>
      <c r="E35" s="718"/>
      <c r="F35" s="718"/>
      <c r="G35" s="718"/>
    </row>
    <row r="36" spans="1:15" x14ac:dyDescent="0.2">
      <c r="A36" s="718"/>
      <c r="B36" s="718"/>
      <c r="C36" s="718"/>
      <c r="D36" s="718"/>
      <c r="E36" s="718"/>
      <c r="F36" s="718"/>
      <c r="G36" s="718"/>
    </row>
    <row r="37" spans="1:15" x14ac:dyDescent="0.2">
      <c r="A37" s="718"/>
      <c r="B37" s="718"/>
      <c r="C37" s="718"/>
      <c r="D37" s="718"/>
      <c r="E37" s="718"/>
      <c r="F37" s="718"/>
      <c r="G37" s="718"/>
    </row>
    <row r="38" spans="1:15" x14ac:dyDescent="0.2">
      <c r="A38" s="718"/>
      <c r="B38" s="718"/>
      <c r="C38" s="718"/>
      <c r="D38" s="718"/>
      <c r="E38" s="718"/>
      <c r="F38" s="718"/>
      <c r="G38" s="718"/>
    </row>
    <row r="39" spans="1:15" x14ac:dyDescent="0.2">
      <c r="A39" s="718"/>
      <c r="B39" s="718"/>
      <c r="C39" s="718"/>
      <c r="D39" s="718"/>
      <c r="E39" s="718"/>
      <c r="F39" s="718"/>
      <c r="G39" s="718"/>
    </row>
    <row r="40" spans="1:15" x14ac:dyDescent="0.2">
      <c r="A40" s="718"/>
      <c r="B40" s="718"/>
      <c r="C40" s="718"/>
      <c r="D40" s="718"/>
      <c r="E40" s="718"/>
      <c r="F40" s="718"/>
      <c r="G40" s="718"/>
    </row>
    <row r="41" spans="1:15" x14ac:dyDescent="0.2">
      <c r="A41" s="718"/>
      <c r="B41" s="718"/>
      <c r="C41" s="718"/>
      <c r="D41" s="718"/>
      <c r="E41" s="718"/>
      <c r="F41" s="718"/>
      <c r="G41" s="718"/>
    </row>
  </sheetData>
  <mergeCells count="1">
    <mergeCell ref="A34:G41"/>
  </mergeCells>
  <pageMargins left="0.75" right="0.75" top="1" bottom="1" header="0.5" footer="0.5"/>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42">
    <tabColor rgb="FF7030A0"/>
  </sheetPr>
  <dimension ref="A1:L19"/>
  <sheetViews>
    <sheetView showGridLines="0" workbookViewId="0">
      <selection activeCell="K7" sqref="K7"/>
    </sheetView>
  </sheetViews>
  <sheetFormatPr defaultRowHeight="12" x14ac:dyDescent="0.2"/>
  <cols>
    <col min="2" max="2" width="7.83203125" customWidth="1"/>
    <col min="3" max="3" width="14.1640625" customWidth="1"/>
    <col min="4" max="4" width="4.5" customWidth="1"/>
    <col min="5" max="5" width="13" customWidth="1"/>
    <col min="6" max="6" width="13.83203125" customWidth="1"/>
    <col min="7" max="7" width="13.1640625" customWidth="1"/>
    <col min="8" max="8" width="13.5" customWidth="1"/>
    <col min="9" max="9" width="14.33203125" customWidth="1"/>
    <col min="10" max="10" width="15.33203125" customWidth="1"/>
    <col min="11" max="11" width="14.6640625" customWidth="1"/>
  </cols>
  <sheetData>
    <row r="1" spans="1:12" x14ac:dyDescent="0.2">
      <c r="A1" s="1"/>
      <c r="B1" s="1"/>
      <c r="C1" s="1"/>
      <c r="D1" s="1"/>
      <c r="E1" s="1"/>
      <c r="F1" s="1"/>
      <c r="G1" s="1"/>
      <c r="H1" s="1"/>
      <c r="I1" s="1"/>
      <c r="J1" s="1"/>
      <c r="K1" s="1"/>
      <c r="L1" s="1"/>
    </row>
    <row r="2" spans="1:12" ht="18.75" x14ac:dyDescent="0.3">
      <c r="A2" s="1"/>
      <c r="B2" s="417" t="s">
        <v>259</v>
      </c>
      <c r="C2" s="1"/>
      <c r="D2" s="1"/>
      <c r="E2" s="1"/>
      <c r="F2" s="2"/>
      <c r="G2" s="1"/>
      <c r="H2" s="1"/>
      <c r="I2" s="1"/>
      <c r="J2" s="1"/>
      <c r="K2" s="1"/>
      <c r="L2" s="1"/>
    </row>
    <row r="3" spans="1:12" ht="35.450000000000003" customHeight="1" x14ac:dyDescent="0.3">
      <c r="A3" s="404"/>
      <c r="B3" s="404"/>
      <c r="C3" s="404"/>
      <c r="D3" s="1"/>
      <c r="E3" s="417" t="s">
        <v>260</v>
      </c>
      <c r="F3" s="1"/>
      <c r="G3" s="1"/>
      <c r="H3" s="1"/>
      <c r="I3" s="1"/>
      <c r="J3" s="1"/>
      <c r="K3" s="1"/>
      <c r="L3" s="1"/>
    </row>
    <row r="4" spans="1:12" ht="27" customHeight="1" x14ac:dyDescent="0.2">
      <c r="A4" s="719" t="s">
        <v>225</v>
      </c>
      <c r="B4" s="719"/>
      <c r="C4" s="406" t="s">
        <v>228</v>
      </c>
      <c r="D4" s="1"/>
      <c r="E4" s="719" t="s">
        <v>261</v>
      </c>
      <c r="F4" s="719"/>
      <c r="G4" s="719"/>
      <c r="H4" s="412">
        <v>0.12</v>
      </c>
      <c r="I4" s="719" t="s">
        <v>262</v>
      </c>
      <c r="J4" s="719"/>
      <c r="K4" s="412">
        <v>0.01</v>
      </c>
    </row>
    <row r="5" spans="1:12" ht="26.25" customHeight="1" x14ac:dyDescent="0.2">
      <c r="A5" s="410">
        <v>10</v>
      </c>
      <c r="B5" s="411">
        <v>10</v>
      </c>
      <c r="C5" s="411">
        <f>A5+B5</f>
        <v>20</v>
      </c>
      <c r="D5" s="1"/>
      <c r="E5" s="413" t="s">
        <v>263</v>
      </c>
      <c r="F5" s="413" t="s">
        <v>22</v>
      </c>
      <c r="G5" s="413" t="s">
        <v>264</v>
      </c>
      <c r="H5" s="413" t="s">
        <v>265</v>
      </c>
      <c r="I5" s="413" t="s">
        <v>266</v>
      </c>
      <c r="J5" s="413" t="s">
        <v>267</v>
      </c>
      <c r="K5" s="413" t="s">
        <v>268</v>
      </c>
    </row>
    <row r="6" spans="1:12" ht="12.75" x14ac:dyDescent="0.2">
      <c r="A6" s="409">
        <v>1</v>
      </c>
      <c r="B6" s="409">
        <v>0</v>
      </c>
      <c r="C6" s="409" t="e">
        <f>A6/B6</f>
        <v>#DIV/0!</v>
      </c>
      <c r="D6" s="1"/>
      <c r="E6" s="407" t="s">
        <v>269</v>
      </c>
      <c r="F6" s="414">
        <v>10000</v>
      </c>
      <c r="G6" s="415">
        <f>F6/2</f>
        <v>5000</v>
      </c>
      <c r="H6" s="415">
        <f>F6+G6</f>
        <v>15000</v>
      </c>
      <c r="I6" s="415">
        <f>H6*H4</f>
        <v>1800</v>
      </c>
      <c r="J6" s="415">
        <f>H6*K4</f>
        <v>150</v>
      </c>
      <c r="K6" s="415">
        <f>H6-I6-J6</f>
        <v>13050</v>
      </c>
    </row>
    <row r="7" spans="1:12" ht="12.75" x14ac:dyDescent="0.2">
      <c r="A7" s="409">
        <v>7</v>
      </c>
      <c r="B7" s="409">
        <v>6</v>
      </c>
      <c r="C7" s="408" t="e">
        <f>SUM(#REF!)</f>
        <v>#REF!</v>
      </c>
      <c r="D7" s="1"/>
      <c r="E7" s="407" t="s">
        <v>270</v>
      </c>
      <c r="F7" s="416">
        <v>12000</v>
      </c>
      <c r="G7" s="415">
        <f>F7/2</f>
        <v>6000</v>
      </c>
      <c r="H7" s="415">
        <f>F7+G7</f>
        <v>18000</v>
      </c>
      <c r="I7" s="415">
        <f>H7*H4</f>
        <v>2160</v>
      </c>
      <c r="J7" s="415">
        <f>H7*K4</f>
        <v>180</v>
      </c>
      <c r="K7" s="415">
        <f>H7-I7-J7</f>
        <v>15660</v>
      </c>
    </row>
    <row r="8" spans="1:12" ht="12.75" x14ac:dyDescent="0.2">
      <c r="A8" s="409">
        <v>3</v>
      </c>
      <c r="B8" s="409">
        <v>5</v>
      </c>
      <c r="C8" s="409">
        <f>SUM(A1:B8)</f>
        <v>42</v>
      </c>
      <c r="D8" s="1"/>
    </row>
    <row r="9" spans="1:12" ht="12.75" x14ac:dyDescent="0.2">
      <c r="A9" s="409">
        <v>7</v>
      </c>
      <c r="B9" s="409">
        <v>6</v>
      </c>
      <c r="C9" s="409" t="e">
        <f ca="1">СУМ(A2:B9)</f>
        <v>#NAME?</v>
      </c>
      <c r="D9" s="1"/>
    </row>
    <row r="10" spans="1:12" ht="18.75" x14ac:dyDescent="0.3">
      <c r="B10" s="26"/>
      <c r="D10" s="1"/>
    </row>
    <row r="11" spans="1:12" ht="12" customHeight="1" x14ac:dyDescent="0.2">
      <c r="A11" s="689" t="s">
        <v>851</v>
      </c>
      <c r="B11" s="689"/>
      <c r="C11" s="689"/>
      <c r="D11" s="689"/>
      <c r="E11" s="689"/>
      <c r="F11" s="689"/>
      <c r="G11" s="689"/>
      <c r="H11" s="689"/>
      <c r="I11" s="689"/>
      <c r="J11" s="689"/>
    </row>
    <row r="12" spans="1:12" ht="12" customHeight="1" x14ac:dyDescent="0.2">
      <c r="A12" s="689"/>
      <c r="B12" s="689"/>
      <c r="C12" s="689"/>
      <c r="D12" s="689"/>
      <c r="E12" s="689"/>
      <c r="F12" s="689"/>
      <c r="G12" s="689"/>
      <c r="H12" s="689"/>
      <c r="I12" s="689"/>
      <c r="J12" s="689"/>
    </row>
    <row r="13" spans="1:12" ht="12" customHeight="1" x14ac:dyDescent="0.2">
      <c r="A13" s="689"/>
      <c r="B13" s="689"/>
      <c r="C13" s="689"/>
      <c r="D13" s="689"/>
      <c r="E13" s="689"/>
      <c r="F13" s="689"/>
      <c r="G13" s="689"/>
      <c r="H13" s="689"/>
      <c r="I13" s="689"/>
      <c r="J13" s="689"/>
    </row>
    <row r="14" spans="1:12" ht="12" customHeight="1" x14ac:dyDescent="0.2">
      <c r="A14" s="689"/>
      <c r="B14" s="689"/>
      <c r="C14" s="689"/>
      <c r="D14" s="689"/>
      <c r="E14" s="689"/>
      <c r="F14" s="689"/>
      <c r="G14" s="689"/>
      <c r="H14" s="689"/>
      <c r="I14" s="689"/>
      <c r="J14" s="689"/>
    </row>
    <row r="15" spans="1:12" ht="12" customHeight="1" x14ac:dyDescent="0.2">
      <c r="A15" s="689"/>
      <c r="B15" s="689"/>
      <c r="C15" s="689"/>
      <c r="D15" s="689"/>
      <c r="E15" s="689"/>
      <c r="F15" s="689"/>
      <c r="G15" s="689"/>
      <c r="H15" s="689"/>
      <c r="I15" s="689"/>
      <c r="J15" s="689"/>
    </row>
    <row r="16" spans="1:12" ht="12" customHeight="1" x14ac:dyDescent="0.2">
      <c r="A16" s="689"/>
      <c r="B16" s="689"/>
      <c r="C16" s="689"/>
      <c r="D16" s="689"/>
      <c r="E16" s="689"/>
      <c r="F16" s="689"/>
      <c r="G16" s="689"/>
      <c r="H16" s="689"/>
      <c r="I16" s="689"/>
      <c r="J16" s="689"/>
    </row>
    <row r="17" spans="1:10" ht="12" customHeight="1" x14ac:dyDescent="0.2">
      <c r="A17" s="689"/>
      <c r="B17" s="689"/>
      <c r="C17" s="689"/>
      <c r="D17" s="689"/>
      <c r="E17" s="689"/>
      <c r="F17" s="689"/>
      <c r="G17" s="689"/>
      <c r="H17" s="689"/>
      <c r="I17" s="689"/>
      <c r="J17" s="689"/>
    </row>
    <row r="18" spans="1:10" ht="12" customHeight="1" x14ac:dyDescent="0.2">
      <c r="A18" s="689"/>
      <c r="B18" s="689"/>
      <c r="C18" s="689"/>
      <c r="D18" s="689"/>
      <c r="E18" s="689"/>
      <c r="F18" s="689"/>
      <c r="G18" s="689"/>
      <c r="H18" s="689"/>
      <c r="I18" s="689"/>
      <c r="J18" s="689"/>
    </row>
    <row r="19" spans="1:10" ht="12" customHeight="1" x14ac:dyDescent="0.2">
      <c r="A19" s="689"/>
      <c r="B19" s="689"/>
      <c r="C19" s="689"/>
      <c r="D19" s="689"/>
      <c r="E19" s="689"/>
      <c r="F19" s="689"/>
      <c r="G19" s="689"/>
      <c r="H19" s="689"/>
      <c r="I19" s="689"/>
      <c r="J19" s="689"/>
    </row>
  </sheetData>
  <mergeCells count="4">
    <mergeCell ref="A4:B4"/>
    <mergeCell ref="E4:G4"/>
    <mergeCell ref="I4:J4"/>
    <mergeCell ref="A11:J19"/>
  </mergeCells>
  <pageMargins left="0.74803149606299213" right="0.74803149606299213" top="0.98425196850393704" bottom="0.98425196850393704" header="0.51181102362204722" footer="0.51181102362204722"/>
  <pageSetup paperSize="9"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6">
    <tabColor rgb="FF7030A0"/>
  </sheetPr>
  <dimension ref="A1:H25"/>
  <sheetViews>
    <sheetView showGridLines="0" topLeftCell="A7" workbookViewId="0">
      <selection activeCell="F29" sqref="F29"/>
    </sheetView>
  </sheetViews>
  <sheetFormatPr defaultRowHeight="12" x14ac:dyDescent="0.2"/>
  <cols>
    <col min="1" max="1" width="19" customWidth="1"/>
    <col min="2" max="2" width="16.5" customWidth="1"/>
    <col min="3" max="3" width="18.1640625" customWidth="1"/>
    <col min="4" max="4" width="18.6640625" customWidth="1"/>
    <col min="5" max="5" width="18.5" customWidth="1"/>
    <col min="6" max="6" width="18.83203125" customWidth="1"/>
    <col min="7" max="7" width="19.1640625" customWidth="1"/>
    <col min="8" max="8" width="26" customWidth="1"/>
  </cols>
  <sheetData>
    <row r="1" spans="1:8" ht="18" customHeight="1" x14ac:dyDescent="0.2">
      <c r="A1" s="720" t="s">
        <v>271</v>
      </c>
      <c r="B1" s="720"/>
      <c r="C1" s="720"/>
      <c r="D1" s="720"/>
      <c r="E1" s="720"/>
      <c r="F1" s="720"/>
      <c r="G1" s="720"/>
      <c r="H1" s="720"/>
    </row>
    <row r="2" spans="1:8" ht="15.6" customHeight="1" thickBot="1" x14ac:dyDescent="0.25">
      <c r="A2" s="28"/>
      <c r="B2" s="28"/>
      <c r="C2" s="28"/>
      <c r="D2" s="28"/>
      <c r="E2" s="28"/>
      <c r="F2" s="28"/>
      <c r="G2" s="28"/>
      <c r="H2" s="28"/>
    </row>
    <row r="3" spans="1:8" ht="15.6" customHeight="1" thickBot="1" x14ac:dyDescent="0.25">
      <c r="A3" s="418"/>
      <c r="B3" s="420" t="s">
        <v>207</v>
      </c>
      <c r="C3" s="421" t="s">
        <v>272</v>
      </c>
      <c r="D3" s="420" t="s">
        <v>273</v>
      </c>
      <c r="E3" s="421" t="s">
        <v>274</v>
      </c>
      <c r="F3" s="420" t="s">
        <v>275</v>
      </c>
      <c r="G3" s="421" t="s">
        <v>276</v>
      </c>
      <c r="H3" s="420" t="s">
        <v>277</v>
      </c>
    </row>
    <row r="4" spans="1:8" ht="13.5" thickBot="1" x14ac:dyDescent="0.25">
      <c r="A4" s="418" t="s">
        <v>278</v>
      </c>
      <c r="B4" s="29">
        <v>2500000</v>
      </c>
      <c r="C4" s="29">
        <v>3200000</v>
      </c>
      <c r="D4" s="29">
        <v>3700000</v>
      </c>
      <c r="E4" s="29">
        <v>4300000</v>
      </c>
      <c r="F4" s="29">
        <v>5700000</v>
      </c>
      <c r="G4" s="29">
        <v>6900000</v>
      </c>
      <c r="H4" s="419">
        <f>SUM(B4:G4)</f>
        <v>26300000</v>
      </c>
    </row>
    <row r="5" spans="1:8" ht="13.5" thickBot="1" x14ac:dyDescent="0.25">
      <c r="A5" s="418" t="s">
        <v>279</v>
      </c>
      <c r="B5" s="29">
        <v>4217000</v>
      </c>
      <c r="C5" s="29">
        <v>5000500</v>
      </c>
      <c r="D5" s="29">
        <v>5500000</v>
      </c>
      <c r="E5" s="29">
        <v>6100000</v>
      </c>
      <c r="F5" s="29">
        <v>6700000</v>
      </c>
      <c r="G5" s="29">
        <v>7500000</v>
      </c>
      <c r="H5" s="419">
        <f t="shared" ref="H5:H10" si="0">SUM(B5:G5)</f>
        <v>35017500</v>
      </c>
    </row>
    <row r="6" spans="1:8" ht="13.5" thickBot="1" x14ac:dyDescent="0.25">
      <c r="A6" s="418" t="s">
        <v>280</v>
      </c>
      <c r="B6" s="29">
        <v>2200000</v>
      </c>
      <c r="C6" s="29">
        <v>1200000</v>
      </c>
      <c r="D6" s="29">
        <v>3750000</v>
      </c>
      <c r="E6" s="29">
        <v>2800000</v>
      </c>
      <c r="F6" s="29">
        <v>1700000</v>
      </c>
      <c r="G6" s="29">
        <v>3400000</v>
      </c>
      <c r="H6" s="419">
        <f t="shared" si="0"/>
        <v>15050000</v>
      </c>
    </row>
    <row r="7" spans="1:8" ht="13.5" thickBot="1" x14ac:dyDescent="0.25">
      <c r="A7" s="418" t="s">
        <v>281</v>
      </c>
      <c r="B7" s="29">
        <v>600000</v>
      </c>
      <c r="C7" s="29">
        <v>650000</v>
      </c>
      <c r="D7" s="29">
        <v>750000</v>
      </c>
      <c r="E7" s="29">
        <v>870000</v>
      </c>
      <c r="F7" s="29">
        <v>1000000</v>
      </c>
      <c r="G7" s="29">
        <v>1200000</v>
      </c>
      <c r="H7" s="419">
        <f t="shared" si="0"/>
        <v>5070000</v>
      </c>
    </row>
    <row r="8" spans="1:8" ht="12.6" customHeight="1" thickBot="1" x14ac:dyDescent="0.25">
      <c r="A8" s="418" t="s">
        <v>282</v>
      </c>
      <c r="B8" s="29">
        <v>750000</v>
      </c>
      <c r="C8" s="29">
        <v>870000</v>
      </c>
      <c r="D8" s="29">
        <v>1100000</v>
      </c>
      <c r="E8" s="29">
        <v>980000</v>
      </c>
      <c r="F8" s="29">
        <v>1200000</v>
      </c>
      <c r="G8" s="29">
        <v>900000</v>
      </c>
      <c r="H8" s="419">
        <f t="shared" si="0"/>
        <v>5800000</v>
      </c>
    </row>
    <row r="9" spans="1:8" ht="13.9" customHeight="1" thickBot="1" x14ac:dyDescent="0.25">
      <c r="A9" s="557" t="s">
        <v>283</v>
      </c>
      <c r="B9" s="29">
        <v>150000</v>
      </c>
      <c r="C9" s="29">
        <v>170000</v>
      </c>
      <c r="D9" s="29">
        <v>180000</v>
      </c>
      <c r="E9" s="29">
        <v>160000</v>
      </c>
      <c r="F9" s="29">
        <v>175000</v>
      </c>
      <c r="G9" s="29">
        <v>165000</v>
      </c>
      <c r="H9" s="427">
        <f t="shared" si="0"/>
        <v>1000000</v>
      </c>
    </row>
    <row r="10" spans="1:8" ht="13.9" customHeight="1" thickBot="1" x14ac:dyDescent="0.25">
      <c r="A10" s="558" t="s">
        <v>277</v>
      </c>
      <c r="B10" s="429">
        <f>SUM(B4:B9)</f>
        <v>10417000</v>
      </c>
      <c r="C10" s="429">
        <f t="shared" ref="C10:G10" si="1">SUM(C4:C9)</f>
        <v>11090500</v>
      </c>
      <c r="D10" s="429">
        <f t="shared" si="1"/>
        <v>14980000</v>
      </c>
      <c r="E10" s="429">
        <f t="shared" si="1"/>
        <v>15210000</v>
      </c>
      <c r="F10" s="429">
        <f t="shared" si="1"/>
        <v>16475000</v>
      </c>
      <c r="G10" s="429">
        <f t="shared" si="1"/>
        <v>20065000</v>
      </c>
      <c r="H10" s="430">
        <f t="shared" si="0"/>
        <v>88237500</v>
      </c>
    </row>
    <row r="11" spans="1:8" ht="8.25" customHeight="1" x14ac:dyDescent="0.2">
      <c r="A11" s="30"/>
      <c r="B11" s="31"/>
      <c r="C11" s="31"/>
      <c r="D11" s="31"/>
      <c r="E11" s="31"/>
      <c r="F11" s="31"/>
      <c r="G11" s="31"/>
      <c r="H11" s="31"/>
    </row>
    <row r="12" spans="1:8" ht="12.75" customHeight="1" x14ac:dyDescent="0.2">
      <c r="A12" s="27" t="s">
        <v>284</v>
      </c>
      <c r="B12" s="32"/>
      <c r="C12" s="32"/>
      <c r="D12" s="32"/>
      <c r="E12" s="32"/>
      <c r="F12" s="32"/>
      <c r="G12" s="32"/>
      <c r="H12" s="32"/>
    </row>
    <row r="13" spans="1:8" ht="2.4500000000000002" customHeight="1" thickBot="1" x14ac:dyDescent="0.25">
      <c r="A13" s="28"/>
      <c r="B13" s="31"/>
      <c r="C13" s="31"/>
      <c r="D13" s="31"/>
      <c r="E13" s="31"/>
      <c r="F13" s="31"/>
      <c r="G13" s="31"/>
      <c r="H13" s="31"/>
    </row>
    <row r="14" spans="1:8" ht="13.5" thickBot="1" x14ac:dyDescent="0.25">
      <c r="A14" s="423"/>
      <c r="B14" s="425" t="s">
        <v>207</v>
      </c>
      <c r="C14" s="425" t="s">
        <v>272</v>
      </c>
      <c r="D14" s="425" t="s">
        <v>273</v>
      </c>
      <c r="E14" s="425" t="s">
        <v>274</v>
      </c>
      <c r="F14" s="425" t="s">
        <v>275</v>
      </c>
      <c r="G14" s="425" t="s">
        <v>276</v>
      </c>
      <c r="H14" s="426" t="s">
        <v>277</v>
      </c>
    </row>
    <row r="15" spans="1:8" ht="13.5" thickBot="1" x14ac:dyDescent="0.25">
      <c r="A15" s="423" t="s">
        <v>285</v>
      </c>
      <c r="B15" s="29">
        <v>5300000</v>
      </c>
      <c r="C15" s="29">
        <v>7200000</v>
      </c>
      <c r="D15" s="29">
        <v>8700000</v>
      </c>
      <c r="E15" s="29">
        <v>9400000</v>
      </c>
      <c r="F15" s="29">
        <v>12700000</v>
      </c>
      <c r="G15" s="29">
        <v>15000000</v>
      </c>
      <c r="H15" s="424">
        <f>SUM(B15:G15)</f>
        <v>58300000</v>
      </c>
    </row>
    <row r="16" spans="1:8" ht="12" customHeight="1" thickBot="1" x14ac:dyDescent="0.25">
      <c r="A16" s="423" t="s">
        <v>286</v>
      </c>
      <c r="B16" s="29">
        <v>2500000</v>
      </c>
      <c r="C16" s="29">
        <v>3200000</v>
      </c>
      <c r="D16" s="29">
        <v>2800000</v>
      </c>
      <c r="E16" s="29">
        <v>3700000</v>
      </c>
      <c r="F16" s="29">
        <v>2300000</v>
      </c>
      <c r="G16" s="29">
        <v>3100000</v>
      </c>
      <c r="H16" s="419">
        <f t="shared" ref="H16:H18" si="2">SUM(B16:G16)</f>
        <v>17600000</v>
      </c>
    </row>
    <row r="17" spans="1:8" ht="13.5" thickBot="1" x14ac:dyDescent="0.25">
      <c r="A17" s="423" t="s">
        <v>287</v>
      </c>
      <c r="B17" s="29">
        <v>3400000</v>
      </c>
      <c r="C17" s="29">
        <v>1700000</v>
      </c>
      <c r="D17" s="29">
        <v>2300000</v>
      </c>
      <c r="E17" s="29">
        <v>5300000</v>
      </c>
      <c r="F17" s="29">
        <v>3900000</v>
      </c>
      <c r="G17" s="29">
        <v>2900000</v>
      </c>
      <c r="H17" s="427">
        <f t="shared" si="2"/>
        <v>19500000</v>
      </c>
    </row>
    <row r="18" spans="1:8" ht="13.5" thickBot="1" x14ac:dyDescent="0.25">
      <c r="A18" s="422" t="s">
        <v>277</v>
      </c>
      <c r="B18" s="428">
        <f>SUM(B15:B17)</f>
        <v>11200000</v>
      </c>
      <c r="C18" s="428">
        <f t="shared" ref="C18:G18" si="3">SUM(C15:C17)</f>
        <v>12100000</v>
      </c>
      <c r="D18" s="428">
        <f t="shared" si="3"/>
        <v>13800000</v>
      </c>
      <c r="E18" s="428">
        <f t="shared" si="3"/>
        <v>18400000</v>
      </c>
      <c r="F18" s="428">
        <f t="shared" si="3"/>
        <v>18900000</v>
      </c>
      <c r="G18" s="428">
        <f t="shared" si="3"/>
        <v>21000000</v>
      </c>
      <c r="H18" s="430">
        <f t="shared" si="2"/>
        <v>95400000</v>
      </c>
    </row>
    <row r="19" spans="1:8" ht="13.5" thickBot="1" x14ac:dyDescent="0.25">
      <c r="A19" s="28"/>
      <c r="B19" s="33"/>
      <c r="C19" s="33"/>
      <c r="D19" s="33"/>
      <c r="E19" s="33"/>
      <c r="F19" s="33"/>
      <c r="G19" s="33"/>
      <c r="H19" s="34"/>
    </row>
    <row r="20" spans="1:8" ht="13.5" thickBot="1" x14ac:dyDescent="0.25">
      <c r="A20" s="422" t="s">
        <v>288</v>
      </c>
      <c r="B20" s="431">
        <f>B18-B10</f>
        <v>783000</v>
      </c>
      <c r="C20" s="431">
        <f t="shared" ref="C20:H20" si="4">C18-C10</f>
        <v>1009500</v>
      </c>
      <c r="D20" s="431">
        <f t="shared" si="4"/>
        <v>-1180000</v>
      </c>
      <c r="E20" s="431">
        <f t="shared" si="4"/>
        <v>3190000</v>
      </c>
      <c r="F20" s="431">
        <f t="shared" si="4"/>
        <v>2425000</v>
      </c>
      <c r="G20" s="431">
        <f t="shared" si="4"/>
        <v>935000</v>
      </c>
      <c r="H20" s="431">
        <f t="shared" si="4"/>
        <v>7162500</v>
      </c>
    </row>
    <row r="21" spans="1:8" x14ac:dyDescent="0.2">
      <c r="B21" s="35"/>
      <c r="C21" s="35"/>
      <c r="D21" s="35"/>
      <c r="E21" s="35"/>
      <c r="F21" s="35"/>
      <c r="G21" s="35"/>
      <c r="H21" s="35"/>
    </row>
    <row r="22" spans="1:8" x14ac:dyDescent="0.2">
      <c r="A22" s="689" t="s">
        <v>852</v>
      </c>
      <c r="B22" s="701"/>
      <c r="C22" s="701"/>
      <c r="D22" s="701"/>
      <c r="E22" s="701"/>
      <c r="F22" s="701"/>
    </row>
    <row r="23" spans="1:8" x14ac:dyDescent="0.2">
      <c r="A23" s="701"/>
      <c r="B23" s="701"/>
      <c r="C23" s="701"/>
      <c r="D23" s="701"/>
      <c r="E23" s="701"/>
      <c r="F23" s="701"/>
    </row>
    <row r="24" spans="1:8" x14ac:dyDescent="0.2">
      <c r="A24" s="701"/>
      <c r="B24" s="701"/>
      <c r="C24" s="701"/>
      <c r="D24" s="701"/>
      <c r="E24" s="701"/>
      <c r="F24" s="701"/>
    </row>
    <row r="25" spans="1:8" x14ac:dyDescent="0.2">
      <c r="A25" s="701"/>
      <c r="B25" s="701"/>
      <c r="C25" s="701"/>
      <c r="D25" s="701"/>
      <c r="E25" s="701"/>
      <c r="F25" s="701"/>
    </row>
  </sheetData>
  <mergeCells count="2">
    <mergeCell ref="A1:H1"/>
    <mergeCell ref="A22:F25"/>
  </mergeCells>
  <conditionalFormatting sqref="B20:H20">
    <cfRule type="cellIs" dxfId="1" priority="1" operator="lessThan">
      <formula>0</formula>
    </cfRule>
  </conditionalFormatting>
  <pageMargins left="0.74803149606299213" right="0.74803149606299213" top="0.98425196850393704" bottom="0.98425196850393704" header="0.51181102362204722" footer="0.51181102362204722"/>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15">
    <tabColor rgb="FF7030A0"/>
  </sheetPr>
  <dimension ref="A1:M20"/>
  <sheetViews>
    <sheetView showGridLines="0" workbookViewId="0">
      <selection activeCell="H12" sqref="H12"/>
    </sheetView>
  </sheetViews>
  <sheetFormatPr defaultRowHeight="12" x14ac:dyDescent="0.2"/>
  <cols>
    <col min="1" max="1" width="16.6640625" customWidth="1"/>
  </cols>
  <sheetData>
    <row r="1" spans="1:13" x14ac:dyDescent="0.2">
      <c r="A1" s="1"/>
      <c r="B1" s="1"/>
      <c r="C1" s="1"/>
      <c r="D1" s="1"/>
      <c r="E1" s="1"/>
      <c r="F1" s="1"/>
      <c r="G1" s="1"/>
      <c r="H1" s="1"/>
      <c r="I1" s="1"/>
      <c r="J1" s="1"/>
      <c r="K1" s="1"/>
      <c r="L1" s="1"/>
      <c r="M1" s="1"/>
    </row>
    <row r="2" spans="1:13" ht="18.75" x14ac:dyDescent="0.3">
      <c r="A2" s="214" t="s">
        <v>289</v>
      </c>
      <c r="B2" s="1"/>
      <c r="C2" s="1"/>
      <c r="D2" s="1"/>
      <c r="E2" s="1"/>
      <c r="F2" s="1"/>
      <c r="G2" s="1"/>
      <c r="H2" s="1"/>
      <c r="I2" s="1"/>
      <c r="J2" s="1"/>
      <c r="K2" s="1"/>
      <c r="L2" s="1"/>
      <c r="M2" s="1"/>
    </row>
    <row r="3" spans="1:13" ht="21.6" customHeight="1" thickBot="1" x14ac:dyDescent="0.35">
      <c r="A3" s="2"/>
      <c r="B3" s="1"/>
      <c r="C3" s="1"/>
      <c r="D3" s="1"/>
      <c r="E3" s="1"/>
      <c r="F3" s="1"/>
      <c r="G3" s="1"/>
      <c r="H3" s="1"/>
      <c r="I3" s="1"/>
      <c r="J3" s="1"/>
      <c r="K3" s="1"/>
      <c r="L3" s="1"/>
      <c r="M3" s="1"/>
    </row>
    <row r="4" spans="1:13" ht="19.5" customHeight="1" thickBot="1" x14ac:dyDescent="0.25">
      <c r="A4" s="1"/>
      <c r="B4" s="721" t="s">
        <v>290</v>
      </c>
      <c r="C4" s="722"/>
      <c r="D4" s="722"/>
      <c r="E4" s="722"/>
      <c r="F4" s="722"/>
      <c r="G4" s="722"/>
      <c r="H4" s="722"/>
      <c r="I4" s="722"/>
      <c r="J4" s="722"/>
      <c r="K4" s="722"/>
      <c r="L4" s="722"/>
      <c r="M4" s="723"/>
    </row>
    <row r="5" spans="1:13" ht="13.5" thickBot="1" x14ac:dyDescent="0.25">
      <c r="A5" s="436" t="s">
        <v>291</v>
      </c>
      <c r="B5" s="453">
        <v>1974</v>
      </c>
      <c r="C5" s="454">
        <v>1977</v>
      </c>
      <c r="D5" s="454">
        <v>1980</v>
      </c>
      <c r="E5" s="454">
        <v>1983</v>
      </c>
      <c r="F5" s="454">
        <v>1986</v>
      </c>
      <c r="G5" s="454">
        <v>1989</v>
      </c>
      <c r="H5" s="454">
        <v>1992</v>
      </c>
      <c r="I5" s="454">
        <v>1995</v>
      </c>
      <c r="J5" s="454">
        <v>1998</v>
      </c>
      <c r="K5" s="454">
        <v>2001</v>
      </c>
      <c r="L5" s="454">
        <v>2002</v>
      </c>
      <c r="M5" s="455">
        <v>2003</v>
      </c>
    </row>
    <row r="6" spans="1:13" ht="13.5" customHeight="1" x14ac:dyDescent="0.2">
      <c r="A6" s="437" t="s">
        <v>292</v>
      </c>
      <c r="B6" s="441">
        <v>1930</v>
      </c>
      <c r="C6" s="442">
        <v>1900</v>
      </c>
      <c r="D6" s="442">
        <v>1860</v>
      </c>
      <c r="E6" s="442">
        <v>1820</v>
      </c>
      <c r="F6" s="442">
        <v>1780</v>
      </c>
      <c r="G6" s="442">
        <v>1720</v>
      </c>
      <c r="H6" s="442">
        <v>1740</v>
      </c>
      <c r="I6" s="442">
        <v>1760</v>
      </c>
      <c r="J6" s="442">
        <v>1780</v>
      </c>
      <c r="K6" s="442">
        <v>1760</v>
      </c>
      <c r="L6" s="442">
        <v>1710</v>
      </c>
      <c r="M6" s="443">
        <v>1730</v>
      </c>
    </row>
    <row r="7" spans="1:13" ht="13.5" customHeight="1" x14ac:dyDescent="0.2">
      <c r="A7" s="438" t="s">
        <v>293</v>
      </c>
      <c r="B7" s="444">
        <v>1880</v>
      </c>
      <c r="C7" s="440">
        <v>1800</v>
      </c>
      <c r="D7" s="440">
        <v>1790</v>
      </c>
      <c r="E7" s="440">
        <v>1760</v>
      </c>
      <c r="F7" s="440">
        <v>1765</v>
      </c>
      <c r="G7" s="440">
        <v>1745</v>
      </c>
      <c r="H7" s="440">
        <v>1700</v>
      </c>
      <c r="I7" s="440">
        <v>1670</v>
      </c>
      <c r="J7" s="440">
        <v>1640</v>
      </c>
      <c r="K7" s="440">
        <v>1610</v>
      </c>
      <c r="L7" s="440">
        <v>1588</v>
      </c>
      <c r="M7" s="445">
        <v>1560</v>
      </c>
    </row>
    <row r="8" spans="1:13" ht="13.5" customHeight="1" x14ac:dyDescent="0.2">
      <c r="A8" s="438" t="s">
        <v>294</v>
      </c>
      <c r="B8" s="444">
        <v>1930</v>
      </c>
      <c r="C8" s="440">
        <v>1895</v>
      </c>
      <c r="D8" s="440">
        <v>1905</v>
      </c>
      <c r="E8" s="440">
        <v>1910</v>
      </c>
      <c r="F8" s="440">
        <v>1900</v>
      </c>
      <c r="G8" s="440">
        <v>1890</v>
      </c>
      <c r="H8" s="440">
        <v>1910</v>
      </c>
      <c r="I8" s="440">
        <v>1920</v>
      </c>
      <c r="J8" s="440">
        <v>1940</v>
      </c>
      <c r="K8" s="440">
        <v>1945</v>
      </c>
      <c r="L8" s="440">
        <v>1955</v>
      </c>
      <c r="M8" s="445">
        <v>1960</v>
      </c>
    </row>
    <row r="9" spans="1:13" ht="13.5" thickBot="1" x14ac:dyDescent="0.25">
      <c r="A9" s="439" t="s">
        <v>295</v>
      </c>
      <c r="B9" s="446">
        <v>2200</v>
      </c>
      <c r="C9" s="447">
        <v>2110</v>
      </c>
      <c r="D9" s="447">
        <v>2125</v>
      </c>
      <c r="E9" s="447">
        <v>2130</v>
      </c>
      <c r="F9" s="447">
        <v>2125</v>
      </c>
      <c r="G9" s="447">
        <v>2100</v>
      </c>
      <c r="H9" s="447">
        <v>2085</v>
      </c>
      <c r="I9" s="447">
        <v>2070</v>
      </c>
      <c r="J9" s="447">
        <v>2050</v>
      </c>
      <c r="K9" s="447">
        <v>2010</v>
      </c>
      <c r="L9" s="447">
        <v>1910</v>
      </c>
      <c r="M9" s="448">
        <v>1900</v>
      </c>
    </row>
    <row r="10" spans="1:13" s="1" customFormat="1" ht="13.5" thickBot="1" x14ac:dyDescent="0.25">
      <c r="A10" s="449"/>
      <c r="B10" s="432"/>
      <c r="C10" s="432"/>
      <c r="D10" s="432"/>
      <c r="E10" s="432"/>
      <c r="F10" s="432"/>
      <c r="G10" s="432"/>
      <c r="H10" s="432"/>
      <c r="I10" s="432"/>
      <c r="J10" s="432"/>
      <c r="K10" s="432"/>
      <c r="L10" s="432"/>
      <c r="M10" s="432"/>
    </row>
    <row r="11" spans="1:13" ht="12.75" x14ac:dyDescent="0.2">
      <c r="A11" s="433" t="s">
        <v>296</v>
      </c>
      <c r="B11" s="450">
        <f>AVERAGE(B6:B9)</f>
        <v>1985</v>
      </c>
      <c r="C11" s="450">
        <f t="shared" ref="C11:M11" si="0">AVERAGE(C6:C9)</f>
        <v>1926.25</v>
      </c>
      <c r="D11" s="450">
        <f t="shared" si="0"/>
        <v>1920</v>
      </c>
      <c r="E11" s="450">
        <f t="shared" si="0"/>
        <v>1905</v>
      </c>
      <c r="F11" s="450">
        <f t="shared" si="0"/>
        <v>1892.5</v>
      </c>
      <c r="G11" s="450">
        <f t="shared" si="0"/>
        <v>1863.75</v>
      </c>
      <c r="H11" s="450">
        <f t="shared" si="0"/>
        <v>1858.75</v>
      </c>
      <c r="I11" s="450">
        <f t="shared" si="0"/>
        <v>1855</v>
      </c>
      <c r="J11" s="450">
        <f t="shared" si="0"/>
        <v>1852.5</v>
      </c>
      <c r="K11" s="450">
        <f t="shared" si="0"/>
        <v>1831.25</v>
      </c>
      <c r="L11" s="450">
        <f t="shared" si="0"/>
        <v>1790.75</v>
      </c>
      <c r="M11" s="450">
        <f t="shared" si="0"/>
        <v>1787.5</v>
      </c>
    </row>
    <row r="12" spans="1:13" ht="12.75" x14ac:dyDescent="0.2">
      <c r="A12" s="434" t="s">
        <v>297</v>
      </c>
      <c r="B12" s="451">
        <f>MAX(B6:B9)</f>
        <v>2200</v>
      </c>
      <c r="C12" s="451">
        <f t="shared" ref="C12:M12" si="1">MAX(C6:C9)</f>
        <v>2110</v>
      </c>
      <c r="D12" s="451">
        <f t="shared" si="1"/>
        <v>2125</v>
      </c>
      <c r="E12" s="451">
        <f t="shared" si="1"/>
        <v>2130</v>
      </c>
      <c r="F12" s="451">
        <f t="shared" si="1"/>
        <v>2125</v>
      </c>
      <c r="G12" s="451">
        <f t="shared" si="1"/>
        <v>2100</v>
      </c>
      <c r="H12" s="451">
        <f t="shared" si="1"/>
        <v>2085</v>
      </c>
      <c r="I12" s="451">
        <f t="shared" si="1"/>
        <v>2070</v>
      </c>
      <c r="J12" s="451">
        <f t="shared" si="1"/>
        <v>2050</v>
      </c>
      <c r="K12" s="451">
        <f t="shared" si="1"/>
        <v>2010</v>
      </c>
      <c r="L12" s="451">
        <f t="shared" si="1"/>
        <v>1955</v>
      </c>
      <c r="M12" s="451">
        <f t="shared" si="1"/>
        <v>1960</v>
      </c>
    </row>
    <row r="13" spans="1:13" ht="13.5" thickBot="1" x14ac:dyDescent="0.25">
      <c r="A13" s="435" t="s">
        <v>298</v>
      </c>
      <c r="B13" s="452">
        <f>MIN(B6:B9)</f>
        <v>1880</v>
      </c>
      <c r="C13" s="452">
        <f t="shared" ref="C13:M13" si="2">MIN(C6:C9)</f>
        <v>1800</v>
      </c>
      <c r="D13" s="452">
        <f t="shared" si="2"/>
        <v>1790</v>
      </c>
      <c r="E13" s="452">
        <f t="shared" si="2"/>
        <v>1760</v>
      </c>
      <c r="F13" s="452">
        <f t="shared" si="2"/>
        <v>1765</v>
      </c>
      <c r="G13" s="452">
        <f t="shared" si="2"/>
        <v>1720</v>
      </c>
      <c r="H13" s="452">
        <f t="shared" si="2"/>
        <v>1700</v>
      </c>
      <c r="I13" s="452">
        <f t="shared" si="2"/>
        <v>1670</v>
      </c>
      <c r="J13" s="452">
        <f t="shared" si="2"/>
        <v>1640</v>
      </c>
      <c r="K13" s="452">
        <f t="shared" si="2"/>
        <v>1610</v>
      </c>
      <c r="L13" s="452">
        <f t="shared" si="2"/>
        <v>1588</v>
      </c>
      <c r="M13" s="452">
        <f t="shared" si="2"/>
        <v>1560</v>
      </c>
    </row>
    <row r="14" spans="1:13" x14ac:dyDescent="0.2">
      <c r="A14" s="1"/>
      <c r="B14" s="1"/>
      <c r="C14" s="1"/>
      <c r="D14" s="1"/>
      <c r="E14" s="1"/>
      <c r="F14" s="1"/>
      <c r="G14" s="1"/>
      <c r="H14" s="1"/>
      <c r="I14" s="1"/>
      <c r="J14" s="1"/>
      <c r="K14" s="1"/>
      <c r="L14" s="1"/>
      <c r="M14" s="1"/>
    </row>
    <row r="15" spans="1:13" x14ac:dyDescent="0.2">
      <c r="A15" s="689" t="s">
        <v>853</v>
      </c>
      <c r="B15" s="701"/>
      <c r="C15" s="701"/>
      <c r="D15" s="701"/>
      <c r="E15" s="701"/>
      <c r="F15" s="701"/>
      <c r="G15" s="701"/>
      <c r="H15" s="701"/>
      <c r="I15" s="701"/>
      <c r="J15" s="701"/>
      <c r="K15" s="701"/>
      <c r="L15" s="701"/>
      <c r="M15" s="701"/>
    </row>
    <row r="16" spans="1:13" x14ac:dyDescent="0.2">
      <c r="A16" s="701"/>
      <c r="B16" s="701"/>
      <c r="C16" s="701"/>
      <c r="D16" s="701"/>
      <c r="E16" s="701"/>
      <c r="F16" s="701"/>
      <c r="G16" s="701"/>
      <c r="H16" s="701"/>
      <c r="I16" s="701"/>
      <c r="J16" s="701"/>
      <c r="K16" s="701"/>
      <c r="L16" s="701"/>
      <c r="M16" s="701"/>
    </row>
    <row r="17" spans="1:13" x14ac:dyDescent="0.2">
      <c r="A17" s="701"/>
      <c r="B17" s="701"/>
      <c r="C17" s="701"/>
      <c r="D17" s="701"/>
      <c r="E17" s="701"/>
      <c r="F17" s="701"/>
      <c r="G17" s="701"/>
      <c r="H17" s="701"/>
      <c r="I17" s="701"/>
      <c r="J17" s="701"/>
      <c r="K17" s="701"/>
      <c r="L17" s="701"/>
      <c r="M17" s="701"/>
    </row>
    <row r="18" spans="1:13" x14ac:dyDescent="0.2">
      <c r="A18" s="701"/>
      <c r="B18" s="701"/>
      <c r="C18" s="701"/>
      <c r="D18" s="701"/>
      <c r="E18" s="701"/>
      <c r="F18" s="701"/>
      <c r="G18" s="701"/>
      <c r="H18" s="701"/>
      <c r="I18" s="701"/>
      <c r="J18" s="701"/>
      <c r="K18" s="701"/>
      <c r="L18" s="701"/>
      <c r="M18" s="701"/>
    </row>
    <row r="19" spans="1:13" x14ac:dyDescent="0.2">
      <c r="A19" s="701"/>
      <c r="B19" s="701"/>
      <c r="C19" s="701"/>
      <c r="D19" s="701"/>
      <c r="E19" s="701"/>
      <c r="F19" s="701"/>
      <c r="G19" s="701"/>
      <c r="H19" s="701"/>
      <c r="I19" s="701"/>
      <c r="J19" s="701"/>
      <c r="K19" s="701"/>
      <c r="L19" s="701"/>
      <c r="M19" s="701"/>
    </row>
    <row r="20" spans="1:13" x14ac:dyDescent="0.2">
      <c r="A20" s="701"/>
      <c r="B20" s="701"/>
      <c r="C20" s="701"/>
      <c r="D20" s="701"/>
      <c r="E20" s="701"/>
      <c r="F20" s="701"/>
      <c r="G20" s="701"/>
      <c r="H20" s="701"/>
      <c r="I20" s="701"/>
      <c r="J20" s="701"/>
      <c r="K20" s="701"/>
      <c r="L20" s="701"/>
      <c r="M20" s="701"/>
    </row>
  </sheetData>
  <mergeCells count="2">
    <mergeCell ref="B4:M4"/>
    <mergeCell ref="A15:M20"/>
  </mergeCells>
  <pageMargins left="0.39370078740157483" right="0.39370078740157483" top="0.98425196850393704" bottom="0.98425196850393704" header="0.51181102362204722" footer="0.51181102362204722"/>
  <pageSetup paperSize="9" scale="90"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47">
    <tabColor rgb="FF7030A0"/>
  </sheetPr>
  <dimension ref="A1:N27"/>
  <sheetViews>
    <sheetView showGridLines="0" workbookViewId="0">
      <selection activeCell="F13" sqref="F13"/>
    </sheetView>
  </sheetViews>
  <sheetFormatPr defaultRowHeight="12" x14ac:dyDescent="0.2"/>
  <cols>
    <col min="1" max="1" width="8" customWidth="1"/>
    <col min="2" max="2" width="46.1640625" customWidth="1"/>
    <col min="3" max="3" width="15.1640625" customWidth="1"/>
    <col min="4" max="4" width="17.83203125" customWidth="1"/>
    <col min="5" max="5" width="17" customWidth="1"/>
    <col min="6" max="6" width="15.6640625" customWidth="1"/>
  </cols>
  <sheetData>
    <row r="1" spans="1:14" x14ac:dyDescent="0.2">
      <c r="A1" s="1"/>
      <c r="B1" s="1"/>
      <c r="C1" s="1"/>
      <c r="D1" s="1"/>
      <c r="E1" s="1"/>
      <c r="F1" s="1"/>
      <c r="G1" s="1"/>
      <c r="H1" s="1"/>
      <c r="I1" s="1"/>
      <c r="J1" s="1"/>
      <c r="K1" s="1"/>
      <c r="L1" s="1"/>
      <c r="M1" s="1"/>
      <c r="N1" s="1"/>
    </row>
    <row r="2" spans="1:14" ht="18.75" x14ac:dyDescent="0.3">
      <c r="A2" s="1"/>
      <c r="B2" s="460" t="s">
        <v>299</v>
      </c>
      <c r="C2" s="1"/>
      <c r="D2" s="1"/>
      <c r="E2" s="1"/>
      <c r="F2" s="1"/>
      <c r="G2" s="1"/>
      <c r="H2" s="1"/>
      <c r="I2" s="1"/>
      <c r="J2" s="1"/>
      <c r="K2" s="1"/>
      <c r="L2" s="1"/>
      <c r="M2" s="1"/>
      <c r="N2" s="1"/>
    </row>
    <row r="3" spans="1:14" x14ac:dyDescent="0.2">
      <c r="A3" s="1"/>
      <c r="B3" s="1"/>
      <c r="C3" s="1"/>
      <c r="D3" s="1"/>
      <c r="E3" s="1"/>
      <c r="F3" s="1"/>
      <c r="G3" s="1"/>
      <c r="H3" s="1"/>
      <c r="I3" s="1"/>
      <c r="J3" s="1"/>
      <c r="K3" s="1"/>
      <c r="L3" s="1"/>
      <c r="M3" s="1"/>
      <c r="N3" s="1"/>
    </row>
    <row r="4" spans="1:14" ht="29.25" customHeight="1" x14ac:dyDescent="0.2">
      <c r="A4" s="1"/>
      <c r="B4" s="456" t="s">
        <v>300</v>
      </c>
      <c r="C4" s="458">
        <f>COUNT(Сотрудники!I2:I33)</f>
        <v>24</v>
      </c>
      <c r="D4" s="459"/>
      <c r="E4" s="459"/>
      <c r="F4" s="459"/>
      <c r="G4" s="1"/>
      <c r="H4" s="1"/>
      <c r="I4" s="1"/>
      <c r="J4" s="1"/>
      <c r="K4" s="1"/>
      <c r="L4" s="1"/>
      <c r="M4" s="1"/>
    </row>
    <row r="5" spans="1:14" ht="30.6" customHeight="1" x14ac:dyDescent="0.2">
      <c r="A5" s="1"/>
      <c r="B5" s="457" t="s">
        <v>301</v>
      </c>
      <c r="C5" s="458">
        <f>COUNTA(Сотрудники!K2:K33)</f>
        <v>7</v>
      </c>
      <c r="D5" s="459"/>
      <c r="E5" s="459"/>
      <c r="F5" s="459"/>
      <c r="G5" s="1"/>
      <c r="H5" s="1"/>
      <c r="I5" s="1"/>
      <c r="J5" s="1"/>
      <c r="K5" s="1"/>
      <c r="L5" s="1"/>
      <c r="M5" s="1"/>
    </row>
    <row r="6" spans="1:14" x14ac:dyDescent="0.2">
      <c r="A6" s="1"/>
      <c r="B6" s="1"/>
      <c r="C6" s="459"/>
      <c r="D6" s="459"/>
      <c r="E6" s="459"/>
      <c r="F6" s="459"/>
      <c r="G6" s="1"/>
      <c r="H6" s="1"/>
      <c r="I6" s="1"/>
      <c r="J6" s="1"/>
      <c r="K6" s="1"/>
      <c r="L6" s="1"/>
      <c r="M6" s="1"/>
    </row>
    <row r="7" spans="1:14" ht="12" customHeight="1" x14ac:dyDescent="0.2">
      <c r="A7" s="724" t="s">
        <v>854</v>
      </c>
      <c r="B7" s="724"/>
      <c r="C7" s="724"/>
      <c r="D7" s="724"/>
      <c r="E7" s="724"/>
      <c r="F7" s="24"/>
      <c r="G7" s="1"/>
      <c r="H7" s="1"/>
      <c r="I7" s="1"/>
      <c r="J7" s="1"/>
      <c r="K7" s="1"/>
      <c r="L7" s="1"/>
      <c r="M7" s="1"/>
    </row>
    <row r="8" spans="1:14" ht="12" customHeight="1" x14ac:dyDescent="0.2">
      <c r="A8" s="724"/>
      <c r="B8" s="724"/>
      <c r="C8" s="724"/>
      <c r="D8" s="724"/>
      <c r="E8" s="724"/>
      <c r="F8" s="1"/>
      <c r="G8" s="1"/>
      <c r="H8" s="1"/>
      <c r="I8" s="1"/>
      <c r="J8" s="1"/>
      <c r="K8" s="1"/>
      <c r="L8" s="1"/>
      <c r="M8" s="1"/>
    </row>
    <row r="9" spans="1:14" ht="12" customHeight="1" x14ac:dyDescent="0.2">
      <c r="A9" s="724"/>
      <c r="B9" s="724"/>
      <c r="C9" s="724"/>
      <c r="D9" s="724"/>
      <c r="E9" s="724"/>
      <c r="F9" s="1"/>
      <c r="G9" s="1"/>
      <c r="H9" s="1"/>
      <c r="I9" s="1"/>
      <c r="J9" s="1"/>
      <c r="K9" s="1"/>
      <c r="L9" s="1"/>
      <c r="M9" s="1"/>
    </row>
    <row r="10" spans="1:14" ht="12" customHeight="1" x14ac:dyDescent="0.2">
      <c r="A10" s="724"/>
      <c r="B10" s="724"/>
      <c r="C10" s="724"/>
      <c r="D10" s="724"/>
      <c r="E10" s="724"/>
      <c r="F10" s="1"/>
      <c r="G10" s="1"/>
      <c r="H10" s="1"/>
      <c r="I10" s="1"/>
      <c r="J10" s="1"/>
      <c r="K10" s="1"/>
      <c r="L10" s="1"/>
      <c r="M10" s="1"/>
    </row>
    <row r="11" spans="1:14" ht="12" customHeight="1" x14ac:dyDescent="0.2">
      <c r="A11" s="724"/>
      <c r="B11" s="724"/>
      <c r="C11" s="724"/>
      <c r="D11" s="724"/>
      <c r="E11" s="724"/>
      <c r="F11" s="1"/>
      <c r="G11" s="1"/>
      <c r="H11" s="1"/>
      <c r="I11" s="1"/>
      <c r="J11" s="1"/>
      <c r="K11" s="1"/>
      <c r="L11" s="1"/>
      <c r="M11" s="1"/>
    </row>
    <row r="12" spans="1:14" ht="12" customHeight="1" x14ac:dyDescent="0.2">
      <c r="A12" s="724"/>
      <c r="B12" s="724"/>
      <c r="C12" s="724"/>
      <c r="D12" s="724"/>
      <c r="E12" s="724"/>
      <c r="F12" s="1"/>
      <c r="G12" s="1"/>
      <c r="H12" s="1"/>
      <c r="I12" s="1"/>
      <c r="J12" s="1"/>
      <c r="K12" s="1"/>
      <c r="L12" s="1"/>
      <c r="M12" s="1"/>
    </row>
    <row r="13" spans="1:14" x14ac:dyDescent="0.2">
      <c r="A13" s="1"/>
      <c r="B13" s="1"/>
      <c r="C13" s="1"/>
      <c r="D13" s="1"/>
      <c r="E13" s="1"/>
      <c r="F13" s="1"/>
      <c r="G13" s="1"/>
      <c r="H13" s="1"/>
      <c r="I13" s="1"/>
      <c r="J13" s="1"/>
      <c r="K13" s="1"/>
      <c r="L13" s="1"/>
      <c r="M13" s="1"/>
    </row>
    <row r="14" spans="1:14" x14ac:dyDescent="0.2">
      <c r="A14" s="1"/>
      <c r="B14" s="1"/>
      <c r="C14" s="1"/>
      <c r="D14" s="1"/>
      <c r="E14" s="1"/>
      <c r="F14" s="1"/>
      <c r="G14" s="1"/>
      <c r="H14" s="1"/>
      <c r="I14" s="1"/>
      <c r="J14" s="1"/>
      <c r="K14" s="1"/>
      <c r="L14" s="1"/>
      <c r="M14" s="1"/>
    </row>
    <row r="15" spans="1:14" x14ac:dyDescent="0.2">
      <c r="A15" s="1"/>
      <c r="B15" s="1"/>
      <c r="C15" s="1"/>
      <c r="D15" s="1"/>
      <c r="E15" s="1"/>
      <c r="F15" s="1"/>
      <c r="G15" s="1"/>
      <c r="H15" s="1"/>
      <c r="I15" s="1"/>
      <c r="J15" s="1"/>
      <c r="K15" s="1"/>
      <c r="L15" s="1"/>
      <c r="M15" s="1"/>
    </row>
    <row r="16" spans="1:14" x14ac:dyDescent="0.2">
      <c r="A16" s="1"/>
      <c r="B16" s="1"/>
      <c r="C16" s="1"/>
      <c r="D16" s="1"/>
      <c r="E16" s="1"/>
      <c r="F16" s="1"/>
      <c r="G16" s="1"/>
      <c r="H16" s="1"/>
      <c r="I16" s="1"/>
      <c r="J16" s="1"/>
      <c r="K16" s="1"/>
      <c r="L16" s="1"/>
      <c r="M16" s="1"/>
    </row>
    <row r="17" spans="1:13" x14ac:dyDescent="0.2">
      <c r="A17" s="1"/>
      <c r="B17" s="1"/>
      <c r="C17" s="1"/>
      <c r="D17" s="1"/>
      <c r="E17" s="1"/>
      <c r="F17" s="1"/>
      <c r="G17" s="1"/>
      <c r="H17" s="1"/>
      <c r="I17" s="1"/>
      <c r="J17" s="1"/>
      <c r="K17" s="1"/>
      <c r="L17" s="1"/>
      <c r="M17" s="1"/>
    </row>
    <row r="18" spans="1:13" x14ac:dyDescent="0.2">
      <c r="A18" s="1"/>
      <c r="B18" s="1"/>
      <c r="C18" s="1"/>
      <c r="D18" s="1"/>
      <c r="E18" s="1"/>
      <c r="F18" s="1"/>
      <c r="G18" s="1"/>
      <c r="H18" s="1"/>
      <c r="I18" s="1"/>
      <c r="J18" s="1"/>
      <c r="K18" s="1"/>
      <c r="L18" s="1"/>
      <c r="M18" s="1"/>
    </row>
    <row r="19" spans="1:13" x14ac:dyDescent="0.2">
      <c r="A19" s="1"/>
      <c r="B19" s="1"/>
      <c r="C19" s="1"/>
      <c r="D19" s="1"/>
      <c r="E19" s="1"/>
      <c r="F19" s="1"/>
      <c r="G19" s="1"/>
      <c r="H19" s="1"/>
      <c r="I19" s="1"/>
      <c r="J19" s="1"/>
      <c r="K19" s="1"/>
      <c r="L19" s="1"/>
      <c r="M19" s="1"/>
    </row>
    <row r="20" spans="1:13" x14ac:dyDescent="0.2">
      <c r="A20" s="1"/>
      <c r="B20" s="1"/>
      <c r="C20" s="1"/>
      <c r="D20" s="1"/>
      <c r="E20" s="1"/>
      <c r="F20" s="1"/>
      <c r="G20" s="1"/>
      <c r="H20" s="1"/>
      <c r="I20" s="1"/>
      <c r="J20" s="1"/>
      <c r="K20" s="1"/>
      <c r="L20" s="1"/>
      <c r="M20" s="1"/>
    </row>
    <row r="21" spans="1:13" x14ac:dyDescent="0.2">
      <c r="A21" s="1"/>
      <c r="B21" s="1"/>
      <c r="C21" s="1"/>
      <c r="D21" s="1"/>
      <c r="E21" s="1"/>
      <c r="F21" s="1"/>
      <c r="G21" s="1"/>
      <c r="H21" s="1"/>
      <c r="I21" s="1"/>
      <c r="J21" s="1"/>
      <c r="K21" s="1"/>
      <c r="L21" s="1"/>
      <c r="M21" s="1"/>
    </row>
    <row r="22" spans="1:13" x14ac:dyDescent="0.2">
      <c r="A22" s="1"/>
      <c r="B22" s="1"/>
      <c r="C22" s="1"/>
      <c r="D22" s="1"/>
      <c r="E22" s="1"/>
      <c r="F22" s="1"/>
      <c r="G22" s="1"/>
      <c r="H22" s="1"/>
      <c r="I22" s="1"/>
      <c r="J22" s="1"/>
      <c r="K22" s="1"/>
      <c r="L22" s="1"/>
      <c r="M22" s="1"/>
    </row>
    <row r="23" spans="1:13" x14ac:dyDescent="0.2">
      <c r="A23" s="1"/>
      <c r="B23" s="1"/>
      <c r="C23" s="1"/>
      <c r="D23" s="1"/>
      <c r="E23" s="1"/>
      <c r="F23" s="1"/>
      <c r="G23" s="1"/>
      <c r="H23" s="1"/>
      <c r="I23" s="1"/>
      <c r="J23" s="1"/>
      <c r="K23" s="1"/>
      <c r="L23" s="1"/>
      <c r="M23" s="1"/>
    </row>
    <row r="24" spans="1:13" x14ac:dyDescent="0.2">
      <c r="A24" s="1"/>
      <c r="B24" s="1"/>
      <c r="C24" s="1"/>
      <c r="D24" s="1"/>
      <c r="E24" s="1"/>
      <c r="F24" s="1"/>
      <c r="G24" s="1"/>
      <c r="H24" s="1"/>
      <c r="I24" s="1"/>
      <c r="J24" s="1"/>
      <c r="K24" s="1"/>
      <c r="L24" s="1"/>
      <c r="M24" s="1"/>
    </row>
    <row r="25" spans="1:13" x14ac:dyDescent="0.2">
      <c r="A25" s="1"/>
      <c r="B25" s="1"/>
      <c r="C25" s="1"/>
      <c r="D25" s="1"/>
      <c r="E25" s="1"/>
      <c r="F25" s="1"/>
      <c r="G25" s="1"/>
      <c r="H25" s="1"/>
      <c r="I25" s="1"/>
      <c r="J25" s="1"/>
      <c r="K25" s="1"/>
      <c r="L25" s="1"/>
      <c r="M25" s="1"/>
    </row>
    <row r="26" spans="1:13" x14ac:dyDescent="0.2">
      <c r="A26" s="1"/>
      <c r="B26" s="1"/>
      <c r="C26" s="1"/>
      <c r="D26" s="1"/>
    </row>
    <row r="27" spans="1:13" x14ac:dyDescent="0.2">
      <c r="B27" s="1"/>
      <c r="C27" s="1"/>
      <c r="D27" s="1"/>
    </row>
  </sheetData>
  <mergeCells count="1">
    <mergeCell ref="A7:E12"/>
  </mergeCells>
  <pageMargins left="0.75" right="0.75" top="1" bottom="1" header="0.5" footer="0.5"/>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34">
    <tabColor rgb="FF7030A0"/>
  </sheetPr>
  <dimension ref="A1:Z25"/>
  <sheetViews>
    <sheetView showGridLines="0" workbookViewId="0">
      <selection activeCell="E4" sqref="E4"/>
    </sheetView>
  </sheetViews>
  <sheetFormatPr defaultRowHeight="12" x14ac:dyDescent="0.2"/>
  <cols>
    <col min="1" max="1" width="5.33203125" style="1" customWidth="1"/>
    <col min="2" max="2" width="9.6640625" style="1" customWidth="1"/>
    <col min="3" max="3" width="13.5" style="1" customWidth="1"/>
    <col min="4" max="4" width="21.1640625" style="1" customWidth="1"/>
    <col min="5" max="5" width="25.33203125" style="1" customWidth="1"/>
    <col min="6" max="6" width="16" style="1" customWidth="1"/>
    <col min="7" max="16384" width="9.33203125" style="1"/>
  </cols>
  <sheetData>
    <row r="1" spans="1:26" s="461" customFormat="1"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27.75" customHeight="1" x14ac:dyDescent="0.2">
      <c r="B2" s="725" t="s">
        <v>302</v>
      </c>
      <c r="C2" s="725"/>
      <c r="D2" s="725"/>
      <c r="E2" s="725"/>
      <c r="F2" s="725"/>
      <c r="G2" s="725"/>
    </row>
    <row r="3" spans="1:26" ht="27.75" customHeight="1" x14ac:dyDescent="0.2">
      <c r="B3" s="467" t="s">
        <v>303</v>
      </c>
      <c r="C3" s="467" t="s">
        <v>304</v>
      </c>
      <c r="D3" s="467" t="s">
        <v>305</v>
      </c>
      <c r="E3" s="467" t="s">
        <v>306</v>
      </c>
      <c r="F3" s="467" t="s">
        <v>307</v>
      </c>
      <c r="G3" s="462"/>
    </row>
    <row r="4" spans="1:26" ht="12.75" x14ac:dyDescent="0.2">
      <c r="B4" s="463">
        <v>1</v>
      </c>
      <c r="C4" s="464" t="s">
        <v>85</v>
      </c>
      <c r="D4" s="463">
        <v>123456</v>
      </c>
      <c r="E4" s="463" t="s">
        <v>308</v>
      </c>
      <c r="F4" s="465"/>
      <c r="G4" s="466"/>
    </row>
    <row r="5" spans="1:26" ht="12.75" x14ac:dyDescent="0.2">
      <c r="B5" s="463">
        <v>2</v>
      </c>
      <c r="C5" s="464" t="s">
        <v>87</v>
      </c>
      <c r="D5" s="463">
        <v>123478</v>
      </c>
      <c r="E5" s="463" t="s">
        <v>309</v>
      </c>
      <c r="F5" s="465"/>
      <c r="G5" s="466"/>
    </row>
    <row r="6" spans="1:26" ht="12.75" x14ac:dyDescent="0.2">
      <c r="B6" s="463">
        <v>3</v>
      </c>
      <c r="C6" s="464" t="s">
        <v>310</v>
      </c>
      <c r="D6" s="463">
        <v>123479</v>
      </c>
      <c r="E6" s="463" t="s">
        <v>308</v>
      </c>
      <c r="F6" s="465"/>
      <c r="G6" s="466"/>
    </row>
    <row r="7" spans="1:26" ht="12.75" x14ac:dyDescent="0.2">
      <c r="B7" s="463">
        <v>4</v>
      </c>
      <c r="C7" s="464" t="s">
        <v>92</v>
      </c>
      <c r="D7" s="463">
        <v>123480</v>
      </c>
      <c r="E7" s="463" t="s">
        <v>311</v>
      </c>
      <c r="F7" s="465"/>
      <c r="G7" s="466"/>
    </row>
    <row r="8" spans="1:26" ht="12.75" x14ac:dyDescent="0.2">
      <c r="B8" s="463">
        <v>5</v>
      </c>
      <c r="C8" s="464" t="s">
        <v>312</v>
      </c>
      <c r="D8" s="463">
        <v>123481</v>
      </c>
      <c r="E8" s="463" t="s">
        <v>313</v>
      </c>
      <c r="F8" s="465"/>
      <c r="G8" s="466"/>
    </row>
    <row r="9" spans="1:26" ht="12.75" x14ac:dyDescent="0.2">
      <c r="B9" s="463">
        <v>6</v>
      </c>
      <c r="C9" s="464" t="s">
        <v>314</v>
      </c>
      <c r="D9" s="463">
        <v>123482</v>
      </c>
      <c r="E9" s="463" t="s">
        <v>309</v>
      </c>
      <c r="F9" s="465"/>
      <c r="G9" s="466"/>
    </row>
    <row r="10" spans="1:26" ht="12.75" x14ac:dyDescent="0.2">
      <c r="B10" s="463">
        <v>7</v>
      </c>
      <c r="C10" s="464" t="s">
        <v>93</v>
      </c>
      <c r="D10" s="463">
        <v>123588</v>
      </c>
      <c r="E10" s="463" t="s">
        <v>313</v>
      </c>
      <c r="F10" s="465"/>
      <c r="G10" s="466"/>
    </row>
    <row r="11" spans="1:26" ht="12.75" x14ac:dyDescent="0.2">
      <c r="B11" s="463">
        <v>8</v>
      </c>
      <c r="C11" s="464" t="s">
        <v>90</v>
      </c>
      <c r="D11" s="463">
        <v>123610</v>
      </c>
      <c r="E11" s="463" t="s">
        <v>311</v>
      </c>
      <c r="F11" s="465"/>
      <c r="G11" s="466"/>
    </row>
    <row r="12" spans="1:26" ht="12.75" x14ac:dyDescent="0.2">
      <c r="B12" s="463">
        <v>9</v>
      </c>
      <c r="C12" s="464" t="s">
        <v>94</v>
      </c>
      <c r="D12" s="463">
        <v>123632</v>
      </c>
      <c r="E12" s="463" t="s">
        <v>308</v>
      </c>
      <c r="F12" s="465"/>
      <c r="G12" s="466"/>
    </row>
    <row r="13" spans="1:26" x14ac:dyDescent="0.2">
      <c r="B13" s="466"/>
      <c r="C13" s="466"/>
      <c r="D13" s="466"/>
      <c r="E13" s="466"/>
      <c r="F13" s="466"/>
      <c r="G13" s="466"/>
    </row>
    <row r="14" spans="1:26" x14ac:dyDescent="0.2">
      <c r="B14" s="466"/>
      <c r="C14" s="466"/>
      <c r="D14" s="463" t="s">
        <v>308</v>
      </c>
      <c r="E14" s="468">
        <f>COUNTIF($E$4:$E$12,D14)</f>
        <v>3</v>
      </c>
      <c r="F14" s="466"/>
      <c r="G14" s="466"/>
    </row>
    <row r="15" spans="1:26" x14ac:dyDescent="0.2">
      <c r="B15" s="466"/>
      <c r="C15" s="466"/>
      <c r="D15" s="463" t="s">
        <v>309</v>
      </c>
      <c r="E15" s="468">
        <f t="shared" ref="E15:E18" si="0">COUNTIF($E$4:$E$12,D15)</f>
        <v>2</v>
      </c>
      <c r="F15" s="466"/>
      <c r="G15" s="466"/>
    </row>
    <row r="16" spans="1:26" x14ac:dyDescent="0.2">
      <c r="B16" s="466"/>
      <c r="C16" s="466"/>
      <c r="D16" s="463" t="s">
        <v>313</v>
      </c>
      <c r="E16" s="468">
        <f t="shared" si="0"/>
        <v>2</v>
      </c>
      <c r="F16" s="466"/>
      <c r="G16" s="466"/>
    </row>
    <row r="17" spans="2:7" x14ac:dyDescent="0.2">
      <c r="B17" s="466"/>
      <c r="C17" s="466"/>
      <c r="D17" s="463" t="s">
        <v>315</v>
      </c>
      <c r="E17" s="468">
        <f t="shared" si="0"/>
        <v>0</v>
      </c>
      <c r="F17" s="466"/>
      <c r="G17" s="466"/>
    </row>
    <row r="18" spans="2:7" x14ac:dyDescent="0.2">
      <c r="B18" s="466"/>
      <c r="C18" s="466"/>
      <c r="D18" s="463" t="s">
        <v>311</v>
      </c>
      <c r="E18" s="468">
        <f t="shared" si="0"/>
        <v>2</v>
      </c>
      <c r="F18" s="466"/>
      <c r="G18" s="466"/>
    </row>
    <row r="20" spans="2:7" x14ac:dyDescent="0.2">
      <c r="B20" s="689" t="s">
        <v>855</v>
      </c>
      <c r="C20" s="701"/>
      <c r="D20" s="701"/>
      <c r="E20" s="701"/>
      <c r="F20" s="701"/>
      <c r="G20" s="701"/>
    </row>
    <row r="21" spans="2:7" x14ac:dyDescent="0.2">
      <c r="B21" s="701"/>
      <c r="C21" s="701"/>
      <c r="D21" s="701"/>
      <c r="E21" s="701"/>
      <c r="F21" s="701"/>
      <c r="G21" s="701"/>
    </row>
    <row r="22" spans="2:7" x14ac:dyDescent="0.2">
      <c r="B22" s="701"/>
      <c r="C22" s="701"/>
      <c r="D22" s="701"/>
      <c r="E22" s="701"/>
      <c r="F22" s="701"/>
      <c r="G22" s="701"/>
    </row>
    <row r="23" spans="2:7" x14ac:dyDescent="0.2">
      <c r="B23" s="701"/>
      <c r="C23" s="701"/>
      <c r="D23" s="701"/>
      <c r="E23" s="701"/>
      <c r="F23" s="701"/>
      <c r="G23" s="701"/>
    </row>
    <row r="24" spans="2:7" x14ac:dyDescent="0.2">
      <c r="B24" s="701"/>
      <c r="C24" s="701"/>
      <c r="D24" s="701"/>
      <c r="E24" s="701"/>
      <c r="F24" s="701"/>
      <c r="G24" s="701"/>
    </row>
    <row r="25" spans="2:7" x14ac:dyDescent="0.2">
      <c r="B25" s="701"/>
      <c r="C25" s="701"/>
      <c r="D25" s="701"/>
      <c r="E25" s="701"/>
      <c r="F25" s="701"/>
      <c r="G25" s="701"/>
    </row>
  </sheetData>
  <mergeCells count="2">
    <mergeCell ref="B2:G2"/>
    <mergeCell ref="B20:G25"/>
  </mergeCells>
  <dataValidations count="1">
    <dataValidation type="list" allowBlank="1" showInputMessage="1" showErrorMessage="1" sqref="E4:E12" xr:uid="{00000000-0002-0000-2400-000000000000}">
      <formula1>$D$14:$D$18</formula1>
    </dataValidation>
  </dataValidations>
  <pageMargins left="0.75" right="0.75" top="1" bottom="1" header="0.5" footer="0.5"/>
  <pageSetup paperSize="256"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32">
    <tabColor rgb="FF7030A0"/>
  </sheetPr>
  <dimension ref="A1:I19"/>
  <sheetViews>
    <sheetView showGridLines="0" workbookViewId="0">
      <selection activeCell="I24" sqref="I24"/>
    </sheetView>
  </sheetViews>
  <sheetFormatPr defaultRowHeight="12" x14ac:dyDescent="0.2"/>
  <cols>
    <col min="1" max="1" width="19.33203125" customWidth="1"/>
    <col min="2" max="2" width="15.1640625" customWidth="1"/>
    <col min="3" max="3" width="17.83203125" customWidth="1"/>
    <col min="4" max="4" width="17" customWidth="1"/>
    <col min="5" max="5" width="18.83203125" customWidth="1"/>
  </cols>
  <sheetData>
    <row r="1" spans="1:9" x14ac:dyDescent="0.2">
      <c r="A1" s="1"/>
      <c r="B1" s="1"/>
      <c r="C1" s="1"/>
      <c r="D1" s="1"/>
      <c r="E1" s="1"/>
      <c r="F1" s="1"/>
      <c r="G1" s="1"/>
      <c r="H1" s="1"/>
      <c r="I1" s="1"/>
    </row>
    <row r="2" spans="1:9" ht="18.75" x14ac:dyDescent="0.3">
      <c r="A2" s="214" t="s">
        <v>316</v>
      </c>
      <c r="B2" s="1"/>
      <c r="C2" s="1"/>
      <c r="D2" s="1"/>
      <c r="E2" s="1"/>
      <c r="F2" s="1"/>
      <c r="G2" s="1"/>
      <c r="H2" s="1"/>
      <c r="I2" s="1"/>
    </row>
    <row r="3" spans="1:9" x14ac:dyDescent="0.2">
      <c r="A3" s="1"/>
      <c r="B3" s="1"/>
      <c r="C3" s="1"/>
      <c r="D3" s="1"/>
      <c r="E3" s="1"/>
      <c r="F3" s="1"/>
      <c r="G3" s="1"/>
      <c r="H3" s="1"/>
      <c r="I3" s="1"/>
    </row>
    <row r="4" spans="1:9" ht="25.5" customHeight="1" x14ac:dyDescent="0.2">
      <c r="A4" s="1"/>
      <c r="B4" s="1"/>
      <c r="C4" s="726" t="s">
        <v>317</v>
      </c>
      <c r="D4" s="726"/>
      <c r="E4" s="726"/>
      <c r="F4" s="1"/>
      <c r="G4" s="1"/>
      <c r="H4" s="1"/>
      <c r="I4" s="1"/>
    </row>
    <row r="5" spans="1:9" ht="25.5" x14ac:dyDescent="0.2">
      <c r="A5" s="472" t="s">
        <v>318</v>
      </c>
      <c r="B5" s="472" t="s">
        <v>319</v>
      </c>
      <c r="C5" s="472" t="s">
        <v>320</v>
      </c>
      <c r="D5" s="472" t="s">
        <v>321</v>
      </c>
      <c r="E5" s="472" t="s">
        <v>168</v>
      </c>
      <c r="F5" s="1"/>
      <c r="G5" s="1"/>
      <c r="H5" s="1"/>
      <c r="I5" s="1"/>
    </row>
    <row r="6" spans="1:9" ht="18" customHeight="1" x14ac:dyDescent="0.2">
      <c r="A6" s="469" t="s">
        <v>322</v>
      </c>
      <c r="B6" s="470">
        <f>COUNTIF(Рейтинг!$A$2:$A$326,A6)</f>
        <v>58</v>
      </c>
      <c r="C6" s="471">
        <f>AVERAGEIF(Рейтинг!$A$2:$A$326,$A6,Рейтинг!C$2:C$326)</f>
        <v>56.982758620689658</v>
      </c>
      <c r="D6" s="471">
        <f>AVERAGEIF(Рейтинг!$A$2:$A$326,$A6,Рейтинг!D$2:D$326)</f>
        <v>51.206896551724135</v>
      </c>
      <c r="E6" s="471">
        <f>AVERAGEIF(Рейтинг!$A$2:$A$326,$A6,Рейтинг!E$2:E$326)</f>
        <v>82.724137931034477</v>
      </c>
      <c r="F6" s="1"/>
      <c r="G6" s="1"/>
      <c r="H6" s="1"/>
      <c r="I6" s="1"/>
    </row>
    <row r="7" spans="1:9" ht="18" customHeight="1" x14ac:dyDescent="0.2">
      <c r="A7" s="469" t="s">
        <v>323</v>
      </c>
      <c r="B7" s="470">
        <f>COUNTIF(Рейтинг!$A$2:$A$326,A7)</f>
        <v>68</v>
      </c>
      <c r="C7" s="471">
        <f>AVERAGEIF(Рейтинг!$A$2:$A$326,$A7,Рейтинг!C$2:C$326)</f>
        <v>74.25</v>
      </c>
      <c r="D7" s="471">
        <f>AVERAGEIF(Рейтинг!$A$2:$A$326,$A7,Рейтинг!D$2:D$326)</f>
        <v>21.602941176470587</v>
      </c>
      <c r="E7" s="471">
        <f>AVERAGEIF(Рейтинг!$A$2:$A$326,$A7,Рейтинг!E$2:E$326)</f>
        <v>49.882352941176471</v>
      </c>
      <c r="F7" s="1"/>
      <c r="G7" s="1"/>
      <c r="H7" s="1"/>
      <c r="I7" s="1"/>
    </row>
    <row r="8" spans="1:9" ht="18" customHeight="1" x14ac:dyDescent="0.2">
      <c r="A8" s="469" t="s">
        <v>324</v>
      </c>
      <c r="B8" s="470">
        <f>COUNTIF(Рейтинг!$A$2:$A$326,A8)</f>
        <v>65</v>
      </c>
      <c r="C8" s="471">
        <f>AVERAGEIF(Рейтинг!$A$2:$A$326,$A8,Рейтинг!C$2:C$326)</f>
        <v>56.415384615384617</v>
      </c>
      <c r="D8" s="471">
        <f>AVERAGEIF(Рейтинг!$A$2:$A$326,$A8,Рейтинг!D$2:D$326)</f>
        <v>69.323076923076925</v>
      </c>
      <c r="E8" s="471">
        <f>AVERAGEIF(Рейтинг!$A$2:$A$326,$A8,Рейтинг!E$2:E$326)</f>
        <v>50.307692307692307</v>
      </c>
      <c r="F8" s="1"/>
      <c r="G8" s="1"/>
      <c r="H8" s="1"/>
      <c r="I8" s="1"/>
    </row>
    <row r="9" spans="1:9" ht="18" customHeight="1" x14ac:dyDescent="0.2">
      <c r="A9" s="469" t="s">
        <v>325</v>
      </c>
      <c r="B9" s="470">
        <f>COUNTIF(Рейтинг!$A$2:$A$326,A9)</f>
        <v>134</v>
      </c>
      <c r="C9" s="471">
        <f>AVERAGEIF(Рейтинг!$A$2:$A$326,$A9,Рейтинг!C$2:C$326)</f>
        <v>55.447761194029852</v>
      </c>
      <c r="D9" s="471">
        <f>AVERAGEIF(Рейтинг!$A$2:$A$326,$A9,Рейтинг!D$2:D$326)</f>
        <v>64.5</v>
      </c>
      <c r="E9" s="471">
        <f>AVERAGEIF(Рейтинг!$A$2:$A$326,$A9,Рейтинг!E$2:E$326)</f>
        <v>52.529850746268657</v>
      </c>
      <c r="F9" s="1"/>
      <c r="G9" s="1"/>
      <c r="H9" s="1"/>
      <c r="I9" s="1"/>
    </row>
    <row r="10" spans="1:9" x14ac:dyDescent="0.2">
      <c r="A10" s="24"/>
      <c r="B10" s="24"/>
      <c r="C10" s="1"/>
      <c r="D10" s="1"/>
      <c r="E10" s="1"/>
      <c r="F10" s="1"/>
      <c r="G10" s="1"/>
      <c r="H10" s="1"/>
      <c r="I10" s="1"/>
    </row>
    <row r="11" spans="1:9" ht="12.75" customHeight="1" x14ac:dyDescent="0.2">
      <c r="A11" s="727" t="s">
        <v>856</v>
      </c>
      <c r="B11" s="727"/>
      <c r="C11" s="727"/>
      <c r="D11" s="727"/>
      <c r="E11" s="727"/>
      <c r="F11" s="1"/>
      <c r="G11" s="1"/>
      <c r="H11" s="1"/>
      <c r="I11" s="1"/>
    </row>
    <row r="12" spans="1:9" ht="12.75" customHeight="1" x14ac:dyDescent="0.2">
      <c r="A12" s="727"/>
      <c r="B12" s="727"/>
      <c r="C12" s="727"/>
      <c r="D12" s="727"/>
      <c r="E12" s="727"/>
      <c r="F12" s="1"/>
      <c r="G12" s="1"/>
      <c r="H12" s="1"/>
      <c r="I12" s="1"/>
    </row>
    <row r="13" spans="1:9" ht="12.75" customHeight="1" x14ac:dyDescent="0.2">
      <c r="A13" s="727"/>
      <c r="B13" s="727"/>
      <c r="C13" s="727"/>
      <c r="D13" s="727"/>
      <c r="E13" s="727"/>
      <c r="F13" s="1"/>
      <c r="G13" s="1"/>
      <c r="H13" s="1"/>
      <c r="I13" s="1"/>
    </row>
    <row r="14" spans="1:9" ht="12.75" customHeight="1" x14ac:dyDescent="0.2">
      <c r="A14" s="727"/>
      <c r="B14" s="727"/>
      <c r="C14" s="727"/>
      <c r="D14" s="727"/>
      <c r="E14" s="727"/>
      <c r="F14" s="1"/>
      <c r="G14" s="1"/>
      <c r="H14" s="1"/>
      <c r="I14" s="1"/>
    </row>
    <row r="15" spans="1:9" ht="12" customHeight="1" x14ac:dyDescent="0.2">
      <c r="A15" s="727"/>
      <c r="B15" s="727"/>
      <c r="C15" s="727"/>
      <c r="D15" s="727"/>
      <c r="E15" s="727"/>
      <c r="F15" s="1"/>
      <c r="G15" s="1"/>
      <c r="H15" s="1"/>
      <c r="I15" s="1"/>
    </row>
    <row r="16" spans="1:9" ht="12" customHeight="1" x14ac:dyDescent="0.2">
      <c r="A16" s="727"/>
      <c r="B16" s="727"/>
      <c r="C16" s="727"/>
      <c r="D16" s="727"/>
      <c r="E16" s="727"/>
      <c r="F16" s="1"/>
      <c r="G16" s="1"/>
      <c r="H16" s="1"/>
      <c r="I16" s="1"/>
    </row>
    <row r="17" spans="1:6" ht="12" customHeight="1" x14ac:dyDescent="0.2">
      <c r="A17" s="727"/>
      <c r="B17" s="727"/>
      <c r="C17" s="727"/>
      <c r="D17" s="727"/>
      <c r="E17" s="727"/>
      <c r="F17" s="1"/>
    </row>
    <row r="18" spans="1:6" ht="12" customHeight="1" x14ac:dyDescent="0.2">
      <c r="A18" s="727"/>
      <c r="B18" s="727"/>
      <c r="C18" s="727"/>
      <c r="D18" s="727"/>
      <c r="E18" s="727"/>
      <c r="F18" s="1"/>
    </row>
    <row r="19" spans="1:6" ht="12" customHeight="1" x14ac:dyDescent="0.2">
      <c r="A19" s="727"/>
      <c r="B19" s="727"/>
      <c r="C19" s="727"/>
      <c r="D19" s="727"/>
      <c r="E19" s="727"/>
    </row>
  </sheetData>
  <mergeCells count="2">
    <mergeCell ref="C4:E4"/>
    <mergeCell ref="A11:E19"/>
  </mergeCells>
  <pageMargins left="0.75" right="0.75" top="1" bottom="1" header="0.5" footer="0.5"/>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27"/>
  <dimension ref="A1:E326"/>
  <sheetViews>
    <sheetView topLeftCell="A301" workbookViewId="0">
      <selection activeCell="A2" sqref="A2"/>
    </sheetView>
  </sheetViews>
  <sheetFormatPr defaultColWidth="10.6640625" defaultRowHeight="12.75" x14ac:dyDescent="0.2"/>
  <cols>
    <col min="1" max="1" width="18.1640625" style="48" customWidth="1"/>
    <col min="2" max="2" width="20.5" style="48" bestFit="1" customWidth="1"/>
    <col min="3" max="3" width="11.83203125" style="48" customWidth="1"/>
    <col min="4" max="4" width="16.1640625" style="48" customWidth="1"/>
    <col min="5" max="5" width="16.83203125" style="48" customWidth="1"/>
    <col min="6" max="16384" width="10.6640625" style="48"/>
  </cols>
  <sheetData>
    <row r="1" spans="1:5" x14ac:dyDescent="0.2">
      <c r="A1" s="46" t="s">
        <v>318</v>
      </c>
      <c r="B1" s="46" t="s">
        <v>13</v>
      </c>
      <c r="C1" s="47" t="s">
        <v>320</v>
      </c>
      <c r="D1" s="47" t="s">
        <v>321</v>
      </c>
      <c r="E1" s="47" t="s">
        <v>168</v>
      </c>
    </row>
    <row r="2" spans="1:5" x14ac:dyDescent="0.2">
      <c r="A2" s="48" t="s">
        <v>323</v>
      </c>
      <c r="B2" s="49" t="s">
        <v>348</v>
      </c>
      <c r="C2" s="50">
        <v>87</v>
      </c>
      <c r="D2" s="50">
        <v>0</v>
      </c>
      <c r="E2" s="50">
        <v>60</v>
      </c>
    </row>
    <row r="3" spans="1:5" x14ac:dyDescent="0.2">
      <c r="A3" s="51" t="s">
        <v>325</v>
      </c>
      <c r="B3" s="49" t="s">
        <v>349</v>
      </c>
      <c r="C3" s="50">
        <v>61</v>
      </c>
      <c r="D3" s="50">
        <v>80</v>
      </c>
      <c r="E3" s="50">
        <v>46</v>
      </c>
    </row>
    <row r="4" spans="1:5" x14ac:dyDescent="0.2">
      <c r="A4" s="51" t="s">
        <v>322</v>
      </c>
      <c r="B4" s="49" t="s">
        <v>350</v>
      </c>
      <c r="C4" s="50">
        <v>0</v>
      </c>
      <c r="D4" s="50">
        <v>17</v>
      </c>
      <c r="E4" s="50">
        <v>90</v>
      </c>
    </row>
    <row r="5" spans="1:5" x14ac:dyDescent="0.2">
      <c r="A5" s="51" t="s">
        <v>325</v>
      </c>
      <c r="B5" s="49" t="s">
        <v>351</v>
      </c>
      <c r="C5" s="50">
        <v>0</v>
      </c>
      <c r="D5" s="50">
        <v>57</v>
      </c>
      <c r="E5" s="50">
        <v>60</v>
      </c>
    </row>
    <row r="6" spans="1:5" x14ac:dyDescent="0.2">
      <c r="A6" s="51" t="s">
        <v>324</v>
      </c>
      <c r="B6" s="49" t="s">
        <v>352</v>
      </c>
      <c r="C6" s="50">
        <v>58</v>
      </c>
      <c r="D6" s="50">
        <v>90</v>
      </c>
      <c r="E6" s="50">
        <v>74</v>
      </c>
    </row>
    <row r="7" spans="1:5" x14ac:dyDescent="0.2">
      <c r="A7" s="51" t="s">
        <v>325</v>
      </c>
      <c r="B7" s="49" t="s">
        <v>353</v>
      </c>
      <c r="C7" s="50">
        <v>55</v>
      </c>
      <c r="D7" s="50">
        <v>70</v>
      </c>
      <c r="E7" s="50">
        <v>80</v>
      </c>
    </row>
    <row r="8" spans="1:5" x14ac:dyDescent="0.2">
      <c r="A8" s="51" t="s">
        <v>325</v>
      </c>
      <c r="B8" s="49" t="s">
        <v>354</v>
      </c>
      <c r="C8" s="50">
        <v>70</v>
      </c>
      <c r="D8" s="50">
        <v>52</v>
      </c>
      <c r="E8" s="50">
        <v>70</v>
      </c>
    </row>
    <row r="9" spans="1:5" x14ac:dyDescent="0.2">
      <c r="A9" s="48" t="s">
        <v>324</v>
      </c>
      <c r="B9" s="49" t="s">
        <v>355</v>
      </c>
      <c r="C9" s="50">
        <v>80</v>
      </c>
      <c r="D9" s="50">
        <v>16</v>
      </c>
      <c r="E9" s="50">
        <v>65</v>
      </c>
    </row>
    <row r="10" spans="1:5" x14ac:dyDescent="0.2">
      <c r="A10" s="48" t="s">
        <v>323</v>
      </c>
      <c r="B10" s="49" t="s">
        <v>356</v>
      </c>
      <c r="C10" s="50">
        <v>0</v>
      </c>
      <c r="D10" s="50">
        <v>15</v>
      </c>
      <c r="E10" s="50">
        <v>0</v>
      </c>
    </row>
    <row r="11" spans="1:5" x14ac:dyDescent="0.2">
      <c r="A11" s="51" t="s">
        <v>325</v>
      </c>
      <c r="B11" s="49" t="s">
        <v>357</v>
      </c>
      <c r="C11" s="50">
        <v>41</v>
      </c>
      <c r="D11" s="50">
        <v>74</v>
      </c>
      <c r="E11" s="50">
        <v>69</v>
      </c>
    </row>
    <row r="12" spans="1:5" x14ac:dyDescent="0.2">
      <c r="A12" s="51" t="s">
        <v>324</v>
      </c>
      <c r="B12" s="49" t="s">
        <v>358</v>
      </c>
      <c r="C12" s="50">
        <v>84</v>
      </c>
      <c r="D12" s="50">
        <v>90</v>
      </c>
      <c r="E12" s="50">
        <v>81</v>
      </c>
    </row>
    <row r="13" spans="1:5" x14ac:dyDescent="0.2">
      <c r="A13" s="51" t="s">
        <v>323</v>
      </c>
      <c r="B13" s="49" t="s">
        <v>359</v>
      </c>
      <c r="C13" s="50">
        <v>96</v>
      </c>
      <c r="D13" s="50">
        <v>33</v>
      </c>
      <c r="E13" s="50">
        <v>68</v>
      </c>
    </row>
    <row r="14" spans="1:5" x14ac:dyDescent="0.2">
      <c r="A14" s="51" t="s">
        <v>325</v>
      </c>
      <c r="B14" s="49" t="s">
        <v>360</v>
      </c>
      <c r="C14" s="50">
        <v>87</v>
      </c>
      <c r="D14" s="50">
        <v>58</v>
      </c>
      <c r="E14" s="50">
        <v>52</v>
      </c>
    </row>
    <row r="15" spans="1:5" x14ac:dyDescent="0.2">
      <c r="A15" s="51" t="s">
        <v>325</v>
      </c>
      <c r="B15" s="49" t="s">
        <v>361</v>
      </c>
      <c r="C15" s="50">
        <v>64</v>
      </c>
      <c r="D15" s="50">
        <v>57</v>
      </c>
      <c r="E15" s="50">
        <v>83</v>
      </c>
    </row>
    <row r="16" spans="1:5" x14ac:dyDescent="0.2">
      <c r="A16" s="51" t="s">
        <v>324</v>
      </c>
      <c r="B16" s="49" t="s">
        <v>362</v>
      </c>
      <c r="C16" s="50">
        <v>52</v>
      </c>
      <c r="D16" s="50">
        <v>90</v>
      </c>
      <c r="E16" s="50">
        <v>70</v>
      </c>
    </row>
    <row r="17" spans="1:5" x14ac:dyDescent="0.2">
      <c r="A17" s="51" t="s">
        <v>325</v>
      </c>
      <c r="B17" s="49" t="s">
        <v>363</v>
      </c>
      <c r="C17" s="50">
        <v>42</v>
      </c>
      <c r="D17" s="50">
        <v>52</v>
      </c>
      <c r="E17" s="50">
        <v>48</v>
      </c>
    </row>
    <row r="18" spans="1:5" x14ac:dyDescent="0.2">
      <c r="A18" s="51" t="s">
        <v>325</v>
      </c>
      <c r="B18" s="49" t="s">
        <v>364</v>
      </c>
      <c r="C18" s="50">
        <v>0</v>
      </c>
      <c r="D18" s="50">
        <v>74</v>
      </c>
      <c r="E18" s="50">
        <v>60</v>
      </c>
    </row>
    <row r="19" spans="1:5" x14ac:dyDescent="0.2">
      <c r="A19" s="48" t="s">
        <v>322</v>
      </c>
      <c r="B19" s="49" t="s">
        <v>365</v>
      </c>
      <c r="C19" s="50">
        <v>0</v>
      </c>
      <c r="D19" s="50">
        <v>37</v>
      </c>
      <c r="E19" s="50">
        <v>72</v>
      </c>
    </row>
    <row r="20" spans="1:5" x14ac:dyDescent="0.2">
      <c r="A20" s="48" t="s">
        <v>324</v>
      </c>
      <c r="B20" s="49" t="s">
        <v>366</v>
      </c>
      <c r="C20" s="50">
        <v>80</v>
      </c>
      <c r="D20" s="50">
        <v>33</v>
      </c>
      <c r="E20" s="50">
        <v>12</v>
      </c>
    </row>
    <row r="21" spans="1:5" x14ac:dyDescent="0.2">
      <c r="A21" s="51" t="s">
        <v>325</v>
      </c>
      <c r="B21" s="49" t="s">
        <v>367</v>
      </c>
      <c r="C21" s="50">
        <v>0</v>
      </c>
      <c r="D21" s="50">
        <v>80</v>
      </c>
      <c r="E21" s="50">
        <v>66</v>
      </c>
    </row>
    <row r="22" spans="1:5" x14ac:dyDescent="0.2">
      <c r="A22" s="51" t="s">
        <v>324</v>
      </c>
      <c r="B22" s="49" t="s">
        <v>368</v>
      </c>
      <c r="C22" s="50">
        <v>80</v>
      </c>
      <c r="D22" s="50">
        <v>90</v>
      </c>
      <c r="E22" s="50">
        <v>82</v>
      </c>
    </row>
    <row r="23" spans="1:5" x14ac:dyDescent="0.2">
      <c r="A23" s="51" t="s">
        <v>322</v>
      </c>
      <c r="B23" s="49" t="s">
        <v>369</v>
      </c>
      <c r="C23" s="50">
        <v>50</v>
      </c>
      <c r="D23" s="50">
        <v>59</v>
      </c>
      <c r="E23" s="50">
        <v>93</v>
      </c>
    </row>
    <row r="24" spans="1:5" x14ac:dyDescent="0.2">
      <c r="A24" s="48" t="s">
        <v>324</v>
      </c>
      <c r="B24" s="49" t="s">
        <v>370</v>
      </c>
      <c r="C24" s="50">
        <v>76</v>
      </c>
      <c r="D24" s="50">
        <v>19</v>
      </c>
      <c r="E24" s="50">
        <v>75</v>
      </c>
    </row>
    <row r="25" spans="1:5" x14ac:dyDescent="0.2">
      <c r="A25" s="48" t="s">
        <v>323</v>
      </c>
      <c r="B25" s="49" t="s">
        <v>371</v>
      </c>
      <c r="C25" s="50">
        <v>89</v>
      </c>
      <c r="D25" s="50">
        <v>0</v>
      </c>
      <c r="E25" s="50">
        <v>17</v>
      </c>
    </row>
    <row r="26" spans="1:5" x14ac:dyDescent="0.2">
      <c r="A26" s="51" t="s">
        <v>323</v>
      </c>
      <c r="B26" s="49" t="s">
        <v>372</v>
      </c>
      <c r="C26" s="50">
        <v>99</v>
      </c>
      <c r="D26" s="50">
        <v>62</v>
      </c>
      <c r="E26" s="50">
        <v>76</v>
      </c>
    </row>
    <row r="27" spans="1:5" x14ac:dyDescent="0.2">
      <c r="A27" s="51" t="s">
        <v>324</v>
      </c>
      <c r="B27" s="49" t="s">
        <v>373</v>
      </c>
      <c r="C27" s="50">
        <v>42</v>
      </c>
      <c r="D27" s="50">
        <v>90</v>
      </c>
      <c r="E27" s="50">
        <v>60</v>
      </c>
    </row>
    <row r="28" spans="1:5" x14ac:dyDescent="0.2">
      <c r="A28" s="51" t="s">
        <v>322</v>
      </c>
      <c r="B28" s="49" t="s">
        <v>374</v>
      </c>
      <c r="C28" s="50">
        <v>64</v>
      </c>
      <c r="D28" s="50">
        <v>54</v>
      </c>
      <c r="E28" s="50">
        <v>90</v>
      </c>
    </row>
    <row r="29" spans="1:5" x14ac:dyDescent="0.2">
      <c r="A29" s="51" t="s">
        <v>324</v>
      </c>
      <c r="B29" s="49" t="s">
        <v>375</v>
      </c>
      <c r="C29" s="50">
        <v>17</v>
      </c>
      <c r="D29" s="50">
        <v>86</v>
      </c>
      <c r="E29" s="50">
        <v>0</v>
      </c>
    </row>
    <row r="30" spans="1:5" x14ac:dyDescent="0.2">
      <c r="A30" s="51" t="s">
        <v>323</v>
      </c>
      <c r="B30" s="49" t="s">
        <v>376</v>
      </c>
      <c r="C30" s="50">
        <v>94</v>
      </c>
      <c r="D30" s="50">
        <v>60</v>
      </c>
      <c r="E30" s="50">
        <v>73</v>
      </c>
    </row>
    <row r="31" spans="1:5" x14ac:dyDescent="0.2">
      <c r="A31" s="51" t="s">
        <v>323</v>
      </c>
      <c r="B31" s="49" t="s">
        <v>377</v>
      </c>
      <c r="C31" s="50">
        <v>98</v>
      </c>
      <c r="D31" s="50">
        <v>80</v>
      </c>
      <c r="E31" s="50">
        <v>0</v>
      </c>
    </row>
    <row r="32" spans="1:5" x14ac:dyDescent="0.2">
      <c r="A32" s="51" t="s">
        <v>322</v>
      </c>
      <c r="B32" s="49" t="s">
        <v>378</v>
      </c>
      <c r="C32" s="50">
        <v>80</v>
      </c>
      <c r="D32" s="50">
        <v>86</v>
      </c>
      <c r="E32" s="50">
        <v>86</v>
      </c>
    </row>
    <row r="33" spans="1:5" x14ac:dyDescent="0.2">
      <c r="A33" s="51" t="s">
        <v>324</v>
      </c>
      <c r="B33" s="49" t="s">
        <v>379</v>
      </c>
      <c r="C33" s="50">
        <v>67</v>
      </c>
      <c r="D33" s="50">
        <v>90</v>
      </c>
      <c r="E33" s="50">
        <v>14</v>
      </c>
    </row>
    <row r="34" spans="1:5" x14ac:dyDescent="0.2">
      <c r="A34" s="51" t="s">
        <v>324</v>
      </c>
      <c r="B34" s="49" t="s">
        <v>380</v>
      </c>
      <c r="C34" s="50">
        <v>0</v>
      </c>
      <c r="D34" s="50">
        <v>90</v>
      </c>
      <c r="E34" s="50">
        <v>78</v>
      </c>
    </row>
    <row r="35" spans="1:5" x14ac:dyDescent="0.2">
      <c r="A35" s="51" t="s">
        <v>325</v>
      </c>
      <c r="B35" s="49" t="s">
        <v>381</v>
      </c>
      <c r="C35" s="50">
        <v>73</v>
      </c>
      <c r="D35" s="50">
        <v>43</v>
      </c>
      <c r="E35" s="50">
        <v>63</v>
      </c>
    </row>
    <row r="36" spans="1:5" x14ac:dyDescent="0.2">
      <c r="A36" s="51" t="s">
        <v>325</v>
      </c>
      <c r="B36" s="49" t="s">
        <v>382</v>
      </c>
      <c r="C36" s="50">
        <v>0</v>
      </c>
      <c r="D36" s="50">
        <v>66</v>
      </c>
      <c r="E36" s="50">
        <v>56</v>
      </c>
    </row>
    <row r="37" spans="1:5" x14ac:dyDescent="0.2">
      <c r="A37" s="51" t="s">
        <v>325</v>
      </c>
      <c r="B37" s="49" t="s">
        <v>383</v>
      </c>
      <c r="C37" s="50">
        <v>88</v>
      </c>
      <c r="D37" s="50">
        <v>45</v>
      </c>
      <c r="E37" s="50">
        <v>59</v>
      </c>
    </row>
    <row r="38" spans="1:5" x14ac:dyDescent="0.2">
      <c r="A38" s="51" t="s">
        <v>324</v>
      </c>
      <c r="B38" s="49" t="s">
        <v>384</v>
      </c>
      <c r="C38" s="50">
        <v>68</v>
      </c>
      <c r="D38" s="50">
        <v>83</v>
      </c>
      <c r="E38" s="50">
        <v>0</v>
      </c>
    </row>
    <row r="39" spans="1:5" x14ac:dyDescent="0.2">
      <c r="A39" s="51" t="s">
        <v>323</v>
      </c>
      <c r="B39" s="49" t="s">
        <v>385</v>
      </c>
      <c r="C39" s="50">
        <v>96</v>
      </c>
      <c r="D39" s="50">
        <v>65</v>
      </c>
      <c r="E39" s="50">
        <v>48</v>
      </c>
    </row>
    <row r="40" spans="1:5" x14ac:dyDescent="0.2">
      <c r="A40" s="48" t="s">
        <v>323</v>
      </c>
      <c r="B40" s="49" t="s">
        <v>386</v>
      </c>
      <c r="C40" s="50">
        <v>0</v>
      </c>
      <c r="D40" s="50">
        <v>0</v>
      </c>
      <c r="E40" s="50">
        <v>69</v>
      </c>
    </row>
    <row r="41" spans="1:5" x14ac:dyDescent="0.2">
      <c r="A41" s="51" t="s">
        <v>323</v>
      </c>
      <c r="B41" s="49" t="s">
        <v>387</v>
      </c>
      <c r="C41" s="50">
        <v>100</v>
      </c>
      <c r="D41" s="50">
        <v>80</v>
      </c>
      <c r="E41" s="50">
        <v>70</v>
      </c>
    </row>
    <row r="42" spans="1:5" x14ac:dyDescent="0.2">
      <c r="A42" s="51" t="s">
        <v>325</v>
      </c>
      <c r="B42" s="49" t="s">
        <v>388</v>
      </c>
      <c r="C42" s="50">
        <v>59</v>
      </c>
      <c r="D42" s="50">
        <v>42</v>
      </c>
      <c r="E42" s="50">
        <v>15</v>
      </c>
    </row>
    <row r="43" spans="1:5" x14ac:dyDescent="0.2">
      <c r="A43" s="51" t="s">
        <v>325</v>
      </c>
      <c r="B43" s="49" t="s">
        <v>389</v>
      </c>
      <c r="C43" s="50">
        <v>55</v>
      </c>
      <c r="D43" s="50">
        <v>70</v>
      </c>
      <c r="E43" s="50">
        <v>80</v>
      </c>
    </row>
    <row r="44" spans="1:5" x14ac:dyDescent="0.2">
      <c r="A44" s="48" t="s">
        <v>323</v>
      </c>
      <c r="B44" s="49" t="s">
        <v>390</v>
      </c>
      <c r="C44" s="50">
        <v>80</v>
      </c>
      <c r="D44" s="50">
        <v>0</v>
      </c>
      <c r="E44" s="50">
        <v>17</v>
      </c>
    </row>
    <row r="45" spans="1:5" x14ac:dyDescent="0.2">
      <c r="A45" s="51" t="s">
        <v>325</v>
      </c>
      <c r="B45" s="49" t="s">
        <v>391</v>
      </c>
      <c r="C45" s="50">
        <v>16</v>
      </c>
      <c r="D45" s="50">
        <v>80</v>
      </c>
      <c r="E45" s="50">
        <v>77</v>
      </c>
    </row>
    <row r="46" spans="1:5" x14ac:dyDescent="0.2">
      <c r="A46" s="51" t="s">
        <v>322</v>
      </c>
      <c r="B46" s="49" t="s">
        <v>392</v>
      </c>
      <c r="C46" s="50">
        <v>42</v>
      </c>
      <c r="D46" s="50">
        <v>61</v>
      </c>
      <c r="E46" s="50">
        <v>97</v>
      </c>
    </row>
    <row r="47" spans="1:5" x14ac:dyDescent="0.2">
      <c r="A47" s="51" t="s">
        <v>325</v>
      </c>
      <c r="B47" s="49" t="s">
        <v>393</v>
      </c>
      <c r="C47" s="50">
        <v>58</v>
      </c>
      <c r="D47" s="50">
        <v>77</v>
      </c>
      <c r="E47" s="50">
        <v>44</v>
      </c>
    </row>
    <row r="48" spans="1:5" x14ac:dyDescent="0.2">
      <c r="A48" s="51" t="s">
        <v>325</v>
      </c>
      <c r="B48" s="49" t="s">
        <v>394</v>
      </c>
      <c r="C48" s="50">
        <v>49</v>
      </c>
      <c r="D48" s="50">
        <v>68</v>
      </c>
      <c r="E48" s="50">
        <v>60</v>
      </c>
    </row>
    <row r="49" spans="1:5" x14ac:dyDescent="0.2">
      <c r="A49" s="51" t="s">
        <v>325</v>
      </c>
      <c r="B49" s="49" t="s">
        <v>395</v>
      </c>
      <c r="C49" s="50">
        <v>80</v>
      </c>
      <c r="D49" s="50">
        <v>46</v>
      </c>
      <c r="E49" s="50">
        <v>0</v>
      </c>
    </row>
    <row r="50" spans="1:5" x14ac:dyDescent="0.2">
      <c r="A50" s="51" t="s">
        <v>325</v>
      </c>
      <c r="B50" s="49" t="s">
        <v>396</v>
      </c>
      <c r="C50" s="50">
        <v>60</v>
      </c>
      <c r="D50" s="50">
        <v>74</v>
      </c>
      <c r="E50" s="50">
        <v>77</v>
      </c>
    </row>
    <row r="51" spans="1:5" x14ac:dyDescent="0.2">
      <c r="A51" s="51" t="s">
        <v>325</v>
      </c>
      <c r="B51" s="49" t="s">
        <v>397</v>
      </c>
      <c r="C51" s="50">
        <v>80</v>
      </c>
      <c r="D51" s="50">
        <v>60</v>
      </c>
      <c r="E51" s="50">
        <v>75</v>
      </c>
    </row>
    <row r="52" spans="1:5" x14ac:dyDescent="0.2">
      <c r="A52" s="51" t="s">
        <v>325</v>
      </c>
      <c r="B52" s="49" t="s">
        <v>398</v>
      </c>
      <c r="C52" s="50">
        <v>69</v>
      </c>
      <c r="D52" s="50">
        <v>40</v>
      </c>
      <c r="E52" s="50">
        <v>19</v>
      </c>
    </row>
    <row r="53" spans="1:5" x14ac:dyDescent="0.2">
      <c r="A53" s="51" t="s">
        <v>322</v>
      </c>
      <c r="B53" s="49" t="s">
        <v>399</v>
      </c>
      <c r="C53" s="50">
        <v>80</v>
      </c>
      <c r="D53" s="50">
        <v>57</v>
      </c>
      <c r="E53" s="50">
        <v>86</v>
      </c>
    </row>
    <row r="54" spans="1:5" x14ac:dyDescent="0.2">
      <c r="A54" s="51" t="s">
        <v>322</v>
      </c>
      <c r="B54" s="49" t="s">
        <v>400</v>
      </c>
      <c r="C54" s="50">
        <v>66</v>
      </c>
      <c r="D54" s="50">
        <v>90</v>
      </c>
      <c r="E54" s="50">
        <v>84</v>
      </c>
    </row>
    <row r="55" spans="1:5" x14ac:dyDescent="0.2">
      <c r="A55" s="51" t="s">
        <v>325</v>
      </c>
      <c r="B55" s="49" t="s">
        <v>401</v>
      </c>
      <c r="C55" s="50">
        <v>25</v>
      </c>
      <c r="D55" s="50">
        <v>80</v>
      </c>
      <c r="E55" s="50">
        <v>76</v>
      </c>
    </row>
    <row r="56" spans="1:5" x14ac:dyDescent="0.2">
      <c r="A56" s="51" t="s">
        <v>324</v>
      </c>
      <c r="B56" s="49" t="s">
        <v>402</v>
      </c>
      <c r="C56" s="50">
        <v>83</v>
      </c>
      <c r="D56" s="50">
        <v>85</v>
      </c>
      <c r="E56" s="50">
        <v>60</v>
      </c>
    </row>
    <row r="57" spans="1:5" x14ac:dyDescent="0.2">
      <c r="A57" s="48" t="s">
        <v>323</v>
      </c>
      <c r="B57" s="49" t="s">
        <v>403</v>
      </c>
      <c r="C57" s="50">
        <v>80</v>
      </c>
      <c r="D57" s="50">
        <v>0</v>
      </c>
      <c r="E57" s="50">
        <v>75</v>
      </c>
    </row>
    <row r="58" spans="1:5" x14ac:dyDescent="0.2">
      <c r="A58" s="51" t="s">
        <v>325</v>
      </c>
      <c r="B58" s="49" t="s">
        <v>404</v>
      </c>
      <c r="C58" s="50">
        <v>53</v>
      </c>
      <c r="D58" s="50">
        <v>41</v>
      </c>
      <c r="E58" s="50">
        <v>54</v>
      </c>
    </row>
    <row r="59" spans="1:5" x14ac:dyDescent="0.2">
      <c r="A59" s="51" t="s">
        <v>322</v>
      </c>
      <c r="B59" s="49" t="s">
        <v>405</v>
      </c>
      <c r="C59" s="50">
        <v>44</v>
      </c>
      <c r="D59" s="50">
        <v>82</v>
      </c>
      <c r="E59" s="50">
        <v>89</v>
      </c>
    </row>
    <row r="60" spans="1:5" x14ac:dyDescent="0.2">
      <c r="A60" s="48" t="s">
        <v>322</v>
      </c>
      <c r="B60" s="49" t="s">
        <v>406</v>
      </c>
      <c r="C60" s="50">
        <v>88</v>
      </c>
      <c r="D60" s="50">
        <v>38</v>
      </c>
      <c r="E60" s="50">
        <v>73</v>
      </c>
    </row>
    <row r="61" spans="1:5" x14ac:dyDescent="0.2">
      <c r="A61" s="51" t="s">
        <v>325</v>
      </c>
      <c r="B61" s="49" t="s">
        <v>407</v>
      </c>
      <c r="C61" s="50">
        <v>87</v>
      </c>
      <c r="D61" s="50">
        <v>64</v>
      </c>
      <c r="E61" s="50">
        <v>76</v>
      </c>
    </row>
    <row r="62" spans="1:5" x14ac:dyDescent="0.2">
      <c r="A62" s="48" t="s">
        <v>323</v>
      </c>
      <c r="B62" s="49" t="s">
        <v>408</v>
      </c>
      <c r="C62" s="50">
        <v>77</v>
      </c>
      <c r="D62" s="50">
        <v>0</v>
      </c>
      <c r="E62" s="50">
        <v>60</v>
      </c>
    </row>
    <row r="63" spans="1:5" x14ac:dyDescent="0.2">
      <c r="A63" s="48" t="s">
        <v>323</v>
      </c>
      <c r="B63" s="49" t="s">
        <v>409</v>
      </c>
      <c r="C63" s="50">
        <v>80</v>
      </c>
      <c r="D63" s="50">
        <v>15</v>
      </c>
      <c r="E63" s="50">
        <v>52</v>
      </c>
    </row>
    <row r="64" spans="1:5" x14ac:dyDescent="0.2">
      <c r="A64" s="48" t="s">
        <v>324</v>
      </c>
      <c r="B64" s="49" t="s">
        <v>410</v>
      </c>
      <c r="C64" s="50">
        <v>66</v>
      </c>
      <c r="D64" s="50">
        <v>19</v>
      </c>
      <c r="E64" s="50">
        <v>81</v>
      </c>
    </row>
    <row r="65" spans="1:5" x14ac:dyDescent="0.2">
      <c r="A65" s="48" t="s">
        <v>323</v>
      </c>
      <c r="B65" s="49" t="s">
        <v>411</v>
      </c>
      <c r="C65" s="50">
        <v>49</v>
      </c>
      <c r="D65" s="50">
        <v>0</v>
      </c>
      <c r="E65" s="50">
        <v>12</v>
      </c>
    </row>
    <row r="66" spans="1:5" x14ac:dyDescent="0.2">
      <c r="A66" s="51" t="s">
        <v>325</v>
      </c>
      <c r="B66" s="49" t="s">
        <v>412</v>
      </c>
      <c r="C66" s="50">
        <v>76</v>
      </c>
      <c r="D66" s="50">
        <v>80</v>
      </c>
      <c r="E66" s="50">
        <v>53</v>
      </c>
    </row>
    <row r="67" spans="1:5" x14ac:dyDescent="0.2">
      <c r="A67" s="51" t="s">
        <v>324</v>
      </c>
      <c r="B67" s="49" t="s">
        <v>413</v>
      </c>
      <c r="C67" s="50">
        <v>90</v>
      </c>
      <c r="D67" s="50">
        <v>82</v>
      </c>
      <c r="E67" s="50">
        <v>72</v>
      </c>
    </row>
    <row r="68" spans="1:5" x14ac:dyDescent="0.2">
      <c r="A68" s="51" t="s">
        <v>325</v>
      </c>
      <c r="B68" s="49" t="s">
        <v>414</v>
      </c>
      <c r="C68" s="50">
        <v>18</v>
      </c>
      <c r="D68" s="50">
        <v>60</v>
      </c>
      <c r="E68" s="50">
        <v>13</v>
      </c>
    </row>
    <row r="69" spans="1:5" x14ac:dyDescent="0.2">
      <c r="A69" s="48" t="s">
        <v>323</v>
      </c>
      <c r="B69" s="49" t="s">
        <v>415</v>
      </c>
      <c r="C69" s="50">
        <v>89</v>
      </c>
      <c r="D69" s="50">
        <v>0</v>
      </c>
      <c r="E69" s="50">
        <v>14</v>
      </c>
    </row>
    <row r="70" spans="1:5" x14ac:dyDescent="0.2">
      <c r="A70" s="48" t="s">
        <v>322</v>
      </c>
      <c r="B70" s="49" t="s">
        <v>416</v>
      </c>
      <c r="C70" s="50">
        <v>0</v>
      </c>
      <c r="D70" s="50">
        <v>36</v>
      </c>
      <c r="E70" s="50">
        <v>46</v>
      </c>
    </row>
    <row r="71" spans="1:5" x14ac:dyDescent="0.2">
      <c r="A71" s="48" t="s">
        <v>323</v>
      </c>
      <c r="B71" s="49" t="s">
        <v>417</v>
      </c>
      <c r="C71" s="50">
        <v>51</v>
      </c>
      <c r="D71" s="50">
        <v>0</v>
      </c>
      <c r="E71" s="50">
        <v>51</v>
      </c>
    </row>
    <row r="72" spans="1:5" x14ac:dyDescent="0.2">
      <c r="A72" s="51" t="s">
        <v>324</v>
      </c>
      <c r="B72" s="49" t="s">
        <v>418</v>
      </c>
      <c r="C72" s="50">
        <v>49</v>
      </c>
      <c r="D72" s="50">
        <v>81</v>
      </c>
      <c r="E72" s="50">
        <v>0</v>
      </c>
    </row>
    <row r="73" spans="1:5" x14ac:dyDescent="0.2">
      <c r="A73" s="51" t="s">
        <v>325</v>
      </c>
      <c r="B73" s="49" t="s">
        <v>419</v>
      </c>
      <c r="C73" s="50">
        <v>60</v>
      </c>
      <c r="D73" s="50">
        <v>66</v>
      </c>
      <c r="E73" s="50">
        <v>59</v>
      </c>
    </row>
    <row r="74" spans="1:5" x14ac:dyDescent="0.2">
      <c r="A74" s="51" t="s">
        <v>325</v>
      </c>
      <c r="B74" s="49" t="s">
        <v>420</v>
      </c>
      <c r="C74" s="50">
        <v>46</v>
      </c>
      <c r="D74" s="50">
        <v>61</v>
      </c>
      <c r="E74" s="50">
        <v>45</v>
      </c>
    </row>
    <row r="75" spans="1:5" x14ac:dyDescent="0.2">
      <c r="A75" s="51" t="s">
        <v>325</v>
      </c>
      <c r="B75" s="49" t="s">
        <v>421</v>
      </c>
      <c r="C75" s="50">
        <v>57</v>
      </c>
      <c r="D75" s="50">
        <v>45</v>
      </c>
      <c r="E75" s="50">
        <v>50</v>
      </c>
    </row>
    <row r="76" spans="1:5" x14ac:dyDescent="0.2">
      <c r="A76" s="48" t="s">
        <v>324</v>
      </c>
      <c r="B76" s="49" t="s">
        <v>422</v>
      </c>
      <c r="C76" s="50">
        <v>67</v>
      </c>
      <c r="D76" s="50">
        <v>15</v>
      </c>
      <c r="E76" s="50">
        <v>71</v>
      </c>
    </row>
    <row r="77" spans="1:5" x14ac:dyDescent="0.2">
      <c r="A77" s="48" t="s">
        <v>322</v>
      </c>
      <c r="B77" s="49" t="s">
        <v>423</v>
      </c>
      <c r="C77" s="50">
        <v>64</v>
      </c>
      <c r="D77" s="50">
        <v>39</v>
      </c>
      <c r="E77" s="50">
        <v>60</v>
      </c>
    </row>
    <row r="78" spans="1:5" x14ac:dyDescent="0.2">
      <c r="A78" s="51" t="s">
        <v>323</v>
      </c>
      <c r="B78" s="49" t="s">
        <v>424</v>
      </c>
      <c r="C78" s="50">
        <v>94</v>
      </c>
      <c r="D78" s="50">
        <v>45</v>
      </c>
      <c r="E78" s="50">
        <v>60</v>
      </c>
    </row>
    <row r="79" spans="1:5" x14ac:dyDescent="0.2">
      <c r="A79" s="51" t="s">
        <v>325</v>
      </c>
      <c r="B79" s="49" t="s">
        <v>425</v>
      </c>
      <c r="C79" s="50">
        <v>74</v>
      </c>
      <c r="D79" s="50">
        <v>80</v>
      </c>
      <c r="E79" s="50">
        <v>0</v>
      </c>
    </row>
    <row r="80" spans="1:5" x14ac:dyDescent="0.2">
      <c r="A80" s="51" t="s">
        <v>323</v>
      </c>
      <c r="B80" s="49" t="s">
        <v>426</v>
      </c>
      <c r="C80" s="50">
        <v>95</v>
      </c>
      <c r="D80" s="50">
        <v>72</v>
      </c>
      <c r="E80" s="50">
        <v>95</v>
      </c>
    </row>
    <row r="81" spans="1:5" x14ac:dyDescent="0.2">
      <c r="A81" s="51" t="s">
        <v>322</v>
      </c>
      <c r="B81" s="49" t="s">
        <v>427</v>
      </c>
      <c r="C81" s="50">
        <v>44</v>
      </c>
      <c r="D81" s="50">
        <v>80</v>
      </c>
      <c r="E81" s="50">
        <v>86</v>
      </c>
    </row>
    <row r="82" spans="1:5" x14ac:dyDescent="0.2">
      <c r="A82" s="51" t="s">
        <v>325</v>
      </c>
      <c r="B82" s="49" t="s">
        <v>428</v>
      </c>
      <c r="C82" s="50">
        <v>90</v>
      </c>
      <c r="D82" s="50">
        <v>44</v>
      </c>
      <c r="E82" s="50">
        <v>0</v>
      </c>
    </row>
    <row r="83" spans="1:5" x14ac:dyDescent="0.2">
      <c r="A83" s="51" t="s">
        <v>324</v>
      </c>
      <c r="B83" s="49" t="s">
        <v>429</v>
      </c>
      <c r="C83" s="50">
        <v>0</v>
      </c>
      <c r="D83" s="50">
        <v>86</v>
      </c>
      <c r="E83" s="50">
        <v>0</v>
      </c>
    </row>
    <row r="84" spans="1:5" x14ac:dyDescent="0.2">
      <c r="A84" s="51" t="s">
        <v>325</v>
      </c>
      <c r="B84" s="49" t="s">
        <v>430</v>
      </c>
      <c r="C84" s="50">
        <v>58</v>
      </c>
      <c r="D84" s="50">
        <v>41</v>
      </c>
      <c r="E84" s="50">
        <v>78</v>
      </c>
    </row>
    <row r="85" spans="1:5" x14ac:dyDescent="0.2">
      <c r="A85" s="51" t="s">
        <v>322</v>
      </c>
      <c r="B85" s="49" t="s">
        <v>431</v>
      </c>
      <c r="C85" s="50">
        <v>47</v>
      </c>
      <c r="D85" s="50">
        <v>84</v>
      </c>
      <c r="E85" s="50">
        <v>98</v>
      </c>
    </row>
    <row r="86" spans="1:5" x14ac:dyDescent="0.2">
      <c r="A86" s="51" t="s">
        <v>325</v>
      </c>
      <c r="B86" s="49" t="s">
        <v>432</v>
      </c>
      <c r="C86" s="50">
        <v>51</v>
      </c>
      <c r="D86" s="50">
        <v>74</v>
      </c>
      <c r="E86" s="50">
        <v>47</v>
      </c>
    </row>
    <row r="87" spans="1:5" x14ac:dyDescent="0.2">
      <c r="A87" s="48" t="s">
        <v>323</v>
      </c>
      <c r="B87" s="49" t="s">
        <v>433</v>
      </c>
      <c r="C87" s="50">
        <v>80</v>
      </c>
      <c r="D87" s="50">
        <v>0</v>
      </c>
      <c r="E87" s="50">
        <v>51</v>
      </c>
    </row>
    <row r="88" spans="1:5" x14ac:dyDescent="0.2">
      <c r="A88" s="51" t="s">
        <v>325</v>
      </c>
      <c r="B88" s="49" t="s">
        <v>434</v>
      </c>
      <c r="C88" s="50">
        <v>56</v>
      </c>
      <c r="D88" s="50">
        <v>80</v>
      </c>
      <c r="E88" s="50">
        <v>60</v>
      </c>
    </row>
    <row r="89" spans="1:5" x14ac:dyDescent="0.2">
      <c r="A89" s="48" t="s">
        <v>324</v>
      </c>
      <c r="B89" s="49" t="s">
        <v>435</v>
      </c>
      <c r="C89" s="50">
        <v>85</v>
      </c>
      <c r="D89" s="50">
        <v>28</v>
      </c>
      <c r="E89" s="50">
        <v>57</v>
      </c>
    </row>
    <row r="90" spans="1:5" x14ac:dyDescent="0.2">
      <c r="A90" s="51" t="s">
        <v>325</v>
      </c>
      <c r="B90" s="49" t="s">
        <v>436</v>
      </c>
      <c r="C90" s="50">
        <v>73</v>
      </c>
      <c r="D90" s="50">
        <v>69</v>
      </c>
      <c r="E90" s="50">
        <v>60</v>
      </c>
    </row>
    <row r="91" spans="1:5" x14ac:dyDescent="0.2">
      <c r="A91" s="51" t="s">
        <v>324</v>
      </c>
      <c r="B91" s="49" t="s">
        <v>437</v>
      </c>
      <c r="C91" s="50">
        <v>70</v>
      </c>
      <c r="D91" s="50">
        <v>86</v>
      </c>
      <c r="E91" s="50">
        <v>17</v>
      </c>
    </row>
    <row r="92" spans="1:5" x14ac:dyDescent="0.2">
      <c r="A92" s="51" t="s">
        <v>324</v>
      </c>
      <c r="B92" s="49" t="s">
        <v>438</v>
      </c>
      <c r="C92" s="50">
        <v>90</v>
      </c>
      <c r="D92" s="50">
        <v>82</v>
      </c>
      <c r="E92" s="50">
        <v>73</v>
      </c>
    </row>
    <row r="93" spans="1:5" x14ac:dyDescent="0.2">
      <c r="A93" s="51" t="s">
        <v>324</v>
      </c>
      <c r="B93" s="49" t="s">
        <v>439</v>
      </c>
      <c r="C93" s="50">
        <v>51</v>
      </c>
      <c r="D93" s="50">
        <v>80</v>
      </c>
      <c r="E93" s="50">
        <v>83</v>
      </c>
    </row>
    <row r="94" spans="1:5" x14ac:dyDescent="0.2">
      <c r="A94" s="51" t="s">
        <v>322</v>
      </c>
      <c r="B94" s="49" t="s">
        <v>440</v>
      </c>
      <c r="C94" s="50">
        <v>72</v>
      </c>
      <c r="D94" s="50">
        <v>0</v>
      </c>
      <c r="E94" s="50">
        <v>99</v>
      </c>
    </row>
    <row r="95" spans="1:5" x14ac:dyDescent="0.2">
      <c r="A95" s="51" t="s">
        <v>322</v>
      </c>
      <c r="B95" s="49" t="s">
        <v>441</v>
      </c>
      <c r="C95" s="50">
        <v>80</v>
      </c>
      <c r="D95" s="50">
        <v>64</v>
      </c>
      <c r="E95" s="50">
        <v>85</v>
      </c>
    </row>
    <row r="96" spans="1:5" x14ac:dyDescent="0.2">
      <c r="A96" s="51" t="s">
        <v>325</v>
      </c>
      <c r="B96" s="49" t="s">
        <v>442</v>
      </c>
      <c r="C96" s="50">
        <v>40</v>
      </c>
      <c r="D96" s="50">
        <v>80</v>
      </c>
      <c r="E96" s="50">
        <v>0</v>
      </c>
    </row>
    <row r="97" spans="1:5" x14ac:dyDescent="0.2">
      <c r="A97" s="51" t="s">
        <v>323</v>
      </c>
      <c r="B97" s="49" t="s">
        <v>443</v>
      </c>
      <c r="C97" s="50">
        <v>97</v>
      </c>
      <c r="D97" s="50">
        <v>90</v>
      </c>
      <c r="E97" s="50">
        <v>60</v>
      </c>
    </row>
    <row r="98" spans="1:5" x14ac:dyDescent="0.2">
      <c r="A98" s="51" t="s">
        <v>325</v>
      </c>
      <c r="B98" s="49" t="s">
        <v>444</v>
      </c>
      <c r="C98" s="50">
        <v>55</v>
      </c>
      <c r="D98" s="50">
        <v>70</v>
      </c>
      <c r="E98" s="50">
        <v>80</v>
      </c>
    </row>
    <row r="99" spans="1:5" x14ac:dyDescent="0.2">
      <c r="A99" s="51" t="s">
        <v>324</v>
      </c>
      <c r="B99" s="49" t="s">
        <v>445</v>
      </c>
      <c r="C99" s="50">
        <v>0</v>
      </c>
      <c r="D99" s="50">
        <v>90</v>
      </c>
      <c r="E99" s="50">
        <v>69</v>
      </c>
    </row>
    <row r="100" spans="1:5" x14ac:dyDescent="0.2">
      <c r="A100" s="48" t="s">
        <v>323</v>
      </c>
      <c r="B100" s="49" t="s">
        <v>446</v>
      </c>
      <c r="C100" s="50">
        <v>88</v>
      </c>
      <c r="D100" s="50">
        <v>0</v>
      </c>
      <c r="E100" s="50">
        <v>60</v>
      </c>
    </row>
    <row r="101" spans="1:5" x14ac:dyDescent="0.2">
      <c r="A101" s="51" t="s">
        <v>322</v>
      </c>
      <c r="B101" s="49" t="s">
        <v>447</v>
      </c>
      <c r="C101" s="50">
        <v>80</v>
      </c>
      <c r="D101" s="50">
        <v>81</v>
      </c>
      <c r="E101" s="50">
        <v>91</v>
      </c>
    </row>
    <row r="102" spans="1:5" x14ac:dyDescent="0.2">
      <c r="A102" s="51" t="s">
        <v>325</v>
      </c>
      <c r="B102" s="49" t="s">
        <v>448</v>
      </c>
      <c r="C102" s="50">
        <v>55</v>
      </c>
      <c r="D102" s="50">
        <v>70</v>
      </c>
      <c r="E102" s="50">
        <v>80</v>
      </c>
    </row>
    <row r="103" spans="1:5" x14ac:dyDescent="0.2">
      <c r="A103" s="51" t="s">
        <v>324</v>
      </c>
      <c r="B103" s="49" t="s">
        <v>449</v>
      </c>
      <c r="C103" s="50">
        <v>41</v>
      </c>
      <c r="D103" s="50">
        <v>83</v>
      </c>
      <c r="E103" s="50">
        <v>0</v>
      </c>
    </row>
    <row r="104" spans="1:5" x14ac:dyDescent="0.2">
      <c r="A104" s="51" t="s">
        <v>324</v>
      </c>
      <c r="B104" s="49" t="s">
        <v>450</v>
      </c>
      <c r="C104" s="50">
        <v>86</v>
      </c>
      <c r="D104" s="50">
        <v>88</v>
      </c>
      <c r="E104" s="50">
        <v>0</v>
      </c>
    </row>
    <row r="105" spans="1:5" x14ac:dyDescent="0.2">
      <c r="A105" s="51" t="s">
        <v>325</v>
      </c>
      <c r="B105" s="49" t="s">
        <v>451</v>
      </c>
      <c r="C105" s="50">
        <v>0</v>
      </c>
      <c r="D105" s="50">
        <v>56</v>
      </c>
      <c r="E105" s="50">
        <v>44</v>
      </c>
    </row>
    <row r="106" spans="1:5" x14ac:dyDescent="0.2">
      <c r="A106" s="48" t="s">
        <v>323</v>
      </c>
      <c r="B106" s="49" t="s">
        <v>452</v>
      </c>
      <c r="C106" s="50">
        <v>81</v>
      </c>
      <c r="D106" s="50">
        <v>0</v>
      </c>
      <c r="E106" s="50">
        <v>57</v>
      </c>
    </row>
    <row r="107" spans="1:5" x14ac:dyDescent="0.2">
      <c r="A107" s="48" t="s">
        <v>324</v>
      </c>
      <c r="B107" s="49" t="s">
        <v>453</v>
      </c>
      <c r="C107" s="50">
        <v>72</v>
      </c>
      <c r="D107" s="50">
        <v>30</v>
      </c>
      <c r="E107" s="50">
        <v>0</v>
      </c>
    </row>
    <row r="108" spans="1:5" x14ac:dyDescent="0.2">
      <c r="A108" s="48" t="s">
        <v>324</v>
      </c>
      <c r="B108" s="49" t="s">
        <v>454</v>
      </c>
      <c r="C108" s="50">
        <v>49</v>
      </c>
      <c r="D108" s="50">
        <v>29</v>
      </c>
      <c r="E108" s="50">
        <v>47</v>
      </c>
    </row>
    <row r="109" spans="1:5" x14ac:dyDescent="0.2">
      <c r="A109" s="51" t="s">
        <v>324</v>
      </c>
      <c r="B109" s="49" t="s">
        <v>455</v>
      </c>
      <c r="C109" s="50">
        <v>80</v>
      </c>
      <c r="D109" s="50">
        <v>90</v>
      </c>
      <c r="E109" s="50">
        <v>61</v>
      </c>
    </row>
    <row r="110" spans="1:5" x14ac:dyDescent="0.2">
      <c r="A110" s="51" t="s">
        <v>322</v>
      </c>
      <c r="B110" s="49" t="s">
        <v>456</v>
      </c>
      <c r="C110" s="50">
        <v>82</v>
      </c>
      <c r="D110" s="50">
        <v>46</v>
      </c>
      <c r="E110" s="50">
        <v>91</v>
      </c>
    </row>
    <row r="111" spans="1:5" x14ac:dyDescent="0.2">
      <c r="A111" s="51" t="s">
        <v>325</v>
      </c>
      <c r="B111" s="49" t="s">
        <v>457</v>
      </c>
      <c r="C111" s="50">
        <v>66</v>
      </c>
      <c r="D111" s="50">
        <v>41</v>
      </c>
      <c r="E111" s="50">
        <v>74</v>
      </c>
    </row>
    <row r="112" spans="1:5" x14ac:dyDescent="0.2">
      <c r="A112" s="48" t="s">
        <v>323</v>
      </c>
      <c r="B112" s="49" t="s">
        <v>458</v>
      </c>
      <c r="C112" s="50">
        <v>0</v>
      </c>
      <c r="D112" s="50">
        <v>0</v>
      </c>
      <c r="E112" s="50">
        <v>74</v>
      </c>
    </row>
    <row r="113" spans="1:5" x14ac:dyDescent="0.2">
      <c r="A113" s="48" t="s">
        <v>323</v>
      </c>
      <c r="B113" s="49" t="s">
        <v>459</v>
      </c>
      <c r="C113" s="50">
        <v>80</v>
      </c>
      <c r="D113" s="50">
        <v>0</v>
      </c>
      <c r="E113" s="50">
        <v>60</v>
      </c>
    </row>
    <row r="114" spans="1:5" x14ac:dyDescent="0.2">
      <c r="A114" s="48" t="s">
        <v>322</v>
      </c>
      <c r="B114" s="49" t="s">
        <v>460</v>
      </c>
      <c r="C114" s="50">
        <v>66</v>
      </c>
      <c r="D114" s="50">
        <v>37</v>
      </c>
      <c r="E114" s="50">
        <v>60</v>
      </c>
    </row>
    <row r="115" spans="1:5" x14ac:dyDescent="0.2">
      <c r="A115" s="48" t="s">
        <v>323</v>
      </c>
      <c r="B115" s="49" t="s">
        <v>461</v>
      </c>
      <c r="C115" s="50">
        <v>81</v>
      </c>
      <c r="D115" s="50">
        <v>0</v>
      </c>
      <c r="E115" s="50">
        <v>60</v>
      </c>
    </row>
    <row r="116" spans="1:5" x14ac:dyDescent="0.2">
      <c r="A116" s="48" t="s">
        <v>323</v>
      </c>
      <c r="B116" s="49" t="s">
        <v>462</v>
      </c>
      <c r="C116" s="50">
        <v>0</v>
      </c>
      <c r="D116" s="50">
        <v>0</v>
      </c>
      <c r="E116" s="50">
        <v>62</v>
      </c>
    </row>
    <row r="117" spans="1:5" x14ac:dyDescent="0.2">
      <c r="A117" s="51" t="s">
        <v>325</v>
      </c>
      <c r="B117" s="49" t="s">
        <v>463</v>
      </c>
      <c r="C117" s="50">
        <v>55</v>
      </c>
      <c r="D117" s="50">
        <v>70</v>
      </c>
      <c r="E117" s="50">
        <v>80</v>
      </c>
    </row>
    <row r="118" spans="1:5" x14ac:dyDescent="0.2">
      <c r="A118" s="51" t="s">
        <v>325</v>
      </c>
      <c r="B118" s="49" t="s">
        <v>464</v>
      </c>
      <c r="C118" s="50">
        <v>0</v>
      </c>
      <c r="D118" s="50">
        <v>62</v>
      </c>
      <c r="E118" s="50">
        <v>73</v>
      </c>
    </row>
    <row r="119" spans="1:5" x14ac:dyDescent="0.2">
      <c r="A119" s="51" t="s">
        <v>325</v>
      </c>
      <c r="B119" s="49" t="s">
        <v>465</v>
      </c>
      <c r="C119" s="50">
        <v>85</v>
      </c>
      <c r="D119" s="50">
        <v>58</v>
      </c>
      <c r="E119" s="50">
        <v>60</v>
      </c>
    </row>
    <row r="120" spans="1:5" x14ac:dyDescent="0.2">
      <c r="A120" s="48" t="s">
        <v>322</v>
      </c>
      <c r="B120" s="49" t="s">
        <v>466</v>
      </c>
      <c r="C120" s="50">
        <v>64</v>
      </c>
      <c r="D120" s="50">
        <v>34</v>
      </c>
      <c r="E120" s="50">
        <v>60</v>
      </c>
    </row>
    <row r="121" spans="1:5" x14ac:dyDescent="0.2">
      <c r="A121" s="51" t="s">
        <v>324</v>
      </c>
      <c r="B121" s="49" t="s">
        <v>467</v>
      </c>
      <c r="C121" s="50">
        <v>60</v>
      </c>
      <c r="D121" s="50">
        <v>83</v>
      </c>
      <c r="E121" s="50">
        <v>55</v>
      </c>
    </row>
    <row r="122" spans="1:5" x14ac:dyDescent="0.2">
      <c r="A122" s="51" t="s">
        <v>322</v>
      </c>
      <c r="B122" s="49" t="s">
        <v>468</v>
      </c>
      <c r="C122" s="50">
        <v>80</v>
      </c>
      <c r="D122" s="50">
        <v>80</v>
      </c>
      <c r="E122" s="50">
        <v>93</v>
      </c>
    </row>
    <row r="123" spans="1:5" x14ac:dyDescent="0.2">
      <c r="A123" s="48" t="s">
        <v>324</v>
      </c>
      <c r="B123" s="49" t="s">
        <v>469</v>
      </c>
      <c r="C123" s="50">
        <v>83</v>
      </c>
      <c r="D123" s="50">
        <v>17</v>
      </c>
      <c r="E123" s="50">
        <v>43</v>
      </c>
    </row>
    <row r="124" spans="1:5" x14ac:dyDescent="0.2">
      <c r="A124" s="51" t="s">
        <v>325</v>
      </c>
      <c r="B124" s="49" t="s">
        <v>470</v>
      </c>
      <c r="C124" s="50">
        <v>55</v>
      </c>
      <c r="D124" s="50">
        <v>70</v>
      </c>
      <c r="E124" s="50">
        <v>80</v>
      </c>
    </row>
    <row r="125" spans="1:5" x14ac:dyDescent="0.2">
      <c r="A125" s="48" t="s">
        <v>323</v>
      </c>
      <c r="B125" s="49" t="s">
        <v>471</v>
      </c>
      <c r="C125" s="50">
        <v>53</v>
      </c>
      <c r="D125" s="50">
        <v>0</v>
      </c>
      <c r="E125" s="50">
        <v>80</v>
      </c>
    </row>
    <row r="126" spans="1:5" x14ac:dyDescent="0.2">
      <c r="A126" s="51" t="s">
        <v>325</v>
      </c>
      <c r="B126" s="49" t="s">
        <v>472</v>
      </c>
      <c r="C126" s="50">
        <v>80</v>
      </c>
      <c r="D126" s="50">
        <v>66</v>
      </c>
      <c r="E126" s="50">
        <v>71</v>
      </c>
    </row>
    <row r="127" spans="1:5" x14ac:dyDescent="0.2">
      <c r="A127" s="48" t="s">
        <v>322</v>
      </c>
      <c r="B127" s="49" t="s">
        <v>473</v>
      </c>
      <c r="C127" s="50">
        <v>0</v>
      </c>
      <c r="D127" s="50">
        <v>37</v>
      </c>
      <c r="E127" s="50">
        <v>47</v>
      </c>
    </row>
    <row r="128" spans="1:5" x14ac:dyDescent="0.2">
      <c r="A128" s="51" t="s">
        <v>324</v>
      </c>
      <c r="B128" s="49" t="s">
        <v>474</v>
      </c>
      <c r="C128" s="50">
        <v>49</v>
      </c>
      <c r="D128" s="50">
        <v>90</v>
      </c>
      <c r="E128" s="50">
        <v>73</v>
      </c>
    </row>
    <row r="129" spans="1:5" x14ac:dyDescent="0.2">
      <c r="A129" s="48" t="s">
        <v>323</v>
      </c>
      <c r="B129" s="49" t="s">
        <v>475</v>
      </c>
      <c r="C129" s="50">
        <v>80</v>
      </c>
      <c r="D129" s="50">
        <v>0</v>
      </c>
      <c r="E129" s="50">
        <v>0</v>
      </c>
    </row>
    <row r="130" spans="1:5" x14ac:dyDescent="0.2">
      <c r="A130" s="51" t="s">
        <v>325</v>
      </c>
      <c r="B130" s="49" t="s">
        <v>476</v>
      </c>
      <c r="C130" s="50">
        <v>0</v>
      </c>
      <c r="D130" s="50">
        <v>80</v>
      </c>
      <c r="E130" s="50">
        <v>60</v>
      </c>
    </row>
    <row r="131" spans="1:5" x14ac:dyDescent="0.2">
      <c r="A131" s="51" t="s">
        <v>325</v>
      </c>
      <c r="B131" s="49" t="s">
        <v>477</v>
      </c>
      <c r="C131" s="50">
        <v>74</v>
      </c>
      <c r="D131" s="50">
        <v>80</v>
      </c>
      <c r="E131" s="50">
        <v>0</v>
      </c>
    </row>
    <row r="132" spans="1:5" x14ac:dyDescent="0.2">
      <c r="A132" s="51" t="s">
        <v>325</v>
      </c>
      <c r="B132" s="49" t="s">
        <v>478</v>
      </c>
      <c r="C132" s="50">
        <v>80</v>
      </c>
      <c r="D132" s="50">
        <v>43</v>
      </c>
      <c r="E132" s="50">
        <v>60</v>
      </c>
    </row>
    <row r="133" spans="1:5" x14ac:dyDescent="0.2">
      <c r="A133" s="48" t="s">
        <v>323</v>
      </c>
      <c r="B133" s="49" t="s">
        <v>479</v>
      </c>
      <c r="C133" s="50">
        <v>0</v>
      </c>
      <c r="D133" s="50">
        <v>0</v>
      </c>
      <c r="E133" s="50">
        <v>0</v>
      </c>
    </row>
    <row r="134" spans="1:5" x14ac:dyDescent="0.2">
      <c r="A134" s="51" t="s">
        <v>325</v>
      </c>
      <c r="B134" s="49" t="s">
        <v>480</v>
      </c>
      <c r="C134" s="50">
        <v>79</v>
      </c>
      <c r="D134" s="50">
        <v>57</v>
      </c>
      <c r="E134" s="50">
        <v>60</v>
      </c>
    </row>
    <row r="135" spans="1:5" x14ac:dyDescent="0.2">
      <c r="A135" s="51" t="s">
        <v>324</v>
      </c>
      <c r="B135" s="49" t="s">
        <v>481</v>
      </c>
      <c r="C135" s="50">
        <v>57</v>
      </c>
      <c r="D135" s="50">
        <v>80</v>
      </c>
      <c r="E135" s="50">
        <v>81</v>
      </c>
    </row>
    <row r="136" spans="1:5" x14ac:dyDescent="0.2">
      <c r="A136" s="48" t="s">
        <v>323</v>
      </c>
      <c r="B136" s="49" t="s">
        <v>482</v>
      </c>
      <c r="C136" s="50">
        <v>80</v>
      </c>
      <c r="D136" s="50">
        <v>0</v>
      </c>
      <c r="E136" s="50">
        <v>65</v>
      </c>
    </row>
    <row r="137" spans="1:5" x14ac:dyDescent="0.2">
      <c r="A137" s="51" t="s">
        <v>322</v>
      </c>
      <c r="B137" s="49" t="s">
        <v>483</v>
      </c>
      <c r="C137" s="50">
        <v>77</v>
      </c>
      <c r="D137" s="50">
        <v>57</v>
      </c>
      <c r="E137" s="50">
        <v>100</v>
      </c>
    </row>
    <row r="138" spans="1:5" x14ac:dyDescent="0.2">
      <c r="A138" s="48" t="s">
        <v>322</v>
      </c>
      <c r="B138" s="49" t="s">
        <v>484</v>
      </c>
      <c r="C138" s="50">
        <v>25</v>
      </c>
      <c r="D138" s="50">
        <v>34</v>
      </c>
      <c r="E138" s="50">
        <v>0</v>
      </c>
    </row>
    <row r="139" spans="1:5" x14ac:dyDescent="0.2">
      <c r="A139" s="51" t="s">
        <v>324</v>
      </c>
      <c r="B139" s="49" t="s">
        <v>485</v>
      </c>
      <c r="C139" s="50">
        <v>80</v>
      </c>
      <c r="D139" s="50">
        <v>90</v>
      </c>
      <c r="E139" s="50">
        <v>64</v>
      </c>
    </row>
    <row r="140" spans="1:5" x14ac:dyDescent="0.2">
      <c r="A140" s="51" t="s">
        <v>324</v>
      </c>
      <c r="B140" s="49" t="s">
        <v>486</v>
      </c>
      <c r="C140" s="50">
        <v>66</v>
      </c>
      <c r="D140" s="50">
        <v>82</v>
      </c>
      <c r="E140" s="50">
        <v>0</v>
      </c>
    </row>
    <row r="141" spans="1:5" x14ac:dyDescent="0.2">
      <c r="A141" s="48" t="s">
        <v>323</v>
      </c>
      <c r="B141" s="49" t="s">
        <v>487</v>
      </c>
      <c r="C141" s="50">
        <v>85</v>
      </c>
      <c r="D141" s="50">
        <v>0</v>
      </c>
      <c r="E141" s="50">
        <v>0</v>
      </c>
    </row>
    <row r="142" spans="1:5" x14ac:dyDescent="0.2">
      <c r="A142" s="51" t="s">
        <v>325</v>
      </c>
      <c r="B142" s="49" t="s">
        <v>488</v>
      </c>
      <c r="C142" s="50">
        <v>80</v>
      </c>
      <c r="D142" s="50">
        <v>68</v>
      </c>
      <c r="E142" s="50">
        <v>82</v>
      </c>
    </row>
    <row r="143" spans="1:5" x14ac:dyDescent="0.2">
      <c r="A143" s="48" t="s">
        <v>323</v>
      </c>
      <c r="B143" s="49" t="s">
        <v>489</v>
      </c>
      <c r="C143" s="50">
        <v>45</v>
      </c>
      <c r="D143" s="50">
        <v>0</v>
      </c>
      <c r="E143" s="50">
        <v>43</v>
      </c>
    </row>
    <row r="144" spans="1:5" x14ac:dyDescent="0.2">
      <c r="A144" s="51" t="s">
        <v>325</v>
      </c>
      <c r="B144" s="49" t="s">
        <v>490</v>
      </c>
      <c r="C144" s="50">
        <v>76</v>
      </c>
      <c r="D144" s="50">
        <v>47</v>
      </c>
      <c r="E144" s="50">
        <v>0</v>
      </c>
    </row>
    <row r="145" spans="1:5" x14ac:dyDescent="0.2">
      <c r="A145" s="51" t="s">
        <v>325</v>
      </c>
      <c r="B145" s="49" t="s">
        <v>491</v>
      </c>
      <c r="C145" s="50">
        <v>55</v>
      </c>
      <c r="D145" s="50">
        <v>70</v>
      </c>
      <c r="E145" s="50">
        <v>80</v>
      </c>
    </row>
    <row r="146" spans="1:5" x14ac:dyDescent="0.2">
      <c r="A146" s="51" t="s">
        <v>325</v>
      </c>
      <c r="B146" s="49" t="s">
        <v>492</v>
      </c>
      <c r="C146" s="50">
        <v>45</v>
      </c>
      <c r="D146" s="50">
        <v>55</v>
      </c>
      <c r="E146" s="50">
        <v>61</v>
      </c>
    </row>
    <row r="147" spans="1:5" x14ac:dyDescent="0.2">
      <c r="A147" s="51" t="s">
        <v>323</v>
      </c>
      <c r="B147" s="49" t="s">
        <v>493</v>
      </c>
      <c r="C147" s="50">
        <v>95</v>
      </c>
      <c r="D147" s="50">
        <v>57</v>
      </c>
      <c r="E147" s="50">
        <v>42</v>
      </c>
    </row>
    <row r="148" spans="1:5" x14ac:dyDescent="0.2">
      <c r="A148" s="51" t="s">
        <v>325</v>
      </c>
      <c r="B148" s="49" t="s">
        <v>494</v>
      </c>
      <c r="C148" s="50">
        <v>45</v>
      </c>
      <c r="D148" s="50">
        <v>44</v>
      </c>
      <c r="E148" s="50">
        <v>74</v>
      </c>
    </row>
    <row r="149" spans="1:5" x14ac:dyDescent="0.2">
      <c r="A149" s="51" t="s">
        <v>325</v>
      </c>
      <c r="B149" s="49" t="s">
        <v>495</v>
      </c>
      <c r="C149" s="50">
        <v>55</v>
      </c>
      <c r="D149" s="50">
        <v>46</v>
      </c>
      <c r="E149" s="50">
        <v>0</v>
      </c>
    </row>
    <row r="150" spans="1:5" x14ac:dyDescent="0.2">
      <c r="A150" s="51" t="s">
        <v>325</v>
      </c>
      <c r="B150" s="49" t="s">
        <v>496</v>
      </c>
      <c r="C150" s="50">
        <v>0</v>
      </c>
      <c r="D150" s="50">
        <v>72</v>
      </c>
      <c r="E150" s="50">
        <v>49</v>
      </c>
    </row>
    <row r="151" spans="1:5" x14ac:dyDescent="0.2">
      <c r="A151" s="51" t="s">
        <v>325</v>
      </c>
      <c r="B151" s="49" t="s">
        <v>497</v>
      </c>
      <c r="C151" s="50">
        <v>59</v>
      </c>
      <c r="D151" s="50">
        <v>80</v>
      </c>
      <c r="E151" s="50">
        <v>55</v>
      </c>
    </row>
    <row r="152" spans="1:5" x14ac:dyDescent="0.2">
      <c r="A152" s="48" t="s">
        <v>324</v>
      </c>
      <c r="B152" s="49" t="s">
        <v>498</v>
      </c>
      <c r="C152" s="50">
        <v>0</v>
      </c>
      <c r="D152" s="50">
        <v>30</v>
      </c>
      <c r="E152" s="50">
        <v>60</v>
      </c>
    </row>
    <row r="153" spans="1:5" x14ac:dyDescent="0.2">
      <c r="A153" s="51" t="s">
        <v>322</v>
      </c>
      <c r="B153" s="49" t="s">
        <v>499</v>
      </c>
      <c r="C153" s="50">
        <v>43</v>
      </c>
      <c r="D153" s="50">
        <v>90</v>
      </c>
      <c r="E153" s="50">
        <v>91</v>
      </c>
    </row>
    <row r="154" spans="1:5" x14ac:dyDescent="0.2">
      <c r="A154" s="51" t="s">
        <v>322</v>
      </c>
      <c r="B154" s="49" t="s">
        <v>500</v>
      </c>
      <c r="C154" s="50">
        <v>61</v>
      </c>
      <c r="D154" s="50">
        <v>19</v>
      </c>
      <c r="E154" s="50">
        <v>97</v>
      </c>
    </row>
    <row r="155" spans="1:5" x14ac:dyDescent="0.2">
      <c r="A155" s="51" t="s">
        <v>325</v>
      </c>
      <c r="B155" s="49" t="s">
        <v>501</v>
      </c>
      <c r="C155" s="50">
        <v>81</v>
      </c>
      <c r="D155" s="50">
        <v>43</v>
      </c>
      <c r="E155" s="50">
        <v>49</v>
      </c>
    </row>
    <row r="156" spans="1:5" x14ac:dyDescent="0.2">
      <c r="A156" s="51" t="s">
        <v>325</v>
      </c>
      <c r="B156" s="49" t="s">
        <v>502</v>
      </c>
      <c r="C156" s="50">
        <v>67</v>
      </c>
      <c r="D156" s="50">
        <v>59</v>
      </c>
      <c r="E156" s="50">
        <v>16</v>
      </c>
    </row>
    <row r="157" spans="1:5" x14ac:dyDescent="0.2">
      <c r="A157" s="51" t="s">
        <v>324</v>
      </c>
      <c r="B157" s="49" t="s">
        <v>503</v>
      </c>
      <c r="C157" s="50">
        <v>52</v>
      </c>
      <c r="D157" s="50">
        <v>82</v>
      </c>
      <c r="E157" s="50">
        <v>78</v>
      </c>
    </row>
    <row r="158" spans="1:5" x14ac:dyDescent="0.2">
      <c r="A158" s="51" t="s">
        <v>325</v>
      </c>
      <c r="B158" s="49" t="s">
        <v>504</v>
      </c>
      <c r="C158" s="50">
        <v>80</v>
      </c>
      <c r="D158" s="50">
        <v>80</v>
      </c>
      <c r="E158" s="50">
        <v>60</v>
      </c>
    </row>
    <row r="159" spans="1:5" x14ac:dyDescent="0.2">
      <c r="A159" s="51" t="s">
        <v>324</v>
      </c>
      <c r="B159" s="49" t="s">
        <v>505</v>
      </c>
      <c r="C159" s="50">
        <v>0</v>
      </c>
      <c r="D159" s="50">
        <v>83</v>
      </c>
      <c r="E159" s="50">
        <v>65</v>
      </c>
    </row>
    <row r="160" spans="1:5" x14ac:dyDescent="0.2">
      <c r="A160" s="51" t="s">
        <v>322</v>
      </c>
      <c r="B160" s="49" t="s">
        <v>506</v>
      </c>
      <c r="C160" s="50">
        <v>52</v>
      </c>
      <c r="D160" s="50">
        <v>81</v>
      </c>
      <c r="E160" s="50">
        <v>88</v>
      </c>
    </row>
    <row r="161" spans="1:5" x14ac:dyDescent="0.2">
      <c r="A161" s="51" t="s">
        <v>323</v>
      </c>
      <c r="B161" s="49" t="s">
        <v>507</v>
      </c>
      <c r="C161" s="50">
        <v>94</v>
      </c>
      <c r="D161" s="50">
        <v>0</v>
      </c>
      <c r="E161" s="50">
        <v>91</v>
      </c>
    </row>
    <row r="162" spans="1:5" x14ac:dyDescent="0.2">
      <c r="A162" s="51" t="s">
        <v>324</v>
      </c>
      <c r="B162" s="49" t="s">
        <v>508</v>
      </c>
      <c r="C162" s="50">
        <v>0</v>
      </c>
      <c r="D162" s="50">
        <v>85</v>
      </c>
      <c r="E162" s="50">
        <v>57</v>
      </c>
    </row>
    <row r="163" spans="1:5" x14ac:dyDescent="0.2">
      <c r="A163" s="51" t="s">
        <v>322</v>
      </c>
      <c r="B163" s="49" t="s">
        <v>509</v>
      </c>
      <c r="C163" s="50">
        <v>41</v>
      </c>
      <c r="D163" s="50">
        <v>0</v>
      </c>
      <c r="E163" s="50">
        <v>93</v>
      </c>
    </row>
    <row r="164" spans="1:5" x14ac:dyDescent="0.2">
      <c r="A164" s="51" t="s">
        <v>322</v>
      </c>
      <c r="B164" s="49" t="s">
        <v>510</v>
      </c>
      <c r="C164" s="50">
        <v>80</v>
      </c>
      <c r="D164" s="50">
        <v>80</v>
      </c>
      <c r="E164" s="50">
        <v>95</v>
      </c>
    </row>
    <row r="165" spans="1:5" x14ac:dyDescent="0.2">
      <c r="A165" s="51" t="s">
        <v>325</v>
      </c>
      <c r="B165" s="49" t="s">
        <v>511</v>
      </c>
      <c r="C165" s="50">
        <v>43</v>
      </c>
      <c r="D165" s="50">
        <v>74</v>
      </c>
      <c r="E165" s="50">
        <v>73</v>
      </c>
    </row>
    <row r="166" spans="1:5" x14ac:dyDescent="0.2">
      <c r="A166" s="51" t="s">
        <v>325</v>
      </c>
      <c r="B166" s="49" t="s">
        <v>512</v>
      </c>
      <c r="C166" s="50">
        <v>51</v>
      </c>
      <c r="D166" s="50">
        <v>45</v>
      </c>
      <c r="E166" s="50">
        <v>0</v>
      </c>
    </row>
    <row r="167" spans="1:5" x14ac:dyDescent="0.2">
      <c r="A167" s="51" t="s">
        <v>325</v>
      </c>
      <c r="B167" s="49" t="s">
        <v>513</v>
      </c>
      <c r="C167" s="50">
        <v>60</v>
      </c>
      <c r="D167" s="50">
        <v>57</v>
      </c>
      <c r="E167" s="50">
        <v>45</v>
      </c>
    </row>
    <row r="168" spans="1:5" x14ac:dyDescent="0.2">
      <c r="A168" s="51" t="s">
        <v>322</v>
      </c>
      <c r="B168" s="49" t="s">
        <v>514</v>
      </c>
      <c r="C168" s="50">
        <v>43</v>
      </c>
      <c r="D168" s="50">
        <v>67</v>
      </c>
      <c r="E168" s="50">
        <v>84</v>
      </c>
    </row>
    <row r="169" spans="1:5" x14ac:dyDescent="0.2">
      <c r="A169" s="51" t="s">
        <v>325</v>
      </c>
      <c r="B169" s="49" t="s">
        <v>515</v>
      </c>
      <c r="C169" s="50">
        <v>76</v>
      </c>
      <c r="D169" s="50">
        <v>59</v>
      </c>
      <c r="E169" s="50">
        <v>60</v>
      </c>
    </row>
    <row r="170" spans="1:5" x14ac:dyDescent="0.2">
      <c r="A170" s="48" t="s">
        <v>324</v>
      </c>
      <c r="B170" s="49" t="s">
        <v>516</v>
      </c>
      <c r="C170" s="50">
        <v>89</v>
      </c>
      <c r="D170" s="50">
        <v>30</v>
      </c>
      <c r="E170" s="50">
        <v>59</v>
      </c>
    </row>
    <row r="171" spans="1:5" x14ac:dyDescent="0.2">
      <c r="A171" s="51" t="s">
        <v>322</v>
      </c>
      <c r="B171" s="49" t="s">
        <v>517</v>
      </c>
      <c r="C171" s="50">
        <v>71</v>
      </c>
      <c r="D171" s="50">
        <v>17</v>
      </c>
      <c r="E171" s="50">
        <v>99</v>
      </c>
    </row>
    <row r="172" spans="1:5" x14ac:dyDescent="0.2">
      <c r="A172" s="51" t="s">
        <v>323</v>
      </c>
      <c r="B172" s="49" t="s">
        <v>518</v>
      </c>
      <c r="C172" s="50">
        <v>97</v>
      </c>
      <c r="D172" s="50">
        <v>34</v>
      </c>
      <c r="E172" s="50">
        <v>0</v>
      </c>
    </row>
    <row r="173" spans="1:5" x14ac:dyDescent="0.2">
      <c r="A173" s="51" t="s">
        <v>325</v>
      </c>
      <c r="B173" s="49" t="s">
        <v>519</v>
      </c>
      <c r="C173" s="50">
        <v>59</v>
      </c>
      <c r="D173" s="50">
        <v>72</v>
      </c>
      <c r="E173" s="50">
        <v>52</v>
      </c>
    </row>
    <row r="174" spans="1:5" x14ac:dyDescent="0.2">
      <c r="A174" s="48" t="s">
        <v>323</v>
      </c>
      <c r="B174" s="49" t="s">
        <v>520</v>
      </c>
      <c r="C174" s="50">
        <v>77</v>
      </c>
      <c r="D174" s="50">
        <v>0</v>
      </c>
      <c r="E174" s="50">
        <v>60</v>
      </c>
    </row>
    <row r="175" spans="1:5" x14ac:dyDescent="0.2">
      <c r="A175" s="51" t="s">
        <v>325</v>
      </c>
      <c r="B175" s="49" t="s">
        <v>521</v>
      </c>
      <c r="C175" s="50">
        <v>55</v>
      </c>
      <c r="D175" s="50">
        <v>80</v>
      </c>
      <c r="E175" s="50">
        <v>0</v>
      </c>
    </row>
    <row r="176" spans="1:5" x14ac:dyDescent="0.2">
      <c r="A176" s="51" t="s">
        <v>324</v>
      </c>
      <c r="B176" s="49" t="s">
        <v>522</v>
      </c>
      <c r="C176" s="50">
        <v>0</v>
      </c>
      <c r="D176" s="50">
        <v>83</v>
      </c>
      <c r="E176" s="50">
        <v>53</v>
      </c>
    </row>
    <row r="177" spans="1:5" x14ac:dyDescent="0.2">
      <c r="A177" s="51" t="s">
        <v>325</v>
      </c>
      <c r="B177" s="49" t="s">
        <v>523</v>
      </c>
      <c r="C177" s="50">
        <v>45</v>
      </c>
      <c r="D177" s="50">
        <v>56</v>
      </c>
      <c r="E177" s="50">
        <v>12</v>
      </c>
    </row>
    <row r="178" spans="1:5" x14ac:dyDescent="0.2">
      <c r="A178" s="51" t="s">
        <v>324</v>
      </c>
      <c r="B178" s="49" t="s">
        <v>524</v>
      </c>
      <c r="C178" s="50">
        <v>80</v>
      </c>
      <c r="D178" s="50">
        <v>82</v>
      </c>
      <c r="E178" s="50">
        <v>60</v>
      </c>
    </row>
    <row r="179" spans="1:5" x14ac:dyDescent="0.2">
      <c r="A179" s="51" t="s">
        <v>324</v>
      </c>
      <c r="B179" s="49" t="s">
        <v>525</v>
      </c>
      <c r="C179" s="50">
        <v>88</v>
      </c>
      <c r="D179" s="50">
        <v>90</v>
      </c>
      <c r="E179" s="50">
        <v>65</v>
      </c>
    </row>
    <row r="180" spans="1:5" x14ac:dyDescent="0.2">
      <c r="A180" s="51" t="s">
        <v>325</v>
      </c>
      <c r="B180" s="49" t="s">
        <v>526</v>
      </c>
      <c r="C180" s="50">
        <v>46</v>
      </c>
      <c r="D180" s="50">
        <v>60</v>
      </c>
      <c r="E180" s="50">
        <v>76</v>
      </c>
    </row>
    <row r="181" spans="1:5" x14ac:dyDescent="0.2">
      <c r="A181" s="51" t="s">
        <v>325</v>
      </c>
      <c r="B181" s="49" t="s">
        <v>527</v>
      </c>
      <c r="C181" s="50">
        <v>93</v>
      </c>
      <c r="D181" s="50">
        <v>76</v>
      </c>
      <c r="E181" s="50">
        <v>60</v>
      </c>
    </row>
    <row r="182" spans="1:5" x14ac:dyDescent="0.2">
      <c r="A182" s="48" t="s">
        <v>324</v>
      </c>
      <c r="B182" s="49" t="s">
        <v>528</v>
      </c>
      <c r="C182" s="50">
        <v>45</v>
      </c>
      <c r="D182" s="50">
        <v>16</v>
      </c>
      <c r="E182" s="50">
        <v>0</v>
      </c>
    </row>
    <row r="183" spans="1:5" x14ac:dyDescent="0.2">
      <c r="A183" s="48" t="s">
        <v>323</v>
      </c>
      <c r="B183" s="49" t="s">
        <v>529</v>
      </c>
      <c r="C183" s="50">
        <v>0</v>
      </c>
      <c r="D183" s="50">
        <v>0</v>
      </c>
      <c r="E183" s="50">
        <v>74</v>
      </c>
    </row>
    <row r="184" spans="1:5" x14ac:dyDescent="0.2">
      <c r="A184" s="51" t="s">
        <v>323</v>
      </c>
      <c r="B184" s="49" t="s">
        <v>530</v>
      </c>
      <c r="C184" s="50">
        <v>97</v>
      </c>
      <c r="D184" s="50">
        <v>72</v>
      </c>
      <c r="E184" s="50">
        <v>0</v>
      </c>
    </row>
    <row r="185" spans="1:5" x14ac:dyDescent="0.2">
      <c r="A185" s="51" t="s">
        <v>325</v>
      </c>
      <c r="B185" s="49" t="s">
        <v>531</v>
      </c>
      <c r="C185" s="50">
        <v>18</v>
      </c>
      <c r="D185" s="50">
        <v>68</v>
      </c>
      <c r="E185" s="50">
        <v>15</v>
      </c>
    </row>
    <row r="186" spans="1:5" x14ac:dyDescent="0.2">
      <c r="A186" s="51" t="s">
        <v>325</v>
      </c>
      <c r="B186" s="49" t="s">
        <v>532</v>
      </c>
      <c r="C186" s="50">
        <v>17</v>
      </c>
      <c r="D186" s="50">
        <v>56</v>
      </c>
      <c r="E186" s="50">
        <v>56</v>
      </c>
    </row>
    <row r="187" spans="1:5" x14ac:dyDescent="0.2">
      <c r="A187" s="51" t="s">
        <v>322</v>
      </c>
      <c r="B187" s="49" t="s">
        <v>533</v>
      </c>
      <c r="C187" s="50">
        <v>0</v>
      </c>
      <c r="D187" s="50">
        <v>0</v>
      </c>
      <c r="E187" s="50">
        <v>94</v>
      </c>
    </row>
    <row r="188" spans="1:5" x14ac:dyDescent="0.2">
      <c r="A188" s="51" t="s">
        <v>325</v>
      </c>
      <c r="B188" s="49" t="s">
        <v>534</v>
      </c>
      <c r="C188" s="50">
        <v>80</v>
      </c>
      <c r="D188" s="50">
        <v>60</v>
      </c>
      <c r="E188" s="50">
        <v>0</v>
      </c>
    </row>
    <row r="189" spans="1:5" x14ac:dyDescent="0.2">
      <c r="A189" s="48" t="s">
        <v>322</v>
      </c>
      <c r="B189" s="49" t="s">
        <v>535</v>
      </c>
      <c r="C189" s="50">
        <v>60</v>
      </c>
      <c r="D189" s="50">
        <v>37</v>
      </c>
      <c r="E189" s="50">
        <v>77</v>
      </c>
    </row>
    <row r="190" spans="1:5" x14ac:dyDescent="0.2">
      <c r="A190" s="51" t="s">
        <v>325</v>
      </c>
      <c r="B190" s="49" t="s">
        <v>536</v>
      </c>
      <c r="C190" s="50">
        <v>25</v>
      </c>
      <c r="D190" s="50">
        <v>65</v>
      </c>
      <c r="E190" s="50">
        <v>65</v>
      </c>
    </row>
    <row r="191" spans="1:5" x14ac:dyDescent="0.2">
      <c r="A191" s="48" t="s">
        <v>322</v>
      </c>
      <c r="B191" s="49" t="s">
        <v>537</v>
      </c>
      <c r="C191" s="50">
        <v>17</v>
      </c>
      <c r="D191" s="50">
        <v>34</v>
      </c>
      <c r="E191" s="50">
        <v>70</v>
      </c>
    </row>
    <row r="192" spans="1:5" x14ac:dyDescent="0.2">
      <c r="A192" s="51" t="s">
        <v>325</v>
      </c>
      <c r="B192" s="49" t="s">
        <v>538</v>
      </c>
      <c r="C192" s="50">
        <v>50</v>
      </c>
      <c r="D192" s="50">
        <v>51</v>
      </c>
      <c r="E192" s="50">
        <v>43</v>
      </c>
    </row>
    <row r="193" spans="1:5" x14ac:dyDescent="0.2">
      <c r="A193" s="51" t="s">
        <v>324</v>
      </c>
      <c r="B193" s="49" t="s">
        <v>539</v>
      </c>
      <c r="C193" s="50">
        <v>77</v>
      </c>
      <c r="D193" s="50">
        <v>81</v>
      </c>
      <c r="E193" s="50">
        <v>55</v>
      </c>
    </row>
    <row r="194" spans="1:5" x14ac:dyDescent="0.2">
      <c r="A194" s="48" t="s">
        <v>323</v>
      </c>
      <c r="B194" s="49" t="s">
        <v>540</v>
      </c>
      <c r="C194" s="50">
        <v>80</v>
      </c>
      <c r="D194" s="50">
        <v>0</v>
      </c>
      <c r="E194" s="50">
        <v>60</v>
      </c>
    </row>
    <row r="195" spans="1:5" x14ac:dyDescent="0.2">
      <c r="A195" s="51" t="s">
        <v>322</v>
      </c>
      <c r="B195" s="49" t="s">
        <v>541</v>
      </c>
      <c r="C195" s="50">
        <v>69</v>
      </c>
      <c r="D195" s="50">
        <v>90</v>
      </c>
      <c r="E195" s="50">
        <v>84</v>
      </c>
    </row>
    <row r="196" spans="1:5" x14ac:dyDescent="0.2">
      <c r="A196" s="51" t="s">
        <v>325</v>
      </c>
      <c r="B196" s="49" t="s">
        <v>542</v>
      </c>
      <c r="C196" s="50">
        <v>49</v>
      </c>
      <c r="D196" s="50">
        <v>61</v>
      </c>
      <c r="E196" s="50">
        <v>58</v>
      </c>
    </row>
    <row r="197" spans="1:5" x14ac:dyDescent="0.2">
      <c r="A197" s="51" t="s">
        <v>323</v>
      </c>
      <c r="B197" s="49" t="s">
        <v>543</v>
      </c>
      <c r="C197" s="50">
        <v>98</v>
      </c>
      <c r="D197" s="50">
        <v>0</v>
      </c>
      <c r="E197" s="50">
        <v>14</v>
      </c>
    </row>
    <row r="198" spans="1:5" x14ac:dyDescent="0.2">
      <c r="A198" s="48" t="s">
        <v>322</v>
      </c>
      <c r="B198" s="49" t="s">
        <v>544</v>
      </c>
      <c r="C198" s="50">
        <v>80</v>
      </c>
      <c r="D198" s="50">
        <v>36</v>
      </c>
      <c r="E198" s="50">
        <v>60</v>
      </c>
    </row>
    <row r="199" spans="1:5" x14ac:dyDescent="0.2">
      <c r="A199" s="51" t="s">
        <v>325</v>
      </c>
      <c r="B199" s="49" t="s">
        <v>545</v>
      </c>
      <c r="C199" s="50">
        <v>0</v>
      </c>
      <c r="D199" s="50">
        <v>79</v>
      </c>
      <c r="E199" s="50">
        <v>73</v>
      </c>
    </row>
    <row r="200" spans="1:5" x14ac:dyDescent="0.2">
      <c r="A200" s="51" t="s">
        <v>325</v>
      </c>
      <c r="B200" s="49" t="s">
        <v>546</v>
      </c>
      <c r="C200" s="50">
        <v>76</v>
      </c>
      <c r="D200" s="50">
        <v>66</v>
      </c>
      <c r="E200" s="50">
        <v>65</v>
      </c>
    </row>
    <row r="201" spans="1:5" x14ac:dyDescent="0.2">
      <c r="A201" s="51" t="s">
        <v>325</v>
      </c>
      <c r="B201" s="49" t="s">
        <v>547</v>
      </c>
      <c r="C201" s="50">
        <v>47</v>
      </c>
      <c r="D201" s="50">
        <v>63</v>
      </c>
      <c r="E201" s="50">
        <v>60</v>
      </c>
    </row>
    <row r="202" spans="1:5" x14ac:dyDescent="0.2">
      <c r="A202" s="51" t="s">
        <v>324</v>
      </c>
      <c r="B202" s="49" t="s">
        <v>548</v>
      </c>
      <c r="C202" s="50">
        <v>62</v>
      </c>
      <c r="D202" s="50">
        <v>90</v>
      </c>
      <c r="E202" s="50">
        <v>80</v>
      </c>
    </row>
    <row r="203" spans="1:5" x14ac:dyDescent="0.2">
      <c r="A203" s="51" t="s">
        <v>322</v>
      </c>
      <c r="B203" s="49" t="s">
        <v>549</v>
      </c>
      <c r="C203" s="50">
        <v>72</v>
      </c>
      <c r="D203" s="50">
        <v>80</v>
      </c>
      <c r="E203" s="50">
        <v>87</v>
      </c>
    </row>
    <row r="204" spans="1:5" x14ac:dyDescent="0.2">
      <c r="A204" s="48" t="s">
        <v>323</v>
      </c>
      <c r="B204" s="49" t="s">
        <v>550</v>
      </c>
      <c r="C204" s="50">
        <v>75</v>
      </c>
      <c r="D204" s="50">
        <v>0</v>
      </c>
      <c r="E204" s="50">
        <v>14</v>
      </c>
    </row>
    <row r="205" spans="1:5" x14ac:dyDescent="0.2">
      <c r="A205" s="51" t="s">
        <v>325</v>
      </c>
      <c r="B205" s="49" t="s">
        <v>551</v>
      </c>
      <c r="C205" s="50">
        <v>76</v>
      </c>
      <c r="D205" s="50">
        <v>62</v>
      </c>
      <c r="E205" s="50">
        <v>60</v>
      </c>
    </row>
    <row r="206" spans="1:5" x14ac:dyDescent="0.2">
      <c r="A206" s="51" t="s">
        <v>323</v>
      </c>
      <c r="B206" s="49" t="s">
        <v>552</v>
      </c>
      <c r="C206" s="50">
        <v>100</v>
      </c>
      <c r="D206" s="50">
        <v>52</v>
      </c>
      <c r="E206" s="50">
        <v>44</v>
      </c>
    </row>
    <row r="207" spans="1:5" x14ac:dyDescent="0.2">
      <c r="A207" s="51" t="s">
        <v>325</v>
      </c>
      <c r="B207" s="49" t="s">
        <v>553</v>
      </c>
      <c r="C207" s="50">
        <v>92</v>
      </c>
      <c r="D207" s="50">
        <v>80</v>
      </c>
      <c r="E207" s="50">
        <v>77</v>
      </c>
    </row>
    <row r="208" spans="1:5" x14ac:dyDescent="0.2">
      <c r="A208" s="51" t="s">
        <v>323</v>
      </c>
      <c r="B208" s="49" t="s">
        <v>554</v>
      </c>
      <c r="C208" s="50">
        <v>98</v>
      </c>
      <c r="D208" s="50">
        <v>45</v>
      </c>
      <c r="E208" s="50">
        <v>66</v>
      </c>
    </row>
    <row r="209" spans="1:5" x14ac:dyDescent="0.2">
      <c r="A209" s="51" t="s">
        <v>325</v>
      </c>
      <c r="B209" s="49" t="s">
        <v>555</v>
      </c>
      <c r="C209" s="50">
        <v>43</v>
      </c>
      <c r="D209" s="50">
        <v>80</v>
      </c>
      <c r="E209" s="50">
        <v>65</v>
      </c>
    </row>
    <row r="210" spans="1:5" x14ac:dyDescent="0.2">
      <c r="A210" s="51" t="s">
        <v>325</v>
      </c>
      <c r="B210" s="49" t="s">
        <v>556</v>
      </c>
      <c r="C210" s="50">
        <v>63</v>
      </c>
      <c r="D210" s="50">
        <v>66</v>
      </c>
      <c r="E210" s="50">
        <v>60</v>
      </c>
    </row>
    <row r="211" spans="1:5" x14ac:dyDescent="0.2">
      <c r="A211" s="48" t="s">
        <v>323</v>
      </c>
      <c r="B211" s="49" t="s">
        <v>557</v>
      </c>
      <c r="C211" s="50">
        <v>59</v>
      </c>
      <c r="D211" s="50">
        <v>0</v>
      </c>
      <c r="E211" s="50">
        <v>48</v>
      </c>
    </row>
    <row r="212" spans="1:5" x14ac:dyDescent="0.2">
      <c r="A212" s="51" t="s">
        <v>325</v>
      </c>
      <c r="B212" s="49" t="s">
        <v>558</v>
      </c>
      <c r="C212" s="50">
        <v>54</v>
      </c>
      <c r="D212" s="50">
        <v>62</v>
      </c>
      <c r="E212" s="50">
        <v>16</v>
      </c>
    </row>
    <row r="213" spans="1:5" x14ac:dyDescent="0.2">
      <c r="A213" s="48" t="s">
        <v>324</v>
      </c>
      <c r="B213" s="49" t="s">
        <v>559</v>
      </c>
      <c r="C213" s="50">
        <v>90</v>
      </c>
      <c r="D213" s="50">
        <v>19</v>
      </c>
      <c r="E213" s="50">
        <v>57</v>
      </c>
    </row>
    <row r="214" spans="1:5" x14ac:dyDescent="0.2">
      <c r="A214" s="51" t="s">
        <v>325</v>
      </c>
      <c r="B214" s="49" t="s">
        <v>560</v>
      </c>
      <c r="C214" s="50">
        <v>80</v>
      </c>
      <c r="D214" s="50">
        <v>47</v>
      </c>
      <c r="E214" s="50">
        <v>13</v>
      </c>
    </row>
    <row r="215" spans="1:5" x14ac:dyDescent="0.2">
      <c r="A215" s="48" t="s">
        <v>323</v>
      </c>
      <c r="B215" s="49" t="s">
        <v>561</v>
      </c>
      <c r="C215" s="50">
        <v>54</v>
      </c>
      <c r="D215" s="50">
        <v>0</v>
      </c>
      <c r="E215" s="50">
        <v>0</v>
      </c>
    </row>
    <row r="216" spans="1:5" x14ac:dyDescent="0.2">
      <c r="A216" s="48" t="s">
        <v>324</v>
      </c>
      <c r="B216" s="49" t="s">
        <v>562</v>
      </c>
      <c r="C216" s="50">
        <v>59</v>
      </c>
      <c r="D216" s="50">
        <v>17</v>
      </c>
      <c r="E216" s="50">
        <v>0</v>
      </c>
    </row>
    <row r="217" spans="1:5" x14ac:dyDescent="0.2">
      <c r="A217" s="51" t="s">
        <v>325</v>
      </c>
      <c r="B217" s="49" t="s">
        <v>563</v>
      </c>
      <c r="C217" s="50">
        <v>55</v>
      </c>
      <c r="D217" s="50">
        <v>70</v>
      </c>
      <c r="E217" s="50">
        <v>80</v>
      </c>
    </row>
    <row r="218" spans="1:5" x14ac:dyDescent="0.2">
      <c r="A218" s="51" t="s">
        <v>324</v>
      </c>
      <c r="B218" s="49" t="s">
        <v>564</v>
      </c>
      <c r="C218" s="50">
        <v>80</v>
      </c>
      <c r="D218" s="50">
        <v>90</v>
      </c>
      <c r="E218" s="50">
        <v>43</v>
      </c>
    </row>
    <row r="219" spans="1:5" x14ac:dyDescent="0.2">
      <c r="A219" s="51" t="s">
        <v>325</v>
      </c>
      <c r="B219" s="49" t="s">
        <v>565</v>
      </c>
      <c r="C219" s="50">
        <v>80</v>
      </c>
      <c r="D219" s="50">
        <v>78</v>
      </c>
      <c r="E219" s="50">
        <v>0</v>
      </c>
    </row>
    <row r="220" spans="1:5" x14ac:dyDescent="0.2">
      <c r="A220" s="51" t="s">
        <v>325</v>
      </c>
      <c r="B220" s="49" t="s">
        <v>566</v>
      </c>
      <c r="C220" s="50">
        <v>46</v>
      </c>
      <c r="D220" s="50">
        <v>80</v>
      </c>
      <c r="E220" s="50">
        <v>42</v>
      </c>
    </row>
    <row r="221" spans="1:5" x14ac:dyDescent="0.2">
      <c r="A221" s="48" t="s">
        <v>324</v>
      </c>
      <c r="B221" s="49" t="s">
        <v>567</v>
      </c>
      <c r="C221" s="50">
        <v>80</v>
      </c>
      <c r="D221" s="50">
        <v>28</v>
      </c>
      <c r="E221" s="50">
        <v>60</v>
      </c>
    </row>
    <row r="222" spans="1:5" x14ac:dyDescent="0.2">
      <c r="A222" s="51" t="s">
        <v>325</v>
      </c>
      <c r="B222" s="49" t="s">
        <v>568</v>
      </c>
      <c r="C222" s="50">
        <v>43</v>
      </c>
      <c r="D222" s="50">
        <v>59</v>
      </c>
      <c r="E222" s="50">
        <v>73</v>
      </c>
    </row>
    <row r="223" spans="1:5" x14ac:dyDescent="0.2">
      <c r="A223" s="51" t="s">
        <v>322</v>
      </c>
      <c r="B223" s="49" t="s">
        <v>569</v>
      </c>
      <c r="C223" s="50">
        <v>80</v>
      </c>
      <c r="D223" s="50">
        <v>85</v>
      </c>
      <c r="E223" s="50">
        <v>100</v>
      </c>
    </row>
    <row r="224" spans="1:5" x14ac:dyDescent="0.2">
      <c r="A224" s="51" t="s">
        <v>325</v>
      </c>
      <c r="B224" s="49" t="s">
        <v>570</v>
      </c>
      <c r="C224" s="50">
        <v>80</v>
      </c>
      <c r="D224" s="50">
        <v>40</v>
      </c>
      <c r="E224" s="50">
        <v>60</v>
      </c>
    </row>
    <row r="225" spans="1:5" x14ac:dyDescent="0.2">
      <c r="A225" s="51" t="s">
        <v>323</v>
      </c>
      <c r="B225" s="49" t="s">
        <v>571</v>
      </c>
      <c r="C225" s="50">
        <v>94</v>
      </c>
      <c r="D225" s="50">
        <v>31</v>
      </c>
      <c r="E225" s="50">
        <v>60</v>
      </c>
    </row>
    <row r="226" spans="1:5" x14ac:dyDescent="0.2">
      <c r="A226" s="51" t="s">
        <v>323</v>
      </c>
      <c r="B226" s="49" t="s">
        <v>572</v>
      </c>
      <c r="C226" s="50">
        <v>96</v>
      </c>
      <c r="D226" s="50">
        <v>90</v>
      </c>
      <c r="E226" s="50">
        <v>97</v>
      </c>
    </row>
    <row r="227" spans="1:5" x14ac:dyDescent="0.2">
      <c r="A227" s="51" t="s">
        <v>325</v>
      </c>
      <c r="B227" s="49" t="s">
        <v>573</v>
      </c>
      <c r="C227" s="50">
        <v>79</v>
      </c>
      <c r="D227" s="50">
        <v>80</v>
      </c>
      <c r="E227" s="50">
        <v>66</v>
      </c>
    </row>
    <row r="228" spans="1:5" x14ac:dyDescent="0.2">
      <c r="A228" s="51" t="s">
        <v>324</v>
      </c>
      <c r="B228" s="49" t="s">
        <v>574</v>
      </c>
      <c r="C228" s="50">
        <v>57</v>
      </c>
      <c r="D228" s="50">
        <v>90</v>
      </c>
      <c r="E228" s="50">
        <v>0</v>
      </c>
    </row>
    <row r="229" spans="1:5" x14ac:dyDescent="0.2">
      <c r="A229" s="51" t="s">
        <v>325</v>
      </c>
      <c r="B229" s="49" t="s">
        <v>575</v>
      </c>
      <c r="C229" s="50">
        <v>55</v>
      </c>
      <c r="D229" s="50">
        <v>70</v>
      </c>
      <c r="E229" s="50">
        <v>80</v>
      </c>
    </row>
    <row r="230" spans="1:5" x14ac:dyDescent="0.2">
      <c r="A230" s="48" t="s">
        <v>322</v>
      </c>
      <c r="B230" s="49" t="s">
        <v>576</v>
      </c>
      <c r="C230" s="50">
        <v>63</v>
      </c>
      <c r="D230" s="50">
        <v>34</v>
      </c>
      <c r="E230" s="50">
        <v>60</v>
      </c>
    </row>
    <row r="231" spans="1:5" x14ac:dyDescent="0.2">
      <c r="A231" s="51" t="s">
        <v>323</v>
      </c>
      <c r="B231" s="49" t="s">
        <v>577</v>
      </c>
      <c r="C231" s="50">
        <v>99</v>
      </c>
      <c r="D231" s="50">
        <v>55</v>
      </c>
      <c r="E231" s="50">
        <v>53</v>
      </c>
    </row>
    <row r="232" spans="1:5" x14ac:dyDescent="0.2">
      <c r="A232" s="51" t="s">
        <v>322</v>
      </c>
      <c r="B232" s="49" t="s">
        <v>578</v>
      </c>
      <c r="C232" s="50">
        <v>64</v>
      </c>
      <c r="D232" s="50">
        <v>77</v>
      </c>
      <c r="E232" s="50">
        <v>89</v>
      </c>
    </row>
    <row r="233" spans="1:5" x14ac:dyDescent="0.2">
      <c r="A233" s="51" t="s">
        <v>325</v>
      </c>
      <c r="B233" s="49" t="s">
        <v>579</v>
      </c>
      <c r="C233" s="50">
        <v>91</v>
      </c>
      <c r="D233" s="50">
        <v>58</v>
      </c>
      <c r="E233" s="50">
        <v>60</v>
      </c>
    </row>
    <row r="234" spans="1:5" x14ac:dyDescent="0.2">
      <c r="A234" s="48" t="s">
        <v>323</v>
      </c>
      <c r="B234" s="49" t="s">
        <v>580</v>
      </c>
      <c r="C234" s="50">
        <v>66</v>
      </c>
      <c r="D234" s="50">
        <v>0</v>
      </c>
      <c r="E234" s="50">
        <v>57</v>
      </c>
    </row>
    <row r="235" spans="1:5" x14ac:dyDescent="0.2">
      <c r="A235" s="48" t="s">
        <v>323</v>
      </c>
      <c r="B235" s="49" t="s">
        <v>581</v>
      </c>
      <c r="C235" s="50">
        <v>0</v>
      </c>
      <c r="D235" s="50">
        <v>0</v>
      </c>
      <c r="E235" s="50">
        <v>72</v>
      </c>
    </row>
    <row r="236" spans="1:5" x14ac:dyDescent="0.2">
      <c r="A236" s="51" t="s">
        <v>325</v>
      </c>
      <c r="B236" s="49" t="s">
        <v>582</v>
      </c>
      <c r="C236" s="50">
        <v>0</v>
      </c>
      <c r="D236" s="50">
        <v>52</v>
      </c>
      <c r="E236" s="50">
        <v>0</v>
      </c>
    </row>
    <row r="237" spans="1:5" x14ac:dyDescent="0.2">
      <c r="A237" s="48" t="s">
        <v>323</v>
      </c>
      <c r="B237" s="49" t="s">
        <v>583</v>
      </c>
      <c r="C237" s="50">
        <v>56</v>
      </c>
      <c r="D237" s="50">
        <v>15</v>
      </c>
      <c r="E237" s="50">
        <v>0</v>
      </c>
    </row>
    <row r="238" spans="1:5" x14ac:dyDescent="0.2">
      <c r="A238" s="51" t="s">
        <v>325</v>
      </c>
      <c r="B238" s="49" t="s">
        <v>584</v>
      </c>
      <c r="C238" s="50">
        <v>80</v>
      </c>
      <c r="D238" s="50">
        <v>80</v>
      </c>
      <c r="E238" s="50">
        <v>0</v>
      </c>
    </row>
    <row r="239" spans="1:5" x14ac:dyDescent="0.2">
      <c r="A239" s="51" t="s">
        <v>322</v>
      </c>
      <c r="B239" s="49" t="s">
        <v>585</v>
      </c>
      <c r="C239" s="50">
        <v>78</v>
      </c>
      <c r="D239" s="50">
        <v>0</v>
      </c>
      <c r="E239" s="50">
        <v>92</v>
      </c>
    </row>
    <row r="240" spans="1:5" x14ac:dyDescent="0.2">
      <c r="A240" s="51" t="s">
        <v>325</v>
      </c>
      <c r="B240" s="49" t="s">
        <v>586</v>
      </c>
      <c r="C240" s="50">
        <v>42</v>
      </c>
      <c r="D240" s="50">
        <v>64</v>
      </c>
      <c r="E240" s="50">
        <v>66</v>
      </c>
    </row>
    <row r="241" spans="1:5" x14ac:dyDescent="0.2">
      <c r="A241" s="51" t="s">
        <v>322</v>
      </c>
      <c r="B241" s="49" t="s">
        <v>587</v>
      </c>
      <c r="C241" s="50">
        <v>83</v>
      </c>
      <c r="D241" s="50">
        <v>36</v>
      </c>
      <c r="E241" s="50">
        <v>100</v>
      </c>
    </row>
    <row r="242" spans="1:5" x14ac:dyDescent="0.2">
      <c r="A242" s="48" t="s">
        <v>322</v>
      </c>
      <c r="B242" s="49" t="s">
        <v>588</v>
      </c>
      <c r="C242" s="50">
        <v>80</v>
      </c>
      <c r="D242" s="50">
        <v>36</v>
      </c>
      <c r="E242" s="50">
        <v>47</v>
      </c>
    </row>
    <row r="243" spans="1:5" x14ac:dyDescent="0.2">
      <c r="A243" s="48" t="s">
        <v>323</v>
      </c>
      <c r="B243" s="49" t="s">
        <v>589</v>
      </c>
      <c r="C243" s="50">
        <v>41</v>
      </c>
      <c r="D243" s="50">
        <v>0</v>
      </c>
      <c r="E243" s="50">
        <v>60</v>
      </c>
    </row>
    <row r="244" spans="1:5" x14ac:dyDescent="0.2">
      <c r="A244" s="51" t="s">
        <v>325</v>
      </c>
      <c r="B244" s="49" t="s">
        <v>590</v>
      </c>
      <c r="C244" s="50">
        <v>55</v>
      </c>
      <c r="D244" s="50">
        <v>70</v>
      </c>
      <c r="E244" s="50">
        <v>80</v>
      </c>
    </row>
    <row r="245" spans="1:5" x14ac:dyDescent="0.2">
      <c r="A245" s="48" t="s">
        <v>323</v>
      </c>
      <c r="B245" s="49" t="s">
        <v>591</v>
      </c>
      <c r="C245" s="50">
        <v>0</v>
      </c>
      <c r="D245" s="50">
        <v>0</v>
      </c>
      <c r="E245" s="50">
        <v>64</v>
      </c>
    </row>
    <row r="246" spans="1:5" x14ac:dyDescent="0.2">
      <c r="A246" s="51" t="s">
        <v>323</v>
      </c>
      <c r="B246" s="49" t="s">
        <v>592</v>
      </c>
      <c r="C246" s="50">
        <v>94</v>
      </c>
      <c r="D246" s="50">
        <v>17</v>
      </c>
      <c r="E246" s="50">
        <v>60</v>
      </c>
    </row>
    <row r="247" spans="1:5" x14ac:dyDescent="0.2">
      <c r="A247" s="51" t="s">
        <v>325</v>
      </c>
      <c r="B247" s="49" t="s">
        <v>593</v>
      </c>
      <c r="C247" s="50">
        <v>80</v>
      </c>
      <c r="D247" s="50">
        <v>40</v>
      </c>
      <c r="E247" s="50">
        <v>69</v>
      </c>
    </row>
    <row r="248" spans="1:5" x14ac:dyDescent="0.2">
      <c r="A248" s="51" t="s">
        <v>325</v>
      </c>
      <c r="B248" s="49" t="s">
        <v>594</v>
      </c>
      <c r="C248" s="50">
        <v>51</v>
      </c>
      <c r="D248" s="50">
        <v>80</v>
      </c>
      <c r="E248" s="50">
        <v>60</v>
      </c>
    </row>
    <row r="249" spans="1:5" x14ac:dyDescent="0.2">
      <c r="A249" s="51" t="s">
        <v>325</v>
      </c>
      <c r="B249" s="49" t="s">
        <v>595</v>
      </c>
      <c r="C249" s="50">
        <v>47</v>
      </c>
      <c r="D249" s="50">
        <v>57</v>
      </c>
      <c r="E249" s="50">
        <v>60</v>
      </c>
    </row>
    <row r="250" spans="1:5" x14ac:dyDescent="0.2">
      <c r="A250" s="51" t="s">
        <v>323</v>
      </c>
      <c r="B250" s="49" t="s">
        <v>596</v>
      </c>
      <c r="C250" s="50">
        <v>96</v>
      </c>
      <c r="D250" s="50">
        <v>59</v>
      </c>
      <c r="E250" s="50">
        <v>17</v>
      </c>
    </row>
    <row r="251" spans="1:5" x14ac:dyDescent="0.2">
      <c r="A251" s="51" t="s">
        <v>325</v>
      </c>
      <c r="B251" s="49" t="s">
        <v>597</v>
      </c>
      <c r="C251" s="50">
        <v>55</v>
      </c>
      <c r="D251" s="50">
        <v>70</v>
      </c>
      <c r="E251" s="50">
        <v>80</v>
      </c>
    </row>
    <row r="252" spans="1:5" x14ac:dyDescent="0.2">
      <c r="A252" s="51" t="s">
        <v>325</v>
      </c>
      <c r="B252" s="49" t="s">
        <v>598</v>
      </c>
      <c r="C252" s="50">
        <v>93</v>
      </c>
      <c r="D252" s="50">
        <v>78</v>
      </c>
      <c r="E252" s="50">
        <v>71</v>
      </c>
    </row>
    <row r="253" spans="1:5" x14ac:dyDescent="0.2">
      <c r="A253" s="51" t="s">
        <v>323</v>
      </c>
      <c r="B253" s="49" t="s">
        <v>599</v>
      </c>
      <c r="C253" s="50">
        <v>96</v>
      </c>
      <c r="D253" s="50">
        <v>0</v>
      </c>
      <c r="E253" s="50">
        <v>92</v>
      </c>
    </row>
    <row r="254" spans="1:5" x14ac:dyDescent="0.2">
      <c r="A254" s="51" t="s">
        <v>322</v>
      </c>
      <c r="B254" s="49" t="s">
        <v>600</v>
      </c>
      <c r="C254" s="50">
        <v>80</v>
      </c>
      <c r="D254" s="50">
        <v>80</v>
      </c>
      <c r="E254" s="50">
        <v>93</v>
      </c>
    </row>
    <row r="255" spans="1:5" x14ac:dyDescent="0.2">
      <c r="A255" s="51" t="s">
        <v>325</v>
      </c>
      <c r="B255" s="49" t="s">
        <v>601</v>
      </c>
      <c r="C255" s="50">
        <v>73</v>
      </c>
      <c r="D255" s="50">
        <v>45</v>
      </c>
      <c r="E255" s="50">
        <v>54</v>
      </c>
    </row>
    <row r="256" spans="1:5" x14ac:dyDescent="0.2">
      <c r="A256" s="51" t="s">
        <v>322</v>
      </c>
      <c r="B256" s="49" t="s">
        <v>602</v>
      </c>
      <c r="C256" s="50">
        <v>41</v>
      </c>
      <c r="D256" s="50">
        <v>47</v>
      </c>
      <c r="E256" s="50">
        <v>97</v>
      </c>
    </row>
    <row r="257" spans="1:5" x14ac:dyDescent="0.2">
      <c r="A257" s="51" t="s">
        <v>325</v>
      </c>
      <c r="B257" s="49" t="s">
        <v>603</v>
      </c>
      <c r="C257" s="50">
        <v>55</v>
      </c>
      <c r="D257" s="50">
        <v>70</v>
      </c>
      <c r="E257" s="50">
        <v>80</v>
      </c>
    </row>
    <row r="258" spans="1:5" x14ac:dyDescent="0.2">
      <c r="A258" s="51" t="s">
        <v>325</v>
      </c>
      <c r="B258" s="49" t="s">
        <v>604</v>
      </c>
      <c r="C258" s="50">
        <v>43</v>
      </c>
      <c r="D258" s="50">
        <v>80</v>
      </c>
      <c r="E258" s="50">
        <v>73</v>
      </c>
    </row>
    <row r="259" spans="1:5" x14ac:dyDescent="0.2">
      <c r="A259" s="51" t="s">
        <v>322</v>
      </c>
      <c r="B259" s="49" t="s">
        <v>605</v>
      </c>
      <c r="C259" s="50">
        <v>16</v>
      </c>
      <c r="D259" s="50">
        <v>41</v>
      </c>
      <c r="E259" s="50">
        <v>93</v>
      </c>
    </row>
    <row r="260" spans="1:5" x14ac:dyDescent="0.2">
      <c r="A260" s="51" t="s">
        <v>323</v>
      </c>
      <c r="B260" s="49" t="s">
        <v>606</v>
      </c>
      <c r="C260" s="50">
        <v>96</v>
      </c>
      <c r="D260" s="50">
        <v>0</v>
      </c>
      <c r="E260" s="50">
        <v>89</v>
      </c>
    </row>
    <row r="261" spans="1:5" x14ac:dyDescent="0.2">
      <c r="A261" s="51" t="s">
        <v>323</v>
      </c>
      <c r="B261" s="49" t="s">
        <v>607</v>
      </c>
      <c r="C261" s="50">
        <v>96</v>
      </c>
      <c r="D261" s="50">
        <v>80</v>
      </c>
      <c r="E261" s="50">
        <v>0</v>
      </c>
    </row>
    <row r="262" spans="1:5" x14ac:dyDescent="0.2">
      <c r="A262" s="51" t="s">
        <v>322</v>
      </c>
      <c r="B262" s="49" t="s">
        <v>608</v>
      </c>
      <c r="C262" s="50">
        <v>59</v>
      </c>
      <c r="D262" s="50">
        <v>80</v>
      </c>
      <c r="E262" s="50">
        <v>86</v>
      </c>
    </row>
    <row r="263" spans="1:5" x14ac:dyDescent="0.2">
      <c r="A263" s="51" t="s">
        <v>325</v>
      </c>
      <c r="B263" s="49" t="s">
        <v>609</v>
      </c>
      <c r="C263" s="50">
        <v>58</v>
      </c>
      <c r="D263" s="50">
        <v>54</v>
      </c>
      <c r="E263" s="50">
        <v>67</v>
      </c>
    </row>
    <row r="264" spans="1:5" x14ac:dyDescent="0.2">
      <c r="A264" s="51" t="s">
        <v>323</v>
      </c>
      <c r="B264" s="49" t="s">
        <v>610</v>
      </c>
      <c r="C264" s="50">
        <v>94</v>
      </c>
      <c r="D264" s="50">
        <v>34</v>
      </c>
      <c r="E264" s="50">
        <v>60</v>
      </c>
    </row>
    <row r="265" spans="1:5" x14ac:dyDescent="0.2">
      <c r="A265" s="51" t="s">
        <v>325</v>
      </c>
      <c r="B265" s="49" t="s">
        <v>611</v>
      </c>
      <c r="C265" s="50">
        <v>80</v>
      </c>
      <c r="D265" s="50">
        <v>48</v>
      </c>
      <c r="E265" s="50">
        <v>0</v>
      </c>
    </row>
    <row r="266" spans="1:5" x14ac:dyDescent="0.2">
      <c r="A266" s="51" t="s">
        <v>322</v>
      </c>
      <c r="B266" s="49" t="s">
        <v>612</v>
      </c>
      <c r="C266" s="50">
        <v>80</v>
      </c>
      <c r="D266" s="50">
        <v>0</v>
      </c>
      <c r="E266" s="50">
        <v>93</v>
      </c>
    </row>
    <row r="267" spans="1:5" x14ac:dyDescent="0.2">
      <c r="A267" s="51" t="s">
        <v>325</v>
      </c>
      <c r="B267" s="49" t="s">
        <v>613</v>
      </c>
      <c r="C267" s="50">
        <v>55</v>
      </c>
      <c r="D267" s="50">
        <v>70</v>
      </c>
      <c r="E267" s="50">
        <v>80</v>
      </c>
    </row>
    <row r="268" spans="1:5" x14ac:dyDescent="0.2">
      <c r="A268" s="51" t="s">
        <v>325</v>
      </c>
      <c r="B268" s="49" t="s">
        <v>614</v>
      </c>
      <c r="C268" s="50">
        <v>48</v>
      </c>
      <c r="D268" s="50">
        <v>45</v>
      </c>
      <c r="E268" s="50">
        <v>73</v>
      </c>
    </row>
    <row r="269" spans="1:5" x14ac:dyDescent="0.2">
      <c r="A269" s="51" t="s">
        <v>325</v>
      </c>
      <c r="B269" s="49" t="s">
        <v>615</v>
      </c>
      <c r="C269" s="50">
        <v>91</v>
      </c>
      <c r="D269" s="50">
        <v>71</v>
      </c>
      <c r="E269" s="50">
        <v>60</v>
      </c>
    </row>
    <row r="270" spans="1:5" x14ac:dyDescent="0.2">
      <c r="A270" s="51" t="s">
        <v>324</v>
      </c>
      <c r="B270" s="49" t="s">
        <v>616</v>
      </c>
      <c r="C270" s="50">
        <v>0</v>
      </c>
      <c r="D270" s="50">
        <v>80</v>
      </c>
      <c r="E270" s="50">
        <v>83</v>
      </c>
    </row>
    <row r="271" spans="1:5" x14ac:dyDescent="0.2">
      <c r="A271" s="51" t="s">
        <v>325</v>
      </c>
      <c r="B271" s="49" t="s">
        <v>617</v>
      </c>
      <c r="C271" s="50">
        <v>74</v>
      </c>
      <c r="D271" s="50">
        <v>56</v>
      </c>
      <c r="E271" s="50">
        <v>60</v>
      </c>
    </row>
    <row r="272" spans="1:5" x14ac:dyDescent="0.2">
      <c r="A272" s="51" t="s">
        <v>323</v>
      </c>
      <c r="B272" s="49" t="s">
        <v>618</v>
      </c>
      <c r="C272" s="50">
        <v>94</v>
      </c>
      <c r="D272" s="50">
        <v>55</v>
      </c>
      <c r="E272" s="50">
        <v>60</v>
      </c>
    </row>
    <row r="273" spans="1:5" x14ac:dyDescent="0.2">
      <c r="A273" s="51" t="s">
        <v>322</v>
      </c>
      <c r="B273" s="49" t="s">
        <v>619</v>
      </c>
      <c r="C273" s="50">
        <v>77</v>
      </c>
      <c r="D273" s="50">
        <v>17</v>
      </c>
      <c r="E273" s="50">
        <v>96</v>
      </c>
    </row>
    <row r="274" spans="1:5" x14ac:dyDescent="0.2">
      <c r="A274" s="51" t="s">
        <v>325</v>
      </c>
      <c r="B274" s="49" t="s">
        <v>620</v>
      </c>
      <c r="C274" s="50">
        <v>80</v>
      </c>
      <c r="D274" s="50">
        <v>80</v>
      </c>
      <c r="E274" s="50">
        <v>0</v>
      </c>
    </row>
    <row r="275" spans="1:5" x14ac:dyDescent="0.2">
      <c r="A275" s="51" t="s">
        <v>325</v>
      </c>
      <c r="B275" s="49" t="s">
        <v>621</v>
      </c>
      <c r="C275" s="50">
        <v>43</v>
      </c>
      <c r="D275" s="50">
        <v>76</v>
      </c>
      <c r="E275" s="50">
        <v>59</v>
      </c>
    </row>
    <row r="276" spans="1:5" x14ac:dyDescent="0.2">
      <c r="A276" s="51" t="s">
        <v>325</v>
      </c>
      <c r="B276" s="49" t="s">
        <v>622</v>
      </c>
      <c r="C276" s="50">
        <v>25</v>
      </c>
      <c r="D276" s="50">
        <v>80</v>
      </c>
      <c r="E276" s="50">
        <v>60</v>
      </c>
    </row>
    <row r="277" spans="1:5" x14ac:dyDescent="0.2">
      <c r="A277" s="48" t="s">
        <v>324</v>
      </c>
      <c r="B277" s="49" t="s">
        <v>623</v>
      </c>
      <c r="C277" s="50">
        <v>80</v>
      </c>
      <c r="D277" s="50">
        <v>32</v>
      </c>
      <c r="E277" s="50">
        <v>54</v>
      </c>
    </row>
    <row r="278" spans="1:5" x14ac:dyDescent="0.2">
      <c r="A278" s="51" t="s">
        <v>324</v>
      </c>
      <c r="B278" s="49" t="s">
        <v>624</v>
      </c>
      <c r="C278" s="50">
        <v>0</v>
      </c>
      <c r="D278" s="50">
        <v>83</v>
      </c>
      <c r="E278" s="50">
        <v>70</v>
      </c>
    </row>
    <row r="279" spans="1:5" x14ac:dyDescent="0.2">
      <c r="A279" s="51" t="s">
        <v>325</v>
      </c>
      <c r="B279" s="49" t="s">
        <v>625</v>
      </c>
      <c r="C279" s="50">
        <v>71</v>
      </c>
      <c r="D279" s="50">
        <v>66</v>
      </c>
      <c r="E279" s="50">
        <v>60</v>
      </c>
    </row>
    <row r="280" spans="1:5" x14ac:dyDescent="0.2">
      <c r="A280" s="51" t="s">
        <v>323</v>
      </c>
      <c r="B280" s="49" t="s">
        <v>626</v>
      </c>
      <c r="C280" s="50">
        <v>98</v>
      </c>
      <c r="D280" s="50">
        <v>66</v>
      </c>
      <c r="E280" s="50">
        <v>85</v>
      </c>
    </row>
    <row r="281" spans="1:5" x14ac:dyDescent="0.2">
      <c r="A281" s="51" t="s">
        <v>325</v>
      </c>
      <c r="B281" s="49" t="s">
        <v>627</v>
      </c>
      <c r="C281" s="50">
        <v>77</v>
      </c>
      <c r="D281" s="50">
        <v>77</v>
      </c>
      <c r="E281" s="50">
        <v>45</v>
      </c>
    </row>
    <row r="282" spans="1:5" x14ac:dyDescent="0.2">
      <c r="A282" s="51" t="s">
        <v>324</v>
      </c>
      <c r="B282" s="49" t="s">
        <v>628</v>
      </c>
      <c r="C282" s="50">
        <v>74</v>
      </c>
      <c r="D282" s="50">
        <v>88</v>
      </c>
      <c r="E282" s="50">
        <v>74</v>
      </c>
    </row>
    <row r="283" spans="1:5" x14ac:dyDescent="0.2">
      <c r="A283" s="51" t="s">
        <v>324</v>
      </c>
      <c r="B283" s="49" t="s">
        <v>629</v>
      </c>
      <c r="C283" s="50">
        <v>80</v>
      </c>
      <c r="D283" s="50">
        <v>90</v>
      </c>
      <c r="E283" s="50">
        <v>60</v>
      </c>
    </row>
    <row r="284" spans="1:5" x14ac:dyDescent="0.2">
      <c r="A284" s="51" t="s">
        <v>325</v>
      </c>
      <c r="B284" s="49" t="s">
        <v>630</v>
      </c>
      <c r="C284" s="50">
        <v>59</v>
      </c>
      <c r="D284" s="50">
        <v>80</v>
      </c>
      <c r="E284" s="50">
        <v>60</v>
      </c>
    </row>
    <row r="285" spans="1:5" x14ac:dyDescent="0.2">
      <c r="A285" s="51" t="s">
        <v>325</v>
      </c>
      <c r="B285" s="49" t="s">
        <v>631</v>
      </c>
      <c r="C285" s="50">
        <v>54</v>
      </c>
      <c r="D285" s="50">
        <v>51</v>
      </c>
      <c r="E285" s="50">
        <v>82</v>
      </c>
    </row>
    <row r="286" spans="1:5" x14ac:dyDescent="0.2">
      <c r="A286" s="51" t="s">
        <v>324</v>
      </c>
      <c r="B286" s="49" t="s">
        <v>632</v>
      </c>
      <c r="C286" s="50">
        <v>80</v>
      </c>
      <c r="D286" s="50">
        <v>90</v>
      </c>
      <c r="E286" s="50">
        <v>46</v>
      </c>
    </row>
    <row r="287" spans="1:5" x14ac:dyDescent="0.2">
      <c r="A287" s="48" t="s">
        <v>324</v>
      </c>
      <c r="B287" s="49" t="s">
        <v>633</v>
      </c>
      <c r="C287" s="50">
        <v>0</v>
      </c>
      <c r="D287" s="50">
        <v>28</v>
      </c>
      <c r="E287" s="50">
        <v>63</v>
      </c>
    </row>
    <row r="288" spans="1:5" x14ac:dyDescent="0.2">
      <c r="A288" s="51" t="s">
        <v>324</v>
      </c>
      <c r="B288" s="49" t="s">
        <v>634</v>
      </c>
      <c r="C288" s="50">
        <v>25</v>
      </c>
      <c r="D288" s="50">
        <v>90</v>
      </c>
      <c r="E288" s="50">
        <v>81</v>
      </c>
    </row>
    <row r="289" spans="1:5" x14ac:dyDescent="0.2">
      <c r="A289" s="51" t="s">
        <v>324</v>
      </c>
      <c r="B289" s="49" t="s">
        <v>635</v>
      </c>
      <c r="C289" s="50">
        <v>16</v>
      </c>
      <c r="D289" s="50">
        <v>88</v>
      </c>
      <c r="E289" s="50">
        <v>61</v>
      </c>
    </row>
    <row r="290" spans="1:5" x14ac:dyDescent="0.2">
      <c r="A290" s="51" t="s">
        <v>322</v>
      </c>
      <c r="B290" s="49" t="s">
        <v>636</v>
      </c>
      <c r="C290" s="50">
        <v>52</v>
      </c>
      <c r="D290" s="50">
        <v>80</v>
      </c>
      <c r="E290" s="50">
        <v>95</v>
      </c>
    </row>
    <row r="291" spans="1:5" x14ac:dyDescent="0.2">
      <c r="A291" s="51" t="s">
        <v>325</v>
      </c>
      <c r="B291" s="49" t="s">
        <v>637</v>
      </c>
      <c r="C291" s="50">
        <v>0</v>
      </c>
      <c r="D291" s="50">
        <v>45</v>
      </c>
      <c r="E291" s="50">
        <v>0</v>
      </c>
    </row>
    <row r="292" spans="1:5" x14ac:dyDescent="0.2">
      <c r="A292" s="51" t="s">
        <v>325</v>
      </c>
      <c r="B292" s="49" t="s">
        <v>638</v>
      </c>
      <c r="C292" s="50">
        <v>75</v>
      </c>
      <c r="D292" s="50">
        <v>74</v>
      </c>
      <c r="E292" s="50">
        <v>60</v>
      </c>
    </row>
    <row r="293" spans="1:5" x14ac:dyDescent="0.2">
      <c r="A293" s="51" t="s">
        <v>322</v>
      </c>
      <c r="B293" s="49" t="s">
        <v>639</v>
      </c>
      <c r="C293" s="50">
        <v>80</v>
      </c>
      <c r="D293" s="50">
        <v>57</v>
      </c>
      <c r="E293" s="50">
        <v>85</v>
      </c>
    </row>
    <row r="294" spans="1:5" x14ac:dyDescent="0.2">
      <c r="A294" s="48" t="s">
        <v>322</v>
      </c>
      <c r="B294" s="49" t="s">
        <v>640</v>
      </c>
      <c r="C294" s="50">
        <v>76</v>
      </c>
      <c r="D294" s="50">
        <v>34</v>
      </c>
      <c r="E294" s="50">
        <v>73</v>
      </c>
    </row>
    <row r="295" spans="1:5" x14ac:dyDescent="0.2">
      <c r="A295" s="51" t="s">
        <v>322</v>
      </c>
      <c r="B295" s="49" t="s">
        <v>641</v>
      </c>
      <c r="C295" s="50">
        <v>73</v>
      </c>
      <c r="D295" s="50">
        <v>54</v>
      </c>
      <c r="E295" s="50">
        <v>94</v>
      </c>
    </row>
    <row r="296" spans="1:5" x14ac:dyDescent="0.2">
      <c r="A296" s="51" t="s">
        <v>324</v>
      </c>
      <c r="B296" s="49" t="s">
        <v>642</v>
      </c>
      <c r="C296" s="50">
        <v>65</v>
      </c>
      <c r="D296" s="50">
        <v>90</v>
      </c>
      <c r="E296" s="50">
        <v>65</v>
      </c>
    </row>
    <row r="297" spans="1:5" x14ac:dyDescent="0.2">
      <c r="A297" s="48" t="s">
        <v>322</v>
      </c>
      <c r="B297" s="49" t="s">
        <v>643</v>
      </c>
      <c r="C297" s="50">
        <v>50</v>
      </c>
      <c r="D297" s="50">
        <v>36</v>
      </c>
      <c r="E297" s="50">
        <v>51</v>
      </c>
    </row>
    <row r="298" spans="1:5" x14ac:dyDescent="0.2">
      <c r="A298" s="51" t="s">
        <v>325</v>
      </c>
      <c r="B298" s="49" t="s">
        <v>644</v>
      </c>
      <c r="C298" s="50">
        <v>55</v>
      </c>
      <c r="D298" s="50">
        <v>70</v>
      </c>
      <c r="E298" s="50">
        <v>80</v>
      </c>
    </row>
    <row r="299" spans="1:5" x14ac:dyDescent="0.2">
      <c r="A299" s="51" t="s">
        <v>322</v>
      </c>
      <c r="B299" s="49" t="s">
        <v>645</v>
      </c>
      <c r="C299" s="50">
        <v>40</v>
      </c>
      <c r="D299" s="50">
        <v>76</v>
      </c>
      <c r="E299" s="50">
        <v>96</v>
      </c>
    </row>
    <row r="300" spans="1:5" x14ac:dyDescent="0.2">
      <c r="A300" s="48" t="s">
        <v>323</v>
      </c>
      <c r="B300" s="49" t="s">
        <v>646</v>
      </c>
      <c r="C300" s="50">
        <v>81</v>
      </c>
      <c r="D300" s="50">
        <v>0</v>
      </c>
      <c r="E300" s="50">
        <v>74</v>
      </c>
    </row>
    <row r="301" spans="1:5" x14ac:dyDescent="0.2">
      <c r="A301" s="51" t="s">
        <v>323</v>
      </c>
      <c r="B301" s="49" t="s">
        <v>647</v>
      </c>
      <c r="C301" s="50">
        <v>96</v>
      </c>
      <c r="D301" s="50">
        <v>90</v>
      </c>
      <c r="E301" s="50">
        <v>52</v>
      </c>
    </row>
    <row r="302" spans="1:5" x14ac:dyDescent="0.2">
      <c r="A302" s="51" t="s">
        <v>325</v>
      </c>
      <c r="B302" s="49" t="s">
        <v>648</v>
      </c>
      <c r="C302" s="50">
        <v>68</v>
      </c>
      <c r="D302" s="50">
        <v>62</v>
      </c>
      <c r="E302" s="50">
        <v>14</v>
      </c>
    </row>
    <row r="303" spans="1:5" x14ac:dyDescent="0.2">
      <c r="A303" s="48" t="s">
        <v>323</v>
      </c>
      <c r="B303" s="49" t="s">
        <v>649</v>
      </c>
      <c r="C303" s="50">
        <v>66</v>
      </c>
      <c r="D303" s="50">
        <v>0</v>
      </c>
      <c r="E303" s="50">
        <v>75</v>
      </c>
    </row>
    <row r="304" spans="1:5" x14ac:dyDescent="0.2">
      <c r="A304" s="51" t="s">
        <v>322</v>
      </c>
      <c r="B304" s="49" t="s">
        <v>650</v>
      </c>
      <c r="C304" s="50">
        <v>25</v>
      </c>
      <c r="D304" s="50">
        <v>59</v>
      </c>
      <c r="E304" s="50">
        <v>100</v>
      </c>
    </row>
    <row r="305" spans="1:5" x14ac:dyDescent="0.2">
      <c r="A305" s="51" t="s">
        <v>325</v>
      </c>
      <c r="B305" s="49" t="s">
        <v>651</v>
      </c>
      <c r="C305" s="50">
        <v>55</v>
      </c>
      <c r="D305" s="50">
        <v>70</v>
      </c>
      <c r="E305" s="50">
        <v>80</v>
      </c>
    </row>
    <row r="306" spans="1:5" x14ac:dyDescent="0.2">
      <c r="A306" s="48" t="s">
        <v>324</v>
      </c>
      <c r="B306" s="49" t="s">
        <v>652</v>
      </c>
      <c r="C306" s="50">
        <v>90</v>
      </c>
      <c r="D306" s="50">
        <v>30</v>
      </c>
      <c r="E306" s="50">
        <v>60</v>
      </c>
    </row>
    <row r="307" spans="1:5" x14ac:dyDescent="0.2">
      <c r="A307" s="51" t="s">
        <v>325</v>
      </c>
      <c r="B307" s="49" t="s">
        <v>653</v>
      </c>
      <c r="C307" s="50">
        <v>66</v>
      </c>
      <c r="D307" s="50">
        <v>57</v>
      </c>
      <c r="E307" s="50">
        <v>82</v>
      </c>
    </row>
    <row r="308" spans="1:5" x14ac:dyDescent="0.2">
      <c r="A308" s="51" t="s">
        <v>325</v>
      </c>
      <c r="B308" s="49" t="s">
        <v>654</v>
      </c>
      <c r="C308" s="50">
        <v>45</v>
      </c>
      <c r="D308" s="50">
        <v>78</v>
      </c>
      <c r="E308" s="50">
        <v>55</v>
      </c>
    </row>
    <row r="309" spans="1:5" x14ac:dyDescent="0.2">
      <c r="A309" s="51" t="s">
        <v>325</v>
      </c>
      <c r="B309" s="49" t="s">
        <v>655</v>
      </c>
      <c r="C309" s="50">
        <v>0</v>
      </c>
      <c r="D309" s="50">
        <v>52</v>
      </c>
      <c r="E309" s="50">
        <v>12</v>
      </c>
    </row>
    <row r="310" spans="1:5" x14ac:dyDescent="0.2">
      <c r="A310" s="48" t="s">
        <v>323</v>
      </c>
      <c r="B310" s="49" t="s">
        <v>656</v>
      </c>
      <c r="C310" s="50">
        <v>77</v>
      </c>
      <c r="D310" s="50">
        <v>0</v>
      </c>
      <c r="E310" s="50">
        <v>64</v>
      </c>
    </row>
    <row r="311" spans="1:5" x14ac:dyDescent="0.2">
      <c r="A311" s="48" t="s">
        <v>322</v>
      </c>
      <c r="B311" s="49" t="s">
        <v>657</v>
      </c>
      <c r="C311" s="50">
        <v>50</v>
      </c>
      <c r="D311" s="50">
        <v>33</v>
      </c>
      <c r="E311" s="50">
        <v>68</v>
      </c>
    </row>
    <row r="312" spans="1:5" x14ac:dyDescent="0.2">
      <c r="A312" s="51" t="s">
        <v>325</v>
      </c>
      <c r="B312" s="49" t="s">
        <v>658</v>
      </c>
      <c r="C312" s="50">
        <v>87</v>
      </c>
      <c r="D312" s="50">
        <v>80</v>
      </c>
      <c r="E312" s="50">
        <v>0</v>
      </c>
    </row>
    <row r="313" spans="1:5" x14ac:dyDescent="0.2">
      <c r="A313" s="51" t="s">
        <v>324</v>
      </c>
      <c r="B313" s="49" t="s">
        <v>659</v>
      </c>
      <c r="C313" s="50">
        <v>73</v>
      </c>
      <c r="D313" s="50">
        <v>90</v>
      </c>
      <c r="E313" s="50">
        <v>53</v>
      </c>
    </row>
    <row r="314" spans="1:5" x14ac:dyDescent="0.2">
      <c r="A314" s="51" t="s">
        <v>324</v>
      </c>
      <c r="B314" s="49" t="s">
        <v>660</v>
      </c>
      <c r="C314" s="50">
        <v>67</v>
      </c>
      <c r="D314" s="50">
        <v>90</v>
      </c>
      <c r="E314" s="50">
        <v>0</v>
      </c>
    </row>
    <row r="315" spans="1:5" x14ac:dyDescent="0.2">
      <c r="A315" s="48" t="s">
        <v>323</v>
      </c>
      <c r="B315" s="49" t="s">
        <v>661</v>
      </c>
      <c r="C315" s="50">
        <v>87</v>
      </c>
      <c r="D315" s="50">
        <v>0</v>
      </c>
      <c r="E315" s="50">
        <v>42</v>
      </c>
    </row>
    <row r="316" spans="1:5" x14ac:dyDescent="0.2">
      <c r="A316" s="51" t="s">
        <v>323</v>
      </c>
      <c r="B316" s="49" t="s">
        <v>662</v>
      </c>
      <c r="C316" s="50">
        <v>98</v>
      </c>
      <c r="D316" s="50">
        <v>0</v>
      </c>
      <c r="E316" s="50">
        <v>57</v>
      </c>
    </row>
    <row r="317" spans="1:5" x14ac:dyDescent="0.2">
      <c r="A317" s="51" t="s">
        <v>325</v>
      </c>
      <c r="B317" s="49" t="s">
        <v>663</v>
      </c>
      <c r="C317" s="50">
        <v>55</v>
      </c>
      <c r="D317" s="50">
        <v>70</v>
      </c>
      <c r="E317" s="50">
        <v>80</v>
      </c>
    </row>
    <row r="318" spans="1:5" x14ac:dyDescent="0.2">
      <c r="A318" s="51" t="s">
        <v>325</v>
      </c>
      <c r="B318" s="49" t="s">
        <v>664</v>
      </c>
      <c r="C318" s="50">
        <v>55</v>
      </c>
      <c r="D318" s="50">
        <v>70</v>
      </c>
      <c r="E318" s="50">
        <v>80</v>
      </c>
    </row>
    <row r="319" spans="1:5" x14ac:dyDescent="0.2">
      <c r="A319" s="51" t="s">
        <v>325</v>
      </c>
      <c r="B319" s="49" t="s">
        <v>665</v>
      </c>
      <c r="C319" s="50">
        <v>87</v>
      </c>
      <c r="D319" s="50">
        <v>80</v>
      </c>
      <c r="E319" s="50">
        <v>16</v>
      </c>
    </row>
    <row r="320" spans="1:5" x14ac:dyDescent="0.2">
      <c r="A320" s="51" t="s">
        <v>322</v>
      </c>
      <c r="B320" s="49" t="s">
        <v>666</v>
      </c>
      <c r="C320" s="50">
        <v>74</v>
      </c>
      <c r="D320" s="50">
        <v>87</v>
      </c>
      <c r="E320" s="50">
        <v>95</v>
      </c>
    </row>
    <row r="321" spans="1:5" x14ac:dyDescent="0.2">
      <c r="A321" s="51" t="s">
        <v>325</v>
      </c>
      <c r="B321" s="49" t="s">
        <v>667</v>
      </c>
      <c r="C321" s="50">
        <v>67</v>
      </c>
      <c r="D321" s="50">
        <v>58</v>
      </c>
      <c r="E321" s="50">
        <v>73</v>
      </c>
    </row>
    <row r="322" spans="1:5" x14ac:dyDescent="0.2">
      <c r="A322" s="51" t="s">
        <v>324</v>
      </c>
      <c r="B322" s="49" t="s">
        <v>668</v>
      </c>
      <c r="C322" s="50">
        <v>80</v>
      </c>
      <c r="D322" s="50">
        <v>88</v>
      </c>
      <c r="E322" s="50">
        <v>17</v>
      </c>
    </row>
    <row r="323" spans="1:5" x14ac:dyDescent="0.2">
      <c r="A323" s="51" t="s">
        <v>324</v>
      </c>
      <c r="B323" s="49" t="s">
        <v>669</v>
      </c>
      <c r="C323" s="50">
        <v>0</v>
      </c>
      <c r="D323" s="50">
        <v>90</v>
      </c>
      <c r="E323" s="50">
        <v>73</v>
      </c>
    </row>
    <row r="324" spans="1:5" x14ac:dyDescent="0.2">
      <c r="A324" s="51" t="s">
        <v>325</v>
      </c>
      <c r="B324" s="49" t="s">
        <v>670</v>
      </c>
      <c r="C324" s="50">
        <v>86</v>
      </c>
      <c r="D324" s="50">
        <v>80</v>
      </c>
      <c r="E324" s="50">
        <v>60</v>
      </c>
    </row>
    <row r="325" spans="1:5" x14ac:dyDescent="0.2">
      <c r="A325" s="51" t="s">
        <v>325</v>
      </c>
      <c r="B325" s="49" t="s">
        <v>671</v>
      </c>
      <c r="C325" s="50">
        <v>15</v>
      </c>
      <c r="D325" s="50">
        <v>80</v>
      </c>
      <c r="E325" s="50">
        <v>60</v>
      </c>
    </row>
    <row r="326" spans="1:5" ht="13.5" thickBot="1" x14ac:dyDescent="0.25">
      <c r="A326" s="51" t="s">
        <v>325</v>
      </c>
      <c r="B326" s="52" t="s">
        <v>672</v>
      </c>
      <c r="C326" s="53">
        <v>0</v>
      </c>
      <c r="D326" s="50">
        <v>80</v>
      </c>
      <c r="E326" s="53">
        <v>45</v>
      </c>
    </row>
  </sheetData>
  <dataConsolidate/>
  <pageMargins left="0.75" right="0.75" top="1" bottom="1" header="0.5" footer="0.5"/>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6">
    <tabColor rgb="FF7030A0"/>
  </sheetPr>
  <dimension ref="A1:H23"/>
  <sheetViews>
    <sheetView showGridLines="0" workbookViewId="0">
      <selection activeCell="C12" sqref="C12"/>
    </sheetView>
  </sheetViews>
  <sheetFormatPr defaultRowHeight="12" x14ac:dyDescent="0.2"/>
  <cols>
    <col min="1" max="1" width="26" style="475" customWidth="1"/>
    <col min="2" max="2" width="21.6640625" style="475" customWidth="1"/>
    <col min="3" max="3" width="16.6640625" style="475" customWidth="1"/>
    <col min="4" max="5" width="9.33203125" style="475"/>
    <col min="6" max="6" width="12" style="475" customWidth="1"/>
    <col min="7" max="7" width="15.1640625" style="475" customWidth="1"/>
    <col min="8" max="16384" width="9.33203125" style="475"/>
  </cols>
  <sheetData>
    <row r="1" spans="1:8" ht="12.75" x14ac:dyDescent="0.2">
      <c r="A1" s="473"/>
      <c r="B1" s="473"/>
      <c r="C1" s="473"/>
      <c r="D1" s="473"/>
      <c r="E1" s="473"/>
      <c r="F1" s="474"/>
      <c r="G1" s="473"/>
      <c r="H1" s="473"/>
    </row>
    <row r="2" spans="1:8" ht="18.75" x14ac:dyDescent="0.3">
      <c r="A2" s="486" t="s">
        <v>326</v>
      </c>
      <c r="B2" s="473"/>
      <c r="C2" s="473"/>
      <c r="D2" s="473"/>
      <c r="E2" s="473"/>
      <c r="F2" s="473"/>
      <c r="G2" s="473"/>
      <c r="H2" s="473"/>
    </row>
    <row r="3" spans="1:8" ht="12.75" x14ac:dyDescent="0.2">
      <c r="A3" s="473"/>
      <c r="B3" s="473"/>
      <c r="C3" s="473"/>
      <c r="D3" s="473"/>
      <c r="E3" s="473"/>
      <c r="F3" s="473"/>
      <c r="G3" s="473"/>
      <c r="H3" s="473"/>
    </row>
    <row r="4" spans="1:8" ht="23.25" customHeight="1" x14ac:dyDescent="0.2">
      <c r="A4" s="484" t="s">
        <v>327</v>
      </c>
      <c r="B4" s="484" t="s">
        <v>328</v>
      </c>
      <c r="C4" s="473"/>
      <c r="D4" s="473"/>
      <c r="E4" s="473"/>
      <c r="F4" s="473"/>
      <c r="G4" s="473"/>
      <c r="H4" s="473"/>
    </row>
    <row r="5" spans="1:8" ht="12.75" x14ac:dyDescent="0.2">
      <c r="A5" s="485">
        <v>100000</v>
      </c>
      <c r="B5" s="483">
        <v>0.15</v>
      </c>
      <c r="C5" s="473"/>
      <c r="D5" s="473"/>
      <c r="E5" s="473"/>
      <c r="F5" s="473"/>
      <c r="G5" s="473"/>
      <c r="H5" s="473"/>
    </row>
    <row r="6" spans="1:8" ht="12.75" x14ac:dyDescent="0.2">
      <c r="A6" s="485" t="s">
        <v>329</v>
      </c>
      <c r="B6" s="483">
        <v>0.25</v>
      </c>
      <c r="C6" s="473"/>
      <c r="D6" s="473"/>
      <c r="E6" s="473"/>
      <c r="F6" s="473"/>
      <c r="G6" s="473"/>
      <c r="H6" s="473"/>
    </row>
    <row r="7" spans="1:8" ht="12.75" x14ac:dyDescent="0.2">
      <c r="A7" s="476"/>
      <c r="B7" s="477"/>
      <c r="C7" s="478"/>
      <c r="D7" s="473"/>
      <c r="E7" s="473"/>
      <c r="F7" s="473"/>
      <c r="G7" s="473"/>
      <c r="H7" s="473"/>
    </row>
    <row r="8" spans="1:8" ht="18.75" customHeight="1" x14ac:dyDescent="0.2">
      <c r="A8" s="480" t="s">
        <v>80</v>
      </c>
      <c r="B8" s="480" t="s">
        <v>330</v>
      </c>
      <c r="C8" s="480" t="s">
        <v>331</v>
      </c>
    </row>
    <row r="9" spans="1:8" ht="13.5" x14ac:dyDescent="0.25">
      <c r="A9" s="481" t="s">
        <v>8</v>
      </c>
      <c r="B9" s="482">
        <v>123000</v>
      </c>
      <c r="C9" s="479">
        <f>IF(B9 &lt;= A5,B9*$B$5,B9*$B$6)</f>
        <v>30750</v>
      </c>
    </row>
    <row r="10" spans="1:8" ht="13.5" x14ac:dyDescent="0.25">
      <c r="A10" s="481" t="s">
        <v>332</v>
      </c>
      <c r="B10" s="482">
        <v>35400</v>
      </c>
      <c r="C10" s="479">
        <f t="shared" ref="C10:C14" si="0">IF(B10 &lt;= A6,B10*$B$5,B10*$B$6)</f>
        <v>5310</v>
      </c>
    </row>
    <row r="11" spans="1:8" ht="13.5" x14ac:dyDescent="0.25">
      <c r="A11" s="481" t="s">
        <v>10</v>
      </c>
      <c r="B11" s="482">
        <v>576000</v>
      </c>
      <c r="C11" s="479">
        <f t="shared" si="0"/>
        <v>144000</v>
      </c>
    </row>
    <row r="12" spans="1:8" ht="13.5" x14ac:dyDescent="0.25">
      <c r="A12" s="481" t="s">
        <v>82</v>
      </c>
      <c r="B12" s="482">
        <v>19400</v>
      </c>
      <c r="C12" s="479">
        <f t="shared" si="0"/>
        <v>2910</v>
      </c>
    </row>
    <row r="13" spans="1:8" ht="13.5" x14ac:dyDescent="0.25">
      <c r="A13" s="481" t="s">
        <v>81</v>
      </c>
      <c r="B13" s="482">
        <v>375000</v>
      </c>
      <c r="C13" s="479">
        <f t="shared" si="0"/>
        <v>56250</v>
      </c>
    </row>
    <row r="14" spans="1:8" ht="13.5" x14ac:dyDescent="0.25">
      <c r="A14" s="481" t="s">
        <v>333</v>
      </c>
      <c r="B14" s="482">
        <v>87000</v>
      </c>
      <c r="C14" s="479">
        <f t="shared" si="0"/>
        <v>13050</v>
      </c>
    </row>
    <row r="16" spans="1:8" x14ac:dyDescent="0.2">
      <c r="A16" s="728" t="s">
        <v>857</v>
      </c>
      <c r="B16" s="729"/>
      <c r="C16" s="729"/>
      <c r="D16" s="729"/>
    </row>
    <row r="17" spans="1:4" x14ac:dyDescent="0.2">
      <c r="A17" s="729"/>
      <c r="B17" s="729"/>
      <c r="C17" s="729"/>
      <c r="D17" s="729"/>
    </row>
    <row r="18" spans="1:4" x14ac:dyDescent="0.2">
      <c r="A18" s="729"/>
      <c r="B18" s="729"/>
      <c r="C18" s="729"/>
      <c r="D18" s="729"/>
    </row>
    <row r="19" spans="1:4" x14ac:dyDescent="0.2">
      <c r="A19" s="729"/>
      <c r="B19" s="729"/>
      <c r="C19" s="729"/>
      <c r="D19" s="729"/>
    </row>
    <row r="20" spans="1:4" x14ac:dyDescent="0.2">
      <c r="A20" s="729"/>
      <c r="B20" s="729"/>
      <c r="C20" s="729"/>
      <c r="D20" s="729"/>
    </row>
    <row r="21" spans="1:4" x14ac:dyDescent="0.2">
      <c r="A21" s="729"/>
      <c r="B21" s="729"/>
      <c r="C21" s="729"/>
      <c r="D21" s="729"/>
    </row>
    <row r="22" spans="1:4" x14ac:dyDescent="0.2">
      <c r="A22" s="729"/>
      <c r="B22" s="729"/>
      <c r="C22" s="729"/>
      <c r="D22" s="729"/>
    </row>
    <row r="23" spans="1:4" x14ac:dyDescent="0.2">
      <c r="A23" s="729"/>
      <c r="B23" s="729"/>
      <c r="C23" s="729"/>
      <c r="D23" s="729"/>
    </row>
  </sheetData>
  <mergeCells count="1">
    <mergeCell ref="A16:D23"/>
  </mergeCells>
  <pageMargins left="0.75" right="0.75" top="1" bottom="1" header="0.5" footer="0.5"/>
  <pageSetup paperSize="25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8">
    <tabColor rgb="FF7030A0"/>
  </sheetPr>
  <dimension ref="A1:H40"/>
  <sheetViews>
    <sheetView showGridLines="0" workbookViewId="0">
      <selection activeCell="G8" sqref="G8"/>
    </sheetView>
  </sheetViews>
  <sheetFormatPr defaultRowHeight="12" x14ac:dyDescent="0.2"/>
  <cols>
    <col min="1" max="1" width="12" customWidth="1"/>
    <col min="2" max="2" width="11.6640625" customWidth="1"/>
    <col min="3" max="3" width="13.33203125" customWidth="1"/>
    <col min="4" max="4" width="13.5" customWidth="1"/>
    <col min="5" max="5" width="15.1640625" customWidth="1"/>
    <col min="6" max="6" width="12.83203125" customWidth="1"/>
    <col min="7" max="7" width="20.83203125" customWidth="1"/>
  </cols>
  <sheetData>
    <row r="1" spans="1:8" ht="12.75" x14ac:dyDescent="0.2">
      <c r="A1" s="342"/>
      <c r="B1" s="342"/>
      <c r="C1" s="342"/>
      <c r="D1" s="342"/>
      <c r="E1" s="342"/>
      <c r="F1" s="342"/>
      <c r="G1" s="305"/>
      <c r="H1" s="1"/>
    </row>
    <row r="2" spans="1:8" ht="18.75" x14ac:dyDescent="0.2">
      <c r="A2" s="333" t="s">
        <v>334</v>
      </c>
      <c r="B2" s="343"/>
      <c r="C2" s="343"/>
      <c r="D2" s="343"/>
      <c r="E2" s="343"/>
      <c r="F2" s="343"/>
      <c r="G2" s="342"/>
      <c r="H2" s="1"/>
    </row>
    <row r="3" spans="1:8" ht="13.5" thickBot="1" x14ac:dyDescent="0.25">
      <c r="A3" s="342"/>
      <c r="B3" s="342"/>
      <c r="C3" s="342"/>
      <c r="D3" s="342"/>
      <c r="E3" s="342"/>
      <c r="F3" s="342"/>
      <c r="G3" s="342"/>
      <c r="H3" s="1"/>
    </row>
    <row r="4" spans="1:8" ht="25.5" customHeight="1" thickBot="1" x14ac:dyDescent="0.25">
      <c r="A4" s="487" t="s">
        <v>335</v>
      </c>
      <c r="B4" s="493">
        <v>0.2</v>
      </c>
      <c r="C4" s="488" t="s">
        <v>336</v>
      </c>
      <c r="D4" s="37">
        <v>37246</v>
      </c>
      <c r="E4" s="38">
        <v>37256</v>
      </c>
      <c r="F4" s="342"/>
      <c r="G4" s="342"/>
      <c r="H4" s="1"/>
    </row>
    <row r="5" spans="1:8" ht="13.5" thickBot="1" x14ac:dyDescent="0.25">
      <c r="A5" s="342"/>
      <c r="B5" s="342"/>
      <c r="C5" s="342"/>
      <c r="D5" s="342"/>
      <c r="E5" s="342"/>
      <c r="F5" s="348"/>
      <c r="G5" s="342"/>
      <c r="H5" s="1"/>
    </row>
    <row r="6" spans="1:8" ht="33.75" customHeight="1" thickBot="1" x14ac:dyDescent="0.25">
      <c r="A6" s="489" t="s">
        <v>212</v>
      </c>
      <c r="B6" s="490" t="s">
        <v>337</v>
      </c>
      <c r="C6" s="490" t="s">
        <v>247</v>
      </c>
      <c r="D6" s="491" t="s">
        <v>338</v>
      </c>
      <c r="E6" s="492" t="s">
        <v>265</v>
      </c>
      <c r="F6" s="492" t="s">
        <v>339</v>
      </c>
      <c r="G6" s="492" t="s">
        <v>340</v>
      </c>
    </row>
    <row r="7" spans="1:8" ht="13.5" thickBot="1" x14ac:dyDescent="0.25">
      <c r="A7" s="43" t="s">
        <v>219</v>
      </c>
      <c r="B7" s="39">
        <v>333</v>
      </c>
      <c r="C7" s="40">
        <v>6</v>
      </c>
      <c r="D7" s="496">
        <v>37212</v>
      </c>
      <c r="E7" s="499">
        <f>B7*C7</f>
        <v>1998</v>
      </c>
      <c r="F7" s="494">
        <f>IF(AND(D7&gt;=$D$4,D7&lt;=$E$4),$B$4,0)</f>
        <v>0</v>
      </c>
      <c r="G7" s="495">
        <f>E7+F7*E7</f>
        <v>1998</v>
      </c>
    </row>
    <row r="8" spans="1:8" ht="13.5" thickBot="1" x14ac:dyDescent="0.25">
      <c r="A8" s="20" t="s">
        <v>216</v>
      </c>
      <c r="B8" s="41">
        <v>600</v>
      </c>
      <c r="C8" s="21">
        <v>30</v>
      </c>
      <c r="D8" s="497">
        <v>37209</v>
      </c>
      <c r="E8" s="499">
        <f t="shared" ref="E8:E16" si="0">B8*C8</f>
        <v>18000</v>
      </c>
      <c r="F8" s="494">
        <f t="shared" ref="F8:F16" si="1">IF(AND(D8&gt;=$D$4,D8&lt;=$E$4),$B$4,0)</f>
        <v>0</v>
      </c>
      <c r="G8" s="495">
        <f t="shared" ref="G8:G16" si="2">E8+F8*E8</f>
        <v>18000</v>
      </c>
    </row>
    <row r="9" spans="1:8" ht="13.5" thickBot="1" x14ac:dyDescent="0.25">
      <c r="A9" s="20" t="s">
        <v>216</v>
      </c>
      <c r="B9" s="41">
        <v>10</v>
      </c>
      <c r="C9" s="21">
        <v>40</v>
      </c>
      <c r="D9" s="497">
        <v>37248</v>
      </c>
      <c r="E9" s="499">
        <f t="shared" si="0"/>
        <v>400</v>
      </c>
      <c r="F9" s="494">
        <f t="shared" si="1"/>
        <v>0.2</v>
      </c>
      <c r="G9" s="495">
        <f t="shared" si="2"/>
        <v>480</v>
      </c>
    </row>
    <row r="10" spans="1:8" ht="13.5" thickBot="1" x14ac:dyDescent="0.25">
      <c r="A10" s="20" t="s">
        <v>217</v>
      </c>
      <c r="B10" s="41">
        <v>777</v>
      </c>
      <c r="C10" s="21">
        <v>4</v>
      </c>
      <c r="D10" s="497">
        <v>37210</v>
      </c>
      <c r="E10" s="499">
        <f t="shared" si="0"/>
        <v>3108</v>
      </c>
      <c r="F10" s="494">
        <f t="shared" si="1"/>
        <v>0</v>
      </c>
      <c r="G10" s="495">
        <f t="shared" si="2"/>
        <v>3108</v>
      </c>
    </row>
    <row r="11" spans="1:8" ht="13.5" thickBot="1" x14ac:dyDescent="0.25">
      <c r="A11" s="20" t="s">
        <v>217</v>
      </c>
      <c r="B11" s="41">
        <v>777</v>
      </c>
      <c r="C11" s="21">
        <v>10</v>
      </c>
      <c r="D11" s="497">
        <v>37249</v>
      </c>
      <c r="E11" s="499">
        <f t="shared" si="0"/>
        <v>7770</v>
      </c>
      <c r="F11" s="494">
        <f t="shared" si="1"/>
        <v>0.2</v>
      </c>
      <c r="G11" s="495">
        <f t="shared" si="2"/>
        <v>9324</v>
      </c>
    </row>
    <row r="12" spans="1:8" ht="13.5" thickBot="1" x14ac:dyDescent="0.25">
      <c r="A12" s="20" t="s">
        <v>215</v>
      </c>
      <c r="B12" s="41">
        <v>1000</v>
      </c>
      <c r="C12" s="21">
        <v>44</v>
      </c>
      <c r="D12" s="497">
        <v>37207</v>
      </c>
      <c r="E12" s="499">
        <f t="shared" si="0"/>
        <v>44000</v>
      </c>
      <c r="F12" s="494">
        <f t="shared" si="1"/>
        <v>0</v>
      </c>
      <c r="G12" s="495">
        <f t="shared" si="2"/>
        <v>44000</v>
      </c>
    </row>
    <row r="13" spans="1:8" ht="13.5" thickBot="1" x14ac:dyDescent="0.25">
      <c r="A13" s="20" t="s">
        <v>215</v>
      </c>
      <c r="B13" s="41">
        <v>1000</v>
      </c>
      <c r="C13" s="21">
        <v>33</v>
      </c>
      <c r="D13" s="497">
        <v>37246</v>
      </c>
      <c r="E13" s="499">
        <f t="shared" si="0"/>
        <v>33000</v>
      </c>
      <c r="F13" s="494">
        <f t="shared" si="1"/>
        <v>0.2</v>
      </c>
      <c r="G13" s="495">
        <f t="shared" si="2"/>
        <v>39600</v>
      </c>
    </row>
    <row r="14" spans="1:8" ht="13.5" thickBot="1" x14ac:dyDescent="0.25">
      <c r="A14" s="20" t="s">
        <v>218</v>
      </c>
      <c r="B14" s="41">
        <v>888</v>
      </c>
      <c r="C14" s="21">
        <v>50</v>
      </c>
      <c r="D14" s="497">
        <v>37211</v>
      </c>
      <c r="E14" s="499">
        <f t="shared" si="0"/>
        <v>44400</v>
      </c>
      <c r="F14" s="494">
        <f t="shared" si="1"/>
        <v>0</v>
      </c>
      <c r="G14" s="495">
        <f t="shared" si="2"/>
        <v>44400</v>
      </c>
    </row>
    <row r="15" spans="1:8" ht="13.5" thickBot="1" x14ac:dyDescent="0.25">
      <c r="A15" s="20" t="s">
        <v>341</v>
      </c>
      <c r="B15" s="41">
        <v>89</v>
      </c>
      <c r="C15" s="21">
        <v>60</v>
      </c>
      <c r="D15" s="497">
        <v>37208</v>
      </c>
      <c r="E15" s="499">
        <f t="shared" si="0"/>
        <v>5340</v>
      </c>
      <c r="F15" s="494">
        <f t="shared" si="1"/>
        <v>0</v>
      </c>
      <c r="G15" s="495">
        <f t="shared" si="2"/>
        <v>5340</v>
      </c>
    </row>
    <row r="16" spans="1:8" ht="13.5" thickBot="1" x14ac:dyDescent="0.25">
      <c r="A16" s="22" t="s">
        <v>341</v>
      </c>
      <c r="B16" s="42">
        <v>89</v>
      </c>
      <c r="C16" s="23">
        <v>8</v>
      </c>
      <c r="D16" s="498">
        <v>37258</v>
      </c>
      <c r="E16" s="499">
        <f t="shared" si="0"/>
        <v>712</v>
      </c>
      <c r="F16" s="494">
        <f t="shared" si="1"/>
        <v>0</v>
      </c>
      <c r="G16" s="495">
        <f t="shared" si="2"/>
        <v>712</v>
      </c>
    </row>
    <row r="18" spans="1:7" ht="162" customHeight="1" x14ac:dyDescent="0.2">
      <c r="A18" s="689" t="s">
        <v>858</v>
      </c>
      <c r="B18" s="689"/>
      <c r="C18" s="689"/>
      <c r="D18" s="689"/>
      <c r="E18" s="689"/>
      <c r="F18" s="689"/>
      <c r="G18" s="689"/>
    </row>
    <row r="40" spans="2:2" x14ac:dyDescent="0.2">
      <c r="B40">
        <v>0.2</v>
      </c>
    </row>
  </sheetData>
  <mergeCells count="1">
    <mergeCell ref="A18:G18"/>
  </mergeCells>
  <pageMargins left="0.75" right="0.75" top="1" bottom="1" header="0.5" footer="0.5"/>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9">
    <tabColor rgb="FF7030A0"/>
  </sheetPr>
  <dimension ref="A1:G17"/>
  <sheetViews>
    <sheetView showGridLines="0" workbookViewId="0">
      <selection activeCell="O21" sqref="O21"/>
    </sheetView>
  </sheetViews>
  <sheetFormatPr defaultRowHeight="12" x14ac:dyDescent="0.2"/>
  <cols>
    <col min="1" max="1" width="12.6640625" customWidth="1"/>
    <col min="2" max="2" width="12.83203125" customWidth="1"/>
    <col min="3" max="4" width="14.1640625" customWidth="1"/>
    <col min="5" max="5" width="15.6640625" customWidth="1"/>
    <col min="6" max="6" width="14.1640625" customWidth="1"/>
    <col min="7" max="7" width="19.83203125" customWidth="1"/>
  </cols>
  <sheetData>
    <row r="1" spans="1:7" ht="12.75" x14ac:dyDescent="0.2">
      <c r="A1" s="16"/>
      <c r="B1" s="16"/>
      <c r="C1" s="16"/>
      <c r="D1" s="16"/>
      <c r="E1" s="16"/>
      <c r="F1" s="16"/>
      <c r="G1" s="5"/>
    </row>
    <row r="2" spans="1:7" ht="18.75" x14ac:dyDescent="0.2">
      <c r="A2" s="524" t="s">
        <v>334</v>
      </c>
      <c r="B2" s="17"/>
      <c r="C2" s="17"/>
      <c r="D2" s="17"/>
      <c r="E2" s="17"/>
      <c r="F2" s="18"/>
      <c r="G2" s="5"/>
    </row>
    <row r="3" spans="1:7" ht="13.5" thickBot="1" x14ac:dyDescent="0.25">
      <c r="A3" s="16"/>
      <c r="B3" s="16"/>
      <c r="C3" s="16"/>
      <c r="D3" s="16"/>
      <c r="E3" s="16"/>
      <c r="F3" s="16"/>
      <c r="G3" s="5"/>
    </row>
    <row r="4" spans="1:7" ht="26.25" thickBot="1" x14ac:dyDescent="0.25">
      <c r="A4" s="503" t="s">
        <v>335</v>
      </c>
      <c r="B4" s="520">
        <v>0.2</v>
      </c>
      <c r="C4" s="504" t="s">
        <v>342</v>
      </c>
      <c r="D4" s="521">
        <v>37195</v>
      </c>
      <c r="E4" s="522">
        <v>37225</v>
      </c>
      <c r="F4" s="523">
        <v>37256</v>
      </c>
      <c r="G4" s="5"/>
    </row>
    <row r="5" spans="1:7" ht="13.5" thickBot="1" x14ac:dyDescent="0.25">
      <c r="A5" s="16"/>
      <c r="B5" s="16"/>
      <c r="C5" s="16"/>
      <c r="D5" s="16"/>
      <c r="E5" s="16"/>
      <c r="F5" s="16"/>
      <c r="G5" s="5"/>
    </row>
    <row r="6" spans="1:7" ht="39" customHeight="1" thickBot="1" x14ac:dyDescent="0.25">
      <c r="A6" s="500" t="s">
        <v>212</v>
      </c>
      <c r="B6" s="501" t="s">
        <v>337</v>
      </c>
      <c r="C6" s="501" t="s">
        <v>247</v>
      </c>
      <c r="D6" s="501" t="s">
        <v>338</v>
      </c>
      <c r="E6" s="502" t="s">
        <v>265</v>
      </c>
      <c r="F6" s="502" t="s">
        <v>339</v>
      </c>
      <c r="G6" s="502" t="s">
        <v>340</v>
      </c>
    </row>
    <row r="7" spans="1:7" ht="13.5" thickBot="1" x14ac:dyDescent="0.25">
      <c r="A7" s="508" t="s">
        <v>223</v>
      </c>
      <c r="B7" s="509">
        <v>500</v>
      </c>
      <c r="C7" s="510">
        <v>10</v>
      </c>
      <c r="D7" s="511">
        <v>37210</v>
      </c>
      <c r="E7" s="505">
        <f>B7*C7</f>
        <v>5000</v>
      </c>
      <c r="F7" s="506">
        <f>IF(OR(D7=$D$4,D7=$E$4,D7=$F$4),$B$4,0)</f>
        <v>0</v>
      </c>
      <c r="G7" s="507">
        <f>E7+F7*E7</f>
        <v>5000</v>
      </c>
    </row>
    <row r="8" spans="1:7" ht="13.5" thickBot="1" x14ac:dyDescent="0.25">
      <c r="A8" s="512" t="s">
        <v>220</v>
      </c>
      <c r="B8" s="513">
        <v>495</v>
      </c>
      <c r="C8" s="514">
        <v>109</v>
      </c>
      <c r="D8" s="515">
        <v>37207</v>
      </c>
      <c r="E8" s="505">
        <f t="shared" ref="E8:E15" si="0">B8*C8</f>
        <v>53955</v>
      </c>
      <c r="F8" s="506">
        <f t="shared" ref="F8:F15" si="1">IF(OR(D8=$D$4,D8=$E$4,D8=$F$4),$B$4,0)</f>
        <v>0</v>
      </c>
      <c r="G8" s="507">
        <f t="shared" ref="G8:G15" si="2">E8+F8*E8</f>
        <v>53955</v>
      </c>
    </row>
    <row r="9" spans="1:7" ht="13.5" thickBot="1" x14ac:dyDescent="0.25">
      <c r="A9" s="512" t="s">
        <v>222</v>
      </c>
      <c r="B9" s="513">
        <v>600</v>
      </c>
      <c r="C9" s="514">
        <v>9</v>
      </c>
      <c r="D9" s="515">
        <v>37209</v>
      </c>
      <c r="E9" s="505">
        <f t="shared" si="0"/>
        <v>5400</v>
      </c>
      <c r="F9" s="506">
        <f t="shared" si="1"/>
        <v>0</v>
      </c>
      <c r="G9" s="507">
        <f t="shared" si="2"/>
        <v>5400</v>
      </c>
    </row>
    <row r="10" spans="1:7" ht="13.5" thickBot="1" x14ac:dyDescent="0.25">
      <c r="A10" s="512" t="s">
        <v>222</v>
      </c>
      <c r="B10" s="513">
        <v>600</v>
      </c>
      <c r="C10" s="514">
        <v>20</v>
      </c>
      <c r="D10" s="515">
        <v>37195</v>
      </c>
      <c r="E10" s="505">
        <f t="shared" si="0"/>
        <v>12000</v>
      </c>
      <c r="F10" s="506">
        <f t="shared" si="1"/>
        <v>0.2</v>
      </c>
      <c r="G10" s="507">
        <f t="shared" si="2"/>
        <v>14400</v>
      </c>
    </row>
    <row r="11" spans="1:7" ht="13.5" thickBot="1" x14ac:dyDescent="0.25">
      <c r="A11" s="512" t="s">
        <v>343</v>
      </c>
      <c r="B11" s="513">
        <v>777</v>
      </c>
      <c r="C11" s="514">
        <v>32</v>
      </c>
      <c r="D11" s="515">
        <v>37195</v>
      </c>
      <c r="E11" s="505">
        <f t="shared" si="0"/>
        <v>24864</v>
      </c>
      <c r="F11" s="506">
        <f t="shared" si="1"/>
        <v>0.2</v>
      </c>
      <c r="G11" s="507">
        <f t="shared" si="2"/>
        <v>29836.799999999999</v>
      </c>
    </row>
    <row r="12" spans="1:7" ht="13.5" thickBot="1" x14ac:dyDescent="0.25">
      <c r="A12" s="512" t="s">
        <v>343</v>
      </c>
      <c r="B12" s="513">
        <v>777</v>
      </c>
      <c r="C12" s="514">
        <v>3</v>
      </c>
      <c r="D12" s="515">
        <v>37256</v>
      </c>
      <c r="E12" s="505">
        <f t="shared" si="0"/>
        <v>2331</v>
      </c>
      <c r="F12" s="506">
        <f t="shared" si="1"/>
        <v>0.2</v>
      </c>
      <c r="G12" s="507">
        <f t="shared" si="2"/>
        <v>2797.2</v>
      </c>
    </row>
    <row r="13" spans="1:7" ht="13.5" thickBot="1" x14ac:dyDescent="0.25">
      <c r="A13" s="512" t="s">
        <v>215</v>
      </c>
      <c r="B13" s="513">
        <v>1000</v>
      </c>
      <c r="C13" s="514">
        <v>30</v>
      </c>
      <c r="D13" s="515">
        <v>37207</v>
      </c>
      <c r="E13" s="505">
        <f t="shared" si="0"/>
        <v>30000</v>
      </c>
      <c r="F13" s="506">
        <f t="shared" si="1"/>
        <v>0</v>
      </c>
      <c r="G13" s="507">
        <f t="shared" si="2"/>
        <v>30000</v>
      </c>
    </row>
    <row r="14" spans="1:7" ht="13.5" thickBot="1" x14ac:dyDescent="0.25">
      <c r="A14" s="512" t="s">
        <v>215</v>
      </c>
      <c r="B14" s="513">
        <v>1000</v>
      </c>
      <c r="C14" s="514">
        <v>70</v>
      </c>
      <c r="D14" s="515">
        <v>37225</v>
      </c>
      <c r="E14" s="505">
        <f t="shared" si="0"/>
        <v>70000</v>
      </c>
      <c r="F14" s="506">
        <f t="shared" si="1"/>
        <v>0.2</v>
      </c>
      <c r="G14" s="507">
        <f t="shared" si="2"/>
        <v>84000</v>
      </c>
    </row>
    <row r="15" spans="1:7" ht="13.5" thickBot="1" x14ac:dyDescent="0.25">
      <c r="A15" s="516" t="s">
        <v>344</v>
      </c>
      <c r="B15" s="517">
        <v>333</v>
      </c>
      <c r="C15" s="518">
        <v>5</v>
      </c>
      <c r="D15" s="519">
        <v>37256</v>
      </c>
      <c r="E15" s="505">
        <f t="shared" si="0"/>
        <v>1665</v>
      </c>
      <c r="F15" s="506">
        <f t="shared" si="1"/>
        <v>0.2</v>
      </c>
      <c r="G15" s="507">
        <f t="shared" si="2"/>
        <v>1998</v>
      </c>
    </row>
    <row r="17" spans="1:7" ht="164.25" customHeight="1" x14ac:dyDescent="0.2">
      <c r="A17" s="689" t="s">
        <v>859</v>
      </c>
      <c r="B17" s="701"/>
      <c r="C17" s="701"/>
      <c r="D17" s="701"/>
      <c r="E17" s="701"/>
      <c r="F17" s="701"/>
      <c r="G17" s="701"/>
    </row>
  </sheetData>
  <mergeCells count="1">
    <mergeCell ref="A17:G17"/>
  </mergeCells>
  <pageMargins left="0.75" right="0.75" top="1" bottom="1" header="0.5" footer="0.5"/>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14"/>
  <dimension ref="A1:L33"/>
  <sheetViews>
    <sheetView workbookViewId="0">
      <selection activeCell="A10" sqref="A10"/>
    </sheetView>
  </sheetViews>
  <sheetFormatPr defaultRowHeight="12" x14ac:dyDescent="0.2"/>
  <cols>
    <col min="1" max="1" width="16.6640625" style="6" customWidth="1"/>
    <col min="2" max="2" width="7.6640625" style="7" customWidth="1"/>
    <col min="3" max="3" width="16" style="6" customWidth="1"/>
    <col min="4" max="4" width="14.33203125" style="6" customWidth="1"/>
    <col min="5" max="5" width="14.1640625" style="6" customWidth="1"/>
    <col min="6" max="6" width="7.83203125" style="7" customWidth="1"/>
    <col min="7" max="7" width="9.33203125" style="7"/>
    <col min="8" max="8" width="16.1640625" style="7" customWidth="1"/>
    <col min="9" max="9" width="18.6640625" style="7" customWidth="1"/>
    <col min="10" max="10" width="11.1640625" style="44" customWidth="1"/>
    <col min="11" max="11" width="19.5" style="6" customWidth="1"/>
    <col min="12" max="12" width="14.83203125" style="6" customWidth="1"/>
    <col min="13" max="16384" width="9.33203125" style="6"/>
  </cols>
  <sheetData>
    <row r="1" spans="1:12" ht="41.25" customHeight="1" x14ac:dyDescent="0.2">
      <c r="A1" s="574" t="s">
        <v>13</v>
      </c>
      <c r="B1" s="574" t="s">
        <v>14</v>
      </c>
      <c r="C1" s="574" t="s">
        <v>15</v>
      </c>
      <c r="D1" s="574" t="s">
        <v>16</v>
      </c>
      <c r="E1" s="575" t="s">
        <v>17</v>
      </c>
      <c r="F1" s="574" t="s">
        <v>18</v>
      </c>
      <c r="G1" s="574" t="s">
        <v>19</v>
      </c>
      <c r="H1" s="574" t="s">
        <v>20</v>
      </c>
      <c r="I1" s="574" t="s">
        <v>345</v>
      </c>
      <c r="J1" s="574" t="s">
        <v>22</v>
      </c>
      <c r="K1" s="576" t="s">
        <v>346</v>
      </c>
    </row>
    <row r="2" spans="1:12" x14ac:dyDescent="0.2">
      <c r="A2" s="6" t="s">
        <v>23</v>
      </c>
      <c r="B2" s="7">
        <v>1</v>
      </c>
      <c r="C2" s="6" t="s">
        <v>24</v>
      </c>
      <c r="D2" s="6" t="s">
        <v>25</v>
      </c>
      <c r="E2" s="6" t="s">
        <v>26</v>
      </c>
      <c r="F2" s="7" t="s">
        <v>27</v>
      </c>
      <c r="G2" s="7">
        <v>1964</v>
      </c>
      <c r="H2" s="7">
        <v>1993</v>
      </c>
      <c r="I2" s="7">
        <v>3</v>
      </c>
      <c r="J2" s="44">
        <v>8000</v>
      </c>
    </row>
    <row r="3" spans="1:12" x14ac:dyDescent="0.2">
      <c r="A3" s="6" t="s">
        <v>28</v>
      </c>
      <c r="B3" s="7">
        <v>4</v>
      </c>
      <c r="C3" s="6" t="s">
        <v>29</v>
      </c>
      <c r="D3" s="6" t="s">
        <v>25</v>
      </c>
      <c r="E3" s="6" t="s">
        <v>30</v>
      </c>
      <c r="F3" s="7" t="s">
        <v>31</v>
      </c>
      <c r="G3" s="7">
        <v>1963</v>
      </c>
      <c r="H3" s="7">
        <v>1987</v>
      </c>
      <c r="J3" s="44">
        <v>14000</v>
      </c>
    </row>
    <row r="4" spans="1:12" x14ac:dyDescent="0.2">
      <c r="A4" s="6" t="s">
        <v>32</v>
      </c>
      <c r="B4" s="7">
        <v>5</v>
      </c>
      <c r="C4" s="6" t="s">
        <v>33</v>
      </c>
      <c r="D4" s="6" t="s">
        <v>25</v>
      </c>
      <c r="E4" s="6" t="s">
        <v>26</v>
      </c>
      <c r="F4" s="7" t="s">
        <v>27</v>
      </c>
      <c r="G4" s="7">
        <v>1979</v>
      </c>
      <c r="H4" s="7">
        <v>1993</v>
      </c>
      <c r="I4" s="7">
        <v>3</v>
      </c>
      <c r="J4" s="44">
        <v>4000</v>
      </c>
    </row>
    <row r="5" spans="1:12" x14ac:dyDescent="0.2">
      <c r="A5" s="6" t="s">
        <v>34</v>
      </c>
      <c r="B5" s="7">
        <v>4</v>
      </c>
      <c r="C5" s="6" t="s">
        <v>35</v>
      </c>
      <c r="D5" s="6" t="s">
        <v>36</v>
      </c>
      <c r="E5" s="6" t="s">
        <v>26</v>
      </c>
      <c r="F5" s="7" t="s">
        <v>31</v>
      </c>
      <c r="G5" s="7">
        <v>1971</v>
      </c>
      <c r="H5" s="7">
        <v>1993</v>
      </c>
      <c r="I5" s="7">
        <v>1</v>
      </c>
      <c r="J5" s="44">
        <v>5000</v>
      </c>
      <c r="K5" s="6" t="s">
        <v>347</v>
      </c>
    </row>
    <row r="6" spans="1:12" x14ac:dyDescent="0.2">
      <c r="A6" s="6" t="s">
        <v>37</v>
      </c>
      <c r="B6" s="7">
        <v>5</v>
      </c>
      <c r="C6" s="6" t="s">
        <v>38</v>
      </c>
      <c r="D6" s="6" t="s">
        <v>25</v>
      </c>
      <c r="E6" s="6" t="s">
        <v>26</v>
      </c>
      <c r="F6" s="7" t="s">
        <v>31</v>
      </c>
      <c r="G6" s="7">
        <v>1979</v>
      </c>
      <c r="H6" s="7">
        <v>1998</v>
      </c>
      <c r="I6" s="7">
        <v>1</v>
      </c>
      <c r="J6" s="44">
        <v>6000</v>
      </c>
    </row>
    <row r="7" spans="1:12" x14ac:dyDescent="0.2">
      <c r="A7" s="6" t="s">
        <v>39</v>
      </c>
      <c r="B7" s="7">
        <v>2</v>
      </c>
      <c r="C7" s="6" t="s">
        <v>40</v>
      </c>
      <c r="D7" s="6" t="s">
        <v>25</v>
      </c>
      <c r="E7" s="6" t="s">
        <v>30</v>
      </c>
      <c r="F7" s="7" t="s">
        <v>27</v>
      </c>
      <c r="G7" s="7">
        <v>1960</v>
      </c>
      <c r="H7" s="7">
        <v>1979</v>
      </c>
      <c r="I7" s="7">
        <v>1</v>
      </c>
      <c r="J7" s="44">
        <v>20000</v>
      </c>
    </row>
    <row r="8" spans="1:12" x14ac:dyDescent="0.2">
      <c r="A8" s="6" t="s">
        <v>41</v>
      </c>
      <c r="B8" s="7">
        <v>5</v>
      </c>
      <c r="C8" s="6" t="s">
        <v>33</v>
      </c>
      <c r="D8" s="6" t="s">
        <v>25</v>
      </c>
      <c r="E8" s="6" t="s">
        <v>26</v>
      </c>
      <c r="F8" s="7" t="s">
        <v>27</v>
      </c>
      <c r="G8" s="7">
        <v>1981</v>
      </c>
      <c r="H8" s="7">
        <v>1999</v>
      </c>
      <c r="J8" s="44">
        <v>4000</v>
      </c>
    </row>
    <row r="9" spans="1:12" x14ac:dyDescent="0.2">
      <c r="A9" s="6" t="s">
        <v>42</v>
      </c>
      <c r="B9" s="7">
        <v>5</v>
      </c>
      <c r="C9" s="6" t="s">
        <v>29</v>
      </c>
      <c r="D9" s="6" t="s">
        <v>25</v>
      </c>
      <c r="E9" s="6" t="s">
        <v>30</v>
      </c>
      <c r="F9" s="7" t="s">
        <v>31</v>
      </c>
      <c r="G9" s="7">
        <v>1959</v>
      </c>
      <c r="H9" s="7">
        <v>1989</v>
      </c>
      <c r="I9" s="7">
        <v>3</v>
      </c>
      <c r="J9" s="44">
        <v>12000</v>
      </c>
      <c r="K9" s="6" t="s">
        <v>347</v>
      </c>
    </row>
    <row r="10" spans="1:12" x14ac:dyDescent="0.2">
      <c r="A10" s="6" t="s">
        <v>43</v>
      </c>
      <c r="B10" s="7">
        <v>4</v>
      </c>
      <c r="C10" s="6" t="s">
        <v>44</v>
      </c>
      <c r="D10" s="6" t="s">
        <v>25</v>
      </c>
      <c r="E10" s="6" t="s">
        <v>26</v>
      </c>
      <c r="F10" s="7" t="s">
        <v>31</v>
      </c>
      <c r="G10" s="7">
        <v>1978</v>
      </c>
      <c r="H10" s="7">
        <v>1994</v>
      </c>
      <c r="J10" s="44">
        <v>7000</v>
      </c>
    </row>
    <row r="11" spans="1:12" x14ac:dyDescent="0.2">
      <c r="A11" s="6" t="s">
        <v>45</v>
      </c>
      <c r="B11" s="7">
        <v>4</v>
      </c>
      <c r="C11" s="6" t="s">
        <v>44</v>
      </c>
      <c r="D11" s="6" t="s">
        <v>25</v>
      </c>
      <c r="E11" s="6" t="s">
        <v>26</v>
      </c>
      <c r="F11" s="7" t="s">
        <v>31</v>
      </c>
      <c r="G11" s="7">
        <v>1954</v>
      </c>
      <c r="H11" s="7">
        <v>1985</v>
      </c>
      <c r="I11" s="7">
        <v>3</v>
      </c>
      <c r="J11" s="44">
        <v>6000</v>
      </c>
      <c r="K11" s="6" t="s">
        <v>347</v>
      </c>
      <c r="L11" s="8"/>
    </row>
    <row r="12" spans="1:12" x14ac:dyDescent="0.2">
      <c r="A12" s="6" t="s">
        <v>46</v>
      </c>
      <c r="B12" s="7">
        <v>1</v>
      </c>
      <c r="C12" s="6" t="s">
        <v>47</v>
      </c>
      <c r="D12" s="6" t="s">
        <v>25</v>
      </c>
      <c r="E12" s="6" t="s">
        <v>30</v>
      </c>
      <c r="F12" s="7" t="s">
        <v>31</v>
      </c>
      <c r="G12" s="7">
        <v>1937</v>
      </c>
      <c r="H12" s="7">
        <v>1983</v>
      </c>
      <c r="I12" s="7">
        <v>1</v>
      </c>
      <c r="J12" s="44">
        <v>20000</v>
      </c>
    </row>
    <row r="13" spans="1:12" x14ac:dyDescent="0.2">
      <c r="A13" s="6" t="s">
        <v>48</v>
      </c>
      <c r="B13" s="7">
        <v>4</v>
      </c>
      <c r="C13" s="6" t="s">
        <v>35</v>
      </c>
      <c r="D13" s="6" t="s">
        <v>25</v>
      </c>
      <c r="E13" s="6" t="s">
        <v>26</v>
      </c>
      <c r="F13" s="7" t="s">
        <v>31</v>
      </c>
      <c r="G13" s="7">
        <v>1939</v>
      </c>
      <c r="H13" s="7">
        <v>1983</v>
      </c>
      <c r="I13" s="7">
        <v>2</v>
      </c>
      <c r="J13" s="44">
        <v>10000</v>
      </c>
    </row>
    <row r="14" spans="1:12" x14ac:dyDescent="0.2">
      <c r="A14" s="6" t="s">
        <v>49</v>
      </c>
      <c r="B14" s="7">
        <v>4</v>
      </c>
      <c r="C14" s="6" t="s">
        <v>44</v>
      </c>
      <c r="D14" s="6" t="s">
        <v>25</v>
      </c>
      <c r="E14" s="6" t="s">
        <v>26</v>
      </c>
      <c r="F14" s="7" t="s">
        <v>31</v>
      </c>
      <c r="G14" s="7">
        <v>1973</v>
      </c>
      <c r="H14" s="7">
        <v>1995</v>
      </c>
      <c r="I14" s="7">
        <v>1</v>
      </c>
      <c r="J14" s="44">
        <v>5000</v>
      </c>
      <c r="K14" s="6" t="s">
        <v>347</v>
      </c>
    </row>
    <row r="15" spans="1:12" x14ac:dyDescent="0.2">
      <c r="A15" s="6" t="s">
        <v>50</v>
      </c>
      <c r="B15" s="7">
        <v>1</v>
      </c>
      <c r="C15" s="6" t="s">
        <v>24</v>
      </c>
      <c r="D15" s="6" t="s">
        <v>25</v>
      </c>
      <c r="E15" s="6" t="s">
        <v>26</v>
      </c>
      <c r="F15" s="7" t="s">
        <v>27</v>
      </c>
      <c r="G15" s="7">
        <v>1978</v>
      </c>
      <c r="H15" s="7">
        <v>1999</v>
      </c>
      <c r="J15" s="44">
        <v>7000</v>
      </c>
    </row>
    <row r="16" spans="1:12" x14ac:dyDescent="0.2">
      <c r="A16" s="6" t="s">
        <v>51</v>
      </c>
      <c r="B16" s="7">
        <v>4</v>
      </c>
      <c r="C16" s="6" t="s">
        <v>44</v>
      </c>
      <c r="D16" s="6" t="s">
        <v>25</v>
      </c>
      <c r="E16" s="6" t="s">
        <v>26</v>
      </c>
      <c r="F16" s="7" t="s">
        <v>27</v>
      </c>
      <c r="G16" s="7">
        <v>1973</v>
      </c>
      <c r="H16" s="7">
        <v>1992</v>
      </c>
      <c r="J16" s="44">
        <v>7000</v>
      </c>
    </row>
    <row r="17" spans="1:11" x14ac:dyDescent="0.2">
      <c r="A17" s="6" t="s">
        <v>52</v>
      </c>
      <c r="B17" s="7">
        <v>1</v>
      </c>
      <c r="C17" s="6" t="s">
        <v>47</v>
      </c>
      <c r="D17" s="6" t="s">
        <v>36</v>
      </c>
      <c r="E17" s="6" t="s">
        <v>30</v>
      </c>
      <c r="F17" s="7" t="s">
        <v>31</v>
      </c>
      <c r="G17" s="7">
        <v>1958</v>
      </c>
      <c r="H17" s="7">
        <v>1993</v>
      </c>
      <c r="I17" s="7">
        <v>2</v>
      </c>
      <c r="J17" s="44">
        <v>10000</v>
      </c>
    </row>
    <row r="18" spans="1:11" x14ac:dyDescent="0.2">
      <c r="A18" s="6" t="s">
        <v>53</v>
      </c>
      <c r="B18" s="7">
        <v>2</v>
      </c>
      <c r="C18" s="6" t="s">
        <v>54</v>
      </c>
      <c r="D18" s="6" t="s">
        <v>25</v>
      </c>
      <c r="E18" s="6" t="s">
        <v>30</v>
      </c>
      <c r="F18" s="7" t="s">
        <v>27</v>
      </c>
      <c r="G18" s="7">
        <v>1952</v>
      </c>
      <c r="H18" s="7">
        <v>1982</v>
      </c>
      <c r="I18" s="7">
        <v>3</v>
      </c>
      <c r="J18" s="44">
        <v>12000</v>
      </c>
    </row>
    <row r="19" spans="1:11" x14ac:dyDescent="0.2">
      <c r="A19" s="6" t="s">
        <v>55</v>
      </c>
      <c r="B19" s="7">
        <v>4</v>
      </c>
      <c r="C19" s="6" t="s">
        <v>44</v>
      </c>
      <c r="D19" s="6" t="s">
        <v>25</v>
      </c>
      <c r="E19" s="6" t="s">
        <v>26</v>
      </c>
      <c r="F19" s="7" t="s">
        <v>31</v>
      </c>
      <c r="G19" s="7">
        <v>1972</v>
      </c>
      <c r="H19" s="7">
        <v>1987</v>
      </c>
      <c r="I19" s="7">
        <v>1</v>
      </c>
      <c r="J19" s="44">
        <v>7000</v>
      </c>
      <c r="K19" s="6" t="s">
        <v>347</v>
      </c>
    </row>
    <row r="20" spans="1:11" x14ac:dyDescent="0.2">
      <c r="A20" s="6" t="s">
        <v>56</v>
      </c>
      <c r="B20" s="7">
        <v>1</v>
      </c>
      <c r="C20" s="6" t="s">
        <v>47</v>
      </c>
      <c r="D20" s="6" t="s">
        <v>36</v>
      </c>
      <c r="E20" s="6" t="s">
        <v>30</v>
      </c>
      <c r="F20" s="7" t="s">
        <v>31</v>
      </c>
      <c r="G20" s="7">
        <v>1968</v>
      </c>
      <c r="H20" s="7">
        <v>1989</v>
      </c>
      <c r="J20" s="44">
        <v>10000</v>
      </c>
    </row>
    <row r="21" spans="1:11" x14ac:dyDescent="0.2">
      <c r="A21" s="6" t="s">
        <v>57</v>
      </c>
      <c r="B21" s="7">
        <v>5</v>
      </c>
      <c r="C21" s="6" t="s">
        <v>29</v>
      </c>
      <c r="D21" s="6" t="s">
        <v>25</v>
      </c>
      <c r="E21" s="6" t="s">
        <v>30</v>
      </c>
      <c r="F21" s="7" t="s">
        <v>31</v>
      </c>
      <c r="G21" s="7">
        <v>1958</v>
      </c>
      <c r="H21" s="7">
        <v>1984</v>
      </c>
      <c r="I21" s="7">
        <v>1</v>
      </c>
      <c r="J21" s="44">
        <v>12000</v>
      </c>
    </row>
    <row r="22" spans="1:11" x14ac:dyDescent="0.2">
      <c r="A22" s="6" t="s">
        <v>58</v>
      </c>
      <c r="B22" s="7">
        <v>1</v>
      </c>
      <c r="C22" s="6" t="s">
        <v>59</v>
      </c>
      <c r="D22" s="6" t="s">
        <v>25</v>
      </c>
      <c r="E22" s="6" t="s">
        <v>30</v>
      </c>
      <c r="F22" s="7" t="s">
        <v>27</v>
      </c>
      <c r="G22" s="7">
        <v>1969</v>
      </c>
      <c r="H22" s="7">
        <v>1987</v>
      </c>
      <c r="I22" s="7">
        <v>2</v>
      </c>
      <c r="J22" s="44">
        <v>9000</v>
      </c>
    </row>
    <row r="23" spans="1:11" x14ac:dyDescent="0.2">
      <c r="A23" s="6" t="s">
        <v>60</v>
      </c>
      <c r="B23" s="7">
        <v>2</v>
      </c>
      <c r="C23" s="6" t="s">
        <v>61</v>
      </c>
      <c r="D23" s="6" t="s">
        <v>36</v>
      </c>
      <c r="E23" s="6" t="s">
        <v>30</v>
      </c>
      <c r="F23" s="7" t="s">
        <v>31</v>
      </c>
      <c r="G23" s="7">
        <v>1954</v>
      </c>
      <c r="H23" s="7">
        <v>1992</v>
      </c>
      <c r="I23" s="7">
        <v>2</v>
      </c>
      <c r="J23" s="44">
        <v>30000</v>
      </c>
    </row>
    <row r="24" spans="1:11" x14ac:dyDescent="0.2">
      <c r="A24" s="6" t="s">
        <v>62</v>
      </c>
      <c r="B24" s="7">
        <v>4</v>
      </c>
      <c r="C24" s="6" t="s">
        <v>29</v>
      </c>
      <c r="D24" s="6" t="s">
        <v>25</v>
      </c>
      <c r="E24" s="6" t="s">
        <v>30</v>
      </c>
      <c r="F24" s="7" t="s">
        <v>31</v>
      </c>
      <c r="G24" s="7">
        <v>1971</v>
      </c>
      <c r="H24" s="7">
        <v>1984</v>
      </c>
      <c r="I24" s="7">
        <v>1</v>
      </c>
      <c r="J24" s="44">
        <v>8000</v>
      </c>
      <c r="K24" s="6" t="s">
        <v>347</v>
      </c>
    </row>
    <row r="25" spans="1:11" x14ac:dyDescent="0.2">
      <c r="A25" s="6" t="s">
        <v>63</v>
      </c>
      <c r="B25" s="7">
        <v>4</v>
      </c>
      <c r="C25" s="6" t="s">
        <v>29</v>
      </c>
      <c r="D25" s="6" t="s">
        <v>25</v>
      </c>
      <c r="E25" s="6" t="s">
        <v>30</v>
      </c>
      <c r="F25" s="7" t="s">
        <v>31</v>
      </c>
      <c r="G25" s="7">
        <v>1955</v>
      </c>
      <c r="H25" s="7">
        <v>1984</v>
      </c>
      <c r="I25" s="7">
        <v>1</v>
      </c>
      <c r="J25" s="44">
        <v>12000</v>
      </c>
    </row>
    <row r="26" spans="1:11" x14ac:dyDescent="0.2">
      <c r="A26" s="6" t="s">
        <v>64</v>
      </c>
      <c r="B26" s="7">
        <v>4</v>
      </c>
      <c r="C26" s="6" t="s">
        <v>44</v>
      </c>
      <c r="D26" s="6" t="s">
        <v>25</v>
      </c>
      <c r="E26" s="6" t="s">
        <v>26</v>
      </c>
      <c r="F26" s="7" t="s">
        <v>31</v>
      </c>
      <c r="G26" s="7">
        <v>1971</v>
      </c>
      <c r="H26" s="7">
        <v>1989</v>
      </c>
      <c r="I26" s="7">
        <v>1</v>
      </c>
      <c r="J26" s="44">
        <v>7000</v>
      </c>
    </row>
    <row r="27" spans="1:11" x14ac:dyDescent="0.2">
      <c r="A27" s="6" t="s">
        <v>65</v>
      </c>
      <c r="B27" s="7">
        <v>4</v>
      </c>
      <c r="C27" s="6" t="s">
        <v>44</v>
      </c>
      <c r="D27" s="6" t="s">
        <v>25</v>
      </c>
      <c r="E27" s="6" t="s">
        <v>26</v>
      </c>
      <c r="F27" s="7" t="s">
        <v>31</v>
      </c>
      <c r="G27" s="7">
        <v>1957</v>
      </c>
      <c r="H27" s="7">
        <v>1983</v>
      </c>
      <c r="I27" s="7">
        <v>3</v>
      </c>
      <c r="J27" s="44">
        <v>7000</v>
      </c>
    </row>
    <row r="28" spans="1:11" x14ac:dyDescent="0.2">
      <c r="A28" s="6" t="s">
        <v>66</v>
      </c>
      <c r="B28" s="7">
        <v>5</v>
      </c>
      <c r="C28" s="6" t="s">
        <v>33</v>
      </c>
      <c r="D28" s="6" t="s">
        <v>25</v>
      </c>
      <c r="E28" s="45" t="s">
        <v>26</v>
      </c>
      <c r="F28" s="7" t="s">
        <v>27</v>
      </c>
      <c r="G28" s="7">
        <v>1980</v>
      </c>
      <c r="H28" s="7">
        <v>1999</v>
      </c>
      <c r="J28" s="44">
        <v>4000</v>
      </c>
    </row>
    <row r="29" spans="1:11" x14ac:dyDescent="0.2">
      <c r="A29" s="6" t="s">
        <v>67</v>
      </c>
      <c r="B29" s="7">
        <v>4</v>
      </c>
      <c r="C29" s="6" t="s">
        <v>29</v>
      </c>
      <c r="D29" s="6" t="s">
        <v>25</v>
      </c>
      <c r="E29" s="6" t="s">
        <v>30</v>
      </c>
      <c r="F29" s="7" t="s">
        <v>31</v>
      </c>
      <c r="G29" s="7">
        <v>1952</v>
      </c>
      <c r="H29" s="7">
        <v>1998</v>
      </c>
      <c r="I29" s="7">
        <v>3</v>
      </c>
      <c r="J29" s="44">
        <v>13000</v>
      </c>
    </row>
    <row r="30" spans="1:11" x14ac:dyDescent="0.2">
      <c r="A30" s="6" t="s">
        <v>68</v>
      </c>
      <c r="B30" s="7">
        <v>4</v>
      </c>
      <c r="C30" s="6" t="s">
        <v>44</v>
      </c>
      <c r="D30" s="6" t="s">
        <v>25</v>
      </c>
      <c r="E30" s="6" t="s">
        <v>26</v>
      </c>
      <c r="F30" s="7" t="s">
        <v>27</v>
      </c>
      <c r="G30" s="7">
        <v>1978</v>
      </c>
      <c r="H30" s="7">
        <v>1997</v>
      </c>
      <c r="J30" s="44">
        <v>7000</v>
      </c>
    </row>
    <row r="31" spans="1:11" x14ac:dyDescent="0.2">
      <c r="A31" s="6" t="s">
        <v>69</v>
      </c>
      <c r="B31" s="7">
        <v>2</v>
      </c>
      <c r="C31" s="6" t="s">
        <v>54</v>
      </c>
      <c r="D31" s="6" t="s">
        <v>36</v>
      </c>
      <c r="E31" s="6" t="s">
        <v>30</v>
      </c>
      <c r="F31" s="7" t="s">
        <v>27</v>
      </c>
      <c r="G31" s="7">
        <v>1974</v>
      </c>
      <c r="H31" s="7">
        <v>1988</v>
      </c>
      <c r="I31" s="7">
        <v>1</v>
      </c>
      <c r="J31" s="44">
        <v>9000</v>
      </c>
    </row>
    <row r="32" spans="1:11" x14ac:dyDescent="0.2">
      <c r="A32" s="6" t="s">
        <v>70</v>
      </c>
      <c r="B32" s="7">
        <v>5</v>
      </c>
      <c r="C32" s="6" t="s">
        <v>33</v>
      </c>
      <c r="D32" s="6" t="s">
        <v>25</v>
      </c>
      <c r="E32" s="6" t="s">
        <v>26</v>
      </c>
      <c r="F32" s="7" t="s">
        <v>27</v>
      </c>
      <c r="G32" s="7">
        <v>1972</v>
      </c>
      <c r="H32" s="7">
        <v>1993</v>
      </c>
      <c r="I32" s="7">
        <v>1</v>
      </c>
      <c r="J32" s="44">
        <v>4000</v>
      </c>
    </row>
    <row r="33" spans="1:11" x14ac:dyDescent="0.2">
      <c r="A33" s="6" t="s">
        <v>71</v>
      </c>
      <c r="B33" s="7">
        <v>2</v>
      </c>
      <c r="C33" s="6" t="s">
        <v>40</v>
      </c>
      <c r="D33" s="6" t="s">
        <v>25</v>
      </c>
      <c r="E33" s="6" t="s">
        <v>26</v>
      </c>
      <c r="F33" s="7" t="s">
        <v>27</v>
      </c>
      <c r="G33" s="7">
        <v>1941</v>
      </c>
      <c r="H33" s="7">
        <v>1987</v>
      </c>
      <c r="I33" s="7">
        <v>3</v>
      </c>
      <c r="J33" s="44">
        <v>10000</v>
      </c>
      <c r="K33" s="6" t="s">
        <v>347</v>
      </c>
    </row>
  </sheetData>
  <sheetProtection sheet="1" objects="1" scenarios="1"/>
  <pageMargins left="0.75" right="0.75" top="1" bottom="1" header="0.5" footer="0.5"/>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11">
    <tabColor rgb="FF7030A0"/>
  </sheetPr>
  <dimension ref="A1:J54"/>
  <sheetViews>
    <sheetView showGridLines="0" topLeftCell="A4" workbookViewId="0">
      <selection activeCell="H14" sqref="H14"/>
    </sheetView>
  </sheetViews>
  <sheetFormatPr defaultRowHeight="12" x14ac:dyDescent="0.2"/>
  <cols>
    <col min="1" max="1" width="19.5" customWidth="1"/>
    <col min="2" max="2" width="18.6640625" customWidth="1"/>
    <col min="3" max="3" width="14.83203125" customWidth="1"/>
    <col min="4" max="4" width="10.5" customWidth="1"/>
    <col min="5" max="5" width="14.33203125" customWidth="1"/>
  </cols>
  <sheetData>
    <row r="1" spans="1:10" x14ac:dyDescent="0.2">
      <c r="A1" s="5"/>
      <c r="B1" s="5"/>
      <c r="C1" s="5"/>
      <c r="D1" s="5"/>
      <c r="E1" s="5"/>
      <c r="F1" s="5"/>
      <c r="G1" s="5"/>
      <c r="H1" s="5"/>
      <c r="I1" s="5"/>
      <c r="J1" s="5"/>
    </row>
    <row r="2" spans="1:10" ht="21" thickBot="1" x14ac:dyDescent="0.35">
      <c r="A2" s="54"/>
      <c r="B2" s="534" t="s">
        <v>673</v>
      </c>
      <c r="C2" s="5"/>
      <c r="D2" s="5"/>
      <c r="E2" s="5"/>
      <c r="F2" s="5"/>
      <c r="G2" s="5"/>
      <c r="H2" s="5"/>
      <c r="I2" s="5"/>
      <c r="J2" s="5"/>
    </row>
    <row r="3" spans="1:10" ht="12.75" x14ac:dyDescent="0.2">
      <c r="A3" s="19"/>
      <c r="B3" s="532" t="s">
        <v>674</v>
      </c>
      <c r="C3" s="533" t="s">
        <v>675</v>
      </c>
      <c r="D3" s="55"/>
      <c r="E3" s="55"/>
      <c r="F3" s="5"/>
      <c r="G3" s="5"/>
      <c r="H3" s="5"/>
      <c r="I3" s="5"/>
      <c r="J3" s="5"/>
    </row>
    <row r="4" spans="1:10" ht="12.75" x14ac:dyDescent="0.2">
      <c r="A4" s="55"/>
      <c r="B4" s="525">
        <v>0</v>
      </c>
      <c r="C4" s="526">
        <v>0</v>
      </c>
      <c r="D4" s="56"/>
      <c r="E4" s="56"/>
      <c r="F4" s="5"/>
      <c r="G4" s="5"/>
      <c r="H4" s="5"/>
      <c r="I4" s="5"/>
      <c r="J4" s="5"/>
    </row>
    <row r="5" spans="1:10" ht="12.75" x14ac:dyDescent="0.2">
      <c r="A5" s="55"/>
      <c r="B5" s="527">
        <v>10</v>
      </c>
      <c r="C5" s="526">
        <v>0.1</v>
      </c>
      <c r="D5" s="56"/>
      <c r="E5" s="56"/>
      <c r="F5" s="5"/>
      <c r="G5" s="5"/>
      <c r="H5" s="5"/>
      <c r="I5" s="5"/>
      <c r="J5" s="5"/>
    </row>
    <row r="6" spans="1:10" ht="12.75" x14ac:dyDescent="0.2">
      <c r="A6" s="55"/>
      <c r="B6" s="528">
        <v>20</v>
      </c>
      <c r="C6" s="526">
        <v>0.2</v>
      </c>
      <c r="D6" s="56"/>
      <c r="E6" s="56"/>
      <c r="F6" s="5"/>
      <c r="G6" s="5"/>
      <c r="H6" s="5"/>
      <c r="I6" s="5"/>
      <c r="J6" s="5"/>
    </row>
    <row r="7" spans="1:10" ht="12.75" x14ac:dyDescent="0.2">
      <c r="A7" s="19"/>
      <c r="B7" s="57"/>
      <c r="C7" s="5"/>
      <c r="D7" s="5"/>
      <c r="E7" s="5"/>
      <c r="F7" s="5"/>
      <c r="G7" s="5"/>
      <c r="H7" s="5"/>
      <c r="I7" s="5"/>
      <c r="J7" s="5"/>
    </row>
    <row r="8" spans="1:10" ht="25.5" x14ac:dyDescent="0.2">
      <c r="A8" s="531" t="s">
        <v>13</v>
      </c>
      <c r="B8" s="531" t="s">
        <v>20</v>
      </c>
      <c r="C8" s="531" t="s">
        <v>22</v>
      </c>
      <c r="D8" s="531" t="s">
        <v>676</v>
      </c>
      <c r="E8" s="531" t="s">
        <v>677</v>
      </c>
      <c r="F8" s="5"/>
      <c r="G8" s="5"/>
      <c r="H8" s="5"/>
      <c r="I8" s="5"/>
      <c r="J8" s="5"/>
    </row>
    <row r="9" spans="1:10" x14ac:dyDescent="0.2">
      <c r="A9" s="535" t="str">
        <f>Сотрудники!A2</f>
        <v>Алексеева И.П.</v>
      </c>
      <c r="B9" s="529">
        <f>Сотрудники!H2</f>
        <v>1993</v>
      </c>
      <c r="C9" s="530">
        <f>Сотрудники!J2</f>
        <v>8000</v>
      </c>
      <c r="D9" s="529">
        <f>2000-B9</f>
        <v>7</v>
      </c>
      <c r="E9" s="672">
        <f>IF(D9&lt;$B$5,$C$4,IF(D10&lt;$B$6,$C$5,$C$6))</f>
        <v>0</v>
      </c>
      <c r="F9" s="5"/>
      <c r="G9" s="5"/>
      <c r="H9" s="5"/>
      <c r="I9" s="5"/>
      <c r="J9" s="5"/>
    </row>
    <row r="10" spans="1:10" x14ac:dyDescent="0.2">
      <c r="A10" s="535" t="str">
        <f>Сотрудники!A3</f>
        <v>Андреев Е.А.</v>
      </c>
      <c r="B10" s="529">
        <f>Сотрудники!H3</f>
        <v>1987</v>
      </c>
      <c r="C10" s="530">
        <f>Сотрудники!J3</f>
        <v>14000</v>
      </c>
      <c r="D10" s="529">
        <f t="shared" ref="D10:D40" si="0">2000-B10</f>
        <v>13</v>
      </c>
      <c r="E10" s="672">
        <f>IF(D10&lt;$B$5,$C$4,IF(D10&lt;$B$6,$C$5,$C$6))</f>
        <v>0.1</v>
      </c>
      <c r="F10" s="5"/>
      <c r="G10" s="5"/>
      <c r="H10" s="5"/>
      <c r="I10" s="5"/>
      <c r="J10" s="5"/>
    </row>
    <row r="11" spans="1:10" x14ac:dyDescent="0.2">
      <c r="A11" s="535" t="str">
        <f>Сотрудники!A4</f>
        <v>Веренина Г.А.</v>
      </c>
      <c r="B11" s="529">
        <f>Сотрудники!H4</f>
        <v>1993</v>
      </c>
      <c r="C11" s="530">
        <f>Сотрудники!J4</f>
        <v>4000</v>
      </c>
      <c r="D11" s="529">
        <f t="shared" si="0"/>
        <v>7</v>
      </c>
      <c r="E11" s="672">
        <f t="shared" ref="E11:E40" si="1">IF(D11&lt;$B$5,$C$4,IF(D11&lt;$B$6,$C$5,$C$6))</f>
        <v>0</v>
      </c>
      <c r="F11" s="5"/>
      <c r="G11" s="5"/>
      <c r="H11" s="5"/>
      <c r="I11" s="5"/>
      <c r="J11" s="5"/>
    </row>
    <row r="12" spans="1:10" x14ac:dyDescent="0.2">
      <c r="A12" s="535" t="str">
        <f>Сотрудники!A5</f>
        <v>Гордеев Ф.Ю.</v>
      </c>
      <c r="B12" s="529">
        <f>Сотрудники!H5</f>
        <v>1993</v>
      </c>
      <c r="C12" s="530">
        <f>Сотрудники!J5</f>
        <v>5000</v>
      </c>
      <c r="D12" s="529">
        <f t="shared" si="0"/>
        <v>7</v>
      </c>
      <c r="E12" s="672">
        <f t="shared" si="1"/>
        <v>0</v>
      </c>
      <c r="F12" s="5"/>
      <c r="G12" s="5"/>
      <c r="H12" s="5"/>
      <c r="I12" s="5"/>
      <c r="J12" s="5"/>
    </row>
    <row r="13" spans="1:10" x14ac:dyDescent="0.2">
      <c r="A13" s="535" t="str">
        <f>Сотрудники!A6</f>
        <v>Гришин А.А.</v>
      </c>
      <c r="B13" s="529">
        <f>Сотрудники!H6</f>
        <v>1998</v>
      </c>
      <c r="C13" s="530">
        <f>Сотрудники!J6</f>
        <v>6000</v>
      </c>
      <c r="D13" s="529">
        <f t="shared" si="0"/>
        <v>2</v>
      </c>
      <c r="E13" s="672">
        <f t="shared" si="1"/>
        <v>0</v>
      </c>
      <c r="F13" s="5"/>
      <c r="G13" s="5"/>
      <c r="H13" s="5"/>
      <c r="I13" s="5"/>
      <c r="J13" s="5"/>
    </row>
    <row r="14" spans="1:10" x14ac:dyDescent="0.2">
      <c r="A14" s="535" t="str">
        <f>Сотрудники!A7</f>
        <v>Дмитриева Е.К.</v>
      </c>
      <c r="B14" s="529">
        <f>Сотрудники!H7</f>
        <v>1979</v>
      </c>
      <c r="C14" s="530">
        <f>Сотрудники!J7</f>
        <v>20000</v>
      </c>
      <c r="D14" s="529">
        <f t="shared" si="0"/>
        <v>21</v>
      </c>
      <c r="E14" s="672">
        <f t="shared" si="1"/>
        <v>0.2</v>
      </c>
      <c r="F14" s="5"/>
      <c r="G14" s="5"/>
      <c r="H14" s="5"/>
      <c r="I14" s="5"/>
      <c r="J14" s="5"/>
    </row>
    <row r="15" spans="1:10" x14ac:dyDescent="0.2">
      <c r="A15" s="535" t="str">
        <f>Сотрудники!A8</f>
        <v>Дробова И.Г.</v>
      </c>
      <c r="B15" s="529">
        <f>Сотрудники!H8</f>
        <v>1999</v>
      </c>
      <c r="C15" s="530">
        <f>Сотрудники!J8</f>
        <v>4000</v>
      </c>
      <c r="D15" s="529">
        <f t="shared" si="0"/>
        <v>1</v>
      </c>
      <c r="E15" s="672">
        <f t="shared" si="1"/>
        <v>0</v>
      </c>
      <c r="F15" s="5"/>
      <c r="G15" s="5"/>
      <c r="H15" s="5"/>
      <c r="I15" s="5"/>
      <c r="J15" s="5"/>
    </row>
    <row r="16" spans="1:10" x14ac:dyDescent="0.2">
      <c r="A16" s="535" t="str">
        <f>Сотрудники!A9</f>
        <v>Замянский В.Т.</v>
      </c>
      <c r="B16" s="529">
        <f>Сотрудники!H9</f>
        <v>1989</v>
      </c>
      <c r="C16" s="530">
        <f>Сотрудники!J9</f>
        <v>12000</v>
      </c>
      <c r="D16" s="529">
        <f t="shared" si="0"/>
        <v>11</v>
      </c>
      <c r="E16" s="672">
        <f t="shared" si="1"/>
        <v>0.1</v>
      </c>
      <c r="F16" s="5"/>
      <c r="G16" s="5"/>
      <c r="H16" s="5"/>
      <c r="I16" s="5"/>
      <c r="J16" s="5"/>
    </row>
    <row r="17" spans="1:10" x14ac:dyDescent="0.2">
      <c r="A17" s="535" t="str">
        <f>Сотрудники!A10</f>
        <v>Зудин Р.Л.</v>
      </c>
      <c r="B17" s="529">
        <f>Сотрудники!H10</f>
        <v>1994</v>
      </c>
      <c r="C17" s="530">
        <f>Сотрудники!J10</f>
        <v>7000</v>
      </c>
      <c r="D17" s="529">
        <f t="shared" si="0"/>
        <v>6</v>
      </c>
      <c r="E17" s="672">
        <f t="shared" si="1"/>
        <v>0</v>
      </c>
      <c r="F17" s="5"/>
      <c r="G17" s="5"/>
      <c r="H17" s="5"/>
      <c r="I17" s="5"/>
      <c r="J17" s="5"/>
    </row>
    <row r="18" spans="1:10" x14ac:dyDescent="0.2">
      <c r="A18" s="535" t="str">
        <f>Сотрудники!A11</f>
        <v>Киреев В.А.</v>
      </c>
      <c r="B18" s="529">
        <f>Сотрудники!H11</f>
        <v>1985</v>
      </c>
      <c r="C18" s="530">
        <f>Сотрудники!J11</f>
        <v>6000</v>
      </c>
      <c r="D18" s="529">
        <f t="shared" si="0"/>
        <v>15</v>
      </c>
      <c r="E18" s="672">
        <f t="shared" si="1"/>
        <v>0.1</v>
      </c>
      <c r="F18" s="5"/>
      <c r="G18" s="5"/>
      <c r="H18" s="5"/>
      <c r="I18" s="5"/>
      <c r="J18" s="5"/>
    </row>
    <row r="19" spans="1:10" x14ac:dyDescent="0.2">
      <c r="A19" s="535" t="str">
        <f>Сотрудники!A12</f>
        <v>Котов Г.Г</v>
      </c>
      <c r="B19" s="529">
        <f>Сотрудники!H12</f>
        <v>1983</v>
      </c>
      <c r="C19" s="530">
        <f>Сотрудники!J12</f>
        <v>20000</v>
      </c>
      <c r="D19" s="529">
        <f t="shared" si="0"/>
        <v>17</v>
      </c>
      <c r="E19" s="672">
        <f t="shared" si="1"/>
        <v>0.1</v>
      </c>
      <c r="F19" s="5"/>
      <c r="G19" s="5"/>
      <c r="H19" s="5"/>
      <c r="I19" s="5"/>
      <c r="J19" s="5"/>
    </row>
    <row r="20" spans="1:10" x14ac:dyDescent="0.2">
      <c r="A20" s="535" t="str">
        <f>Сотрудники!A13</f>
        <v>Кудин И.И.</v>
      </c>
      <c r="B20" s="529">
        <f>Сотрудники!H13</f>
        <v>1983</v>
      </c>
      <c r="C20" s="530">
        <f>Сотрудники!J13</f>
        <v>10000</v>
      </c>
      <c r="D20" s="529">
        <f t="shared" si="0"/>
        <v>17</v>
      </c>
      <c r="E20" s="672">
        <f t="shared" si="1"/>
        <v>0.1</v>
      </c>
      <c r="F20" s="5"/>
      <c r="G20" s="5"/>
      <c r="H20" s="5"/>
      <c r="I20" s="5"/>
      <c r="J20" s="5"/>
    </row>
    <row r="21" spans="1:10" x14ac:dyDescent="0.2">
      <c r="A21" s="535" t="str">
        <f>Сотрудники!A14</f>
        <v>Кузнецов В.В.</v>
      </c>
      <c r="B21" s="529">
        <f>Сотрудники!H14</f>
        <v>1995</v>
      </c>
      <c r="C21" s="530">
        <f>Сотрудники!J14</f>
        <v>5000</v>
      </c>
      <c r="D21" s="529">
        <f t="shared" si="0"/>
        <v>5</v>
      </c>
      <c r="E21" s="672">
        <f t="shared" si="1"/>
        <v>0</v>
      </c>
      <c r="F21" s="5"/>
      <c r="G21" s="5"/>
      <c r="H21" s="5"/>
      <c r="I21" s="5"/>
      <c r="J21" s="5"/>
    </row>
    <row r="22" spans="1:10" x14ac:dyDescent="0.2">
      <c r="A22" s="535" t="str">
        <f>Сотрудники!A15</f>
        <v>Кумарина Г.В.</v>
      </c>
      <c r="B22" s="529">
        <f>Сотрудники!H15</f>
        <v>1999</v>
      </c>
      <c r="C22" s="530">
        <f>Сотрудники!J15</f>
        <v>7000</v>
      </c>
      <c r="D22" s="529">
        <f t="shared" si="0"/>
        <v>1</v>
      </c>
      <c r="E22" s="672">
        <f t="shared" si="1"/>
        <v>0</v>
      </c>
      <c r="F22" s="5"/>
      <c r="G22" s="5"/>
      <c r="H22" s="5"/>
      <c r="I22" s="5"/>
      <c r="J22" s="5"/>
    </row>
    <row r="23" spans="1:10" x14ac:dyDescent="0.2">
      <c r="A23" s="535" t="str">
        <f>Сотрудники!A16</f>
        <v>Лебедева К.Б.</v>
      </c>
      <c r="B23" s="529">
        <f>Сотрудники!H16</f>
        <v>1992</v>
      </c>
      <c r="C23" s="530">
        <f>Сотрудники!J16</f>
        <v>7000</v>
      </c>
      <c r="D23" s="529">
        <f t="shared" si="0"/>
        <v>8</v>
      </c>
      <c r="E23" s="672">
        <f t="shared" si="1"/>
        <v>0</v>
      </c>
      <c r="F23" s="5"/>
      <c r="G23" s="5"/>
      <c r="H23" s="5"/>
      <c r="I23" s="5"/>
      <c r="J23" s="5"/>
    </row>
    <row r="24" spans="1:10" x14ac:dyDescent="0.2">
      <c r="A24" s="535" t="str">
        <f>Сотрудники!A17</f>
        <v>Легков Д.Н.</v>
      </c>
      <c r="B24" s="529">
        <f>Сотрудники!H17</f>
        <v>1993</v>
      </c>
      <c r="C24" s="530">
        <f>Сотрудники!J17</f>
        <v>10000</v>
      </c>
      <c r="D24" s="529">
        <f t="shared" si="0"/>
        <v>7</v>
      </c>
      <c r="E24" s="672">
        <f t="shared" si="1"/>
        <v>0</v>
      </c>
      <c r="F24" s="5"/>
      <c r="G24" s="5"/>
      <c r="H24" s="5"/>
      <c r="I24" s="5"/>
      <c r="J24" s="5"/>
    </row>
    <row r="25" spans="1:10" x14ac:dyDescent="0.2">
      <c r="A25" s="535" t="str">
        <f>Сотрудники!A18</f>
        <v>Линева Р.Б.</v>
      </c>
      <c r="B25" s="529">
        <f>Сотрудники!H18</f>
        <v>1982</v>
      </c>
      <c r="C25" s="530">
        <f>Сотрудники!J18</f>
        <v>12000</v>
      </c>
      <c r="D25" s="529">
        <f t="shared" si="0"/>
        <v>18</v>
      </c>
      <c r="E25" s="672">
        <f t="shared" si="1"/>
        <v>0.1</v>
      </c>
      <c r="F25" s="5"/>
      <c r="G25" s="5"/>
      <c r="H25" s="5"/>
      <c r="I25" s="5"/>
      <c r="J25" s="5"/>
    </row>
    <row r="26" spans="1:10" x14ac:dyDescent="0.2">
      <c r="A26" s="535" t="str">
        <f>Сотрудники!A19</f>
        <v>Михеев О.А.</v>
      </c>
      <c r="B26" s="529">
        <f>Сотрудники!H19</f>
        <v>1987</v>
      </c>
      <c r="C26" s="530">
        <f>Сотрудники!J19</f>
        <v>7000</v>
      </c>
      <c r="D26" s="529">
        <f t="shared" si="0"/>
        <v>13</v>
      </c>
      <c r="E26" s="672">
        <f t="shared" si="1"/>
        <v>0.1</v>
      </c>
      <c r="F26" s="5"/>
      <c r="G26" s="5"/>
      <c r="H26" s="5"/>
      <c r="I26" s="5"/>
      <c r="J26" s="5"/>
    </row>
    <row r="27" spans="1:10" x14ac:dyDescent="0.2">
      <c r="A27" s="535" t="str">
        <f>Сотрудники!A20</f>
        <v>Моисеенко В.Г.</v>
      </c>
      <c r="B27" s="529">
        <f>Сотрудники!H20</f>
        <v>1989</v>
      </c>
      <c r="C27" s="530">
        <f>Сотрудники!J20</f>
        <v>10000</v>
      </c>
      <c r="D27" s="529">
        <f t="shared" si="0"/>
        <v>11</v>
      </c>
      <c r="E27" s="672">
        <f t="shared" si="1"/>
        <v>0.1</v>
      </c>
      <c r="F27" s="5"/>
      <c r="G27" s="5"/>
      <c r="H27" s="5"/>
      <c r="I27" s="5"/>
      <c r="J27" s="5"/>
    </row>
    <row r="28" spans="1:10" x14ac:dyDescent="0.2">
      <c r="A28" s="535" t="str">
        <f>Сотрудники!A21</f>
        <v>Пименов Г.Б.</v>
      </c>
      <c r="B28" s="529">
        <f>Сотрудники!H21</f>
        <v>1984</v>
      </c>
      <c r="C28" s="530">
        <f>Сотрудники!J21</f>
        <v>12000</v>
      </c>
      <c r="D28" s="529">
        <f t="shared" si="0"/>
        <v>16</v>
      </c>
      <c r="E28" s="672">
        <f t="shared" si="1"/>
        <v>0.1</v>
      </c>
      <c r="F28" s="5"/>
      <c r="G28" s="5"/>
      <c r="H28" s="5"/>
      <c r="I28" s="5"/>
      <c r="J28" s="5"/>
    </row>
    <row r="29" spans="1:10" x14ac:dyDescent="0.2">
      <c r="A29" s="535" t="str">
        <f>Сотрудники!A22</f>
        <v>Попова О.А.</v>
      </c>
      <c r="B29" s="529">
        <f>Сотрудники!H22</f>
        <v>1987</v>
      </c>
      <c r="C29" s="530">
        <f>Сотрудники!J22</f>
        <v>9000</v>
      </c>
      <c r="D29" s="529">
        <f t="shared" si="0"/>
        <v>13</v>
      </c>
      <c r="E29" s="672">
        <f t="shared" si="1"/>
        <v>0.1</v>
      </c>
      <c r="F29" s="5"/>
      <c r="G29" s="5"/>
      <c r="H29" s="5"/>
      <c r="I29" s="5"/>
      <c r="J29" s="5"/>
    </row>
    <row r="30" spans="1:10" x14ac:dyDescent="0.2">
      <c r="A30" s="535" t="str">
        <f>Сотрудники!A23</f>
        <v>Привалов Н.Е</v>
      </c>
      <c r="B30" s="529">
        <f>Сотрудники!H23</f>
        <v>1992</v>
      </c>
      <c r="C30" s="530">
        <f>Сотрудники!J23</f>
        <v>30000</v>
      </c>
      <c r="D30" s="529">
        <f t="shared" si="0"/>
        <v>8</v>
      </c>
      <c r="E30" s="672">
        <f t="shared" si="1"/>
        <v>0</v>
      </c>
      <c r="F30" s="5"/>
      <c r="G30" s="5"/>
      <c r="H30" s="5"/>
      <c r="I30" s="5"/>
      <c r="J30" s="5"/>
    </row>
    <row r="31" spans="1:10" x14ac:dyDescent="0.2">
      <c r="A31" s="535" t="str">
        <f>Сотрудники!A24</f>
        <v>Прянишников Е.А.</v>
      </c>
      <c r="B31" s="529">
        <f>Сотрудники!H24</f>
        <v>1984</v>
      </c>
      <c r="C31" s="530">
        <f>Сотрудники!J24</f>
        <v>8000</v>
      </c>
      <c r="D31" s="529">
        <f t="shared" si="0"/>
        <v>16</v>
      </c>
      <c r="E31" s="672">
        <f t="shared" si="1"/>
        <v>0.1</v>
      </c>
      <c r="F31" s="5"/>
      <c r="G31" s="5"/>
      <c r="H31" s="5"/>
      <c r="I31" s="5"/>
      <c r="J31" s="5"/>
    </row>
    <row r="32" spans="1:10" x14ac:dyDescent="0.2">
      <c r="A32" s="535" t="str">
        <f>Сотрудники!A25</f>
        <v>Пустовалов Н.В.</v>
      </c>
      <c r="B32" s="529">
        <f>Сотрудники!H25</f>
        <v>1984</v>
      </c>
      <c r="C32" s="530">
        <f>Сотрудники!J25</f>
        <v>12000</v>
      </c>
      <c r="D32" s="529">
        <f t="shared" si="0"/>
        <v>16</v>
      </c>
      <c r="E32" s="672">
        <f t="shared" si="1"/>
        <v>0.1</v>
      </c>
      <c r="F32" s="5"/>
      <c r="G32" s="5"/>
      <c r="H32" s="5"/>
      <c r="I32" s="5"/>
      <c r="J32" s="5"/>
    </row>
    <row r="33" spans="1:10" x14ac:dyDescent="0.2">
      <c r="A33" s="535" t="str">
        <f>Сотрудники!A26</f>
        <v>Родионов И.А.</v>
      </c>
      <c r="B33" s="529">
        <f>Сотрудники!H26</f>
        <v>1989</v>
      </c>
      <c r="C33" s="530">
        <f>Сотрудники!J26</f>
        <v>7000</v>
      </c>
      <c r="D33" s="529">
        <f t="shared" si="0"/>
        <v>11</v>
      </c>
      <c r="E33" s="672">
        <f t="shared" si="1"/>
        <v>0.1</v>
      </c>
      <c r="F33" s="5"/>
      <c r="G33" s="5"/>
      <c r="H33" s="5"/>
      <c r="I33" s="5"/>
      <c r="J33" s="5"/>
    </row>
    <row r="34" spans="1:10" x14ac:dyDescent="0.2">
      <c r="A34" s="535" t="str">
        <f>Сотрудники!A27</f>
        <v>Савостьянов А.П.</v>
      </c>
      <c r="B34" s="529">
        <f>Сотрудники!H27</f>
        <v>1983</v>
      </c>
      <c r="C34" s="530">
        <f>Сотрудники!J27</f>
        <v>7000</v>
      </c>
      <c r="D34" s="529">
        <f t="shared" si="0"/>
        <v>17</v>
      </c>
      <c r="E34" s="672">
        <f t="shared" si="1"/>
        <v>0.1</v>
      </c>
      <c r="F34" s="5"/>
      <c r="G34" s="5"/>
      <c r="H34" s="5"/>
      <c r="I34" s="5"/>
      <c r="J34" s="5"/>
    </row>
    <row r="35" spans="1:10" x14ac:dyDescent="0.2">
      <c r="A35" s="535" t="str">
        <f>Сотрудники!A28</f>
        <v>Симоянова Е.В.</v>
      </c>
      <c r="B35" s="529">
        <f>Сотрудники!H28</f>
        <v>1999</v>
      </c>
      <c r="C35" s="530">
        <f>Сотрудники!J28</f>
        <v>4000</v>
      </c>
      <c r="D35" s="529">
        <f t="shared" si="0"/>
        <v>1</v>
      </c>
      <c r="E35" s="672">
        <f t="shared" si="1"/>
        <v>0</v>
      </c>
      <c r="F35" s="5"/>
      <c r="G35" s="5"/>
      <c r="H35" s="5"/>
      <c r="I35" s="5"/>
      <c r="J35" s="5"/>
    </row>
    <row r="36" spans="1:10" x14ac:dyDescent="0.2">
      <c r="A36" s="535" t="str">
        <f>Сотрудники!A29</f>
        <v>Стрельников Н.В.</v>
      </c>
      <c r="B36" s="529">
        <f>Сотрудники!H29</f>
        <v>1998</v>
      </c>
      <c r="C36" s="530">
        <f>Сотрудники!J29</f>
        <v>13000</v>
      </c>
      <c r="D36" s="529">
        <f t="shared" si="0"/>
        <v>2</v>
      </c>
      <c r="E36" s="672">
        <f t="shared" si="1"/>
        <v>0</v>
      </c>
      <c r="F36" s="5"/>
      <c r="G36" s="5"/>
      <c r="H36" s="5"/>
      <c r="I36" s="5"/>
      <c r="J36" s="5"/>
    </row>
    <row r="37" spans="1:10" x14ac:dyDescent="0.2">
      <c r="A37" s="535" t="str">
        <f>Сотрудники!A30</f>
        <v>Ухтомская А.П.</v>
      </c>
      <c r="B37" s="529">
        <f>Сотрудники!H30</f>
        <v>1997</v>
      </c>
      <c r="C37" s="530">
        <f>Сотрудники!J30</f>
        <v>7000</v>
      </c>
      <c r="D37" s="529">
        <f t="shared" si="0"/>
        <v>3</v>
      </c>
      <c r="E37" s="672">
        <f t="shared" si="1"/>
        <v>0</v>
      </c>
      <c r="F37" s="5"/>
      <c r="G37" s="5"/>
      <c r="H37" s="5"/>
      <c r="I37" s="5"/>
      <c r="J37" s="5"/>
    </row>
    <row r="38" spans="1:10" x14ac:dyDescent="0.2">
      <c r="A38" s="535" t="str">
        <f>Сотрудники!A31</f>
        <v>Филина Г.Б.</v>
      </c>
      <c r="B38" s="529">
        <f>Сотрудники!H31</f>
        <v>1988</v>
      </c>
      <c r="C38" s="530">
        <f>Сотрудники!J31</f>
        <v>9000</v>
      </c>
      <c r="D38" s="529">
        <f t="shared" si="0"/>
        <v>12</v>
      </c>
      <c r="E38" s="672">
        <f t="shared" si="1"/>
        <v>0.1</v>
      </c>
      <c r="F38" s="5"/>
      <c r="G38" s="5"/>
      <c r="H38" s="5"/>
      <c r="I38" s="5"/>
      <c r="J38" s="5"/>
    </row>
    <row r="39" spans="1:10" x14ac:dyDescent="0.2">
      <c r="A39" s="535" t="str">
        <f>Сотрудники!A32</f>
        <v>Ягодкина Л.А.</v>
      </c>
      <c r="B39" s="529">
        <f>Сотрудники!H32</f>
        <v>1993</v>
      </c>
      <c r="C39" s="530">
        <f>Сотрудники!J32</f>
        <v>4000</v>
      </c>
      <c r="D39" s="529">
        <f t="shared" si="0"/>
        <v>7</v>
      </c>
      <c r="E39" s="672">
        <f t="shared" si="1"/>
        <v>0</v>
      </c>
      <c r="F39" s="5"/>
      <c r="G39" s="5"/>
      <c r="H39" s="5"/>
      <c r="I39" s="5"/>
      <c r="J39" s="5"/>
    </row>
    <row r="40" spans="1:10" x14ac:dyDescent="0.2">
      <c r="A40" s="535" t="str">
        <f>Сотрудники!A33</f>
        <v>Яковлева Д.Л.</v>
      </c>
      <c r="B40" s="529">
        <f>Сотрудники!H33</f>
        <v>1987</v>
      </c>
      <c r="C40" s="530">
        <f>Сотрудники!J33</f>
        <v>10000</v>
      </c>
      <c r="D40" s="529">
        <f t="shared" si="0"/>
        <v>13</v>
      </c>
      <c r="E40" s="672">
        <f t="shared" si="1"/>
        <v>0.1</v>
      </c>
      <c r="F40" s="5"/>
      <c r="G40" s="5"/>
      <c r="H40" s="5"/>
      <c r="I40" s="5"/>
      <c r="J40" s="5"/>
    </row>
    <row r="41" spans="1:10" x14ac:dyDescent="0.2">
      <c r="A41" s="36"/>
      <c r="B41" s="5"/>
      <c r="C41" s="5"/>
      <c r="D41" s="5"/>
      <c r="E41" s="5"/>
      <c r="F41" s="5"/>
      <c r="G41" s="5"/>
      <c r="H41" s="5"/>
      <c r="I41" s="5"/>
      <c r="J41" s="5"/>
    </row>
    <row r="42" spans="1:10" x14ac:dyDescent="0.2">
      <c r="A42" s="689" t="s">
        <v>860</v>
      </c>
      <c r="B42" s="701"/>
      <c r="C42" s="701"/>
      <c r="D42" s="701"/>
      <c r="E42" s="701"/>
      <c r="F42" s="701"/>
      <c r="G42" s="701"/>
      <c r="H42" s="701"/>
      <c r="I42" s="701"/>
      <c r="J42" s="701"/>
    </row>
    <row r="43" spans="1:10" x14ac:dyDescent="0.2">
      <c r="A43" s="701"/>
      <c r="B43" s="701"/>
      <c r="C43" s="701"/>
      <c r="D43" s="701"/>
      <c r="E43" s="701"/>
      <c r="F43" s="701"/>
      <c r="G43" s="701"/>
      <c r="H43" s="701"/>
      <c r="I43" s="701"/>
      <c r="J43" s="701"/>
    </row>
    <row r="44" spans="1:10" x14ac:dyDescent="0.2">
      <c r="A44" s="701"/>
      <c r="B44" s="701"/>
      <c r="C44" s="701"/>
      <c r="D44" s="701"/>
      <c r="E44" s="701"/>
      <c r="F44" s="701"/>
      <c r="G44" s="701"/>
      <c r="H44" s="701"/>
      <c r="I44" s="701"/>
      <c r="J44" s="701"/>
    </row>
    <row r="45" spans="1:10" x14ac:dyDescent="0.2">
      <c r="A45" s="701"/>
      <c r="B45" s="701"/>
      <c r="C45" s="701"/>
      <c r="D45" s="701"/>
      <c r="E45" s="701"/>
      <c r="F45" s="701"/>
      <c r="G45" s="701"/>
      <c r="H45" s="701"/>
      <c r="I45" s="701"/>
      <c r="J45" s="701"/>
    </row>
    <row r="46" spans="1:10" x14ac:dyDescent="0.2">
      <c r="A46" s="701"/>
      <c r="B46" s="701"/>
      <c r="C46" s="701"/>
      <c r="D46" s="701"/>
      <c r="E46" s="701"/>
      <c r="F46" s="701"/>
      <c r="G46" s="701"/>
      <c r="H46" s="701"/>
      <c r="I46" s="701"/>
      <c r="J46" s="701"/>
    </row>
    <row r="47" spans="1:10" x14ac:dyDescent="0.2">
      <c r="A47" s="701"/>
      <c r="B47" s="701"/>
      <c r="C47" s="701"/>
      <c r="D47" s="701"/>
      <c r="E47" s="701"/>
      <c r="F47" s="701"/>
      <c r="G47" s="701"/>
      <c r="H47" s="701"/>
      <c r="I47" s="701"/>
      <c r="J47" s="701"/>
    </row>
    <row r="48" spans="1:10" x14ac:dyDescent="0.2">
      <c r="A48" s="701"/>
      <c r="B48" s="701"/>
      <c r="C48" s="701"/>
      <c r="D48" s="701"/>
      <c r="E48" s="701"/>
      <c r="F48" s="701"/>
      <c r="G48" s="701"/>
      <c r="H48" s="701"/>
      <c r="I48" s="701"/>
      <c r="J48" s="701"/>
    </row>
    <row r="49" spans="1:10" x14ac:dyDescent="0.2">
      <c r="A49" s="701"/>
      <c r="B49" s="701"/>
      <c r="C49" s="701"/>
      <c r="D49" s="701"/>
      <c r="E49" s="701"/>
      <c r="F49" s="701"/>
      <c r="G49" s="701"/>
      <c r="H49" s="701"/>
      <c r="I49" s="701"/>
      <c r="J49" s="701"/>
    </row>
    <row r="50" spans="1:10" x14ac:dyDescent="0.2">
      <c r="A50" s="701"/>
      <c r="B50" s="701"/>
      <c r="C50" s="701"/>
      <c r="D50" s="701"/>
      <c r="E50" s="701"/>
      <c r="F50" s="701"/>
      <c r="G50" s="701"/>
      <c r="H50" s="701"/>
      <c r="I50" s="701"/>
      <c r="J50" s="701"/>
    </row>
    <row r="51" spans="1:10" x14ac:dyDescent="0.2">
      <c r="A51" s="701"/>
      <c r="B51" s="701"/>
      <c r="C51" s="701"/>
      <c r="D51" s="701"/>
      <c r="E51" s="701"/>
      <c r="F51" s="701"/>
      <c r="G51" s="701"/>
      <c r="H51" s="701"/>
      <c r="I51" s="701"/>
      <c r="J51" s="701"/>
    </row>
    <row r="52" spans="1:10" x14ac:dyDescent="0.2">
      <c r="A52" s="701"/>
      <c r="B52" s="701"/>
      <c r="C52" s="701"/>
      <c r="D52" s="701"/>
      <c r="E52" s="701"/>
      <c r="F52" s="701"/>
      <c r="G52" s="701"/>
      <c r="H52" s="701"/>
      <c r="I52" s="701"/>
      <c r="J52" s="701"/>
    </row>
    <row r="53" spans="1:10" x14ac:dyDescent="0.2">
      <c r="A53" s="701"/>
      <c r="B53" s="701"/>
      <c r="C53" s="701"/>
      <c r="D53" s="701"/>
      <c r="E53" s="701"/>
      <c r="F53" s="701"/>
      <c r="G53" s="701"/>
      <c r="H53" s="701"/>
      <c r="I53" s="701"/>
      <c r="J53" s="701"/>
    </row>
    <row r="54" spans="1:10" x14ac:dyDescent="0.2">
      <c r="A54" s="701"/>
      <c r="B54" s="701"/>
      <c r="C54" s="701"/>
      <c r="D54" s="701"/>
      <c r="E54" s="701"/>
      <c r="F54" s="701"/>
      <c r="G54" s="701"/>
      <c r="H54" s="701"/>
      <c r="I54" s="701"/>
      <c r="J54" s="701"/>
    </row>
  </sheetData>
  <mergeCells count="1">
    <mergeCell ref="A42:J54"/>
  </mergeCells>
  <pageMargins left="0.75" right="0.75" top="1" bottom="1" header="0.5" footer="0.5"/>
  <pageSetup paperSize="9" scale="79"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4"/>
  <dimension ref="A1:LN16"/>
  <sheetViews>
    <sheetView topLeftCell="A2" zoomScale="85" zoomScaleNormal="85" workbookViewId="0">
      <pane xSplit="1" ySplit="3" topLeftCell="B5" activePane="bottomRight" state="frozen"/>
      <selection activeCell="A2" sqref="A2"/>
      <selection pane="topRight" activeCell="B2" sqref="B2"/>
      <selection pane="bottomLeft" activeCell="A4" sqref="A4"/>
      <selection pane="bottomRight" activeCell="E10" sqref="E10"/>
    </sheetView>
  </sheetViews>
  <sheetFormatPr defaultColWidth="10.6640625" defaultRowHeight="12.75" x14ac:dyDescent="0.2"/>
  <cols>
    <col min="1" max="1" width="14.6640625" style="48" bestFit="1" customWidth="1"/>
    <col min="2" max="130" width="5.5" style="48" customWidth="1"/>
    <col min="131" max="326" width="4.6640625" style="48" customWidth="1"/>
    <col min="327" max="16384" width="10.6640625" style="48"/>
  </cols>
  <sheetData>
    <row r="1" spans="1:326" x14ac:dyDescent="0.2">
      <c r="B1" s="48">
        <v>1</v>
      </c>
      <c r="C1" s="48">
        <v>2</v>
      </c>
      <c r="D1" s="48">
        <v>3</v>
      </c>
      <c r="E1" s="48">
        <v>4</v>
      </c>
      <c r="F1" s="48">
        <v>5</v>
      </c>
      <c r="G1" s="48">
        <v>6</v>
      </c>
      <c r="H1" s="48">
        <v>7</v>
      </c>
      <c r="I1" s="48">
        <v>8</v>
      </c>
      <c r="J1" s="48">
        <v>9</v>
      </c>
      <c r="K1" s="48">
        <v>10</v>
      </c>
      <c r="L1" s="48">
        <v>11</v>
      </c>
      <c r="M1" s="48">
        <v>12</v>
      </c>
      <c r="N1" s="48">
        <v>13</v>
      </c>
      <c r="O1" s="48">
        <v>14</v>
      </c>
      <c r="P1" s="48">
        <v>15</v>
      </c>
      <c r="Q1" s="48">
        <v>16</v>
      </c>
      <c r="R1" s="48">
        <v>17</v>
      </c>
      <c r="S1" s="48">
        <v>18</v>
      </c>
      <c r="T1" s="48">
        <v>19</v>
      </c>
      <c r="U1" s="48">
        <v>20</v>
      </c>
      <c r="V1" s="48">
        <v>21</v>
      </c>
      <c r="W1" s="48">
        <v>22</v>
      </c>
      <c r="X1" s="48">
        <v>23</v>
      </c>
      <c r="Y1" s="48">
        <v>24</v>
      </c>
      <c r="Z1" s="48">
        <v>25</v>
      </c>
      <c r="AA1" s="48">
        <v>26</v>
      </c>
      <c r="AB1" s="48">
        <v>27</v>
      </c>
      <c r="AC1" s="48">
        <v>28</v>
      </c>
      <c r="AD1" s="48">
        <v>29</v>
      </c>
      <c r="AE1" s="48">
        <v>30</v>
      </c>
      <c r="AF1" s="48">
        <v>31</v>
      </c>
      <c r="AG1" s="48">
        <v>32</v>
      </c>
      <c r="AH1" s="48">
        <v>33</v>
      </c>
      <c r="AI1" s="48">
        <v>34</v>
      </c>
      <c r="AJ1" s="48">
        <v>35</v>
      </c>
      <c r="AK1" s="48">
        <v>36</v>
      </c>
      <c r="AL1" s="48">
        <v>37</v>
      </c>
      <c r="AM1" s="48">
        <v>38</v>
      </c>
      <c r="AN1" s="48">
        <v>39</v>
      </c>
      <c r="AO1" s="48">
        <v>40</v>
      </c>
      <c r="AP1" s="48">
        <v>41</v>
      </c>
      <c r="AQ1" s="48">
        <v>42</v>
      </c>
      <c r="AR1" s="48">
        <v>43</v>
      </c>
      <c r="AS1" s="48">
        <v>44</v>
      </c>
      <c r="AT1" s="48">
        <v>45</v>
      </c>
      <c r="AU1" s="48">
        <v>46</v>
      </c>
      <c r="AV1" s="48">
        <v>47</v>
      </c>
      <c r="AW1" s="48">
        <v>48</v>
      </c>
      <c r="AX1" s="48">
        <v>49</v>
      </c>
      <c r="AY1" s="48">
        <v>50</v>
      </c>
      <c r="AZ1" s="48">
        <v>51</v>
      </c>
      <c r="BA1" s="48">
        <v>52</v>
      </c>
      <c r="BB1" s="48">
        <v>53</v>
      </c>
      <c r="BC1" s="48">
        <v>54</v>
      </c>
      <c r="BD1" s="48">
        <v>55</v>
      </c>
      <c r="BE1" s="48">
        <v>56</v>
      </c>
      <c r="BF1" s="48">
        <v>57</v>
      </c>
      <c r="BG1" s="48">
        <v>58</v>
      </c>
      <c r="BH1" s="48">
        <v>59</v>
      </c>
      <c r="BI1" s="48">
        <v>60</v>
      </c>
      <c r="BJ1" s="48">
        <v>61</v>
      </c>
      <c r="BK1" s="48">
        <v>62</v>
      </c>
      <c r="BL1" s="48">
        <v>63</v>
      </c>
      <c r="BM1" s="48">
        <v>64</v>
      </c>
      <c r="BN1" s="48">
        <v>65</v>
      </c>
      <c r="BO1" s="48">
        <v>66</v>
      </c>
      <c r="BP1" s="48">
        <v>67</v>
      </c>
      <c r="BQ1" s="48">
        <v>68</v>
      </c>
      <c r="BR1" s="48">
        <v>69</v>
      </c>
      <c r="BS1" s="48">
        <v>70</v>
      </c>
      <c r="BT1" s="48">
        <v>71</v>
      </c>
      <c r="BU1" s="48">
        <v>72</v>
      </c>
      <c r="BV1" s="48">
        <v>73</v>
      </c>
      <c r="BW1" s="48">
        <v>74</v>
      </c>
      <c r="BX1" s="48">
        <v>75</v>
      </c>
      <c r="BY1" s="48">
        <v>76</v>
      </c>
      <c r="BZ1" s="48">
        <v>77</v>
      </c>
      <c r="CA1" s="48">
        <v>78</v>
      </c>
      <c r="CB1" s="48">
        <v>79</v>
      </c>
      <c r="CC1" s="48">
        <v>80</v>
      </c>
      <c r="CD1" s="48">
        <v>81</v>
      </c>
      <c r="CE1" s="48">
        <v>82</v>
      </c>
      <c r="CF1" s="48">
        <v>83</v>
      </c>
      <c r="CG1" s="48">
        <v>84</v>
      </c>
      <c r="CH1" s="48">
        <v>85</v>
      </c>
      <c r="CI1" s="48">
        <v>86</v>
      </c>
      <c r="CJ1" s="48">
        <v>87</v>
      </c>
      <c r="CK1" s="48">
        <v>88</v>
      </c>
      <c r="CL1" s="48">
        <v>89</v>
      </c>
      <c r="CM1" s="48">
        <v>90</v>
      </c>
      <c r="CN1" s="48">
        <v>91</v>
      </c>
      <c r="CO1" s="48">
        <v>92</v>
      </c>
      <c r="CP1" s="48">
        <v>93</v>
      </c>
      <c r="CQ1" s="48">
        <v>94</v>
      </c>
      <c r="CR1" s="48">
        <v>95</v>
      </c>
      <c r="CS1" s="48">
        <v>96</v>
      </c>
      <c r="CT1" s="48">
        <v>97</v>
      </c>
      <c r="CU1" s="48">
        <v>98</v>
      </c>
      <c r="CV1" s="48">
        <v>99</v>
      </c>
      <c r="CW1" s="48">
        <v>100</v>
      </c>
      <c r="CX1" s="48">
        <v>101</v>
      </c>
      <c r="CY1" s="48">
        <v>102</v>
      </c>
      <c r="CZ1" s="48">
        <v>103</v>
      </c>
      <c r="DA1" s="48">
        <v>104</v>
      </c>
      <c r="DB1" s="48">
        <v>105</v>
      </c>
      <c r="DC1" s="48">
        <v>106</v>
      </c>
      <c r="DD1" s="48">
        <v>107</v>
      </c>
      <c r="DE1" s="48">
        <v>108</v>
      </c>
      <c r="DF1" s="48">
        <v>109</v>
      </c>
      <c r="DG1" s="48">
        <v>110</v>
      </c>
      <c r="DH1" s="48">
        <v>111</v>
      </c>
      <c r="DI1" s="48">
        <v>112</v>
      </c>
      <c r="DJ1" s="48">
        <v>113</v>
      </c>
      <c r="DK1" s="48">
        <v>114</v>
      </c>
      <c r="DL1" s="48">
        <v>115</v>
      </c>
      <c r="DM1" s="48">
        <v>116</v>
      </c>
      <c r="DN1" s="48">
        <v>117</v>
      </c>
      <c r="DO1" s="48">
        <v>118</v>
      </c>
      <c r="DP1" s="48">
        <v>119</v>
      </c>
      <c r="DQ1" s="48">
        <v>120</v>
      </c>
      <c r="DR1" s="48">
        <v>121</v>
      </c>
      <c r="DS1" s="48">
        <v>122</v>
      </c>
      <c r="DT1" s="48">
        <v>123</v>
      </c>
      <c r="DU1" s="48">
        <v>124</v>
      </c>
      <c r="DV1" s="48">
        <v>125</v>
      </c>
      <c r="DW1" s="48">
        <v>126</v>
      </c>
      <c r="DX1" s="48">
        <v>127</v>
      </c>
      <c r="DY1" s="48">
        <v>128</v>
      </c>
      <c r="DZ1" s="48">
        <v>129</v>
      </c>
      <c r="EA1" s="48">
        <v>130</v>
      </c>
      <c r="EB1" s="48">
        <v>131</v>
      </c>
      <c r="EC1" s="48">
        <v>132</v>
      </c>
      <c r="ED1" s="48">
        <v>133</v>
      </c>
      <c r="EE1" s="48">
        <v>134</v>
      </c>
      <c r="EF1" s="48">
        <v>135</v>
      </c>
      <c r="EG1" s="48">
        <v>136</v>
      </c>
      <c r="EH1" s="48">
        <v>137</v>
      </c>
      <c r="EI1" s="48">
        <v>138</v>
      </c>
      <c r="EJ1" s="48">
        <v>139</v>
      </c>
      <c r="EK1" s="48">
        <v>140</v>
      </c>
      <c r="EL1" s="48">
        <v>141</v>
      </c>
      <c r="EM1" s="48">
        <v>142</v>
      </c>
      <c r="EN1" s="48">
        <v>143</v>
      </c>
      <c r="EO1" s="48">
        <v>144</v>
      </c>
      <c r="EP1" s="48">
        <v>145</v>
      </c>
      <c r="EQ1" s="48">
        <v>146</v>
      </c>
      <c r="ER1" s="48">
        <v>147</v>
      </c>
      <c r="ES1" s="48">
        <v>148</v>
      </c>
      <c r="ET1" s="48">
        <v>149</v>
      </c>
      <c r="EU1" s="48">
        <v>150</v>
      </c>
      <c r="EV1" s="48">
        <v>151</v>
      </c>
      <c r="EW1" s="48">
        <v>152</v>
      </c>
      <c r="EX1" s="48">
        <v>153</v>
      </c>
      <c r="EY1" s="48">
        <v>154</v>
      </c>
      <c r="EZ1" s="48">
        <v>155</v>
      </c>
      <c r="FA1" s="48">
        <v>156</v>
      </c>
      <c r="FB1" s="48">
        <v>157</v>
      </c>
      <c r="FC1" s="48">
        <v>158</v>
      </c>
      <c r="FD1" s="48">
        <v>159</v>
      </c>
      <c r="FE1" s="48">
        <v>160</v>
      </c>
      <c r="FF1" s="48">
        <v>161</v>
      </c>
      <c r="FG1" s="48">
        <v>162</v>
      </c>
      <c r="FH1" s="48">
        <v>163</v>
      </c>
      <c r="FI1" s="48">
        <v>164</v>
      </c>
      <c r="FJ1" s="48">
        <v>165</v>
      </c>
      <c r="FK1" s="48">
        <v>166</v>
      </c>
      <c r="FL1" s="48">
        <v>167</v>
      </c>
      <c r="FM1" s="48">
        <v>168</v>
      </c>
      <c r="FN1" s="48">
        <v>169</v>
      </c>
      <c r="FO1" s="48">
        <v>170</v>
      </c>
      <c r="FP1" s="48">
        <v>171</v>
      </c>
      <c r="FQ1" s="48">
        <v>172</v>
      </c>
      <c r="FR1" s="48">
        <v>173</v>
      </c>
      <c r="FS1" s="48">
        <v>174</v>
      </c>
      <c r="FT1" s="48">
        <v>175</v>
      </c>
      <c r="FU1" s="48">
        <v>176</v>
      </c>
      <c r="FV1" s="48">
        <v>177</v>
      </c>
      <c r="FW1" s="48">
        <v>178</v>
      </c>
      <c r="FX1" s="48">
        <v>179</v>
      </c>
      <c r="FY1" s="48">
        <v>180</v>
      </c>
      <c r="FZ1" s="48">
        <v>181</v>
      </c>
      <c r="GA1" s="48">
        <v>182</v>
      </c>
      <c r="GB1" s="48">
        <v>183</v>
      </c>
      <c r="GC1" s="48">
        <v>184</v>
      </c>
      <c r="GD1" s="48">
        <v>185</v>
      </c>
      <c r="GE1" s="48">
        <v>186</v>
      </c>
      <c r="GF1" s="48">
        <v>187</v>
      </c>
      <c r="GG1" s="48">
        <v>188</v>
      </c>
      <c r="GH1" s="48">
        <v>189</v>
      </c>
      <c r="GI1" s="48">
        <v>190</v>
      </c>
      <c r="GJ1" s="48">
        <v>191</v>
      </c>
      <c r="GK1" s="48">
        <v>192</v>
      </c>
      <c r="GL1" s="48">
        <v>193</v>
      </c>
      <c r="GM1" s="48">
        <v>194</v>
      </c>
      <c r="GN1" s="48">
        <v>195</v>
      </c>
      <c r="GO1" s="48">
        <v>196</v>
      </c>
      <c r="GP1" s="48">
        <v>197</v>
      </c>
      <c r="GQ1" s="48">
        <v>198</v>
      </c>
      <c r="GR1" s="48">
        <v>199</v>
      </c>
      <c r="GS1" s="48">
        <v>200</v>
      </c>
      <c r="GT1" s="48">
        <v>201</v>
      </c>
      <c r="GU1" s="48">
        <v>202</v>
      </c>
      <c r="GV1" s="48">
        <v>203</v>
      </c>
      <c r="GW1" s="48">
        <v>204</v>
      </c>
      <c r="GX1" s="48">
        <v>205</v>
      </c>
      <c r="GY1" s="48">
        <v>206</v>
      </c>
      <c r="GZ1" s="48">
        <v>207</v>
      </c>
      <c r="HA1" s="48">
        <v>208</v>
      </c>
      <c r="HB1" s="48">
        <v>209</v>
      </c>
      <c r="HC1" s="48">
        <v>210</v>
      </c>
      <c r="HD1" s="48">
        <v>211</v>
      </c>
      <c r="HE1" s="48">
        <v>212</v>
      </c>
      <c r="HF1" s="48">
        <v>213</v>
      </c>
      <c r="HG1" s="48">
        <v>214</v>
      </c>
      <c r="HH1" s="48">
        <v>215</v>
      </c>
      <c r="HI1" s="48">
        <v>216</v>
      </c>
      <c r="HJ1" s="48">
        <v>217</v>
      </c>
      <c r="HK1" s="48">
        <v>218</v>
      </c>
      <c r="HL1" s="48">
        <v>219</v>
      </c>
      <c r="HM1" s="48">
        <v>220</v>
      </c>
      <c r="HN1" s="48">
        <v>221</v>
      </c>
      <c r="HO1" s="48">
        <v>222</v>
      </c>
      <c r="HP1" s="48">
        <v>223</v>
      </c>
      <c r="HQ1" s="48">
        <v>224</v>
      </c>
      <c r="HR1" s="48">
        <v>225</v>
      </c>
      <c r="HS1" s="48">
        <v>226</v>
      </c>
      <c r="HT1" s="48">
        <v>227</v>
      </c>
      <c r="HU1" s="48">
        <v>228</v>
      </c>
      <c r="HV1" s="48">
        <v>229</v>
      </c>
      <c r="HW1" s="48">
        <v>230</v>
      </c>
      <c r="HX1" s="48">
        <v>231</v>
      </c>
      <c r="HY1" s="48">
        <v>232</v>
      </c>
      <c r="HZ1" s="48">
        <v>233</v>
      </c>
      <c r="IA1" s="48">
        <v>234</v>
      </c>
      <c r="IB1" s="48">
        <v>235</v>
      </c>
      <c r="IC1" s="48">
        <v>236</v>
      </c>
      <c r="ID1" s="48">
        <v>237</v>
      </c>
      <c r="IE1" s="48">
        <v>238</v>
      </c>
      <c r="IF1" s="48">
        <v>239</v>
      </c>
      <c r="IG1" s="48">
        <v>240</v>
      </c>
      <c r="IH1" s="48">
        <v>241</v>
      </c>
      <c r="II1" s="48">
        <v>242</v>
      </c>
      <c r="IJ1" s="48">
        <v>243</v>
      </c>
      <c r="IK1" s="48">
        <v>244</v>
      </c>
      <c r="IL1" s="48">
        <v>245</v>
      </c>
      <c r="IM1" s="48">
        <v>246</v>
      </c>
      <c r="IN1" s="48">
        <v>247</v>
      </c>
      <c r="IO1" s="48">
        <v>248</v>
      </c>
      <c r="IP1" s="48">
        <v>249</v>
      </c>
      <c r="IQ1" s="48">
        <v>250</v>
      </c>
      <c r="IR1" s="48">
        <v>251</v>
      </c>
      <c r="IS1" s="48">
        <v>252</v>
      </c>
      <c r="IT1" s="48">
        <v>253</v>
      </c>
      <c r="IU1" s="48">
        <v>254</v>
      </c>
      <c r="IV1" s="48">
        <v>255</v>
      </c>
      <c r="IW1" s="48">
        <v>256</v>
      </c>
      <c r="IX1" s="48">
        <v>257</v>
      </c>
      <c r="IY1" s="48">
        <v>258</v>
      </c>
      <c r="IZ1" s="48">
        <v>259</v>
      </c>
      <c r="JA1" s="48">
        <v>260</v>
      </c>
      <c r="JB1" s="48">
        <v>261</v>
      </c>
      <c r="JC1" s="48">
        <v>262</v>
      </c>
      <c r="JD1" s="48">
        <v>263</v>
      </c>
      <c r="JE1" s="48">
        <v>264</v>
      </c>
      <c r="JF1" s="48">
        <v>265</v>
      </c>
      <c r="JG1" s="48">
        <v>266</v>
      </c>
      <c r="JH1" s="48">
        <v>267</v>
      </c>
      <c r="JI1" s="48">
        <v>268</v>
      </c>
      <c r="JJ1" s="48">
        <v>269</v>
      </c>
      <c r="JK1" s="48">
        <v>270</v>
      </c>
      <c r="JL1" s="48">
        <v>271</v>
      </c>
      <c r="JM1" s="48">
        <v>272</v>
      </c>
      <c r="JN1" s="48">
        <v>273</v>
      </c>
      <c r="JO1" s="48">
        <v>274</v>
      </c>
      <c r="JP1" s="48">
        <v>275</v>
      </c>
      <c r="JQ1" s="48">
        <v>276</v>
      </c>
      <c r="JR1" s="48">
        <v>277</v>
      </c>
      <c r="JS1" s="48">
        <v>278</v>
      </c>
      <c r="JT1" s="48">
        <v>279</v>
      </c>
      <c r="JU1" s="48">
        <v>280</v>
      </c>
      <c r="JV1" s="48">
        <v>281</v>
      </c>
      <c r="JW1" s="48">
        <v>282</v>
      </c>
      <c r="JX1" s="48">
        <v>283</v>
      </c>
      <c r="JY1" s="48">
        <v>284</v>
      </c>
      <c r="JZ1" s="48">
        <v>285</v>
      </c>
      <c r="KA1" s="48">
        <v>286</v>
      </c>
      <c r="KB1" s="48">
        <v>287</v>
      </c>
      <c r="KC1" s="48">
        <v>288</v>
      </c>
      <c r="KD1" s="48">
        <v>289</v>
      </c>
      <c r="KE1" s="48">
        <v>290</v>
      </c>
      <c r="KF1" s="48">
        <v>291</v>
      </c>
      <c r="KG1" s="48">
        <v>292</v>
      </c>
      <c r="KH1" s="48">
        <v>293</v>
      </c>
      <c r="KI1" s="48">
        <v>294</v>
      </c>
      <c r="KJ1" s="48">
        <v>295</v>
      </c>
      <c r="KK1" s="48">
        <v>296</v>
      </c>
      <c r="KL1" s="48">
        <v>297</v>
      </c>
      <c r="KM1" s="48">
        <v>298</v>
      </c>
      <c r="KN1" s="48">
        <v>299</v>
      </c>
      <c r="KO1" s="48">
        <v>300</v>
      </c>
      <c r="KP1" s="48">
        <v>301</v>
      </c>
      <c r="KQ1" s="48">
        <v>302</v>
      </c>
      <c r="KR1" s="48">
        <v>303</v>
      </c>
      <c r="KS1" s="48">
        <v>304</v>
      </c>
      <c r="KT1" s="48">
        <v>305</v>
      </c>
      <c r="KU1" s="48">
        <v>306</v>
      </c>
      <c r="KV1" s="48">
        <v>307</v>
      </c>
      <c r="KW1" s="48">
        <v>308</v>
      </c>
      <c r="KX1" s="48">
        <v>309</v>
      </c>
      <c r="KY1" s="48">
        <v>310</v>
      </c>
      <c r="KZ1" s="48">
        <v>311</v>
      </c>
      <c r="LA1" s="48">
        <v>312</v>
      </c>
      <c r="LB1" s="48">
        <v>313</v>
      </c>
      <c r="LC1" s="48">
        <v>314</v>
      </c>
      <c r="LD1" s="48">
        <v>315</v>
      </c>
      <c r="LE1" s="48">
        <v>316</v>
      </c>
      <c r="LF1" s="48">
        <v>317</v>
      </c>
      <c r="LG1" s="48">
        <v>318</v>
      </c>
      <c r="LH1" s="48">
        <v>319</v>
      </c>
      <c r="LI1" s="48">
        <v>320</v>
      </c>
      <c r="LJ1" s="48">
        <v>321</v>
      </c>
      <c r="LK1" s="48">
        <v>322</v>
      </c>
      <c r="LL1" s="48">
        <v>323</v>
      </c>
      <c r="LM1" s="48">
        <v>324</v>
      </c>
      <c r="LN1" s="48">
        <v>325</v>
      </c>
    </row>
    <row r="2" spans="1:326" ht="40.5" customHeight="1" x14ac:dyDescent="0.25">
      <c r="A2" s="611" t="s">
        <v>898</v>
      </c>
    </row>
    <row r="3" spans="1:326" x14ac:dyDescent="0.2">
      <c r="A3" s="730" t="s">
        <v>893</v>
      </c>
      <c r="B3" s="730"/>
      <c r="C3" s="730"/>
      <c r="D3" s="730"/>
      <c r="E3" s="730"/>
      <c r="F3" s="730"/>
      <c r="G3" s="730"/>
      <c r="H3" s="730"/>
      <c r="I3" s="730"/>
      <c r="J3" s="730"/>
      <c r="K3" s="730"/>
      <c r="L3" s="730"/>
      <c r="M3" s="730"/>
      <c r="N3" s="730"/>
      <c r="O3" s="730"/>
      <c r="P3" s="730"/>
      <c r="Q3" s="730"/>
      <c r="R3" s="730"/>
      <c r="S3" s="730"/>
      <c r="T3" s="730"/>
      <c r="U3" s="730"/>
      <c r="V3" s="730"/>
      <c r="W3" s="730"/>
      <c r="X3" s="730"/>
      <c r="Y3" s="730"/>
      <c r="Z3" s="730"/>
      <c r="AA3" s="730"/>
      <c r="AB3" s="730"/>
      <c r="AC3" s="730"/>
      <c r="AD3" s="730"/>
      <c r="AE3" s="730"/>
      <c r="AF3" s="730"/>
      <c r="AG3" s="730"/>
      <c r="AH3" s="730"/>
      <c r="AI3" s="730"/>
      <c r="AJ3" s="730"/>
      <c r="AK3" s="730"/>
      <c r="AL3" s="730"/>
      <c r="AM3" s="730"/>
      <c r="AN3" s="730"/>
      <c r="AO3" s="730"/>
      <c r="AP3" s="730"/>
      <c r="AQ3" s="730"/>
      <c r="AR3" s="730"/>
      <c r="AS3" s="730"/>
      <c r="AT3" s="730"/>
      <c r="AU3" s="730"/>
      <c r="AV3" s="730"/>
      <c r="AW3" s="730"/>
      <c r="AX3" s="730"/>
      <c r="AY3" s="730"/>
      <c r="AZ3" s="730"/>
      <c r="BA3" s="730"/>
      <c r="BB3" s="730"/>
      <c r="BC3" s="730"/>
      <c r="BD3" s="730"/>
      <c r="BE3" s="730"/>
      <c r="BF3" s="730"/>
      <c r="BG3" s="730"/>
      <c r="BH3" s="730"/>
      <c r="BI3" s="730"/>
      <c r="BJ3" s="730"/>
      <c r="BK3" s="730"/>
      <c r="BL3" s="730"/>
      <c r="BM3" s="730"/>
      <c r="BN3" s="730"/>
      <c r="BO3" s="730"/>
      <c r="BP3" s="730"/>
      <c r="BQ3" s="730"/>
      <c r="BR3" s="730"/>
      <c r="BS3" s="730"/>
      <c r="BT3" s="730"/>
      <c r="BU3" s="730"/>
      <c r="BV3" s="730"/>
      <c r="BW3" s="730"/>
      <c r="BX3" s="730"/>
      <c r="BY3" s="730"/>
      <c r="BZ3" s="730"/>
      <c r="CA3" s="730"/>
      <c r="CB3" s="730"/>
      <c r="CC3" s="730"/>
      <c r="CD3" s="730"/>
      <c r="CE3" s="730"/>
      <c r="CF3" s="730"/>
      <c r="CG3" s="730"/>
      <c r="CH3" s="730"/>
      <c r="CI3" s="730"/>
      <c r="CJ3" s="730"/>
      <c r="CK3" s="730"/>
      <c r="CL3" s="730"/>
      <c r="CM3" s="730"/>
      <c r="CN3" s="730"/>
      <c r="CO3" s="730"/>
      <c r="CP3" s="730"/>
      <c r="CQ3" s="730"/>
      <c r="CR3" s="730"/>
      <c r="CS3" s="730"/>
      <c r="CT3" s="730"/>
      <c r="CU3" s="730"/>
      <c r="CV3" s="730"/>
      <c r="CW3" s="730"/>
      <c r="CX3" s="730"/>
      <c r="CY3" s="730"/>
      <c r="CZ3" s="730"/>
      <c r="DA3" s="730"/>
      <c r="DB3" s="730"/>
      <c r="DC3" s="730"/>
      <c r="DD3" s="730"/>
      <c r="DE3" s="730"/>
      <c r="DF3" s="730"/>
      <c r="DG3" s="730"/>
      <c r="DH3" s="730"/>
      <c r="DI3" s="730"/>
      <c r="DJ3" s="730"/>
      <c r="DK3" s="730"/>
      <c r="DL3" s="730"/>
      <c r="DM3" s="730"/>
      <c r="DN3" s="730"/>
      <c r="DO3" s="730"/>
      <c r="DP3" s="730"/>
      <c r="DQ3" s="730"/>
      <c r="DR3" s="730"/>
      <c r="DS3" s="730"/>
      <c r="DT3" s="730"/>
      <c r="DU3" s="730"/>
      <c r="DV3" s="730"/>
      <c r="DW3" s="730"/>
      <c r="DX3" s="730"/>
      <c r="DY3" s="730"/>
      <c r="DZ3" s="730"/>
      <c r="EA3" s="730"/>
      <c r="EB3" s="730"/>
      <c r="EC3" s="730"/>
      <c r="ED3" s="730"/>
      <c r="EE3" s="730"/>
      <c r="EF3" s="730"/>
      <c r="EG3" s="730"/>
      <c r="EH3" s="730"/>
      <c r="EI3" s="730"/>
      <c r="EJ3" s="730"/>
      <c r="EK3" s="730"/>
      <c r="EL3" s="730"/>
      <c r="EM3" s="730"/>
      <c r="EN3" s="730"/>
      <c r="EO3" s="730"/>
      <c r="EP3" s="730"/>
      <c r="EQ3" s="730"/>
      <c r="ER3" s="730"/>
      <c r="ES3" s="730"/>
      <c r="ET3" s="730"/>
      <c r="EU3" s="730"/>
      <c r="EV3" s="730"/>
      <c r="EW3" s="730"/>
      <c r="EX3" s="730"/>
      <c r="EY3" s="730"/>
      <c r="EZ3" s="730"/>
      <c r="FA3" s="730"/>
      <c r="FB3" s="730"/>
      <c r="FC3" s="730"/>
      <c r="FD3" s="730"/>
      <c r="FE3" s="730"/>
      <c r="FF3" s="730"/>
      <c r="FG3" s="730"/>
      <c r="FH3" s="730"/>
      <c r="FI3" s="730"/>
      <c r="FJ3" s="730"/>
      <c r="FK3" s="730"/>
      <c r="FL3" s="730"/>
      <c r="FM3" s="730"/>
      <c r="FN3" s="730"/>
      <c r="FO3" s="730"/>
      <c r="FP3" s="730"/>
      <c r="FQ3" s="730"/>
      <c r="FR3" s="730"/>
      <c r="FS3" s="730"/>
      <c r="FT3" s="730"/>
      <c r="FU3" s="730"/>
      <c r="FV3" s="730"/>
      <c r="FW3" s="730"/>
      <c r="FX3" s="730"/>
      <c r="FY3" s="730"/>
      <c r="FZ3" s="730"/>
      <c r="GA3" s="730"/>
      <c r="GB3" s="730"/>
      <c r="GC3" s="730"/>
      <c r="GD3" s="730"/>
      <c r="GE3" s="730"/>
      <c r="GF3" s="730"/>
      <c r="GG3" s="730"/>
      <c r="GH3" s="730"/>
      <c r="GI3" s="730"/>
      <c r="GJ3" s="730"/>
      <c r="GK3" s="730"/>
      <c r="GL3" s="730"/>
      <c r="GM3" s="730"/>
      <c r="GN3" s="730"/>
      <c r="GO3" s="730"/>
      <c r="GP3" s="730"/>
      <c r="GQ3" s="730"/>
      <c r="GR3" s="730"/>
      <c r="GS3" s="730"/>
      <c r="GT3" s="730"/>
      <c r="GU3" s="730"/>
      <c r="GV3" s="730"/>
      <c r="GW3" s="730"/>
      <c r="GX3" s="730"/>
      <c r="GY3" s="730"/>
      <c r="GZ3" s="730"/>
      <c r="HA3" s="730"/>
      <c r="HB3" s="730"/>
      <c r="HC3" s="730"/>
      <c r="HD3" s="730"/>
      <c r="HE3" s="730"/>
      <c r="HF3" s="730"/>
      <c r="HG3" s="730"/>
      <c r="HH3" s="730"/>
      <c r="HI3" s="730"/>
      <c r="HJ3" s="730"/>
      <c r="HK3" s="730"/>
      <c r="HL3" s="730"/>
      <c r="HM3" s="730"/>
      <c r="HN3" s="730"/>
      <c r="HO3" s="730"/>
      <c r="HP3" s="730"/>
      <c r="HQ3" s="730"/>
      <c r="HR3" s="730"/>
      <c r="HS3" s="730"/>
      <c r="HT3" s="730"/>
      <c r="HU3" s="730"/>
      <c r="HV3" s="730"/>
      <c r="HW3" s="730"/>
      <c r="HX3" s="730"/>
      <c r="HY3" s="730"/>
      <c r="HZ3" s="730"/>
      <c r="IA3" s="730"/>
      <c r="IB3" s="730"/>
      <c r="IC3" s="730"/>
      <c r="ID3" s="730"/>
      <c r="IE3" s="730"/>
      <c r="IF3" s="730"/>
      <c r="IG3" s="730"/>
      <c r="IH3" s="730"/>
      <c r="II3" s="730"/>
      <c r="IJ3" s="730"/>
      <c r="IK3" s="730"/>
      <c r="IL3" s="730"/>
      <c r="IM3" s="730"/>
      <c r="IN3" s="730"/>
      <c r="IO3" s="730"/>
      <c r="IP3" s="730"/>
      <c r="IQ3" s="730"/>
      <c r="IR3" s="730"/>
      <c r="IS3" s="730"/>
      <c r="IT3" s="730"/>
      <c r="IU3" s="730"/>
      <c r="IV3" s="730"/>
      <c r="IW3" s="730"/>
      <c r="IX3" s="730"/>
      <c r="IY3" s="730"/>
      <c r="IZ3" s="730"/>
      <c r="JA3" s="730"/>
      <c r="JB3" s="730"/>
      <c r="JC3" s="730"/>
      <c r="JD3" s="730"/>
      <c r="JE3" s="730"/>
      <c r="JF3" s="730"/>
      <c r="JG3" s="730"/>
      <c r="JH3" s="730"/>
      <c r="JI3" s="730"/>
      <c r="JJ3" s="730"/>
      <c r="JK3" s="730"/>
      <c r="JL3" s="730"/>
      <c r="JM3" s="730"/>
      <c r="JN3" s="730"/>
      <c r="JO3" s="730"/>
      <c r="JP3" s="730"/>
      <c r="JQ3" s="730"/>
      <c r="JR3" s="730"/>
      <c r="JS3" s="730"/>
      <c r="JT3" s="730"/>
      <c r="JU3" s="730"/>
      <c r="JV3" s="730"/>
      <c r="JW3" s="730"/>
      <c r="JX3" s="730"/>
      <c r="JY3" s="730"/>
      <c r="JZ3" s="730"/>
      <c r="KA3" s="730"/>
      <c r="KB3" s="730"/>
      <c r="KC3" s="730"/>
      <c r="KD3" s="730"/>
      <c r="KE3" s="730"/>
      <c r="KF3" s="730"/>
      <c r="KG3" s="730"/>
      <c r="KH3" s="730"/>
      <c r="KI3" s="730"/>
      <c r="KJ3" s="730"/>
      <c r="KK3" s="730"/>
      <c r="KL3" s="730"/>
      <c r="KM3" s="730"/>
      <c r="KN3" s="730"/>
      <c r="KO3" s="730"/>
      <c r="KP3" s="730"/>
      <c r="KQ3" s="730"/>
      <c r="KR3" s="730"/>
      <c r="KS3" s="730"/>
      <c r="KT3" s="730"/>
      <c r="KU3" s="730"/>
      <c r="KV3" s="730"/>
      <c r="KW3" s="730"/>
      <c r="KX3" s="730"/>
      <c r="KY3" s="730"/>
      <c r="KZ3" s="730"/>
      <c r="LA3" s="730"/>
      <c r="LB3" s="730"/>
      <c r="LC3" s="730"/>
      <c r="LD3" s="730"/>
      <c r="LE3" s="730"/>
      <c r="LF3" s="730"/>
      <c r="LG3" s="730"/>
      <c r="LH3" s="730"/>
      <c r="LI3" s="730"/>
      <c r="LJ3" s="730"/>
      <c r="LK3" s="730"/>
      <c r="LL3" s="730"/>
      <c r="LM3" s="730"/>
      <c r="LN3" s="730"/>
    </row>
    <row r="4" spans="1:326" ht="108" x14ac:dyDescent="0.2">
      <c r="A4" s="605" t="s">
        <v>13</v>
      </c>
      <c r="B4" s="606" t="s">
        <v>348</v>
      </c>
      <c r="C4" s="606" t="s">
        <v>349</v>
      </c>
      <c r="D4" s="606" t="s">
        <v>350</v>
      </c>
      <c r="E4" s="606" t="s">
        <v>351</v>
      </c>
      <c r="F4" s="606" t="s">
        <v>352</v>
      </c>
      <c r="G4" s="606" t="s">
        <v>353</v>
      </c>
      <c r="H4" s="606" t="s">
        <v>354</v>
      </c>
      <c r="I4" s="606" t="s">
        <v>355</v>
      </c>
      <c r="J4" s="606" t="s">
        <v>356</v>
      </c>
      <c r="K4" s="606" t="s">
        <v>357</v>
      </c>
      <c r="L4" s="606" t="s">
        <v>358</v>
      </c>
      <c r="M4" s="606" t="s">
        <v>359</v>
      </c>
      <c r="N4" s="606" t="s">
        <v>360</v>
      </c>
      <c r="O4" s="606" t="s">
        <v>361</v>
      </c>
      <c r="P4" s="606" t="s">
        <v>362</v>
      </c>
      <c r="Q4" s="606" t="s">
        <v>363</v>
      </c>
      <c r="R4" s="606" t="s">
        <v>364</v>
      </c>
      <c r="S4" s="606" t="s">
        <v>365</v>
      </c>
      <c r="T4" s="606" t="s">
        <v>366</v>
      </c>
      <c r="U4" s="606" t="s">
        <v>367</v>
      </c>
      <c r="V4" s="606" t="s">
        <v>368</v>
      </c>
      <c r="W4" s="606" t="s">
        <v>369</v>
      </c>
      <c r="X4" s="606" t="s">
        <v>370</v>
      </c>
      <c r="Y4" s="606" t="s">
        <v>371</v>
      </c>
      <c r="Z4" s="606" t="s">
        <v>372</v>
      </c>
      <c r="AA4" s="606" t="s">
        <v>373</v>
      </c>
      <c r="AB4" s="606" t="s">
        <v>374</v>
      </c>
      <c r="AC4" s="606" t="s">
        <v>375</v>
      </c>
      <c r="AD4" s="606" t="s">
        <v>376</v>
      </c>
      <c r="AE4" s="606" t="s">
        <v>377</v>
      </c>
      <c r="AF4" s="606" t="s">
        <v>378</v>
      </c>
      <c r="AG4" s="606" t="s">
        <v>379</v>
      </c>
      <c r="AH4" s="606" t="s">
        <v>380</v>
      </c>
      <c r="AI4" s="606" t="s">
        <v>381</v>
      </c>
      <c r="AJ4" s="606" t="s">
        <v>382</v>
      </c>
      <c r="AK4" s="606" t="s">
        <v>383</v>
      </c>
      <c r="AL4" s="606" t="s">
        <v>384</v>
      </c>
      <c r="AM4" s="606" t="s">
        <v>385</v>
      </c>
      <c r="AN4" s="606" t="s">
        <v>386</v>
      </c>
      <c r="AO4" s="606" t="s">
        <v>387</v>
      </c>
      <c r="AP4" s="606" t="s">
        <v>388</v>
      </c>
      <c r="AQ4" s="606" t="s">
        <v>389</v>
      </c>
      <c r="AR4" s="606" t="s">
        <v>390</v>
      </c>
      <c r="AS4" s="606" t="s">
        <v>391</v>
      </c>
      <c r="AT4" s="606" t="s">
        <v>392</v>
      </c>
      <c r="AU4" s="606" t="s">
        <v>393</v>
      </c>
      <c r="AV4" s="606" t="s">
        <v>394</v>
      </c>
      <c r="AW4" s="606" t="s">
        <v>395</v>
      </c>
      <c r="AX4" s="606" t="s">
        <v>396</v>
      </c>
      <c r="AY4" s="606" t="s">
        <v>397</v>
      </c>
      <c r="AZ4" s="606" t="s">
        <v>398</v>
      </c>
      <c r="BA4" s="606" t="s">
        <v>399</v>
      </c>
      <c r="BB4" s="606" t="s">
        <v>400</v>
      </c>
      <c r="BC4" s="606" t="s">
        <v>401</v>
      </c>
      <c r="BD4" s="606" t="s">
        <v>402</v>
      </c>
      <c r="BE4" s="606" t="s">
        <v>403</v>
      </c>
      <c r="BF4" s="606" t="s">
        <v>404</v>
      </c>
      <c r="BG4" s="606" t="s">
        <v>405</v>
      </c>
      <c r="BH4" s="606" t="s">
        <v>406</v>
      </c>
      <c r="BI4" s="606" t="s">
        <v>407</v>
      </c>
      <c r="BJ4" s="606" t="s">
        <v>408</v>
      </c>
      <c r="BK4" s="606" t="s">
        <v>409</v>
      </c>
      <c r="BL4" s="606" t="s">
        <v>410</v>
      </c>
      <c r="BM4" s="606" t="s">
        <v>411</v>
      </c>
      <c r="BN4" s="606" t="s">
        <v>412</v>
      </c>
      <c r="BO4" s="606" t="s">
        <v>413</v>
      </c>
      <c r="BP4" s="606" t="s">
        <v>414</v>
      </c>
      <c r="BQ4" s="606" t="s">
        <v>415</v>
      </c>
      <c r="BR4" s="606" t="s">
        <v>416</v>
      </c>
      <c r="BS4" s="606" t="s">
        <v>417</v>
      </c>
      <c r="BT4" s="606" t="s">
        <v>418</v>
      </c>
      <c r="BU4" s="606" t="s">
        <v>419</v>
      </c>
      <c r="BV4" s="606" t="s">
        <v>420</v>
      </c>
      <c r="BW4" s="606" t="s">
        <v>421</v>
      </c>
      <c r="BX4" s="606" t="s">
        <v>422</v>
      </c>
      <c r="BY4" s="606" t="s">
        <v>423</v>
      </c>
      <c r="BZ4" s="606" t="s">
        <v>424</v>
      </c>
      <c r="CA4" s="606" t="s">
        <v>425</v>
      </c>
      <c r="CB4" s="606" t="s">
        <v>426</v>
      </c>
      <c r="CC4" s="606" t="s">
        <v>427</v>
      </c>
      <c r="CD4" s="606" t="s">
        <v>428</v>
      </c>
      <c r="CE4" s="606" t="s">
        <v>429</v>
      </c>
      <c r="CF4" s="606" t="s">
        <v>430</v>
      </c>
      <c r="CG4" s="606" t="s">
        <v>431</v>
      </c>
      <c r="CH4" s="606" t="s">
        <v>432</v>
      </c>
      <c r="CI4" s="606" t="s">
        <v>433</v>
      </c>
      <c r="CJ4" s="606" t="s">
        <v>434</v>
      </c>
      <c r="CK4" s="606" t="s">
        <v>435</v>
      </c>
      <c r="CL4" s="606" t="s">
        <v>436</v>
      </c>
      <c r="CM4" s="606" t="s">
        <v>437</v>
      </c>
      <c r="CN4" s="606" t="s">
        <v>438</v>
      </c>
      <c r="CO4" s="606" t="s">
        <v>439</v>
      </c>
      <c r="CP4" s="606" t="s">
        <v>440</v>
      </c>
      <c r="CQ4" s="606" t="s">
        <v>441</v>
      </c>
      <c r="CR4" s="606" t="s">
        <v>442</v>
      </c>
      <c r="CS4" s="606" t="s">
        <v>443</v>
      </c>
      <c r="CT4" s="606" t="s">
        <v>444</v>
      </c>
      <c r="CU4" s="606" t="s">
        <v>445</v>
      </c>
      <c r="CV4" s="606" t="s">
        <v>446</v>
      </c>
      <c r="CW4" s="606" t="s">
        <v>447</v>
      </c>
      <c r="CX4" s="606" t="s">
        <v>448</v>
      </c>
      <c r="CY4" s="606" t="s">
        <v>449</v>
      </c>
      <c r="CZ4" s="606" t="s">
        <v>450</v>
      </c>
      <c r="DA4" s="606" t="s">
        <v>451</v>
      </c>
      <c r="DB4" s="606" t="s">
        <v>452</v>
      </c>
      <c r="DC4" s="606" t="s">
        <v>453</v>
      </c>
      <c r="DD4" s="606" t="s">
        <v>454</v>
      </c>
      <c r="DE4" s="606" t="s">
        <v>455</v>
      </c>
      <c r="DF4" s="606" t="s">
        <v>456</v>
      </c>
      <c r="DG4" s="606" t="s">
        <v>457</v>
      </c>
      <c r="DH4" s="606" t="s">
        <v>458</v>
      </c>
      <c r="DI4" s="606" t="s">
        <v>459</v>
      </c>
      <c r="DJ4" s="606" t="s">
        <v>460</v>
      </c>
      <c r="DK4" s="606" t="s">
        <v>461</v>
      </c>
      <c r="DL4" s="606" t="s">
        <v>462</v>
      </c>
      <c r="DM4" s="606" t="s">
        <v>463</v>
      </c>
      <c r="DN4" s="606" t="s">
        <v>464</v>
      </c>
      <c r="DO4" s="606" t="s">
        <v>465</v>
      </c>
      <c r="DP4" s="606" t="s">
        <v>466</v>
      </c>
      <c r="DQ4" s="606" t="s">
        <v>467</v>
      </c>
      <c r="DR4" s="606" t="s">
        <v>468</v>
      </c>
      <c r="DS4" s="606" t="s">
        <v>469</v>
      </c>
      <c r="DT4" s="606" t="s">
        <v>470</v>
      </c>
      <c r="DU4" s="606" t="s">
        <v>471</v>
      </c>
      <c r="DV4" s="606" t="s">
        <v>472</v>
      </c>
      <c r="DW4" s="606" t="s">
        <v>473</v>
      </c>
      <c r="DX4" s="606" t="s">
        <v>474</v>
      </c>
      <c r="DY4" s="606" t="s">
        <v>475</v>
      </c>
      <c r="DZ4" s="606" t="s">
        <v>476</v>
      </c>
      <c r="EA4" s="606" t="s">
        <v>477</v>
      </c>
      <c r="EB4" s="606" t="s">
        <v>478</v>
      </c>
      <c r="EC4" s="606" t="s">
        <v>479</v>
      </c>
      <c r="ED4" s="606" t="s">
        <v>480</v>
      </c>
      <c r="EE4" s="606" t="s">
        <v>481</v>
      </c>
      <c r="EF4" s="606" t="s">
        <v>482</v>
      </c>
      <c r="EG4" s="606" t="s">
        <v>483</v>
      </c>
      <c r="EH4" s="606" t="s">
        <v>484</v>
      </c>
      <c r="EI4" s="606" t="s">
        <v>485</v>
      </c>
      <c r="EJ4" s="606" t="s">
        <v>486</v>
      </c>
      <c r="EK4" s="606" t="s">
        <v>487</v>
      </c>
      <c r="EL4" s="606" t="s">
        <v>488</v>
      </c>
      <c r="EM4" s="606" t="s">
        <v>489</v>
      </c>
      <c r="EN4" s="606" t="s">
        <v>490</v>
      </c>
      <c r="EO4" s="606" t="s">
        <v>491</v>
      </c>
      <c r="EP4" s="606" t="s">
        <v>492</v>
      </c>
      <c r="EQ4" s="606" t="s">
        <v>493</v>
      </c>
      <c r="ER4" s="606" t="s">
        <v>494</v>
      </c>
      <c r="ES4" s="606" t="s">
        <v>495</v>
      </c>
      <c r="ET4" s="606" t="s">
        <v>496</v>
      </c>
      <c r="EU4" s="606" t="s">
        <v>497</v>
      </c>
      <c r="EV4" s="606" t="s">
        <v>498</v>
      </c>
      <c r="EW4" s="606" t="s">
        <v>499</v>
      </c>
      <c r="EX4" s="606" t="s">
        <v>500</v>
      </c>
      <c r="EY4" s="606" t="s">
        <v>501</v>
      </c>
      <c r="EZ4" s="606" t="s">
        <v>502</v>
      </c>
      <c r="FA4" s="606" t="s">
        <v>503</v>
      </c>
      <c r="FB4" s="606" t="s">
        <v>504</v>
      </c>
      <c r="FC4" s="606" t="s">
        <v>505</v>
      </c>
      <c r="FD4" s="606" t="s">
        <v>506</v>
      </c>
      <c r="FE4" s="606" t="s">
        <v>507</v>
      </c>
      <c r="FF4" s="606" t="s">
        <v>508</v>
      </c>
      <c r="FG4" s="606" t="s">
        <v>509</v>
      </c>
      <c r="FH4" s="606" t="s">
        <v>510</v>
      </c>
      <c r="FI4" s="606" t="s">
        <v>511</v>
      </c>
      <c r="FJ4" s="606" t="s">
        <v>512</v>
      </c>
      <c r="FK4" s="606" t="s">
        <v>513</v>
      </c>
      <c r="FL4" s="606" t="s">
        <v>514</v>
      </c>
      <c r="FM4" s="606" t="s">
        <v>515</v>
      </c>
      <c r="FN4" s="606" t="s">
        <v>516</v>
      </c>
      <c r="FO4" s="606" t="s">
        <v>517</v>
      </c>
      <c r="FP4" s="606" t="s">
        <v>518</v>
      </c>
      <c r="FQ4" s="606" t="s">
        <v>519</v>
      </c>
      <c r="FR4" s="606" t="s">
        <v>520</v>
      </c>
      <c r="FS4" s="606" t="s">
        <v>521</v>
      </c>
      <c r="FT4" s="606" t="s">
        <v>522</v>
      </c>
      <c r="FU4" s="606" t="s">
        <v>523</v>
      </c>
      <c r="FV4" s="606" t="s">
        <v>524</v>
      </c>
      <c r="FW4" s="606" t="s">
        <v>525</v>
      </c>
      <c r="FX4" s="606" t="s">
        <v>526</v>
      </c>
      <c r="FY4" s="606" t="s">
        <v>527</v>
      </c>
      <c r="FZ4" s="606" t="s">
        <v>528</v>
      </c>
      <c r="GA4" s="606" t="s">
        <v>529</v>
      </c>
      <c r="GB4" s="606" t="s">
        <v>530</v>
      </c>
      <c r="GC4" s="606" t="s">
        <v>531</v>
      </c>
      <c r="GD4" s="606" t="s">
        <v>532</v>
      </c>
      <c r="GE4" s="606" t="s">
        <v>533</v>
      </c>
      <c r="GF4" s="606" t="s">
        <v>534</v>
      </c>
      <c r="GG4" s="606" t="s">
        <v>535</v>
      </c>
      <c r="GH4" s="606" t="s">
        <v>536</v>
      </c>
      <c r="GI4" s="606" t="s">
        <v>537</v>
      </c>
      <c r="GJ4" s="606" t="s">
        <v>538</v>
      </c>
      <c r="GK4" s="606" t="s">
        <v>539</v>
      </c>
      <c r="GL4" s="606" t="s">
        <v>540</v>
      </c>
      <c r="GM4" s="606" t="s">
        <v>541</v>
      </c>
      <c r="GN4" s="606" t="s">
        <v>542</v>
      </c>
      <c r="GO4" s="606" t="s">
        <v>543</v>
      </c>
      <c r="GP4" s="606" t="s">
        <v>544</v>
      </c>
      <c r="GQ4" s="606" t="s">
        <v>545</v>
      </c>
      <c r="GR4" s="606" t="s">
        <v>546</v>
      </c>
      <c r="GS4" s="606" t="s">
        <v>547</v>
      </c>
      <c r="GT4" s="606" t="s">
        <v>548</v>
      </c>
      <c r="GU4" s="606" t="s">
        <v>549</v>
      </c>
      <c r="GV4" s="606" t="s">
        <v>550</v>
      </c>
      <c r="GW4" s="606" t="s">
        <v>551</v>
      </c>
      <c r="GX4" s="606" t="s">
        <v>552</v>
      </c>
      <c r="GY4" s="606" t="s">
        <v>553</v>
      </c>
      <c r="GZ4" s="606" t="s">
        <v>554</v>
      </c>
      <c r="HA4" s="606" t="s">
        <v>555</v>
      </c>
      <c r="HB4" s="606" t="s">
        <v>556</v>
      </c>
      <c r="HC4" s="606" t="s">
        <v>557</v>
      </c>
      <c r="HD4" s="606" t="s">
        <v>558</v>
      </c>
      <c r="HE4" s="606" t="s">
        <v>559</v>
      </c>
      <c r="HF4" s="606" t="s">
        <v>560</v>
      </c>
      <c r="HG4" s="606" t="s">
        <v>561</v>
      </c>
      <c r="HH4" s="606" t="s">
        <v>562</v>
      </c>
      <c r="HI4" s="606" t="s">
        <v>563</v>
      </c>
      <c r="HJ4" s="606" t="s">
        <v>564</v>
      </c>
      <c r="HK4" s="606" t="s">
        <v>565</v>
      </c>
      <c r="HL4" s="606" t="s">
        <v>566</v>
      </c>
      <c r="HM4" s="606" t="s">
        <v>567</v>
      </c>
      <c r="HN4" s="606" t="s">
        <v>568</v>
      </c>
      <c r="HO4" s="606" t="s">
        <v>569</v>
      </c>
      <c r="HP4" s="606" t="s">
        <v>570</v>
      </c>
      <c r="HQ4" s="606" t="s">
        <v>571</v>
      </c>
      <c r="HR4" s="606" t="s">
        <v>572</v>
      </c>
      <c r="HS4" s="606" t="s">
        <v>573</v>
      </c>
      <c r="HT4" s="606" t="s">
        <v>574</v>
      </c>
      <c r="HU4" s="606" t="s">
        <v>575</v>
      </c>
      <c r="HV4" s="606" t="s">
        <v>576</v>
      </c>
      <c r="HW4" s="606" t="s">
        <v>577</v>
      </c>
      <c r="HX4" s="606" t="s">
        <v>578</v>
      </c>
      <c r="HY4" s="606" t="s">
        <v>579</v>
      </c>
      <c r="HZ4" s="606" t="s">
        <v>580</v>
      </c>
      <c r="IA4" s="606" t="s">
        <v>581</v>
      </c>
      <c r="IB4" s="606" t="s">
        <v>582</v>
      </c>
      <c r="IC4" s="606" t="s">
        <v>583</v>
      </c>
      <c r="ID4" s="606" t="s">
        <v>584</v>
      </c>
      <c r="IE4" s="606" t="s">
        <v>585</v>
      </c>
      <c r="IF4" s="606" t="s">
        <v>586</v>
      </c>
      <c r="IG4" s="606" t="s">
        <v>587</v>
      </c>
      <c r="IH4" s="606" t="s">
        <v>588</v>
      </c>
      <c r="II4" s="606" t="s">
        <v>589</v>
      </c>
      <c r="IJ4" s="606" t="s">
        <v>590</v>
      </c>
      <c r="IK4" s="606" t="s">
        <v>591</v>
      </c>
      <c r="IL4" s="606" t="s">
        <v>592</v>
      </c>
      <c r="IM4" s="606" t="s">
        <v>593</v>
      </c>
      <c r="IN4" s="606" t="s">
        <v>594</v>
      </c>
      <c r="IO4" s="606" t="s">
        <v>595</v>
      </c>
      <c r="IP4" s="606" t="s">
        <v>596</v>
      </c>
      <c r="IQ4" s="606" t="s">
        <v>597</v>
      </c>
      <c r="IR4" s="606" t="s">
        <v>598</v>
      </c>
      <c r="IS4" s="606" t="s">
        <v>599</v>
      </c>
      <c r="IT4" s="606" t="s">
        <v>600</v>
      </c>
      <c r="IU4" s="606" t="s">
        <v>601</v>
      </c>
      <c r="IV4" s="606" t="s">
        <v>602</v>
      </c>
      <c r="IW4" s="606" t="s">
        <v>603</v>
      </c>
      <c r="IX4" s="606" t="s">
        <v>604</v>
      </c>
      <c r="IY4" s="606" t="s">
        <v>605</v>
      </c>
      <c r="IZ4" s="606" t="s">
        <v>606</v>
      </c>
      <c r="JA4" s="606" t="s">
        <v>607</v>
      </c>
      <c r="JB4" s="606" t="s">
        <v>608</v>
      </c>
      <c r="JC4" s="606" t="s">
        <v>609</v>
      </c>
      <c r="JD4" s="606" t="s">
        <v>610</v>
      </c>
      <c r="JE4" s="606" t="s">
        <v>611</v>
      </c>
      <c r="JF4" s="606" t="s">
        <v>612</v>
      </c>
      <c r="JG4" s="606" t="s">
        <v>613</v>
      </c>
      <c r="JH4" s="606" t="s">
        <v>614</v>
      </c>
      <c r="JI4" s="606" t="s">
        <v>615</v>
      </c>
      <c r="JJ4" s="606" t="s">
        <v>616</v>
      </c>
      <c r="JK4" s="606" t="s">
        <v>617</v>
      </c>
      <c r="JL4" s="606" t="s">
        <v>618</v>
      </c>
      <c r="JM4" s="606" t="s">
        <v>619</v>
      </c>
      <c r="JN4" s="606" t="s">
        <v>620</v>
      </c>
      <c r="JO4" s="606" t="s">
        <v>621</v>
      </c>
      <c r="JP4" s="606" t="s">
        <v>622</v>
      </c>
      <c r="JQ4" s="606" t="s">
        <v>623</v>
      </c>
      <c r="JR4" s="606" t="s">
        <v>624</v>
      </c>
      <c r="JS4" s="606" t="s">
        <v>625</v>
      </c>
      <c r="JT4" s="606" t="s">
        <v>626</v>
      </c>
      <c r="JU4" s="606" t="s">
        <v>627</v>
      </c>
      <c r="JV4" s="606" t="s">
        <v>628</v>
      </c>
      <c r="JW4" s="606" t="s">
        <v>629</v>
      </c>
      <c r="JX4" s="606" t="s">
        <v>630</v>
      </c>
      <c r="JY4" s="606" t="s">
        <v>631</v>
      </c>
      <c r="JZ4" s="606" t="s">
        <v>632</v>
      </c>
      <c r="KA4" s="606" t="s">
        <v>633</v>
      </c>
      <c r="KB4" s="606" t="s">
        <v>634</v>
      </c>
      <c r="KC4" s="606" t="s">
        <v>635</v>
      </c>
      <c r="KD4" s="606" t="s">
        <v>636</v>
      </c>
      <c r="KE4" s="606" t="s">
        <v>637</v>
      </c>
      <c r="KF4" s="606" t="s">
        <v>638</v>
      </c>
      <c r="KG4" s="606" t="s">
        <v>639</v>
      </c>
      <c r="KH4" s="606" t="s">
        <v>640</v>
      </c>
      <c r="KI4" s="606" t="s">
        <v>641</v>
      </c>
      <c r="KJ4" s="606" t="s">
        <v>642</v>
      </c>
      <c r="KK4" s="606" t="s">
        <v>643</v>
      </c>
      <c r="KL4" s="606" t="s">
        <v>644</v>
      </c>
      <c r="KM4" s="606" t="s">
        <v>645</v>
      </c>
      <c r="KN4" s="606" t="s">
        <v>646</v>
      </c>
      <c r="KO4" s="606" t="s">
        <v>647</v>
      </c>
      <c r="KP4" s="606" t="s">
        <v>648</v>
      </c>
      <c r="KQ4" s="606" t="s">
        <v>649</v>
      </c>
      <c r="KR4" s="606" t="s">
        <v>650</v>
      </c>
      <c r="KS4" s="606" t="s">
        <v>651</v>
      </c>
      <c r="KT4" s="606" t="s">
        <v>652</v>
      </c>
      <c r="KU4" s="606" t="s">
        <v>653</v>
      </c>
      <c r="KV4" s="606" t="s">
        <v>654</v>
      </c>
      <c r="KW4" s="606" t="s">
        <v>655</v>
      </c>
      <c r="KX4" s="606" t="s">
        <v>656</v>
      </c>
      <c r="KY4" s="606" t="s">
        <v>657</v>
      </c>
      <c r="KZ4" s="606" t="s">
        <v>658</v>
      </c>
      <c r="LA4" s="606" t="s">
        <v>659</v>
      </c>
      <c r="LB4" s="606" t="s">
        <v>660</v>
      </c>
      <c r="LC4" s="606" t="s">
        <v>661</v>
      </c>
      <c r="LD4" s="606" t="s">
        <v>662</v>
      </c>
      <c r="LE4" s="606" t="s">
        <v>663</v>
      </c>
      <c r="LF4" s="606" t="s">
        <v>664</v>
      </c>
      <c r="LG4" s="606" t="s">
        <v>665</v>
      </c>
      <c r="LH4" s="606" t="s">
        <v>666</v>
      </c>
      <c r="LI4" s="606" t="s">
        <v>667</v>
      </c>
      <c r="LJ4" s="606" t="s">
        <v>668</v>
      </c>
      <c r="LK4" s="606" t="s">
        <v>669</v>
      </c>
      <c r="LL4" s="606" t="s">
        <v>670</v>
      </c>
      <c r="LM4" s="606" t="s">
        <v>671</v>
      </c>
      <c r="LN4" s="606" t="s">
        <v>672</v>
      </c>
    </row>
    <row r="5" spans="1:326" x14ac:dyDescent="0.2">
      <c r="A5" s="605" t="s">
        <v>321</v>
      </c>
      <c r="B5" s="605">
        <v>87</v>
      </c>
      <c r="C5" s="605">
        <v>61</v>
      </c>
      <c r="D5" s="605">
        <v>0</v>
      </c>
      <c r="E5" s="605">
        <v>0</v>
      </c>
      <c r="F5" s="605">
        <v>58</v>
      </c>
      <c r="G5" s="605">
        <v>55</v>
      </c>
      <c r="H5" s="605">
        <v>70</v>
      </c>
      <c r="I5" s="605">
        <v>80</v>
      </c>
      <c r="J5" s="605">
        <v>0</v>
      </c>
      <c r="K5" s="605">
        <v>41</v>
      </c>
      <c r="L5" s="605">
        <v>84</v>
      </c>
      <c r="M5" s="605">
        <v>96</v>
      </c>
      <c r="N5" s="605">
        <v>87</v>
      </c>
      <c r="O5" s="605">
        <v>64</v>
      </c>
      <c r="P5" s="605">
        <v>52</v>
      </c>
      <c r="Q5" s="605">
        <v>42</v>
      </c>
      <c r="R5" s="605">
        <v>0</v>
      </c>
      <c r="S5" s="605">
        <v>0</v>
      </c>
      <c r="T5" s="605">
        <v>80</v>
      </c>
      <c r="U5" s="605">
        <v>0</v>
      </c>
      <c r="V5" s="605">
        <v>80</v>
      </c>
      <c r="W5" s="605">
        <v>50</v>
      </c>
      <c r="X5" s="605">
        <v>76</v>
      </c>
      <c r="Y5" s="605">
        <v>89</v>
      </c>
      <c r="Z5" s="605">
        <v>99</v>
      </c>
      <c r="AA5" s="605">
        <v>42</v>
      </c>
      <c r="AB5" s="605">
        <v>64</v>
      </c>
      <c r="AC5" s="605">
        <v>17</v>
      </c>
      <c r="AD5" s="605">
        <v>94</v>
      </c>
      <c r="AE5" s="605">
        <v>98</v>
      </c>
      <c r="AF5" s="605">
        <v>80</v>
      </c>
      <c r="AG5" s="605">
        <v>67</v>
      </c>
      <c r="AH5" s="605">
        <v>0</v>
      </c>
      <c r="AI5" s="605">
        <v>73</v>
      </c>
      <c r="AJ5" s="605">
        <v>0</v>
      </c>
      <c r="AK5" s="605">
        <v>88</v>
      </c>
      <c r="AL5" s="605">
        <v>68</v>
      </c>
      <c r="AM5" s="605">
        <v>96</v>
      </c>
      <c r="AN5" s="605">
        <v>0</v>
      </c>
      <c r="AO5" s="605">
        <v>100</v>
      </c>
      <c r="AP5" s="605">
        <v>59</v>
      </c>
      <c r="AQ5" s="605">
        <v>55</v>
      </c>
      <c r="AR5" s="605">
        <v>80</v>
      </c>
      <c r="AS5" s="605">
        <v>16</v>
      </c>
      <c r="AT5" s="605">
        <v>42</v>
      </c>
      <c r="AU5" s="605">
        <v>58</v>
      </c>
      <c r="AV5" s="605">
        <v>49</v>
      </c>
      <c r="AW5" s="605">
        <v>80</v>
      </c>
      <c r="AX5" s="605">
        <v>60</v>
      </c>
      <c r="AY5" s="605">
        <v>80</v>
      </c>
      <c r="AZ5" s="605">
        <v>69</v>
      </c>
      <c r="BA5" s="605">
        <v>80</v>
      </c>
      <c r="BB5" s="605">
        <v>66</v>
      </c>
      <c r="BC5" s="605">
        <v>25</v>
      </c>
      <c r="BD5" s="605">
        <v>83</v>
      </c>
      <c r="BE5" s="605">
        <v>80</v>
      </c>
      <c r="BF5" s="605">
        <v>53</v>
      </c>
      <c r="BG5" s="605">
        <v>44</v>
      </c>
      <c r="BH5" s="605">
        <v>88</v>
      </c>
      <c r="BI5" s="605">
        <v>87</v>
      </c>
      <c r="BJ5" s="605">
        <v>77</v>
      </c>
      <c r="BK5" s="605">
        <v>80</v>
      </c>
      <c r="BL5" s="605">
        <v>66</v>
      </c>
      <c r="BM5" s="605">
        <v>49</v>
      </c>
      <c r="BN5" s="605">
        <v>76</v>
      </c>
      <c r="BO5" s="605">
        <v>90</v>
      </c>
      <c r="BP5" s="605">
        <v>18</v>
      </c>
      <c r="BQ5" s="605">
        <v>89</v>
      </c>
      <c r="BR5" s="605">
        <v>0</v>
      </c>
      <c r="BS5" s="605">
        <v>51</v>
      </c>
      <c r="BT5" s="605">
        <v>49</v>
      </c>
      <c r="BU5" s="605">
        <v>60</v>
      </c>
      <c r="BV5" s="605">
        <v>46</v>
      </c>
      <c r="BW5" s="605">
        <v>57</v>
      </c>
      <c r="BX5" s="605">
        <v>67</v>
      </c>
      <c r="BY5" s="605">
        <v>64</v>
      </c>
      <c r="BZ5" s="605">
        <v>94</v>
      </c>
      <c r="CA5" s="605">
        <v>74</v>
      </c>
      <c r="CB5" s="605">
        <v>95</v>
      </c>
      <c r="CC5" s="605">
        <v>44</v>
      </c>
      <c r="CD5" s="605">
        <v>90</v>
      </c>
      <c r="CE5" s="605">
        <v>0</v>
      </c>
      <c r="CF5" s="605">
        <v>58</v>
      </c>
      <c r="CG5" s="605">
        <v>47</v>
      </c>
      <c r="CH5" s="605">
        <v>51</v>
      </c>
      <c r="CI5" s="605">
        <v>80</v>
      </c>
      <c r="CJ5" s="605">
        <v>56</v>
      </c>
      <c r="CK5" s="605">
        <v>85</v>
      </c>
      <c r="CL5" s="605">
        <v>73</v>
      </c>
      <c r="CM5" s="605">
        <v>70</v>
      </c>
      <c r="CN5" s="605">
        <v>90</v>
      </c>
      <c r="CO5" s="605">
        <v>51</v>
      </c>
      <c r="CP5" s="605">
        <v>72</v>
      </c>
      <c r="CQ5" s="605">
        <v>80</v>
      </c>
      <c r="CR5" s="605">
        <v>40</v>
      </c>
      <c r="CS5" s="605">
        <v>97</v>
      </c>
      <c r="CT5" s="605">
        <v>55</v>
      </c>
      <c r="CU5" s="605">
        <v>0</v>
      </c>
      <c r="CV5" s="605">
        <v>88</v>
      </c>
      <c r="CW5" s="605">
        <v>80</v>
      </c>
      <c r="CX5" s="605">
        <v>55</v>
      </c>
      <c r="CY5" s="605">
        <v>41</v>
      </c>
      <c r="CZ5" s="605">
        <v>86</v>
      </c>
      <c r="DA5" s="605">
        <v>0</v>
      </c>
      <c r="DB5" s="605">
        <v>81</v>
      </c>
      <c r="DC5" s="605">
        <v>72</v>
      </c>
      <c r="DD5" s="605">
        <v>49</v>
      </c>
      <c r="DE5" s="605">
        <v>80</v>
      </c>
      <c r="DF5" s="605">
        <v>82</v>
      </c>
      <c r="DG5" s="605">
        <v>66</v>
      </c>
      <c r="DH5" s="605">
        <v>0</v>
      </c>
      <c r="DI5" s="605">
        <v>80</v>
      </c>
      <c r="DJ5" s="605">
        <v>66</v>
      </c>
      <c r="DK5" s="605">
        <v>81</v>
      </c>
      <c r="DL5" s="605">
        <v>0</v>
      </c>
      <c r="DM5" s="605">
        <v>55</v>
      </c>
      <c r="DN5" s="605">
        <v>0</v>
      </c>
      <c r="DO5" s="605">
        <v>85</v>
      </c>
      <c r="DP5" s="605">
        <v>64</v>
      </c>
      <c r="DQ5" s="605">
        <v>60</v>
      </c>
      <c r="DR5" s="605">
        <v>80</v>
      </c>
      <c r="DS5" s="605">
        <v>83</v>
      </c>
      <c r="DT5" s="605">
        <v>55</v>
      </c>
      <c r="DU5" s="605">
        <v>53</v>
      </c>
      <c r="DV5" s="605">
        <v>80</v>
      </c>
      <c r="DW5" s="605">
        <v>0</v>
      </c>
      <c r="DX5" s="605">
        <v>49</v>
      </c>
      <c r="DY5" s="605">
        <v>80</v>
      </c>
      <c r="DZ5" s="605">
        <v>0</v>
      </c>
      <c r="EA5" s="605">
        <v>74</v>
      </c>
      <c r="EB5" s="605">
        <v>80</v>
      </c>
      <c r="EC5" s="605">
        <v>0</v>
      </c>
      <c r="ED5" s="605">
        <v>79</v>
      </c>
      <c r="EE5" s="605">
        <v>57</v>
      </c>
      <c r="EF5" s="605">
        <v>80</v>
      </c>
      <c r="EG5" s="605">
        <v>77</v>
      </c>
      <c r="EH5" s="605">
        <v>25</v>
      </c>
      <c r="EI5" s="605">
        <v>80</v>
      </c>
      <c r="EJ5" s="605">
        <v>66</v>
      </c>
      <c r="EK5" s="605">
        <v>85</v>
      </c>
      <c r="EL5" s="605">
        <v>80</v>
      </c>
      <c r="EM5" s="605">
        <v>45</v>
      </c>
      <c r="EN5" s="605">
        <v>76</v>
      </c>
      <c r="EO5" s="605">
        <v>55</v>
      </c>
      <c r="EP5" s="605">
        <v>45</v>
      </c>
      <c r="EQ5" s="605">
        <v>95</v>
      </c>
      <c r="ER5" s="605">
        <v>45</v>
      </c>
      <c r="ES5" s="605">
        <v>55</v>
      </c>
      <c r="ET5" s="605">
        <v>0</v>
      </c>
      <c r="EU5" s="605">
        <v>59</v>
      </c>
      <c r="EV5" s="605">
        <v>0</v>
      </c>
      <c r="EW5" s="605">
        <v>43</v>
      </c>
      <c r="EX5" s="605">
        <v>61</v>
      </c>
      <c r="EY5" s="605">
        <v>81</v>
      </c>
      <c r="EZ5" s="605">
        <v>67</v>
      </c>
      <c r="FA5" s="605">
        <v>52</v>
      </c>
      <c r="FB5" s="605">
        <v>80</v>
      </c>
      <c r="FC5" s="605">
        <v>0</v>
      </c>
      <c r="FD5" s="605">
        <v>52</v>
      </c>
      <c r="FE5" s="605">
        <v>94</v>
      </c>
      <c r="FF5" s="605">
        <v>0</v>
      </c>
      <c r="FG5" s="605">
        <v>41</v>
      </c>
      <c r="FH5" s="605">
        <v>80</v>
      </c>
      <c r="FI5" s="605">
        <v>43</v>
      </c>
      <c r="FJ5" s="605">
        <v>51</v>
      </c>
      <c r="FK5" s="605">
        <v>60</v>
      </c>
      <c r="FL5" s="605">
        <v>43</v>
      </c>
      <c r="FM5" s="605">
        <v>76</v>
      </c>
      <c r="FN5" s="605">
        <v>89</v>
      </c>
      <c r="FO5" s="605">
        <v>71</v>
      </c>
      <c r="FP5" s="605">
        <v>97</v>
      </c>
      <c r="FQ5" s="605">
        <v>59</v>
      </c>
      <c r="FR5" s="605">
        <v>77</v>
      </c>
      <c r="FS5" s="605">
        <v>55</v>
      </c>
      <c r="FT5" s="605">
        <v>0</v>
      </c>
      <c r="FU5" s="605">
        <v>45</v>
      </c>
      <c r="FV5" s="605">
        <v>80</v>
      </c>
      <c r="FW5" s="605">
        <v>88</v>
      </c>
      <c r="FX5" s="605">
        <v>46</v>
      </c>
      <c r="FY5" s="605">
        <v>93</v>
      </c>
      <c r="FZ5" s="605">
        <v>45</v>
      </c>
      <c r="GA5" s="605">
        <v>0</v>
      </c>
      <c r="GB5" s="605">
        <v>97</v>
      </c>
      <c r="GC5" s="605">
        <v>18</v>
      </c>
      <c r="GD5" s="605">
        <v>17</v>
      </c>
      <c r="GE5" s="605">
        <v>0</v>
      </c>
      <c r="GF5" s="605">
        <v>80</v>
      </c>
      <c r="GG5" s="605">
        <v>60</v>
      </c>
      <c r="GH5" s="605">
        <v>25</v>
      </c>
      <c r="GI5" s="605">
        <v>17</v>
      </c>
      <c r="GJ5" s="605">
        <v>50</v>
      </c>
      <c r="GK5" s="605">
        <v>77</v>
      </c>
      <c r="GL5" s="605">
        <v>80</v>
      </c>
      <c r="GM5" s="605">
        <v>69</v>
      </c>
      <c r="GN5" s="605">
        <v>49</v>
      </c>
      <c r="GO5" s="605">
        <v>98</v>
      </c>
      <c r="GP5" s="605">
        <v>80</v>
      </c>
      <c r="GQ5" s="605">
        <v>0</v>
      </c>
      <c r="GR5" s="605">
        <v>76</v>
      </c>
      <c r="GS5" s="605">
        <v>47</v>
      </c>
      <c r="GT5" s="605">
        <v>62</v>
      </c>
      <c r="GU5" s="605">
        <v>72</v>
      </c>
      <c r="GV5" s="605">
        <v>75</v>
      </c>
      <c r="GW5" s="605">
        <v>76</v>
      </c>
      <c r="GX5" s="605">
        <v>100</v>
      </c>
      <c r="GY5" s="605">
        <v>92</v>
      </c>
      <c r="GZ5" s="605">
        <v>98</v>
      </c>
      <c r="HA5" s="605">
        <v>43</v>
      </c>
      <c r="HB5" s="605">
        <v>63</v>
      </c>
      <c r="HC5" s="605">
        <v>59</v>
      </c>
      <c r="HD5" s="605">
        <v>54</v>
      </c>
      <c r="HE5" s="605">
        <v>90</v>
      </c>
      <c r="HF5" s="605">
        <v>80</v>
      </c>
      <c r="HG5" s="605">
        <v>54</v>
      </c>
      <c r="HH5" s="605">
        <v>59</v>
      </c>
      <c r="HI5" s="605">
        <v>55</v>
      </c>
      <c r="HJ5" s="605">
        <v>80</v>
      </c>
      <c r="HK5" s="605">
        <v>80</v>
      </c>
      <c r="HL5" s="605">
        <v>46</v>
      </c>
      <c r="HM5" s="605">
        <v>80</v>
      </c>
      <c r="HN5" s="605">
        <v>43</v>
      </c>
      <c r="HO5" s="605">
        <v>80</v>
      </c>
      <c r="HP5" s="605">
        <v>80</v>
      </c>
      <c r="HQ5" s="605">
        <v>94</v>
      </c>
      <c r="HR5" s="605">
        <v>96</v>
      </c>
      <c r="HS5" s="605">
        <v>79</v>
      </c>
      <c r="HT5" s="605">
        <v>57</v>
      </c>
      <c r="HU5" s="605">
        <v>55</v>
      </c>
      <c r="HV5" s="605">
        <v>63</v>
      </c>
      <c r="HW5" s="605">
        <v>99</v>
      </c>
      <c r="HX5" s="605">
        <v>64</v>
      </c>
      <c r="HY5" s="605">
        <v>91</v>
      </c>
      <c r="HZ5" s="605">
        <v>66</v>
      </c>
      <c r="IA5" s="605">
        <v>0</v>
      </c>
      <c r="IB5" s="605">
        <v>0</v>
      </c>
      <c r="IC5" s="605">
        <v>56</v>
      </c>
      <c r="ID5" s="605">
        <v>80</v>
      </c>
      <c r="IE5" s="605">
        <v>78</v>
      </c>
      <c r="IF5" s="605">
        <v>42</v>
      </c>
      <c r="IG5" s="605">
        <v>83</v>
      </c>
      <c r="IH5" s="605">
        <v>80</v>
      </c>
      <c r="II5" s="605">
        <v>41</v>
      </c>
      <c r="IJ5" s="605">
        <v>55</v>
      </c>
      <c r="IK5" s="605">
        <v>0</v>
      </c>
      <c r="IL5" s="605">
        <v>94</v>
      </c>
      <c r="IM5" s="605">
        <v>80</v>
      </c>
      <c r="IN5" s="605">
        <v>51</v>
      </c>
      <c r="IO5" s="605">
        <v>47</v>
      </c>
      <c r="IP5" s="605">
        <v>96</v>
      </c>
      <c r="IQ5" s="605">
        <v>55</v>
      </c>
      <c r="IR5" s="605">
        <v>93</v>
      </c>
      <c r="IS5" s="605">
        <v>96</v>
      </c>
      <c r="IT5" s="605">
        <v>80</v>
      </c>
      <c r="IU5" s="605">
        <v>73</v>
      </c>
      <c r="IV5" s="605">
        <v>41</v>
      </c>
      <c r="IW5" s="605">
        <v>55</v>
      </c>
      <c r="IX5" s="605">
        <v>43</v>
      </c>
      <c r="IY5" s="605">
        <v>16</v>
      </c>
      <c r="IZ5" s="605">
        <v>96</v>
      </c>
      <c r="JA5" s="605">
        <v>96</v>
      </c>
      <c r="JB5" s="605">
        <v>59</v>
      </c>
      <c r="JC5" s="605">
        <v>58</v>
      </c>
      <c r="JD5" s="605">
        <v>94</v>
      </c>
      <c r="JE5" s="605">
        <v>80</v>
      </c>
      <c r="JF5" s="605">
        <v>80</v>
      </c>
      <c r="JG5" s="605">
        <v>55</v>
      </c>
      <c r="JH5" s="605">
        <v>48</v>
      </c>
      <c r="JI5" s="605">
        <v>91</v>
      </c>
      <c r="JJ5" s="605">
        <v>0</v>
      </c>
      <c r="JK5" s="605">
        <v>74</v>
      </c>
      <c r="JL5" s="605">
        <v>94</v>
      </c>
      <c r="JM5" s="605">
        <v>77</v>
      </c>
      <c r="JN5" s="605">
        <v>80</v>
      </c>
      <c r="JO5" s="605">
        <v>43</v>
      </c>
      <c r="JP5" s="605">
        <v>25</v>
      </c>
      <c r="JQ5" s="605">
        <v>80</v>
      </c>
      <c r="JR5" s="605">
        <v>0</v>
      </c>
      <c r="JS5" s="605">
        <v>71</v>
      </c>
      <c r="JT5" s="605">
        <v>98</v>
      </c>
      <c r="JU5" s="605">
        <v>77</v>
      </c>
      <c r="JV5" s="605">
        <v>74</v>
      </c>
      <c r="JW5" s="605">
        <v>80</v>
      </c>
      <c r="JX5" s="605">
        <v>59</v>
      </c>
      <c r="JY5" s="605">
        <v>54</v>
      </c>
      <c r="JZ5" s="605">
        <v>80</v>
      </c>
      <c r="KA5" s="605">
        <v>0</v>
      </c>
      <c r="KB5" s="605">
        <v>25</v>
      </c>
      <c r="KC5" s="605">
        <v>16</v>
      </c>
      <c r="KD5" s="605">
        <v>52</v>
      </c>
      <c r="KE5" s="605">
        <v>0</v>
      </c>
      <c r="KF5" s="605">
        <v>75</v>
      </c>
      <c r="KG5" s="605">
        <v>80</v>
      </c>
      <c r="KH5" s="605">
        <v>76</v>
      </c>
      <c r="KI5" s="605">
        <v>73</v>
      </c>
      <c r="KJ5" s="605">
        <v>65</v>
      </c>
      <c r="KK5" s="605">
        <v>50</v>
      </c>
      <c r="KL5" s="605">
        <v>55</v>
      </c>
      <c r="KM5" s="605">
        <v>40</v>
      </c>
      <c r="KN5" s="605">
        <v>81</v>
      </c>
      <c r="KO5" s="605">
        <v>96</v>
      </c>
      <c r="KP5" s="605">
        <v>68</v>
      </c>
      <c r="KQ5" s="605">
        <v>66</v>
      </c>
      <c r="KR5" s="605">
        <v>25</v>
      </c>
      <c r="KS5" s="605">
        <v>55</v>
      </c>
      <c r="KT5" s="605">
        <v>90</v>
      </c>
      <c r="KU5" s="605">
        <v>66</v>
      </c>
      <c r="KV5" s="605">
        <v>45</v>
      </c>
      <c r="KW5" s="605">
        <v>0</v>
      </c>
      <c r="KX5" s="605">
        <v>77</v>
      </c>
      <c r="KY5" s="605">
        <v>50</v>
      </c>
      <c r="KZ5" s="605">
        <v>87</v>
      </c>
      <c r="LA5" s="605">
        <v>73</v>
      </c>
      <c r="LB5" s="605">
        <v>67</v>
      </c>
      <c r="LC5" s="605">
        <v>87</v>
      </c>
      <c r="LD5" s="605">
        <v>98</v>
      </c>
      <c r="LE5" s="605">
        <v>55</v>
      </c>
      <c r="LF5" s="605">
        <v>55</v>
      </c>
      <c r="LG5" s="605">
        <v>87</v>
      </c>
      <c r="LH5" s="605">
        <v>74</v>
      </c>
      <c r="LI5" s="605">
        <v>67</v>
      </c>
      <c r="LJ5" s="605">
        <v>80</v>
      </c>
      <c r="LK5" s="605">
        <v>0</v>
      </c>
      <c r="LL5" s="605">
        <v>86</v>
      </c>
      <c r="LM5" s="605">
        <v>15</v>
      </c>
      <c r="LN5" s="605">
        <v>0</v>
      </c>
    </row>
    <row r="6" spans="1:326" x14ac:dyDescent="0.2">
      <c r="A6" s="605" t="s">
        <v>168</v>
      </c>
      <c r="B6" s="605">
        <v>0</v>
      </c>
      <c r="C6" s="605">
        <v>80</v>
      </c>
      <c r="D6" s="605">
        <v>17</v>
      </c>
      <c r="E6" s="605">
        <v>57</v>
      </c>
      <c r="F6" s="605">
        <v>90</v>
      </c>
      <c r="G6" s="605">
        <v>70</v>
      </c>
      <c r="H6" s="605">
        <v>52</v>
      </c>
      <c r="I6" s="605">
        <v>16</v>
      </c>
      <c r="J6" s="605">
        <v>15</v>
      </c>
      <c r="K6" s="605">
        <v>74</v>
      </c>
      <c r="L6" s="605">
        <v>90</v>
      </c>
      <c r="M6" s="605">
        <v>33</v>
      </c>
      <c r="N6" s="605">
        <v>58</v>
      </c>
      <c r="O6" s="605">
        <v>57</v>
      </c>
      <c r="P6" s="605">
        <v>90</v>
      </c>
      <c r="Q6" s="605">
        <v>52</v>
      </c>
      <c r="R6" s="605">
        <v>74</v>
      </c>
      <c r="S6" s="605">
        <v>37</v>
      </c>
      <c r="T6" s="605">
        <v>33</v>
      </c>
      <c r="U6" s="605">
        <v>80</v>
      </c>
      <c r="V6" s="605">
        <v>90</v>
      </c>
      <c r="W6" s="605">
        <v>59</v>
      </c>
      <c r="X6" s="605">
        <v>19</v>
      </c>
      <c r="Y6" s="605">
        <v>0</v>
      </c>
      <c r="Z6" s="605">
        <v>62</v>
      </c>
      <c r="AA6" s="605">
        <v>90</v>
      </c>
      <c r="AB6" s="605">
        <v>54</v>
      </c>
      <c r="AC6" s="605">
        <v>86</v>
      </c>
      <c r="AD6" s="605">
        <v>60</v>
      </c>
      <c r="AE6" s="605">
        <v>80</v>
      </c>
      <c r="AF6" s="605">
        <v>86</v>
      </c>
      <c r="AG6" s="605">
        <v>90</v>
      </c>
      <c r="AH6" s="605">
        <v>90</v>
      </c>
      <c r="AI6" s="605">
        <v>43</v>
      </c>
      <c r="AJ6" s="605">
        <v>66</v>
      </c>
      <c r="AK6" s="605">
        <v>45</v>
      </c>
      <c r="AL6" s="605">
        <v>83</v>
      </c>
      <c r="AM6" s="605">
        <v>65</v>
      </c>
      <c r="AN6" s="605">
        <v>0</v>
      </c>
      <c r="AO6" s="605">
        <v>80</v>
      </c>
      <c r="AP6" s="605">
        <v>42</v>
      </c>
      <c r="AQ6" s="605">
        <v>70</v>
      </c>
      <c r="AR6" s="605">
        <v>0</v>
      </c>
      <c r="AS6" s="605">
        <v>80</v>
      </c>
      <c r="AT6" s="605">
        <v>61</v>
      </c>
      <c r="AU6" s="605">
        <v>77</v>
      </c>
      <c r="AV6" s="605">
        <v>68</v>
      </c>
      <c r="AW6" s="605">
        <v>46</v>
      </c>
      <c r="AX6" s="605">
        <v>74</v>
      </c>
      <c r="AY6" s="605">
        <v>60</v>
      </c>
      <c r="AZ6" s="605">
        <v>40</v>
      </c>
      <c r="BA6" s="605">
        <v>57</v>
      </c>
      <c r="BB6" s="605">
        <v>90</v>
      </c>
      <c r="BC6" s="605">
        <v>80</v>
      </c>
      <c r="BD6" s="605">
        <v>85</v>
      </c>
      <c r="BE6" s="605">
        <v>0</v>
      </c>
      <c r="BF6" s="605">
        <v>41</v>
      </c>
      <c r="BG6" s="605">
        <v>82</v>
      </c>
      <c r="BH6" s="605">
        <v>38</v>
      </c>
      <c r="BI6" s="605">
        <v>64</v>
      </c>
      <c r="BJ6" s="605">
        <v>0</v>
      </c>
      <c r="BK6" s="605">
        <v>15</v>
      </c>
      <c r="BL6" s="605">
        <v>19</v>
      </c>
      <c r="BM6" s="605">
        <v>0</v>
      </c>
      <c r="BN6" s="605">
        <v>80</v>
      </c>
      <c r="BO6" s="605">
        <v>82</v>
      </c>
      <c r="BP6" s="605">
        <v>60</v>
      </c>
      <c r="BQ6" s="605">
        <v>0</v>
      </c>
      <c r="BR6" s="605">
        <v>36</v>
      </c>
      <c r="BS6" s="605">
        <v>0</v>
      </c>
      <c r="BT6" s="605">
        <v>81</v>
      </c>
      <c r="BU6" s="605">
        <v>66</v>
      </c>
      <c r="BV6" s="605">
        <v>61</v>
      </c>
      <c r="BW6" s="605">
        <v>45</v>
      </c>
      <c r="BX6" s="605">
        <v>15</v>
      </c>
      <c r="BY6" s="605">
        <v>39</v>
      </c>
      <c r="BZ6" s="605">
        <v>45</v>
      </c>
      <c r="CA6" s="605">
        <v>80</v>
      </c>
      <c r="CB6" s="605">
        <v>72</v>
      </c>
      <c r="CC6" s="605">
        <v>80</v>
      </c>
      <c r="CD6" s="605">
        <v>44</v>
      </c>
      <c r="CE6" s="605">
        <v>86</v>
      </c>
      <c r="CF6" s="605">
        <v>41</v>
      </c>
      <c r="CG6" s="605">
        <v>84</v>
      </c>
      <c r="CH6" s="605">
        <v>74</v>
      </c>
      <c r="CI6" s="605">
        <v>0</v>
      </c>
      <c r="CJ6" s="605">
        <v>80</v>
      </c>
      <c r="CK6" s="605">
        <v>28</v>
      </c>
      <c r="CL6" s="605">
        <v>69</v>
      </c>
      <c r="CM6" s="605">
        <v>86</v>
      </c>
      <c r="CN6" s="605">
        <v>82</v>
      </c>
      <c r="CO6" s="605">
        <v>80</v>
      </c>
      <c r="CP6" s="605">
        <v>0</v>
      </c>
      <c r="CQ6" s="605">
        <v>64</v>
      </c>
      <c r="CR6" s="605">
        <v>80</v>
      </c>
      <c r="CS6" s="605">
        <v>90</v>
      </c>
      <c r="CT6" s="605">
        <v>70</v>
      </c>
      <c r="CU6" s="605">
        <v>90</v>
      </c>
      <c r="CV6" s="605">
        <v>0</v>
      </c>
      <c r="CW6" s="605">
        <v>81</v>
      </c>
      <c r="CX6" s="605">
        <v>70</v>
      </c>
      <c r="CY6" s="605">
        <v>83</v>
      </c>
      <c r="CZ6" s="605">
        <v>88</v>
      </c>
      <c r="DA6" s="605">
        <v>56</v>
      </c>
      <c r="DB6" s="605">
        <v>0</v>
      </c>
      <c r="DC6" s="605">
        <v>30</v>
      </c>
      <c r="DD6" s="605">
        <v>29</v>
      </c>
      <c r="DE6" s="605">
        <v>90</v>
      </c>
      <c r="DF6" s="605">
        <v>46</v>
      </c>
      <c r="DG6" s="605">
        <v>41</v>
      </c>
      <c r="DH6" s="605">
        <v>0</v>
      </c>
      <c r="DI6" s="605">
        <v>0</v>
      </c>
      <c r="DJ6" s="605">
        <v>37</v>
      </c>
      <c r="DK6" s="605">
        <v>0</v>
      </c>
      <c r="DL6" s="605">
        <v>0</v>
      </c>
      <c r="DM6" s="605">
        <v>70</v>
      </c>
      <c r="DN6" s="605">
        <v>62</v>
      </c>
      <c r="DO6" s="605">
        <v>58</v>
      </c>
      <c r="DP6" s="605">
        <v>34</v>
      </c>
      <c r="DQ6" s="605">
        <v>83</v>
      </c>
      <c r="DR6" s="605">
        <v>80</v>
      </c>
      <c r="DS6" s="605">
        <v>17</v>
      </c>
      <c r="DT6" s="605">
        <v>70</v>
      </c>
      <c r="DU6" s="605">
        <v>0</v>
      </c>
      <c r="DV6" s="605">
        <v>66</v>
      </c>
      <c r="DW6" s="605">
        <v>37</v>
      </c>
      <c r="DX6" s="605">
        <v>90</v>
      </c>
      <c r="DY6" s="605">
        <v>0</v>
      </c>
      <c r="DZ6" s="605">
        <v>80</v>
      </c>
      <c r="EA6" s="605">
        <v>80</v>
      </c>
      <c r="EB6" s="605">
        <v>43</v>
      </c>
      <c r="EC6" s="605">
        <v>0</v>
      </c>
      <c r="ED6" s="605">
        <v>57</v>
      </c>
      <c r="EE6" s="605">
        <v>80</v>
      </c>
      <c r="EF6" s="605">
        <v>0</v>
      </c>
      <c r="EG6" s="605">
        <v>57</v>
      </c>
      <c r="EH6" s="605">
        <v>34</v>
      </c>
      <c r="EI6" s="605">
        <v>90</v>
      </c>
      <c r="EJ6" s="605">
        <v>82</v>
      </c>
      <c r="EK6" s="605">
        <v>0</v>
      </c>
      <c r="EL6" s="605">
        <v>68</v>
      </c>
      <c r="EM6" s="605">
        <v>0</v>
      </c>
      <c r="EN6" s="605">
        <v>47</v>
      </c>
      <c r="EO6" s="605">
        <v>70</v>
      </c>
      <c r="EP6" s="605">
        <v>55</v>
      </c>
      <c r="EQ6" s="605">
        <v>57</v>
      </c>
      <c r="ER6" s="605">
        <v>44</v>
      </c>
      <c r="ES6" s="605">
        <v>46</v>
      </c>
      <c r="ET6" s="605">
        <v>72</v>
      </c>
      <c r="EU6" s="605">
        <v>80</v>
      </c>
      <c r="EV6" s="605">
        <v>30</v>
      </c>
      <c r="EW6" s="605">
        <v>90</v>
      </c>
      <c r="EX6" s="605">
        <v>19</v>
      </c>
      <c r="EY6" s="605">
        <v>43</v>
      </c>
      <c r="EZ6" s="605">
        <v>59</v>
      </c>
      <c r="FA6" s="605">
        <v>82</v>
      </c>
      <c r="FB6" s="605">
        <v>80</v>
      </c>
      <c r="FC6" s="605">
        <v>83</v>
      </c>
      <c r="FD6" s="605">
        <v>81</v>
      </c>
      <c r="FE6" s="605">
        <v>0</v>
      </c>
      <c r="FF6" s="605">
        <v>85</v>
      </c>
      <c r="FG6" s="605">
        <v>0</v>
      </c>
      <c r="FH6" s="605">
        <v>80</v>
      </c>
      <c r="FI6" s="605">
        <v>74</v>
      </c>
      <c r="FJ6" s="605">
        <v>45</v>
      </c>
      <c r="FK6" s="605">
        <v>57</v>
      </c>
      <c r="FL6" s="605">
        <v>67</v>
      </c>
      <c r="FM6" s="605">
        <v>59</v>
      </c>
      <c r="FN6" s="605">
        <v>30</v>
      </c>
      <c r="FO6" s="605">
        <v>17</v>
      </c>
      <c r="FP6" s="605">
        <v>34</v>
      </c>
      <c r="FQ6" s="605">
        <v>72</v>
      </c>
      <c r="FR6" s="605">
        <v>0</v>
      </c>
      <c r="FS6" s="605">
        <v>80</v>
      </c>
      <c r="FT6" s="605">
        <v>83</v>
      </c>
      <c r="FU6" s="605">
        <v>56</v>
      </c>
      <c r="FV6" s="605">
        <v>82</v>
      </c>
      <c r="FW6" s="605">
        <v>90</v>
      </c>
      <c r="FX6" s="605">
        <v>60</v>
      </c>
      <c r="FY6" s="605">
        <v>76</v>
      </c>
      <c r="FZ6" s="605">
        <v>16</v>
      </c>
      <c r="GA6" s="605">
        <v>0</v>
      </c>
      <c r="GB6" s="605">
        <v>72</v>
      </c>
      <c r="GC6" s="605">
        <v>68</v>
      </c>
      <c r="GD6" s="605">
        <v>56</v>
      </c>
      <c r="GE6" s="605">
        <v>0</v>
      </c>
      <c r="GF6" s="605">
        <v>60</v>
      </c>
      <c r="GG6" s="605">
        <v>37</v>
      </c>
      <c r="GH6" s="605">
        <v>65</v>
      </c>
      <c r="GI6" s="605">
        <v>34</v>
      </c>
      <c r="GJ6" s="605">
        <v>51</v>
      </c>
      <c r="GK6" s="605">
        <v>81</v>
      </c>
      <c r="GL6" s="605">
        <v>0</v>
      </c>
      <c r="GM6" s="605">
        <v>90</v>
      </c>
      <c r="GN6" s="605">
        <v>61</v>
      </c>
      <c r="GO6" s="605">
        <v>0</v>
      </c>
      <c r="GP6" s="605">
        <v>36</v>
      </c>
      <c r="GQ6" s="605">
        <v>79</v>
      </c>
      <c r="GR6" s="605">
        <v>66</v>
      </c>
      <c r="GS6" s="605">
        <v>63</v>
      </c>
      <c r="GT6" s="605">
        <v>90</v>
      </c>
      <c r="GU6" s="605">
        <v>80</v>
      </c>
      <c r="GV6" s="605">
        <v>0</v>
      </c>
      <c r="GW6" s="605">
        <v>62</v>
      </c>
      <c r="GX6" s="605">
        <v>52</v>
      </c>
      <c r="GY6" s="605">
        <v>80</v>
      </c>
      <c r="GZ6" s="605">
        <v>45</v>
      </c>
      <c r="HA6" s="605">
        <v>80</v>
      </c>
      <c r="HB6" s="605">
        <v>66</v>
      </c>
      <c r="HC6" s="605">
        <v>0</v>
      </c>
      <c r="HD6" s="605">
        <v>62</v>
      </c>
      <c r="HE6" s="605">
        <v>19</v>
      </c>
      <c r="HF6" s="605">
        <v>47</v>
      </c>
      <c r="HG6" s="605">
        <v>0</v>
      </c>
      <c r="HH6" s="605">
        <v>17</v>
      </c>
      <c r="HI6" s="605">
        <v>70</v>
      </c>
      <c r="HJ6" s="605">
        <v>90</v>
      </c>
      <c r="HK6" s="605">
        <v>78</v>
      </c>
      <c r="HL6" s="605">
        <v>80</v>
      </c>
      <c r="HM6" s="605">
        <v>28</v>
      </c>
      <c r="HN6" s="605">
        <v>59</v>
      </c>
      <c r="HO6" s="605">
        <v>85</v>
      </c>
      <c r="HP6" s="605">
        <v>40</v>
      </c>
      <c r="HQ6" s="605">
        <v>31</v>
      </c>
      <c r="HR6" s="605">
        <v>90</v>
      </c>
      <c r="HS6" s="605">
        <v>80</v>
      </c>
      <c r="HT6" s="605">
        <v>90</v>
      </c>
      <c r="HU6" s="605">
        <v>70</v>
      </c>
      <c r="HV6" s="605">
        <v>34</v>
      </c>
      <c r="HW6" s="605">
        <v>55</v>
      </c>
      <c r="HX6" s="605">
        <v>77</v>
      </c>
      <c r="HY6" s="605">
        <v>58</v>
      </c>
      <c r="HZ6" s="605">
        <v>0</v>
      </c>
      <c r="IA6" s="605">
        <v>0</v>
      </c>
      <c r="IB6" s="605">
        <v>52</v>
      </c>
      <c r="IC6" s="605">
        <v>15</v>
      </c>
      <c r="ID6" s="605">
        <v>80</v>
      </c>
      <c r="IE6" s="605">
        <v>0</v>
      </c>
      <c r="IF6" s="605">
        <v>64</v>
      </c>
      <c r="IG6" s="605">
        <v>36</v>
      </c>
      <c r="IH6" s="605">
        <v>36</v>
      </c>
      <c r="II6" s="605">
        <v>0</v>
      </c>
      <c r="IJ6" s="605">
        <v>70</v>
      </c>
      <c r="IK6" s="605">
        <v>0</v>
      </c>
      <c r="IL6" s="605">
        <v>17</v>
      </c>
      <c r="IM6" s="605">
        <v>40</v>
      </c>
      <c r="IN6" s="605">
        <v>80</v>
      </c>
      <c r="IO6" s="605">
        <v>57</v>
      </c>
      <c r="IP6" s="605">
        <v>59</v>
      </c>
      <c r="IQ6" s="605">
        <v>70</v>
      </c>
      <c r="IR6" s="605">
        <v>78</v>
      </c>
      <c r="IS6" s="605">
        <v>0</v>
      </c>
      <c r="IT6" s="605">
        <v>80</v>
      </c>
      <c r="IU6" s="605">
        <v>45</v>
      </c>
      <c r="IV6" s="605">
        <v>47</v>
      </c>
      <c r="IW6" s="605">
        <v>70</v>
      </c>
      <c r="IX6" s="605">
        <v>80</v>
      </c>
      <c r="IY6" s="605">
        <v>41</v>
      </c>
      <c r="IZ6" s="605">
        <v>0</v>
      </c>
      <c r="JA6" s="605">
        <v>80</v>
      </c>
      <c r="JB6" s="605">
        <v>80</v>
      </c>
      <c r="JC6" s="605">
        <v>54</v>
      </c>
      <c r="JD6" s="605">
        <v>34</v>
      </c>
      <c r="JE6" s="605">
        <v>48</v>
      </c>
      <c r="JF6" s="605">
        <v>0</v>
      </c>
      <c r="JG6" s="605">
        <v>70</v>
      </c>
      <c r="JH6" s="605">
        <v>45</v>
      </c>
      <c r="JI6" s="605">
        <v>71</v>
      </c>
      <c r="JJ6" s="605">
        <v>80</v>
      </c>
      <c r="JK6" s="605">
        <v>56</v>
      </c>
      <c r="JL6" s="605">
        <v>55</v>
      </c>
      <c r="JM6" s="605">
        <v>17</v>
      </c>
      <c r="JN6" s="605">
        <v>80</v>
      </c>
      <c r="JO6" s="605">
        <v>76</v>
      </c>
      <c r="JP6" s="605">
        <v>80</v>
      </c>
      <c r="JQ6" s="605">
        <v>32</v>
      </c>
      <c r="JR6" s="605">
        <v>83</v>
      </c>
      <c r="JS6" s="605">
        <v>66</v>
      </c>
      <c r="JT6" s="605">
        <v>66</v>
      </c>
      <c r="JU6" s="605">
        <v>77</v>
      </c>
      <c r="JV6" s="605">
        <v>88</v>
      </c>
      <c r="JW6" s="605">
        <v>90</v>
      </c>
      <c r="JX6" s="605">
        <v>80</v>
      </c>
      <c r="JY6" s="605">
        <v>51</v>
      </c>
      <c r="JZ6" s="605">
        <v>90</v>
      </c>
      <c r="KA6" s="605">
        <v>28</v>
      </c>
      <c r="KB6" s="605">
        <v>90</v>
      </c>
      <c r="KC6" s="605">
        <v>88</v>
      </c>
      <c r="KD6" s="605">
        <v>80</v>
      </c>
      <c r="KE6" s="605">
        <v>45</v>
      </c>
      <c r="KF6" s="605">
        <v>74</v>
      </c>
      <c r="KG6" s="605">
        <v>57</v>
      </c>
      <c r="KH6" s="605">
        <v>34</v>
      </c>
      <c r="KI6" s="605">
        <v>54</v>
      </c>
      <c r="KJ6" s="605">
        <v>90</v>
      </c>
      <c r="KK6" s="605">
        <v>36</v>
      </c>
      <c r="KL6" s="605">
        <v>70</v>
      </c>
      <c r="KM6" s="605">
        <v>76</v>
      </c>
      <c r="KN6" s="605">
        <v>0</v>
      </c>
      <c r="KO6" s="605">
        <v>90</v>
      </c>
      <c r="KP6" s="605">
        <v>62</v>
      </c>
      <c r="KQ6" s="605">
        <v>0</v>
      </c>
      <c r="KR6" s="605">
        <v>59</v>
      </c>
      <c r="KS6" s="605">
        <v>70</v>
      </c>
      <c r="KT6" s="605">
        <v>30</v>
      </c>
      <c r="KU6" s="605">
        <v>57</v>
      </c>
      <c r="KV6" s="605">
        <v>78</v>
      </c>
      <c r="KW6" s="605">
        <v>52</v>
      </c>
      <c r="KX6" s="605">
        <v>0</v>
      </c>
      <c r="KY6" s="605">
        <v>33</v>
      </c>
      <c r="KZ6" s="605">
        <v>80</v>
      </c>
      <c r="LA6" s="605">
        <v>90</v>
      </c>
      <c r="LB6" s="605">
        <v>90</v>
      </c>
      <c r="LC6" s="605">
        <v>0</v>
      </c>
      <c r="LD6" s="605">
        <v>0</v>
      </c>
      <c r="LE6" s="605">
        <v>70</v>
      </c>
      <c r="LF6" s="605">
        <v>70</v>
      </c>
      <c r="LG6" s="605">
        <v>80</v>
      </c>
      <c r="LH6" s="605">
        <v>87</v>
      </c>
      <c r="LI6" s="605">
        <v>58</v>
      </c>
      <c r="LJ6" s="605">
        <v>88</v>
      </c>
      <c r="LK6" s="605">
        <v>90</v>
      </c>
      <c r="LL6" s="605">
        <v>80</v>
      </c>
      <c r="LM6" s="605">
        <v>80</v>
      </c>
      <c r="LN6" s="605">
        <v>80</v>
      </c>
    </row>
    <row r="7" spans="1:326" x14ac:dyDescent="0.2">
      <c r="A7" s="605" t="s">
        <v>892</v>
      </c>
      <c r="B7" s="605">
        <v>60</v>
      </c>
      <c r="C7" s="605">
        <v>46</v>
      </c>
      <c r="D7" s="605">
        <v>90</v>
      </c>
      <c r="E7" s="605">
        <v>60</v>
      </c>
      <c r="F7" s="605">
        <v>74</v>
      </c>
      <c r="G7" s="605">
        <v>80</v>
      </c>
      <c r="H7" s="605">
        <v>70</v>
      </c>
      <c r="I7" s="605">
        <v>65</v>
      </c>
      <c r="J7" s="605">
        <v>0</v>
      </c>
      <c r="K7" s="605">
        <v>69</v>
      </c>
      <c r="L7" s="605">
        <v>81</v>
      </c>
      <c r="M7" s="605">
        <v>68</v>
      </c>
      <c r="N7" s="605">
        <v>52</v>
      </c>
      <c r="O7" s="605">
        <v>83</v>
      </c>
      <c r="P7" s="605">
        <v>70</v>
      </c>
      <c r="Q7" s="605">
        <v>48</v>
      </c>
      <c r="R7" s="605">
        <v>60</v>
      </c>
      <c r="S7" s="605">
        <v>72</v>
      </c>
      <c r="T7" s="605">
        <v>12</v>
      </c>
      <c r="U7" s="605">
        <v>66</v>
      </c>
      <c r="V7" s="605">
        <v>82</v>
      </c>
      <c r="W7" s="605">
        <v>93</v>
      </c>
      <c r="X7" s="605">
        <v>75</v>
      </c>
      <c r="Y7" s="605">
        <v>17</v>
      </c>
      <c r="Z7" s="605">
        <v>76</v>
      </c>
      <c r="AA7" s="605">
        <v>60</v>
      </c>
      <c r="AB7" s="605">
        <v>90</v>
      </c>
      <c r="AC7" s="605">
        <v>0</v>
      </c>
      <c r="AD7" s="605">
        <v>73</v>
      </c>
      <c r="AE7" s="605">
        <v>0</v>
      </c>
      <c r="AF7" s="605">
        <v>86</v>
      </c>
      <c r="AG7" s="605">
        <v>14</v>
      </c>
      <c r="AH7" s="605">
        <v>78</v>
      </c>
      <c r="AI7" s="605">
        <v>63</v>
      </c>
      <c r="AJ7" s="605">
        <v>56</v>
      </c>
      <c r="AK7" s="605">
        <v>59</v>
      </c>
      <c r="AL7" s="605">
        <v>0</v>
      </c>
      <c r="AM7" s="605">
        <v>48</v>
      </c>
      <c r="AN7" s="605">
        <v>69</v>
      </c>
      <c r="AO7" s="605">
        <v>70</v>
      </c>
      <c r="AP7" s="605">
        <v>15</v>
      </c>
      <c r="AQ7" s="605">
        <v>80</v>
      </c>
      <c r="AR7" s="605">
        <v>17</v>
      </c>
      <c r="AS7" s="605">
        <v>77</v>
      </c>
      <c r="AT7" s="605">
        <v>97</v>
      </c>
      <c r="AU7" s="605">
        <v>44</v>
      </c>
      <c r="AV7" s="605">
        <v>60</v>
      </c>
      <c r="AW7" s="605">
        <v>0</v>
      </c>
      <c r="AX7" s="605">
        <v>77</v>
      </c>
      <c r="AY7" s="605">
        <v>75</v>
      </c>
      <c r="AZ7" s="605">
        <v>19</v>
      </c>
      <c r="BA7" s="605">
        <v>86</v>
      </c>
      <c r="BB7" s="605">
        <v>84</v>
      </c>
      <c r="BC7" s="605">
        <v>76</v>
      </c>
      <c r="BD7" s="605">
        <v>60</v>
      </c>
      <c r="BE7" s="605">
        <v>75</v>
      </c>
      <c r="BF7" s="605">
        <v>54</v>
      </c>
      <c r="BG7" s="605">
        <v>89</v>
      </c>
      <c r="BH7" s="605">
        <v>73</v>
      </c>
      <c r="BI7" s="605">
        <v>76</v>
      </c>
      <c r="BJ7" s="605">
        <v>60</v>
      </c>
      <c r="BK7" s="605">
        <v>52</v>
      </c>
      <c r="BL7" s="605">
        <v>81</v>
      </c>
      <c r="BM7" s="605">
        <v>12</v>
      </c>
      <c r="BN7" s="605">
        <v>53</v>
      </c>
      <c r="BO7" s="605">
        <v>72</v>
      </c>
      <c r="BP7" s="605">
        <v>13</v>
      </c>
      <c r="BQ7" s="605">
        <v>14</v>
      </c>
      <c r="BR7" s="605">
        <v>46</v>
      </c>
      <c r="BS7" s="605">
        <v>51</v>
      </c>
      <c r="BT7" s="605">
        <v>0</v>
      </c>
      <c r="BU7" s="605">
        <v>59</v>
      </c>
      <c r="BV7" s="605">
        <v>45</v>
      </c>
      <c r="BW7" s="605">
        <v>50</v>
      </c>
      <c r="BX7" s="605">
        <v>71</v>
      </c>
      <c r="BY7" s="605">
        <v>60</v>
      </c>
      <c r="BZ7" s="605">
        <v>60</v>
      </c>
      <c r="CA7" s="605">
        <v>0</v>
      </c>
      <c r="CB7" s="605">
        <v>95</v>
      </c>
      <c r="CC7" s="605">
        <v>86</v>
      </c>
      <c r="CD7" s="605">
        <v>0</v>
      </c>
      <c r="CE7" s="605">
        <v>0</v>
      </c>
      <c r="CF7" s="605">
        <v>78</v>
      </c>
      <c r="CG7" s="605">
        <v>98</v>
      </c>
      <c r="CH7" s="605">
        <v>47</v>
      </c>
      <c r="CI7" s="605">
        <v>51</v>
      </c>
      <c r="CJ7" s="605">
        <v>60</v>
      </c>
      <c r="CK7" s="605">
        <v>57</v>
      </c>
      <c r="CL7" s="605">
        <v>60</v>
      </c>
      <c r="CM7" s="605">
        <v>17</v>
      </c>
      <c r="CN7" s="605">
        <v>73</v>
      </c>
      <c r="CO7" s="605">
        <v>83</v>
      </c>
      <c r="CP7" s="605">
        <v>99</v>
      </c>
      <c r="CQ7" s="605">
        <v>85</v>
      </c>
      <c r="CR7" s="605">
        <v>0</v>
      </c>
      <c r="CS7" s="605">
        <v>60</v>
      </c>
      <c r="CT7" s="605">
        <v>80</v>
      </c>
      <c r="CU7" s="605">
        <v>69</v>
      </c>
      <c r="CV7" s="605">
        <v>60</v>
      </c>
      <c r="CW7" s="605">
        <v>91</v>
      </c>
      <c r="CX7" s="605">
        <v>80</v>
      </c>
      <c r="CY7" s="605">
        <v>0</v>
      </c>
      <c r="CZ7" s="605">
        <v>0</v>
      </c>
      <c r="DA7" s="605">
        <v>44</v>
      </c>
      <c r="DB7" s="605">
        <v>57</v>
      </c>
      <c r="DC7" s="605">
        <v>0</v>
      </c>
      <c r="DD7" s="605">
        <v>47</v>
      </c>
      <c r="DE7" s="605">
        <v>61</v>
      </c>
      <c r="DF7" s="605">
        <v>91</v>
      </c>
      <c r="DG7" s="605">
        <v>74</v>
      </c>
      <c r="DH7" s="605">
        <v>74</v>
      </c>
      <c r="DI7" s="605">
        <v>60</v>
      </c>
      <c r="DJ7" s="605">
        <v>60</v>
      </c>
      <c r="DK7" s="605">
        <v>60</v>
      </c>
      <c r="DL7" s="605">
        <v>62</v>
      </c>
      <c r="DM7" s="605">
        <v>80</v>
      </c>
      <c r="DN7" s="605">
        <v>73</v>
      </c>
      <c r="DO7" s="605">
        <v>60</v>
      </c>
      <c r="DP7" s="605">
        <v>60</v>
      </c>
      <c r="DQ7" s="605">
        <v>55</v>
      </c>
      <c r="DR7" s="605">
        <v>93</v>
      </c>
      <c r="DS7" s="605">
        <v>43</v>
      </c>
      <c r="DT7" s="605">
        <v>80</v>
      </c>
      <c r="DU7" s="605">
        <v>80</v>
      </c>
      <c r="DV7" s="605">
        <v>71</v>
      </c>
      <c r="DW7" s="605">
        <v>47</v>
      </c>
      <c r="DX7" s="605">
        <v>73</v>
      </c>
      <c r="DY7" s="605">
        <v>0</v>
      </c>
      <c r="DZ7" s="605">
        <v>60</v>
      </c>
      <c r="EA7" s="605">
        <v>0</v>
      </c>
      <c r="EB7" s="605">
        <v>60</v>
      </c>
      <c r="EC7" s="605">
        <v>0</v>
      </c>
      <c r="ED7" s="605">
        <v>60</v>
      </c>
      <c r="EE7" s="605">
        <v>81</v>
      </c>
      <c r="EF7" s="605">
        <v>65</v>
      </c>
      <c r="EG7" s="605">
        <v>100</v>
      </c>
      <c r="EH7" s="605">
        <v>0</v>
      </c>
      <c r="EI7" s="605">
        <v>64</v>
      </c>
      <c r="EJ7" s="605">
        <v>0</v>
      </c>
      <c r="EK7" s="605">
        <v>0</v>
      </c>
      <c r="EL7" s="605">
        <v>82</v>
      </c>
      <c r="EM7" s="605">
        <v>43</v>
      </c>
      <c r="EN7" s="605">
        <v>0</v>
      </c>
      <c r="EO7" s="605">
        <v>80</v>
      </c>
      <c r="EP7" s="605">
        <v>61</v>
      </c>
      <c r="EQ7" s="605">
        <v>42</v>
      </c>
      <c r="ER7" s="605">
        <v>74</v>
      </c>
      <c r="ES7" s="605">
        <v>0</v>
      </c>
      <c r="ET7" s="605">
        <v>49</v>
      </c>
      <c r="EU7" s="605">
        <v>55</v>
      </c>
      <c r="EV7" s="605">
        <v>60</v>
      </c>
      <c r="EW7" s="605">
        <v>91</v>
      </c>
      <c r="EX7" s="605">
        <v>97</v>
      </c>
      <c r="EY7" s="605">
        <v>49</v>
      </c>
      <c r="EZ7" s="605">
        <v>16</v>
      </c>
      <c r="FA7" s="605">
        <v>78</v>
      </c>
      <c r="FB7" s="605">
        <v>60</v>
      </c>
      <c r="FC7" s="605">
        <v>65</v>
      </c>
      <c r="FD7" s="605">
        <v>88</v>
      </c>
      <c r="FE7" s="605">
        <v>91</v>
      </c>
      <c r="FF7" s="605">
        <v>57</v>
      </c>
      <c r="FG7" s="605">
        <v>93</v>
      </c>
      <c r="FH7" s="605">
        <v>95</v>
      </c>
      <c r="FI7" s="605">
        <v>73</v>
      </c>
      <c r="FJ7" s="605">
        <v>0</v>
      </c>
      <c r="FK7" s="605">
        <v>45</v>
      </c>
      <c r="FL7" s="605">
        <v>84</v>
      </c>
      <c r="FM7" s="605">
        <v>60</v>
      </c>
      <c r="FN7" s="605">
        <v>59</v>
      </c>
      <c r="FO7" s="605">
        <v>99</v>
      </c>
      <c r="FP7" s="605">
        <v>0</v>
      </c>
      <c r="FQ7" s="605">
        <v>52</v>
      </c>
      <c r="FR7" s="605">
        <v>60</v>
      </c>
      <c r="FS7" s="605">
        <v>0</v>
      </c>
      <c r="FT7" s="605">
        <v>53</v>
      </c>
      <c r="FU7" s="605">
        <v>12</v>
      </c>
      <c r="FV7" s="605">
        <v>60</v>
      </c>
      <c r="FW7" s="605">
        <v>65</v>
      </c>
      <c r="FX7" s="605">
        <v>76</v>
      </c>
      <c r="FY7" s="605">
        <v>60</v>
      </c>
      <c r="FZ7" s="605">
        <v>0</v>
      </c>
      <c r="GA7" s="605">
        <v>74</v>
      </c>
      <c r="GB7" s="605">
        <v>0</v>
      </c>
      <c r="GC7" s="605">
        <v>15</v>
      </c>
      <c r="GD7" s="605">
        <v>56</v>
      </c>
      <c r="GE7" s="605">
        <v>94</v>
      </c>
      <c r="GF7" s="605">
        <v>0</v>
      </c>
      <c r="GG7" s="605">
        <v>77</v>
      </c>
      <c r="GH7" s="605">
        <v>65</v>
      </c>
      <c r="GI7" s="605">
        <v>70</v>
      </c>
      <c r="GJ7" s="605">
        <v>43</v>
      </c>
      <c r="GK7" s="605">
        <v>55</v>
      </c>
      <c r="GL7" s="605">
        <v>60</v>
      </c>
      <c r="GM7" s="605">
        <v>84</v>
      </c>
      <c r="GN7" s="605">
        <v>58</v>
      </c>
      <c r="GO7" s="605">
        <v>14</v>
      </c>
      <c r="GP7" s="605">
        <v>60</v>
      </c>
      <c r="GQ7" s="605">
        <v>73</v>
      </c>
      <c r="GR7" s="605">
        <v>65</v>
      </c>
      <c r="GS7" s="605">
        <v>60</v>
      </c>
      <c r="GT7" s="605">
        <v>80</v>
      </c>
      <c r="GU7" s="605">
        <v>87</v>
      </c>
      <c r="GV7" s="605">
        <v>14</v>
      </c>
      <c r="GW7" s="605">
        <v>60</v>
      </c>
      <c r="GX7" s="605">
        <v>44</v>
      </c>
      <c r="GY7" s="605">
        <v>77</v>
      </c>
      <c r="GZ7" s="605">
        <v>66</v>
      </c>
      <c r="HA7" s="605">
        <v>65</v>
      </c>
      <c r="HB7" s="605">
        <v>60</v>
      </c>
      <c r="HC7" s="605">
        <v>48</v>
      </c>
      <c r="HD7" s="605">
        <v>16</v>
      </c>
      <c r="HE7" s="605">
        <v>57</v>
      </c>
      <c r="HF7" s="605">
        <v>13</v>
      </c>
      <c r="HG7" s="605">
        <v>0</v>
      </c>
      <c r="HH7" s="605">
        <v>0</v>
      </c>
      <c r="HI7" s="605">
        <v>80</v>
      </c>
      <c r="HJ7" s="605">
        <v>43</v>
      </c>
      <c r="HK7" s="605">
        <v>0</v>
      </c>
      <c r="HL7" s="605">
        <v>42</v>
      </c>
      <c r="HM7" s="605">
        <v>60</v>
      </c>
      <c r="HN7" s="605">
        <v>73</v>
      </c>
      <c r="HO7" s="605">
        <v>100</v>
      </c>
      <c r="HP7" s="605">
        <v>60</v>
      </c>
      <c r="HQ7" s="605">
        <v>60</v>
      </c>
      <c r="HR7" s="605">
        <v>97</v>
      </c>
      <c r="HS7" s="605">
        <v>66</v>
      </c>
      <c r="HT7" s="605">
        <v>0</v>
      </c>
      <c r="HU7" s="605">
        <v>80</v>
      </c>
      <c r="HV7" s="605">
        <v>60</v>
      </c>
      <c r="HW7" s="605">
        <v>53</v>
      </c>
      <c r="HX7" s="605">
        <v>89</v>
      </c>
      <c r="HY7" s="605">
        <v>60</v>
      </c>
      <c r="HZ7" s="605">
        <v>57</v>
      </c>
      <c r="IA7" s="605">
        <v>72</v>
      </c>
      <c r="IB7" s="605">
        <v>0</v>
      </c>
      <c r="IC7" s="605">
        <v>0</v>
      </c>
      <c r="ID7" s="605">
        <v>0</v>
      </c>
      <c r="IE7" s="605">
        <v>92</v>
      </c>
      <c r="IF7" s="605">
        <v>66</v>
      </c>
      <c r="IG7" s="605">
        <v>100</v>
      </c>
      <c r="IH7" s="605">
        <v>47</v>
      </c>
      <c r="II7" s="605">
        <v>60</v>
      </c>
      <c r="IJ7" s="605">
        <v>80</v>
      </c>
      <c r="IK7" s="605">
        <v>64</v>
      </c>
      <c r="IL7" s="605">
        <v>60</v>
      </c>
      <c r="IM7" s="605">
        <v>69</v>
      </c>
      <c r="IN7" s="605">
        <v>60</v>
      </c>
      <c r="IO7" s="605">
        <v>60</v>
      </c>
      <c r="IP7" s="605">
        <v>17</v>
      </c>
      <c r="IQ7" s="605">
        <v>80</v>
      </c>
      <c r="IR7" s="605">
        <v>71</v>
      </c>
      <c r="IS7" s="605">
        <v>92</v>
      </c>
      <c r="IT7" s="605">
        <v>93</v>
      </c>
      <c r="IU7" s="605">
        <v>54</v>
      </c>
      <c r="IV7" s="605">
        <v>97</v>
      </c>
      <c r="IW7" s="605">
        <v>80</v>
      </c>
      <c r="IX7" s="605">
        <v>73</v>
      </c>
      <c r="IY7" s="605">
        <v>93</v>
      </c>
      <c r="IZ7" s="605">
        <v>89</v>
      </c>
      <c r="JA7" s="605">
        <v>0</v>
      </c>
      <c r="JB7" s="605">
        <v>86</v>
      </c>
      <c r="JC7" s="605">
        <v>67</v>
      </c>
      <c r="JD7" s="605">
        <v>60</v>
      </c>
      <c r="JE7" s="605">
        <v>0</v>
      </c>
      <c r="JF7" s="605">
        <v>93</v>
      </c>
      <c r="JG7" s="605">
        <v>80</v>
      </c>
      <c r="JH7" s="605">
        <v>73</v>
      </c>
      <c r="JI7" s="605">
        <v>60</v>
      </c>
      <c r="JJ7" s="605">
        <v>83</v>
      </c>
      <c r="JK7" s="605">
        <v>60</v>
      </c>
      <c r="JL7" s="605">
        <v>60</v>
      </c>
      <c r="JM7" s="605">
        <v>96</v>
      </c>
      <c r="JN7" s="605">
        <v>0</v>
      </c>
      <c r="JO7" s="605">
        <v>59</v>
      </c>
      <c r="JP7" s="605">
        <v>60</v>
      </c>
      <c r="JQ7" s="605">
        <v>54</v>
      </c>
      <c r="JR7" s="605">
        <v>70</v>
      </c>
      <c r="JS7" s="605">
        <v>60</v>
      </c>
      <c r="JT7" s="605">
        <v>85</v>
      </c>
      <c r="JU7" s="605">
        <v>45</v>
      </c>
      <c r="JV7" s="605">
        <v>74</v>
      </c>
      <c r="JW7" s="605">
        <v>60</v>
      </c>
      <c r="JX7" s="605">
        <v>60</v>
      </c>
      <c r="JY7" s="605">
        <v>82</v>
      </c>
      <c r="JZ7" s="605">
        <v>46</v>
      </c>
      <c r="KA7" s="605">
        <v>63</v>
      </c>
      <c r="KB7" s="605">
        <v>81</v>
      </c>
      <c r="KC7" s="605">
        <v>61</v>
      </c>
      <c r="KD7" s="605">
        <v>95</v>
      </c>
      <c r="KE7" s="605">
        <v>0</v>
      </c>
      <c r="KF7" s="605">
        <v>60</v>
      </c>
      <c r="KG7" s="605">
        <v>85</v>
      </c>
      <c r="KH7" s="605">
        <v>73</v>
      </c>
      <c r="KI7" s="605">
        <v>94</v>
      </c>
      <c r="KJ7" s="605">
        <v>65</v>
      </c>
      <c r="KK7" s="605">
        <v>51</v>
      </c>
      <c r="KL7" s="605">
        <v>80</v>
      </c>
      <c r="KM7" s="605">
        <v>96</v>
      </c>
      <c r="KN7" s="605">
        <v>74</v>
      </c>
      <c r="KO7" s="605">
        <v>52</v>
      </c>
      <c r="KP7" s="605">
        <v>14</v>
      </c>
      <c r="KQ7" s="605">
        <v>75</v>
      </c>
      <c r="KR7" s="605">
        <v>100</v>
      </c>
      <c r="KS7" s="605">
        <v>80</v>
      </c>
      <c r="KT7" s="605">
        <v>60</v>
      </c>
      <c r="KU7" s="605">
        <v>82</v>
      </c>
      <c r="KV7" s="605">
        <v>55</v>
      </c>
      <c r="KW7" s="605">
        <v>12</v>
      </c>
      <c r="KX7" s="605">
        <v>64</v>
      </c>
      <c r="KY7" s="605">
        <v>68</v>
      </c>
      <c r="KZ7" s="605">
        <v>0</v>
      </c>
      <c r="LA7" s="605">
        <v>53</v>
      </c>
      <c r="LB7" s="605">
        <v>0</v>
      </c>
      <c r="LC7" s="605">
        <v>42</v>
      </c>
      <c r="LD7" s="605">
        <v>57</v>
      </c>
      <c r="LE7" s="605">
        <v>80</v>
      </c>
      <c r="LF7" s="605">
        <v>80</v>
      </c>
      <c r="LG7" s="605">
        <v>16</v>
      </c>
      <c r="LH7" s="605">
        <v>95</v>
      </c>
      <c r="LI7" s="605">
        <v>73</v>
      </c>
      <c r="LJ7" s="605">
        <v>17</v>
      </c>
      <c r="LK7" s="605">
        <v>73</v>
      </c>
      <c r="LL7" s="605">
        <v>60</v>
      </c>
      <c r="LM7" s="605">
        <v>60</v>
      </c>
      <c r="LN7" s="605">
        <v>45</v>
      </c>
    </row>
    <row r="11" spans="1:326" ht="18" x14ac:dyDescent="0.25">
      <c r="A11" s="611" t="s">
        <v>899</v>
      </c>
    </row>
    <row r="12" spans="1:326" x14ac:dyDescent="0.2">
      <c r="A12" s="730" t="s">
        <v>893</v>
      </c>
      <c r="B12" s="730"/>
      <c r="C12" s="730"/>
      <c r="D12" s="730"/>
      <c r="E12" s="730"/>
      <c r="F12" s="730"/>
      <c r="G12" s="730"/>
      <c r="H12" s="730"/>
      <c r="I12" s="730"/>
      <c r="J12" s="730"/>
      <c r="K12" s="730"/>
      <c r="L12" s="730"/>
      <c r="M12" s="730"/>
      <c r="N12" s="730"/>
      <c r="O12" s="730"/>
      <c r="P12" s="730"/>
      <c r="Q12" s="730"/>
      <c r="R12" s="730"/>
      <c r="S12" s="730"/>
      <c r="T12" s="730"/>
      <c r="U12" s="730"/>
      <c r="V12" s="730"/>
      <c r="W12" s="730"/>
      <c r="X12" s="730"/>
      <c r="Y12" s="730"/>
      <c r="Z12" s="730"/>
      <c r="AA12" s="730"/>
      <c r="AB12" s="730"/>
      <c r="AC12" s="730"/>
      <c r="AD12" s="730"/>
      <c r="AE12" s="730"/>
      <c r="AF12" s="730"/>
      <c r="AG12" s="730"/>
      <c r="AH12" s="730"/>
      <c r="AI12" s="730"/>
      <c r="AJ12" s="730"/>
      <c r="AK12" s="730"/>
      <c r="AL12" s="730"/>
      <c r="AM12" s="730"/>
      <c r="AN12" s="730"/>
      <c r="AO12" s="730"/>
      <c r="AP12" s="730"/>
      <c r="AQ12" s="730"/>
      <c r="AR12" s="730"/>
      <c r="AS12" s="730"/>
      <c r="AT12" s="730"/>
      <c r="AU12" s="730"/>
      <c r="AV12" s="730"/>
      <c r="AW12" s="730"/>
      <c r="AX12" s="730"/>
      <c r="AY12" s="730"/>
      <c r="AZ12" s="730"/>
      <c r="BA12" s="730"/>
      <c r="BB12" s="730"/>
      <c r="BC12" s="730"/>
      <c r="BD12" s="730"/>
      <c r="BE12" s="730"/>
      <c r="BF12" s="730"/>
      <c r="BG12" s="730"/>
      <c r="BH12" s="730"/>
      <c r="BI12" s="730"/>
      <c r="BJ12" s="730"/>
      <c r="BK12" s="730"/>
      <c r="BL12" s="730"/>
      <c r="BM12" s="730"/>
      <c r="BN12" s="730"/>
      <c r="BO12" s="730"/>
      <c r="BP12" s="730"/>
      <c r="BQ12" s="730"/>
      <c r="BR12" s="730"/>
      <c r="BS12" s="730"/>
      <c r="BT12" s="730"/>
      <c r="BU12" s="730"/>
      <c r="BV12" s="730"/>
      <c r="BW12" s="730"/>
      <c r="BX12" s="730"/>
      <c r="BY12" s="730"/>
      <c r="BZ12" s="730"/>
      <c r="CA12" s="730"/>
      <c r="CB12" s="730"/>
      <c r="CC12" s="730"/>
      <c r="CD12" s="730"/>
      <c r="CE12" s="730"/>
      <c r="CF12" s="730"/>
      <c r="CG12" s="730"/>
      <c r="CH12" s="730"/>
      <c r="CI12" s="730"/>
      <c r="CJ12" s="730"/>
      <c r="CK12" s="730"/>
      <c r="CL12" s="730"/>
      <c r="CM12" s="730"/>
      <c r="CN12" s="730"/>
      <c r="CO12" s="730"/>
      <c r="CP12" s="730"/>
      <c r="CQ12" s="730"/>
      <c r="CR12" s="730"/>
      <c r="CS12" s="730"/>
      <c r="CT12" s="730"/>
      <c r="CU12" s="730"/>
      <c r="CV12" s="730"/>
      <c r="CW12" s="730"/>
      <c r="CX12" s="730"/>
      <c r="CY12" s="730"/>
      <c r="CZ12" s="730"/>
      <c r="DA12" s="730"/>
      <c r="DB12" s="730"/>
      <c r="DC12" s="730"/>
      <c r="DD12" s="730"/>
      <c r="DE12" s="730"/>
      <c r="DF12" s="730"/>
      <c r="DG12" s="730"/>
      <c r="DH12" s="730"/>
      <c r="DI12" s="730"/>
      <c r="DJ12" s="730"/>
      <c r="DK12" s="730"/>
      <c r="DL12" s="730"/>
      <c r="DM12" s="730"/>
      <c r="DN12" s="730"/>
      <c r="DO12" s="730"/>
      <c r="DP12" s="730"/>
      <c r="DQ12" s="730"/>
      <c r="DR12" s="730"/>
      <c r="DS12" s="730"/>
      <c r="DT12" s="730"/>
      <c r="DU12" s="730"/>
      <c r="DV12" s="730"/>
      <c r="DW12" s="730"/>
      <c r="DX12" s="730"/>
      <c r="DY12" s="730"/>
      <c r="DZ12" s="730"/>
      <c r="EA12" s="730"/>
      <c r="EB12" s="730"/>
      <c r="EC12" s="730"/>
      <c r="ED12" s="730"/>
      <c r="EE12" s="730"/>
      <c r="EF12" s="730"/>
      <c r="EG12" s="730"/>
      <c r="EH12" s="730"/>
      <c r="EI12" s="730"/>
      <c r="EJ12" s="730"/>
      <c r="EK12" s="730"/>
      <c r="EL12" s="730"/>
      <c r="EM12" s="730"/>
      <c r="EN12" s="730"/>
      <c r="EO12" s="730"/>
      <c r="EP12" s="730"/>
      <c r="EQ12" s="730"/>
      <c r="ER12" s="730"/>
      <c r="ES12" s="730"/>
      <c r="ET12" s="730"/>
      <c r="EU12" s="730"/>
      <c r="EV12" s="730"/>
      <c r="EW12" s="730"/>
      <c r="EX12" s="730"/>
      <c r="EY12" s="730"/>
      <c r="EZ12" s="730"/>
      <c r="FA12" s="730"/>
      <c r="FB12" s="730"/>
      <c r="FC12" s="730"/>
      <c r="FD12" s="730"/>
      <c r="FE12" s="730"/>
      <c r="FF12" s="730"/>
      <c r="FG12" s="730"/>
      <c r="FH12" s="730"/>
      <c r="FI12" s="730"/>
      <c r="FJ12" s="730"/>
      <c r="FK12" s="730"/>
      <c r="FL12" s="730"/>
      <c r="FM12" s="730"/>
      <c r="FN12" s="730"/>
      <c r="FO12" s="730"/>
      <c r="FP12" s="730"/>
      <c r="FQ12" s="730"/>
      <c r="FR12" s="730"/>
      <c r="FS12" s="730"/>
      <c r="FT12" s="730"/>
      <c r="FU12" s="730"/>
      <c r="FV12" s="730"/>
      <c r="FW12" s="730"/>
      <c r="FX12" s="730"/>
      <c r="FY12" s="730"/>
      <c r="FZ12" s="730"/>
      <c r="GA12" s="730"/>
      <c r="GB12" s="730"/>
      <c r="GC12" s="730"/>
      <c r="GD12" s="730"/>
      <c r="GE12" s="730"/>
      <c r="GF12" s="730"/>
      <c r="GG12" s="730"/>
      <c r="GH12" s="730"/>
      <c r="GI12" s="730"/>
      <c r="GJ12" s="730"/>
      <c r="GK12" s="730"/>
      <c r="GL12" s="730"/>
      <c r="GM12" s="730"/>
      <c r="GN12" s="730"/>
      <c r="GO12" s="730"/>
      <c r="GP12" s="730"/>
      <c r="GQ12" s="730"/>
      <c r="GR12" s="730"/>
      <c r="GS12" s="730"/>
      <c r="GT12" s="730"/>
      <c r="GU12" s="730"/>
      <c r="GV12" s="730"/>
      <c r="GW12" s="730"/>
      <c r="GX12" s="730"/>
      <c r="GY12" s="730"/>
      <c r="GZ12" s="730"/>
      <c r="HA12" s="730"/>
      <c r="HB12" s="730"/>
      <c r="HC12" s="730"/>
      <c r="HD12" s="730"/>
      <c r="HE12" s="730"/>
      <c r="HF12" s="730"/>
      <c r="HG12" s="730"/>
      <c r="HH12" s="730"/>
      <c r="HI12" s="730"/>
      <c r="HJ12" s="730"/>
      <c r="HK12" s="730"/>
      <c r="HL12" s="730"/>
      <c r="HM12" s="730"/>
      <c r="HN12" s="730"/>
      <c r="HO12" s="730"/>
      <c r="HP12" s="730"/>
      <c r="HQ12" s="730"/>
      <c r="HR12" s="730"/>
      <c r="HS12" s="730"/>
      <c r="HT12" s="730"/>
      <c r="HU12" s="730"/>
      <c r="HV12" s="730"/>
      <c r="HW12" s="730"/>
      <c r="HX12" s="730"/>
      <c r="HY12" s="730"/>
      <c r="HZ12" s="730"/>
      <c r="IA12" s="730"/>
      <c r="IB12" s="730"/>
      <c r="IC12" s="730"/>
      <c r="ID12" s="730"/>
      <c r="IE12" s="730"/>
      <c r="IF12" s="730"/>
      <c r="IG12" s="730"/>
      <c r="IH12" s="730"/>
      <c r="II12" s="730"/>
      <c r="IJ12" s="730"/>
      <c r="IK12" s="730"/>
      <c r="IL12" s="730"/>
      <c r="IM12" s="730"/>
      <c r="IN12" s="730"/>
      <c r="IO12" s="730"/>
      <c r="IP12" s="730"/>
      <c r="IQ12" s="730"/>
      <c r="IR12" s="730"/>
      <c r="IS12" s="730"/>
      <c r="IT12" s="730"/>
      <c r="IU12" s="730"/>
      <c r="IV12" s="730"/>
      <c r="IW12" s="730"/>
      <c r="IX12" s="730"/>
      <c r="IY12" s="730"/>
      <c r="IZ12" s="730"/>
      <c r="JA12" s="730"/>
      <c r="JB12" s="730"/>
      <c r="JC12" s="730"/>
      <c r="JD12" s="730"/>
      <c r="JE12" s="730"/>
      <c r="JF12" s="730"/>
      <c r="JG12" s="730"/>
      <c r="JH12" s="730"/>
      <c r="JI12" s="730"/>
      <c r="JJ12" s="730"/>
      <c r="JK12" s="730"/>
      <c r="JL12" s="730"/>
      <c r="JM12" s="730"/>
      <c r="JN12" s="730"/>
      <c r="JO12" s="730"/>
      <c r="JP12" s="730"/>
      <c r="JQ12" s="730"/>
      <c r="JR12" s="730"/>
      <c r="JS12" s="730"/>
      <c r="JT12" s="730"/>
      <c r="JU12" s="730"/>
      <c r="JV12" s="730"/>
      <c r="JW12" s="730"/>
      <c r="JX12" s="730"/>
      <c r="JY12" s="730"/>
      <c r="JZ12" s="730"/>
      <c r="KA12" s="730"/>
      <c r="KB12" s="730"/>
      <c r="KC12" s="730"/>
      <c r="KD12" s="730"/>
      <c r="KE12" s="730"/>
      <c r="KF12" s="730"/>
      <c r="KG12" s="730"/>
      <c r="KH12" s="730"/>
      <c r="KI12" s="730"/>
      <c r="KJ12" s="730"/>
      <c r="KK12" s="730"/>
      <c r="KL12" s="730"/>
      <c r="KM12" s="730"/>
      <c r="KN12" s="730"/>
      <c r="KO12" s="730"/>
      <c r="KP12" s="730"/>
      <c r="KQ12" s="730"/>
      <c r="KR12" s="730"/>
      <c r="KS12" s="730"/>
      <c r="KT12" s="730"/>
      <c r="KU12" s="730"/>
      <c r="KV12" s="730"/>
      <c r="KW12" s="730"/>
      <c r="KX12" s="730"/>
      <c r="KY12" s="730"/>
      <c r="KZ12" s="730"/>
      <c r="LA12" s="730"/>
      <c r="LB12" s="730"/>
      <c r="LC12" s="730"/>
      <c r="LD12" s="730"/>
      <c r="LE12" s="730"/>
      <c r="LF12" s="730"/>
      <c r="LG12" s="730"/>
      <c r="LH12" s="730"/>
      <c r="LI12" s="730"/>
      <c r="LJ12" s="730"/>
      <c r="LK12" s="730"/>
      <c r="LL12" s="730"/>
      <c r="LM12" s="730"/>
      <c r="LN12" s="730"/>
    </row>
    <row r="13" spans="1:326" ht="108" x14ac:dyDescent="0.2">
      <c r="A13" s="605" t="s">
        <v>13</v>
      </c>
      <c r="B13" s="606" t="s">
        <v>348</v>
      </c>
      <c r="C13" s="606" t="s">
        <v>349</v>
      </c>
      <c r="D13" s="606" t="s">
        <v>350</v>
      </c>
      <c r="E13" s="606" t="s">
        <v>351</v>
      </c>
      <c r="F13" s="606" t="s">
        <v>352</v>
      </c>
      <c r="G13" s="606" t="s">
        <v>353</v>
      </c>
      <c r="H13" s="606" t="s">
        <v>354</v>
      </c>
      <c r="I13" s="606" t="s">
        <v>355</v>
      </c>
      <c r="J13" s="606" t="s">
        <v>356</v>
      </c>
      <c r="K13" s="606" t="s">
        <v>357</v>
      </c>
      <c r="L13" s="606" t="s">
        <v>358</v>
      </c>
      <c r="M13" s="606" t="s">
        <v>359</v>
      </c>
      <c r="N13" s="606" t="s">
        <v>360</v>
      </c>
      <c r="O13" s="606" t="s">
        <v>361</v>
      </c>
      <c r="P13" s="606" t="s">
        <v>362</v>
      </c>
      <c r="Q13" s="606" t="s">
        <v>363</v>
      </c>
      <c r="R13" s="606" t="s">
        <v>364</v>
      </c>
      <c r="S13" s="606" t="s">
        <v>365</v>
      </c>
      <c r="T13" s="606" t="s">
        <v>366</v>
      </c>
      <c r="U13" s="606" t="s">
        <v>367</v>
      </c>
      <c r="V13" s="606" t="s">
        <v>368</v>
      </c>
      <c r="W13" s="606" t="s">
        <v>369</v>
      </c>
      <c r="X13" s="606" t="s">
        <v>370</v>
      </c>
      <c r="Y13" s="606" t="s">
        <v>371</v>
      </c>
      <c r="Z13" s="606" t="s">
        <v>372</v>
      </c>
      <c r="AA13" s="606" t="s">
        <v>373</v>
      </c>
      <c r="AB13" s="606" t="s">
        <v>374</v>
      </c>
      <c r="AC13" s="606" t="s">
        <v>375</v>
      </c>
      <c r="AD13" s="606" t="s">
        <v>376</v>
      </c>
      <c r="AE13" s="606" t="s">
        <v>377</v>
      </c>
      <c r="AF13" s="606" t="s">
        <v>378</v>
      </c>
      <c r="AG13" s="606" t="s">
        <v>379</v>
      </c>
      <c r="AH13" s="606" t="s">
        <v>380</v>
      </c>
      <c r="AI13" s="606" t="s">
        <v>381</v>
      </c>
      <c r="AJ13" s="606" t="s">
        <v>382</v>
      </c>
      <c r="AK13" s="606" t="s">
        <v>383</v>
      </c>
      <c r="AL13" s="606" t="s">
        <v>384</v>
      </c>
      <c r="AM13" s="606" t="s">
        <v>385</v>
      </c>
      <c r="AN13" s="606" t="s">
        <v>386</v>
      </c>
      <c r="AO13" s="606" t="s">
        <v>387</v>
      </c>
      <c r="AP13" s="606" t="s">
        <v>388</v>
      </c>
      <c r="AQ13" s="606" t="s">
        <v>389</v>
      </c>
      <c r="AR13" s="606" t="s">
        <v>390</v>
      </c>
      <c r="AS13" s="606" t="s">
        <v>391</v>
      </c>
      <c r="AT13" s="606" t="s">
        <v>392</v>
      </c>
      <c r="AU13" s="606" t="s">
        <v>393</v>
      </c>
      <c r="AV13" s="606" t="s">
        <v>394</v>
      </c>
      <c r="AW13" s="606" t="s">
        <v>395</v>
      </c>
      <c r="AX13" s="606" t="s">
        <v>396</v>
      </c>
      <c r="AY13" s="606" t="s">
        <v>397</v>
      </c>
      <c r="AZ13" s="606" t="s">
        <v>398</v>
      </c>
      <c r="BA13" s="606" t="s">
        <v>399</v>
      </c>
      <c r="BB13" s="606" t="s">
        <v>400</v>
      </c>
      <c r="BC13" s="606" t="s">
        <v>401</v>
      </c>
      <c r="BD13" s="606" t="s">
        <v>402</v>
      </c>
      <c r="BE13" s="606" t="s">
        <v>403</v>
      </c>
      <c r="BF13" s="606" t="s">
        <v>404</v>
      </c>
      <c r="BG13" s="606" t="s">
        <v>405</v>
      </c>
      <c r="BH13" s="606" t="s">
        <v>406</v>
      </c>
      <c r="BI13" s="606" t="s">
        <v>407</v>
      </c>
      <c r="BJ13" s="606" t="s">
        <v>408</v>
      </c>
      <c r="BK13" s="606" t="s">
        <v>409</v>
      </c>
      <c r="BL13" s="606" t="s">
        <v>410</v>
      </c>
      <c r="BM13" s="606" t="s">
        <v>411</v>
      </c>
      <c r="BN13" s="606" t="s">
        <v>412</v>
      </c>
      <c r="BO13" s="606" t="s">
        <v>413</v>
      </c>
      <c r="BP13" s="606" t="s">
        <v>414</v>
      </c>
      <c r="BQ13" s="606" t="s">
        <v>415</v>
      </c>
      <c r="BR13" s="606" t="s">
        <v>416</v>
      </c>
      <c r="BS13" s="606" t="s">
        <v>417</v>
      </c>
      <c r="BT13" s="606" t="s">
        <v>418</v>
      </c>
      <c r="BU13" s="606" t="s">
        <v>419</v>
      </c>
      <c r="BV13" s="606" t="s">
        <v>420</v>
      </c>
      <c r="BW13" s="606" t="s">
        <v>421</v>
      </c>
      <c r="BX13" s="606" t="s">
        <v>422</v>
      </c>
      <c r="BY13" s="606" t="s">
        <v>423</v>
      </c>
      <c r="BZ13" s="606" t="s">
        <v>424</v>
      </c>
      <c r="CA13" s="606" t="s">
        <v>425</v>
      </c>
      <c r="CB13" s="606" t="s">
        <v>426</v>
      </c>
      <c r="CC13" s="606" t="s">
        <v>427</v>
      </c>
      <c r="CD13" s="606" t="s">
        <v>428</v>
      </c>
      <c r="CE13" s="606" t="s">
        <v>429</v>
      </c>
      <c r="CF13" s="606" t="s">
        <v>430</v>
      </c>
      <c r="CG13" s="606" t="s">
        <v>431</v>
      </c>
      <c r="CH13" s="606" t="s">
        <v>432</v>
      </c>
      <c r="CI13" s="606" t="s">
        <v>433</v>
      </c>
      <c r="CJ13" s="606" t="s">
        <v>434</v>
      </c>
      <c r="CK13" s="606" t="s">
        <v>435</v>
      </c>
      <c r="CL13" s="606" t="s">
        <v>436</v>
      </c>
      <c r="CM13" s="606" t="s">
        <v>437</v>
      </c>
      <c r="CN13" s="606" t="s">
        <v>438</v>
      </c>
      <c r="CO13" s="606" t="s">
        <v>439</v>
      </c>
      <c r="CP13" s="606" t="s">
        <v>440</v>
      </c>
      <c r="CQ13" s="606" t="s">
        <v>441</v>
      </c>
      <c r="CR13" s="606" t="s">
        <v>442</v>
      </c>
      <c r="CS13" s="606" t="s">
        <v>443</v>
      </c>
      <c r="CT13" s="606" t="s">
        <v>444</v>
      </c>
      <c r="CU13" s="606" t="s">
        <v>445</v>
      </c>
      <c r="CV13" s="606" t="s">
        <v>446</v>
      </c>
      <c r="CW13" s="606" t="s">
        <v>447</v>
      </c>
      <c r="CX13" s="606" t="s">
        <v>448</v>
      </c>
      <c r="CY13" s="606" t="s">
        <v>449</v>
      </c>
      <c r="CZ13" s="606" t="s">
        <v>450</v>
      </c>
      <c r="DA13" s="606" t="s">
        <v>451</v>
      </c>
      <c r="DB13" s="606" t="s">
        <v>452</v>
      </c>
      <c r="DC13" s="606" t="s">
        <v>453</v>
      </c>
      <c r="DD13" s="606" t="s">
        <v>454</v>
      </c>
      <c r="DE13" s="606" t="s">
        <v>455</v>
      </c>
      <c r="DF13" s="606" t="s">
        <v>456</v>
      </c>
      <c r="DG13" s="606" t="s">
        <v>457</v>
      </c>
      <c r="DH13" s="606" t="s">
        <v>458</v>
      </c>
      <c r="DI13" s="606" t="s">
        <v>459</v>
      </c>
      <c r="DJ13" s="606" t="s">
        <v>460</v>
      </c>
      <c r="DK13" s="606" t="s">
        <v>461</v>
      </c>
      <c r="DL13" s="606" t="s">
        <v>462</v>
      </c>
      <c r="DM13" s="606" t="s">
        <v>463</v>
      </c>
      <c r="DN13" s="606" t="s">
        <v>464</v>
      </c>
      <c r="DO13" s="606" t="s">
        <v>465</v>
      </c>
      <c r="DP13" s="606" t="s">
        <v>466</v>
      </c>
      <c r="DQ13" s="606" t="s">
        <v>467</v>
      </c>
      <c r="DR13" s="606" t="s">
        <v>468</v>
      </c>
      <c r="DS13" s="606" t="s">
        <v>469</v>
      </c>
      <c r="DT13" s="606" t="s">
        <v>470</v>
      </c>
      <c r="DU13" s="606" t="s">
        <v>471</v>
      </c>
      <c r="DV13" s="606" t="s">
        <v>472</v>
      </c>
      <c r="DW13" s="606" t="s">
        <v>473</v>
      </c>
      <c r="DX13" s="606" t="s">
        <v>474</v>
      </c>
      <c r="DY13" s="606" t="s">
        <v>475</v>
      </c>
      <c r="DZ13" s="606" t="s">
        <v>476</v>
      </c>
      <c r="EA13" s="606" t="s">
        <v>477</v>
      </c>
      <c r="EB13" s="606" t="s">
        <v>478</v>
      </c>
      <c r="EC13" s="606" t="s">
        <v>479</v>
      </c>
      <c r="ED13" s="606" t="s">
        <v>480</v>
      </c>
      <c r="EE13" s="606" t="s">
        <v>481</v>
      </c>
      <c r="EF13" s="606" t="s">
        <v>482</v>
      </c>
      <c r="EG13" s="606" t="s">
        <v>483</v>
      </c>
      <c r="EH13" s="606" t="s">
        <v>484</v>
      </c>
      <c r="EI13" s="606" t="s">
        <v>485</v>
      </c>
      <c r="EJ13" s="606" t="s">
        <v>486</v>
      </c>
      <c r="EK13" s="606" t="s">
        <v>487</v>
      </c>
      <c r="EL13" s="606" t="s">
        <v>488</v>
      </c>
      <c r="EM13" s="606" t="s">
        <v>489</v>
      </c>
      <c r="EN13" s="606" t="s">
        <v>490</v>
      </c>
      <c r="EO13" s="606" t="s">
        <v>491</v>
      </c>
      <c r="EP13" s="606" t="s">
        <v>492</v>
      </c>
      <c r="EQ13" s="606" t="s">
        <v>493</v>
      </c>
      <c r="ER13" s="606" t="s">
        <v>494</v>
      </c>
      <c r="ES13" s="606" t="s">
        <v>495</v>
      </c>
      <c r="ET13" s="606" t="s">
        <v>496</v>
      </c>
      <c r="EU13" s="606" t="s">
        <v>497</v>
      </c>
      <c r="EV13" s="606" t="s">
        <v>498</v>
      </c>
      <c r="EW13" s="606" t="s">
        <v>499</v>
      </c>
      <c r="EX13" s="606" t="s">
        <v>500</v>
      </c>
      <c r="EY13" s="606" t="s">
        <v>501</v>
      </c>
      <c r="EZ13" s="606" t="s">
        <v>502</v>
      </c>
      <c r="FA13" s="606" t="s">
        <v>503</v>
      </c>
      <c r="FB13" s="606" t="s">
        <v>504</v>
      </c>
      <c r="FC13" s="606" t="s">
        <v>505</v>
      </c>
      <c r="FD13" s="606" t="s">
        <v>506</v>
      </c>
      <c r="FE13" s="606" t="s">
        <v>507</v>
      </c>
      <c r="FF13" s="606" t="s">
        <v>508</v>
      </c>
      <c r="FG13" s="606" t="s">
        <v>509</v>
      </c>
      <c r="FH13" s="606" t="s">
        <v>510</v>
      </c>
      <c r="FI13" s="606" t="s">
        <v>511</v>
      </c>
      <c r="FJ13" s="606" t="s">
        <v>512</v>
      </c>
      <c r="FK13" s="606" t="s">
        <v>513</v>
      </c>
      <c r="FL13" s="606" t="s">
        <v>514</v>
      </c>
      <c r="FM13" s="606" t="s">
        <v>515</v>
      </c>
      <c r="FN13" s="606" t="s">
        <v>516</v>
      </c>
      <c r="FO13" s="606" t="s">
        <v>517</v>
      </c>
      <c r="FP13" s="606" t="s">
        <v>518</v>
      </c>
      <c r="FQ13" s="606" t="s">
        <v>519</v>
      </c>
      <c r="FR13" s="606" t="s">
        <v>520</v>
      </c>
      <c r="FS13" s="606" t="s">
        <v>521</v>
      </c>
      <c r="FT13" s="606" t="s">
        <v>522</v>
      </c>
      <c r="FU13" s="606" t="s">
        <v>523</v>
      </c>
      <c r="FV13" s="606" t="s">
        <v>524</v>
      </c>
      <c r="FW13" s="606" t="s">
        <v>525</v>
      </c>
      <c r="FX13" s="606" t="s">
        <v>526</v>
      </c>
      <c r="FY13" s="606" t="s">
        <v>527</v>
      </c>
      <c r="FZ13" s="606" t="s">
        <v>528</v>
      </c>
      <c r="GA13" s="606" t="s">
        <v>529</v>
      </c>
      <c r="GB13" s="606" t="s">
        <v>530</v>
      </c>
      <c r="GC13" s="606" t="s">
        <v>531</v>
      </c>
      <c r="GD13" s="606" t="s">
        <v>532</v>
      </c>
      <c r="GE13" s="606" t="s">
        <v>533</v>
      </c>
      <c r="GF13" s="606" t="s">
        <v>534</v>
      </c>
      <c r="GG13" s="606" t="s">
        <v>535</v>
      </c>
      <c r="GH13" s="606" t="s">
        <v>536</v>
      </c>
      <c r="GI13" s="606" t="s">
        <v>537</v>
      </c>
      <c r="GJ13" s="606" t="s">
        <v>538</v>
      </c>
      <c r="GK13" s="606" t="s">
        <v>539</v>
      </c>
      <c r="GL13" s="606" t="s">
        <v>540</v>
      </c>
      <c r="GM13" s="606" t="s">
        <v>541</v>
      </c>
      <c r="GN13" s="606" t="s">
        <v>542</v>
      </c>
      <c r="GO13" s="606" t="s">
        <v>543</v>
      </c>
      <c r="GP13" s="606" t="s">
        <v>544</v>
      </c>
      <c r="GQ13" s="606" t="s">
        <v>545</v>
      </c>
      <c r="GR13" s="606" t="s">
        <v>546</v>
      </c>
      <c r="GS13" s="606" t="s">
        <v>547</v>
      </c>
      <c r="GT13" s="606" t="s">
        <v>548</v>
      </c>
      <c r="GU13" s="606" t="s">
        <v>549</v>
      </c>
      <c r="GV13" s="606" t="s">
        <v>550</v>
      </c>
      <c r="GW13" s="606" t="s">
        <v>551</v>
      </c>
      <c r="GX13" s="606" t="s">
        <v>552</v>
      </c>
      <c r="GY13" s="606" t="s">
        <v>553</v>
      </c>
      <c r="GZ13" s="606" t="s">
        <v>554</v>
      </c>
      <c r="HA13" s="606" t="s">
        <v>555</v>
      </c>
      <c r="HB13" s="606" t="s">
        <v>556</v>
      </c>
      <c r="HC13" s="606" t="s">
        <v>557</v>
      </c>
      <c r="HD13" s="606" t="s">
        <v>558</v>
      </c>
      <c r="HE13" s="606" t="s">
        <v>559</v>
      </c>
      <c r="HF13" s="606" t="s">
        <v>560</v>
      </c>
      <c r="HG13" s="606" t="s">
        <v>561</v>
      </c>
      <c r="HH13" s="606" t="s">
        <v>562</v>
      </c>
      <c r="HI13" s="606" t="s">
        <v>563</v>
      </c>
      <c r="HJ13" s="606" t="s">
        <v>564</v>
      </c>
      <c r="HK13" s="606" t="s">
        <v>565</v>
      </c>
      <c r="HL13" s="606" t="s">
        <v>566</v>
      </c>
      <c r="HM13" s="606" t="s">
        <v>567</v>
      </c>
      <c r="HN13" s="606" t="s">
        <v>568</v>
      </c>
      <c r="HO13" s="606" t="s">
        <v>569</v>
      </c>
      <c r="HP13" s="606" t="s">
        <v>570</v>
      </c>
      <c r="HQ13" s="606" t="s">
        <v>571</v>
      </c>
      <c r="HR13" s="606" t="s">
        <v>572</v>
      </c>
      <c r="HS13" s="606" t="s">
        <v>573</v>
      </c>
      <c r="HT13" s="606" t="s">
        <v>574</v>
      </c>
      <c r="HU13" s="606" t="s">
        <v>575</v>
      </c>
      <c r="HV13" s="606" t="s">
        <v>576</v>
      </c>
      <c r="HW13" s="606" t="s">
        <v>577</v>
      </c>
      <c r="HX13" s="606" t="s">
        <v>578</v>
      </c>
      <c r="HY13" s="606" t="s">
        <v>579</v>
      </c>
      <c r="HZ13" s="606" t="s">
        <v>580</v>
      </c>
      <c r="IA13" s="606" t="s">
        <v>581</v>
      </c>
      <c r="IB13" s="606" t="s">
        <v>582</v>
      </c>
      <c r="IC13" s="606" t="s">
        <v>583</v>
      </c>
      <c r="ID13" s="606" t="s">
        <v>584</v>
      </c>
      <c r="IE13" s="606" t="s">
        <v>585</v>
      </c>
      <c r="IF13" s="606" t="s">
        <v>586</v>
      </c>
      <c r="IG13" s="606" t="s">
        <v>587</v>
      </c>
      <c r="IH13" s="606" t="s">
        <v>588</v>
      </c>
      <c r="II13" s="606" t="s">
        <v>589</v>
      </c>
      <c r="IJ13" s="606" t="s">
        <v>590</v>
      </c>
      <c r="IK13" s="606" t="s">
        <v>591</v>
      </c>
      <c r="IL13" s="606" t="s">
        <v>592</v>
      </c>
      <c r="IM13" s="606" t="s">
        <v>593</v>
      </c>
      <c r="IN13" s="606" t="s">
        <v>594</v>
      </c>
      <c r="IO13" s="606" t="s">
        <v>595</v>
      </c>
      <c r="IP13" s="606" t="s">
        <v>596</v>
      </c>
      <c r="IQ13" s="606" t="s">
        <v>597</v>
      </c>
      <c r="IR13" s="606" t="s">
        <v>598</v>
      </c>
      <c r="IS13" s="606" t="s">
        <v>599</v>
      </c>
      <c r="IT13" s="606" t="s">
        <v>600</v>
      </c>
      <c r="IU13" s="606" t="s">
        <v>601</v>
      </c>
      <c r="IV13" s="606" t="s">
        <v>602</v>
      </c>
      <c r="IW13" s="606" t="s">
        <v>603</v>
      </c>
      <c r="IX13" s="606" t="s">
        <v>604</v>
      </c>
      <c r="IY13" s="606" t="s">
        <v>605</v>
      </c>
      <c r="IZ13" s="606" t="s">
        <v>606</v>
      </c>
      <c r="JA13" s="606" t="s">
        <v>607</v>
      </c>
      <c r="JB13" s="606" t="s">
        <v>608</v>
      </c>
      <c r="JC13" s="606" t="s">
        <v>609</v>
      </c>
      <c r="JD13" s="606" t="s">
        <v>610</v>
      </c>
      <c r="JE13" s="606" t="s">
        <v>611</v>
      </c>
      <c r="JF13" s="606" t="s">
        <v>612</v>
      </c>
      <c r="JG13" s="606" t="s">
        <v>613</v>
      </c>
      <c r="JH13" s="606" t="s">
        <v>614</v>
      </c>
      <c r="JI13" s="606" t="s">
        <v>615</v>
      </c>
      <c r="JJ13" s="606" t="s">
        <v>616</v>
      </c>
      <c r="JK13" s="606" t="s">
        <v>617</v>
      </c>
      <c r="JL13" s="606" t="s">
        <v>618</v>
      </c>
      <c r="JM13" s="606" t="s">
        <v>619</v>
      </c>
      <c r="JN13" s="606" t="s">
        <v>620</v>
      </c>
      <c r="JO13" s="606" t="s">
        <v>621</v>
      </c>
      <c r="JP13" s="606" t="s">
        <v>622</v>
      </c>
      <c r="JQ13" s="606" t="s">
        <v>623</v>
      </c>
      <c r="JR13" s="606" t="s">
        <v>624</v>
      </c>
      <c r="JS13" s="606" t="s">
        <v>625</v>
      </c>
      <c r="JT13" s="606" t="s">
        <v>626</v>
      </c>
      <c r="JU13" s="606" t="s">
        <v>627</v>
      </c>
      <c r="JV13" s="606" t="s">
        <v>628</v>
      </c>
      <c r="JW13" s="606" t="s">
        <v>629</v>
      </c>
      <c r="JX13" s="606" t="s">
        <v>630</v>
      </c>
      <c r="JY13" s="606" t="s">
        <v>631</v>
      </c>
      <c r="JZ13" s="606" t="s">
        <v>632</v>
      </c>
      <c r="KA13" s="606" t="s">
        <v>633</v>
      </c>
      <c r="KB13" s="606" t="s">
        <v>634</v>
      </c>
      <c r="KC13" s="606" t="s">
        <v>635</v>
      </c>
      <c r="KD13" s="606" t="s">
        <v>636</v>
      </c>
      <c r="KE13" s="606" t="s">
        <v>637</v>
      </c>
      <c r="KF13" s="606" t="s">
        <v>638</v>
      </c>
      <c r="KG13" s="606" t="s">
        <v>639</v>
      </c>
      <c r="KH13" s="606" t="s">
        <v>640</v>
      </c>
      <c r="KI13" s="606" t="s">
        <v>641</v>
      </c>
      <c r="KJ13" s="606" t="s">
        <v>642</v>
      </c>
      <c r="KK13" s="606" t="s">
        <v>643</v>
      </c>
      <c r="KL13" s="606" t="s">
        <v>644</v>
      </c>
      <c r="KM13" s="606" t="s">
        <v>645</v>
      </c>
      <c r="KN13" s="606" t="s">
        <v>646</v>
      </c>
      <c r="KO13" s="606" t="s">
        <v>647</v>
      </c>
      <c r="KP13" s="606" t="s">
        <v>648</v>
      </c>
      <c r="KQ13" s="606" t="s">
        <v>649</v>
      </c>
      <c r="KR13" s="606" t="s">
        <v>650</v>
      </c>
      <c r="KS13" s="606" t="s">
        <v>651</v>
      </c>
      <c r="KT13" s="606" t="s">
        <v>652</v>
      </c>
      <c r="KU13" s="606" t="s">
        <v>653</v>
      </c>
      <c r="KV13" s="606" t="s">
        <v>654</v>
      </c>
      <c r="KW13" s="606" t="s">
        <v>655</v>
      </c>
      <c r="KX13" s="606" t="s">
        <v>656</v>
      </c>
      <c r="KY13" s="606" t="s">
        <v>657</v>
      </c>
      <c r="KZ13" s="606" t="s">
        <v>658</v>
      </c>
      <c r="LA13" s="606" t="s">
        <v>659</v>
      </c>
      <c r="LB13" s="606" t="s">
        <v>660</v>
      </c>
      <c r="LC13" s="606" t="s">
        <v>661</v>
      </c>
      <c r="LD13" s="606" t="s">
        <v>662</v>
      </c>
      <c r="LE13" s="606" t="s">
        <v>663</v>
      </c>
      <c r="LF13" s="606" t="s">
        <v>664</v>
      </c>
      <c r="LG13" s="606" t="s">
        <v>665</v>
      </c>
      <c r="LH13" s="606" t="s">
        <v>666</v>
      </c>
      <c r="LI13" s="606" t="s">
        <v>667</v>
      </c>
      <c r="LJ13" s="606" t="s">
        <v>668</v>
      </c>
      <c r="LK13" s="606" t="s">
        <v>669</v>
      </c>
      <c r="LL13" s="606" t="s">
        <v>670</v>
      </c>
      <c r="LM13" s="606" t="s">
        <v>671</v>
      </c>
      <c r="LN13" s="606" t="s">
        <v>672</v>
      </c>
    </row>
    <row r="14" spans="1:326" x14ac:dyDescent="0.2">
      <c r="A14" s="605" t="s">
        <v>321</v>
      </c>
      <c r="B14" s="605">
        <v>87</v>
      </c>
      <c r="C14" s="605">
        <v>61</v>
      </c>
      <c r="D14" s="605">
        <v>80</v>
      </c>
      <c r="E14" s="605">
        <v>80</v>
      </c>
      <c r="F14" s="605">
        <v>58</v>
      </c>
      <c r="G14" s="605">
        <v>55</v>
      </c>
      <c r="H14" s="605">
        <v>70</v>
      </c>
      <c r="I14" s="605">
        <v>80</v>
      </c>
      <c r="J14" s="605">
        <v>0</v>
      </c>
      <c r="K14" s="605">
        <v>41</v>
      </c>
      <c r="L14" s="605">
        <v>84</v>
      </c>
      <c r="M14" s="605">
        <v>96</v>
      </c>
      <c r="N14" s="605">
        <v>87</v>
      </c>
      <c r="O14" s="605">
        <v>64</v>
      </c>
      <c r="P14" s="605">
        <v>52</v>
      </c>
      <c r="Q14" s="605">
        <v>42</v>
      </c>
      <c r="R14" s="605">
        <v>0</v>
      </c>
      <c r="S14" s="605">
        <v>0</v>
      </c>
      <c r="T14" s="605">
        <v>80</v>
      </c>
      <c r="U14" s="605">
        <v>0</v>
      </c>
      <c r="V14" s="605">
        <v>80</v>
      </c>
      <c r="W14" s="605">
        <v>50</v>
      </c>
      <c r="X14" s="605">
        <v>76</v>
      </c>
      <c r="Y14" s="605">
        <v>80</v>
      </c>
      <c r="Z14" s="605">
        <v>80</v>
      </c>
      <c r="AA14" s="605">
        <v>80</v>
      </c>
      <c r="AB14" s="605">
        <v>52</v>
      </c>
      <c r="AC14" s="605">
        <v>80</v>
      </c>
      <c r="AD14" s="605">
        <v>80</v>
      </c>
      <c r="AE14" s="605">
        <v>98</v>
      </c>
      <c r="AF14" s="605">
        <v>80</v>
      </c>
      <c r="AG14" s="605">
        <v>67</v>
      </c>
      <c r="AH14" s="605">
        <v>0</v>
      </c>
      <c r="AI14" s="605">
        <v>80</v>
      </c>
      <c r="AJ14" s="605">
        <v>80</v>
      </c>
      <c r="AK14" s="605">
        <v>80</v>
      </c>
      <c r="AL14" s="605">
        <v>52</v>
      </c>
      <c r="AM14" s="605">
        <v>52</v>
      </c>
      <c r="AN14" s="605">
        <v>52</v>
      </c>
      <c r="AO14" s="605">
        <v>100</v>
      </c>
      <c r="AP14" s="605">
        <v>59</v>
      </c>
      <c r="AQ14" s="605">
        <v>55</v>
      </c>
      <c r="AR14" s="605">
        <v>80</v>
      </c>
      <c r="AS14" s="605">
        <v>16</v>
      </c>
      <c r="AT14" s="605">
        <v>42</v>
      </c>
      <c r="AU14" s="605">
        <v>58</v>
      </c>
      <c r="AV14" s="605">
        <v>80</v>
      </c>
      <c r="AW14" s="605">
        <v>80</v>
      </c>
      <c r="AX14" s="605">
        <v>80</v>
      </c>
      <c r="AY14" s="605">
        <v>80</v>
      </c>
      <c r="AZ14" s="605">
        <v>69</v>
      </c>
      <c r="BA14" s="605">
        <v>80</v>
      </c>
      <c r="BB14" s="605">
        <v>66</v>
      </c>
      <c r="BC14" s="605">
        <v>25</v>
      </c>
      <c r="BD14" s="605">
        <v>83</v>
      </c>
      <c r="BE14" s="605">
        <v>80</v>
      </c>
      <c r="BF14" s="605">
        <v>53</v>
      </c>
      <c r="BG14" s="605">
        <v>44</v>
      </c>
      <c r="BH14" s="605">
        <v>88</v>
      </c>
      <c r="BI14" s="605">
        <v>87</v>
      </c>
      <c r="BJ14" s="605">
        <v>77</v>
      </c>
      <c r="BK14" s="605">
        <v>80</v>
      </c>
      <c r="BL14" s="605">
        <v>66</v>
      </c>
      <c r="BM14" s="605">
        <v>49</v>
      </c>
      <c r="BN14" s="605">
        <v>76</v>
      </c>
      <c r="BO14" s="605">
        <v>90</v>
      </c>
      <c r="BP14" s="605">
        <v>18</v>
      </c>
      <c r="BQ14" s="605">
        <v>89</v>
      </c>
      <c r="BR14" s="605">
        <v>0</v>
      </c>
      <c r="BS14" s="605">
        <v>51</v>
      </c>
      <c r="BT14" s="605">
        <v>49</v>
      </c>
      <c r="BU14" s="605">
        <v>60</v>
      </c>
      <c r="BV14" s="605">
        <v>46</v>
      </c>
      <c r="BW14" s="605">
        <v>57</v>
      </c>
      <c r="BX14" s="605">
        <v>67</v>
      </c>
      <c r="BY14" s="605">
        <v>64</v>
      </c>
      <c r="BZ14" s="605">
        <v>94</v>
      </c>
      <c r="CA14" s="605">
        <v>74</v>
      </c>
      <c r="CB14" s="605">
        <v>95</v>
      </c>
      <c r="CC14" s="605">
        <v>44</v>
      </c>
      <c r="CD14" s="605">
        <v>90</v>
      </c>
      <c r="CE14" s="605">
        <v>0</v>
      </c>
      <c r="CF14" s="605">
        <v>58</v>
      </c>
      <c r="CG14" s="605">
        <v>47</v>
      </c>
      <c r="CH14" s="605">
        <v>51</v>
      </c>
      <c r="CI14" s="605">
        <v>80</v>
      </c>
      <c r="CJ14" s="605">
        <v>56</v>
      </c>
      <c r="CK14" s="605">
        <v>85</v>
      </c>
      <c r="CL14" s="605">
        <v>73</v>
      </c>
      <c r="CM14" s="605">
        <v>70</v>
      </c>
      <c r="CN14" s="605">
        <v>90</v>
      </c>
      <c r="CO14" s="605">
        <v>51</v>
      </c>
      <c r="CP14" s="605">
        <v>72</v>
      </c>
      <c r="CQ14" s="605">
        <v>80</v>
      </c>
      <c r="CR14" s="605">
        <v>40</v>
      </c>
      <c r="CS14" s="605">
        <v>97</v>
      </c>
      <c r="CT14" s="605">
        <v>55</v>
      </c>
      <c r="CU14" s="605">
        <v>0</v>
      </c>
      <c r="CV14" s="605">
        <v>88</v>
      </c>
      <c r="CW14" s="605">
        <v>80</v>
      </c>
      <c r="CX14" s="605">
        <v>55</v>
      </c>
      <c r="CY14" s="605">
        <v>41</v>
      </c>
      <c r="CZ14" s="605">
        <v>86</v>
      </c>
      <c r="DA14" s="605">
        <v>0</v>
      </c>
      <c r="DB14" s="605">
        <v>81</v>
      </c>
      <c r="DC14" s="605">
        <v>72</v>
      </c>
      <c r="DD14" s="605">
        <v>49</v>
      </c>
      <c r="DE14" s="605">
        <v>80</v>
      </c>
      <c r="DF14" s="605">
        <v>82</v>
      </c>
      <c r="DG14" s="605">
        <v>66</v>
      </c>
      <c r="DH14" s="605">
        <v>0</v>
      </c>
      <c r="DI14" s="605">
        <v>80</v>
      </c>
      <c r="DJ14" s="605">
        <v>66</v>
      </c>
      <c r="DK14" s="605">
        <v>81</v>
      </c>
      <c r="DL14" s="605">
        <v>0</v>
      </c>
      <c r="DM14" s="605">
        <v>55</v>
      </c>
      <c r="DN14" s="605">
        <v>0</v>
      </c>
      <c r="DO14" s="605">
        <v>85</v>
      </c>
      <c r="DP14" s="605">
        <v>64</v>
      </c>
      <c r="DQ14" s="605">
        <v>60</v>
      </c>
      <c r="DR14" s="605">
        <v>80</v>
      </c>
      <c r="DS14" s="605">
        <v>83</v>
      </c>
      <c r="DT14" s="605">
        <v>55</v>
      </c>
      <c r="DU14" s="605">
        <v>53</v>
      </c>
      <c r="DV14" s="605">
        <v>80</v>
      </c>
      <c r="DW14" s="605">
        <v>0</v>
      </c>
      <c r="DX14" s="605">
        <v>49</v>
      </c>
      <c r="DY14" s="605">
        <v>80</v>
      </c>
      <c r="DZ14" s="605">
        <v>0</v>
      </c>
      <c r="EA14" s="605">
        <v>74</v>
      </c>
      <c r="EB14" s="605">
        <v>80</v>
      </c>
      <c r="EC14" s="605">
        <v>0</v>
      </c>
      <c r="ED14" s="605">
        <v>79</v>
      </c>
      <c r="EE14" s="605">
        <v>57</v>
      </c>
      <c r="EF14" s="605">
        <v>80</v>
      </c>
      <c r="EG14" s="605">
        <v>77</v>
      </c>
      <c r="EH14" s="605">
        <v>25</v>
      </c>
      <c r="EI14" s="605">
        <v>80</v>
      </c>
      <c r="EJ14" s="605">
        <v>66</v>
      </c>
      <c r="EK14" s="605">
        <v>85</v>
      </c>
      <c r="EL14" s="605">
        <v>80</v>
      </c>
      <c r="EM14" s="605">
        <v>45</v>
      </c>
      <c r="EN14" s="605">
        <v>76</v>
      </c>
      <c r="EO14" s="605">
        <v>55</v>
      </c>
      <c r="EP14" s="605">
        <v>45</v>
      </c>
      <c r="EQ14" s="605">
        <v>95</v>
      </c>
      <c r="ER14" s="605">
        <v>45</v>
      </c>
      <c r="ES14" s="605">
        <v>55</v>
      </c>
      <c r="ET14" s="605">
        <v>0</v>
      </c>
      <c r="EU14" s="605">
        <v>59</v>
      </c>
      <c r="EV14" s="605">
        <v>0</v>
      </c>
      <c r="EW14" s="605">
        <v>43</v>
      </c>
      <c r="EX14" s="605">
        <v>61</v>
      </c>
      <c r="EY14" s="605">
        <v>81</v>
      </c>
      <c r="EZ14" s="605">
        <v>67</v>
      </c>
      <c r="FA14" s="605">
        <v>52</v>
      </c>
      <c r="FB14" s="605">
        <v>80</v>
      </c>
      <c r="FC14" s="605">
        <v>0</v>
      </c>
      <c r="FD14" s="605">
        <v>52</v>
      </c>
      <c r="FE14" s="605">
        <v>94</v>
      </c>
      <c r="FF14" s="605">
        <v>0</v>
      </c>
      <c r="FG14" s="605">
        <v>41</v>
      </c>
      <c r="FH14" s="605">
        <v>80</v>
      </c>
      <c r="FI14" s="605">
        <v>43</v>
      </c>
      <c r="FJ14" s="605">
        <v>51</v>
      </c>
      <c r="FK14" s="605">
        <v>60</v>
      </c>
      <c r="FL14" s="605">
        <v>43</v>
      </c>
      <c r="FM14" s="605">
        <v>76</v>
      </c>
      <c r="FN14" s="605">
        <v>89</v>
      </c>
      <c r="FO14" s="605">
        <v>62</v>
      </c>
      <c r="FP14" s="605">
        <v>97</v>
      </c>
      <c r="FQ14" s="605">
        <v>59</v>
      </c>
      <c r="FR14" s="605">
        <v>62</v>
      </c>
      <c r="FS14" s="605">
        <v>55</v>
      </c>
      <c r="FT14" s="605">
        <v>0</v>
      </c>
      <c r="FU14" s="605">
        <v>52</v>
      </c>
      <c r="FV14" s="605">
        <v>52</v>
      </c>
      <c r="FW14" s="605">
        <v>62</v>
      </c>
      <c r="FX14" s="605">
        <v>52</v>
      </c>
      <c r="FY14" s="605">
        <v>93</v>
      </c>
      <c r="FZ14" s="605">
        <v>45</v>
      </c>
      <c r="GA14" s="605">
        <v>0</v>
      </c>
      <c r="GB14" s="605">
        <v>97</v>
      </c>
      <c r="GC14" s="605">
        <v>18</v>
      </c>
      <c r="GD14" s="605">
        <v>62</v>
      </c>
      <c r="GE14" s="605">
        <v>0</v>
      </c>
      <c r="GF14" s="605">
        <v>80</v>
      </c>
      <c r="GG14" s="605">
        <v>60</v>
      </c>
      <c r="GH14" s="605">
        <v>25</v>
      </c>
      <c r="GI14" s="605">
        <v>17</v>
      </c>
      <c r="GJ14" s="605">
        <v>50</v>
      </c>
      <c r="GK14" s="605">
        <v>52</v>
      </c>
      <c r="GL14" s="605">
        <v>62</v>
      </c>
      <c r="GM14" s="605">
        <v>52</v>
      </c>
      <c r="GN14" s="605">
        <v>49</v>
      </c>
      <c r="GO14" s="605">
        <v>52</v>
      </c>
      <c r="GP14" s="605">
        <v>52</v>
      </c>
      <c r="GQ14" s="605">
        <v>62</v>
      </c>
      <c r="GR14" s="605">
        <v>76</v>
      </c>
      <c r="GS14" s="605">
        <v>47</v>
      </c>
      <c r="GT14" s="605">
        <v>62</v>
      </c>
      <c r="GU14" s="605">
        <v>72</v>
      </c>
      <c r="GV14" s="605">
        <v>75</v>
      </c>
      <c r="GW14" s="605">
        <v>76</v>
      </c>
      <c r="GX14" s="605">
        <v>100</v>
      </c>
      <c r="GY14" s="605">
        <v>92</v>
      </c>
      <c r="GZ14" s="605">
        <v>98</v>
      </c>
      <c r="HA14" s="605">
        <v>43</v>
      </c>
      <c r="HB14" s="605">
        <v>63</v>
      </c>
      <c r="HC14" s="605">
        <v>59</v>
      </c>
      <c r="HD14" s="605">
        <v>54</v>
      </c>
      <c r="HE14" s="605">
        <v>90</v>
      </c>
      <c r="HF14" s="605">
        <v>80</v>
      </c>
      <c r="HG14" s="605">
        <v>54</v>
      </c>
      <c r="HH14" s="605">
        <v>59</v>
      </c>
      <c r="HI14" s="605">
        <v>55</v>
      </c>
      <c r="HJ14" s="605">
        <v>80</v>
      </c>
      <c r="HK14" s="605">
        <v>80</v>
      </c>
      <c r="HL14" s="605">
        <v>46</v>
      </c>
      <c r="HM14" s="605">
        <v>80</v>
      </c>
      <c r="HN14" s="605">
        <v>43</v>
      </c>
      <c r="HO14" s="605">
        <v>80</v>
      </c>
      <c r="HP14" s="605">
        <v>80</v>
      </c>
      <c r="HQ14" s="605">
        <v>94</v>
      </c>
      <c r="HR14" s="605">
        <v>96</v>
      </c>
      <c r="HS14" s="605">
        <v>79</v>
      </c>
      <c r="HT14" s="605">
        <v>57</v>
      </c>
      <c r="HU14" s="605">
        <v>55</v>
      </c>
      <c r="HV14" s="605">
        <v>63</v>
      </c>
      <c r="HW14" s="605">
        <v>99</v>
      </c>
      <c r="HX14" s="605">
        <v>64</v>
      </c>
      <c r="HY14" s="605">
        <v>91</v>
      </c>
      <c r="HZ14" s="605">
        <v>66</v>
      </c>
      <c r="IA14" s="605">
        <v>0</v>
      </c>
      <c r="IB14" s="605">
        <v>0</v>
      </c>
      <c r="IC14" s="605">
        <v>56</v>
      </c>
      <c r="ID14" s="605">
        <v>80</v>
      </c>
      <c r="IE14" s="605">
        <v>78</v>
      </c>
      <c r="IF14" s="605">
        <v>42</v>
      </c>
      <c r="IG14" s="605">
        <v>83</v>
      </c>
      <c r="IH14" s="605">
        <v>80</v>
      </c>
      <c r="II14" s="605">
        <v>41</v>
      </c>
      <c r="IJ14" s="605">
        <v>55</v>
      </c>
      <c r="IK14" s="605">
        <v>0</v>
      </c>
      <c r="IL14" s="605">
        <v>94</v>
      </c>
      <c r="IM14" s="605">
        <v>80</v>
      </c>
      <c r="IN14" s="605">
        <v>51</v>
      </c>
      <c r="IO14" s="605">
        <v>47</v>
      </c>
      <c r="IP14" s="605">
        <v>96</v>
      </c>
      <c r="IQ14" s="605">
        <v>55</v>
      </c>
      <c r="IR14" s="605">
        <v>93</v>
      </c>
      <c r="IS14" s="605">
        <v>96</v>
      </c>
      <c r="IT14" s="605">
        <v>80</v>
      </c>
      <c r="IU14" s="605">
        <v>73</v>
      </c>
      <c r="IV14" s="605">
        <v>41</v>
      </c>
      <c r="IW14" s="605">
        <v>55</v>
      </c>
      <c r="IX14" s="605">
        <v>43</v>
      </c>
      <c r="IY14" s="605">
        <v>16</v>
      </c>
      <c r="IZ14" s="605">
        <v>96</v>
      </c>
      <c r="JA14" s="605">
        <v>96</v>
      </c>
      <c r="JB14" s="605">
        <v>59</v>
      </c>
      <c r="JC14" s="605">
        <v>58</v>
      </c>
      <c r="JD14" s="605">
        <v>94</v>
      </c>
      <c r="JE14" s="605">
        <v>80</v>
      </c>
      <c r="JF14" s="605">
        <v>80</v>
      </c>
      <c r="JG14" s="605">
        <v>55</v>
      </c>
      <c r="JH14" s="605">
        <v>48</v>
      </c>
      <c r="JI14" s="605">
        <v>91</v>
      </c>
      <c r="JJ14" s="605">
        <v>0</v>
      </c>
      <c r="JK14" s="605">
        <v>74</v>
      </c>
      <c r="JL14" s="605">
        <v>94</v>
      </c>
      <c r="JM14" s="605">
        <v>77</v>
      </c>
      <c r="JN14" s="605">
        <v>80</v>
      </c>
      <c r="JO14" s="605">
        <v>43</v>
      </c>
      <c r="JP14" s="605">
        <v>25</v>
      </c>
      <c r="JQ14" s="605">
        <v>80</v>
      </c>
      <c r="JR14" s="605">
        <v>0</v>
      </c>
      <c r="JS14" s="605">
        <v>71</v>
      </c>
      <c r="JT14" s="605">
        <v>98</v>
      </c>
      <c r="JU14" s="605">
        <v>77</v>
      </c>
      <c r="JV14" s="605">
        <v>74</v>
      </c>
      <c r="JW14" s="605">
        <v>80</v>
      </c>
      <c r="JX14" s="605">
        <v>59</v>
      </c>
      <c r="JY14" s="605">
        <v>54</v>
      </c>
      <c r="JZ14" s="605">
        <v>80</v>
      </c>
      <c r="KA14" s="605">
        <v>0</v>
      </c>
      <c r="KB14" s="605">
        <v>25</v>
      </c>
      <c r="KC14" s="605">
        <v>16</v>
      </c>
      <c r="KD14" s="605">
        <v>52</v>
      </c>
      <c r="KE14" s="605">
        <v>0</v>
      </c>
      <c r="KF14" s="605">
        <v>75</v>
      </c>
      <c r="KG14" s="605">
        <v>80</v>
      </c>
      <c r="KH14" s="605">
        <v>76</v>
      </c>
      <c r="KI14" s="605">
        <v>73</v>
      </c>
      <c r="KJ14" s="605">
        <v>65</v>
      </c>
      <c r="KK14" s="605">
        <v>50</v>
      </c>
      <c r="KL14" s="605">
        <v>55</v>
      </c>
      <c r="KM14" s="605">
        <v>40</v>
      </c>
      <c r="KN14" s="605">
        <v>81</v>
      </c>
      <c r="KO14" s="605">
        <v>62</v>
      </c>
      <c r="KP14" s="605">
        <v>68</v>
      </c>
      <c r="KQ14" s="605">
        <v>66</v>
      </c>
      <c r="KR14" s="605">
        <v>25</v>
      </c>
      <c r="KS14" s="605">
        <v>62</v>
      </c>
      <c r="KT14" s="605">
        <v>90</v>
      </c>
      <c r="KU14" s="605">
        <v>66</v>
      </c>
      <c r="KV14" s="605">
        <v>45</v>
      </c>
      <c r="KW14" s="605">
        <v>0</v>
      </c>
      <c r="KX14" s="605">
        <v>77</v>
      </c>
      <c r="KY14" s="605">
        <v>50</v>
      </c>
      <c r="KZ14" s="605">
        <v>87</v>
      </c>
      <c r="LA14" s="605">
        <v>73</v>
      </c>
      <c r="LB14" s="605">
        <v>67</v>
      </c>
      <c r="LC14" s="605">
        <v>87</v>
      </c>
      <c r="LD14" s="605">
        <v>62</v>
      </c>
      <c r="LE14" s="605">
        <v>55</v>
      </c>
      <c r="LF14" s="605">
        <v>55</v>
      </c>
      <c r="LG14" s="605">
        <v>87</v>
      </c>
      <c r="LH14" s="605">
        <v>74</v>
      </c>
      <c r="LI14" s="605">
        <v>67</v>
      </c>
      <c r="LJ14" s="605">
        <v>80</v>
      </c>
      <c r="LK14" s="605">
        <v>0</v>
      </c>
      <c r="LL14" s="605">
        <v>86</v>
      </c>
      <c r="LM14" s="605">
        <v>62</v>
      </c>
      <c r="LN14" s="605">
        <v>0</v>
      </c>
    </row>
    <row r="15" spans="1:326" x14ac:dyDescent="0.2">
      <c r="A15" s="605" t="s">
        <v>168</v>
      </c>
      <c r="B15" s="605">
        <v>0</v>
      </c>
      <c r="C15" s="605">
        <v>80</v>
      </c>
      <c r="D15" s="605">
        <v>80</v>
      </c>
      <c r="E15" s="605">
        <v>80</v>
      </c>
      <c r="F15" s="605">
        <v>90</v>
      </c>
      <c r="G15" s="605">
        <v>70</v>
      </c>
      <c r="H15" s="605">
        <v>52</v>
      </c>
      <c r="I15" s="605">
        <v>52</v>
      </c>
      <c r="J15" s="605">
        <v>52</v>
      </c>
      <c r="K15" s="605">
        <v>52</v>
      </c>
      <c r="L15" s="605">
        <v>52</v>
      </c>
      <c r="M15" s="605">
        <v>52</v>
      </c>
      <c r="N15" s="605">
        <v>52</v>
      </c>
      <c r="O15" s="605">
        <v>52</v>
      </c>
      <c r="P15" s="605">
        <v>90</v>
      </c>
      <c r="Q15" s="605">
        <v>52</v>
      </c>
      <c r="R15" s="605">
        <v>80</v>
      </c>
      <c r="S15" s="605">
        <v>80</v>
      </c>
      <c r="T15" s="605">
        <v>80</v>
      </c>
      <c r="U15" s="605">
        <v>80</v>
      </c>
      <c r="V15" s="605">
        <v>80</v>
      </c>
      <c r="W15" s="605">
        <v>59</v>
      </c>
      <c r="X15" s="605">
        <v>19</v>
      </c>
      <c r="Y15" s="605">
        <v>80</v>
      </c>
      <c r="Z15" s="605">
        <v>80</v>
      </c>
      <c r="AA15" s="605">
        <v>80</v>
      </c>
      <c r="AB15" s="605">
        <v>52</v>
      </c>
      <c r="AC15" s="605">
        <v>80</v>
      </c>
      <c r="AD15" s="605">
        <v>80</v>
      </c>
      <c r="AE15" s="605">
        <v>80</v>
      </c>
      <c r="AF15" s="605">
        <v>86</v>
      </c>
      <c r="AG15" s="605">
        <v>90</v>
      </c>
      <c r="AH15" s="605">
        <v>90</v>
      </c>
      <c r="AI15" s="605">
        <v>80</v>
      </c>
      <c r="AJ15" s="605">
        <v>80</v>
      </c>
      <c r="AK15" s="605">
        <v>80</v>
      </c>
      <c r="AL15" s="605">
        <v>52</v>
      </c>
      <c r="AM15" s="605">
        <v>52</v>
      </c>
      <c r="AN15" s="605">
        <v>52</v>
      </c>
      <c r="AO15" s="605">
        <v>80</v>
      </c>
      <c r="AP15" s="605">
        <v>80</v>
      </c>
      <c r="AQ15" s="605">
        <v>80</v>
      </c>
      <c r="AR15" s="605">
        <v>80</v>
      </c>
      <c r="AS15" s="605">
        <v>80</v>
      </c>
      <c r="AT15" s="605">
        <v>61</v>
      </c>
      <c r="AU15" s="605">
        <v>77</v>
      </c>
      <c r="AV15" s="605">
        <v>68</v>
      </c>
      <c r="AW15" s="605">
        <v>52</v>
      </c>
      <c r="AX15" s="605">
        <v>52</v>
      </c>
      <c r="AY15" s="605">
        <v>52</v>
      </c>
      <c r="AZ15" s="605">
        <v>52</v>
      </c>
      <c r="BA15" s="605">
        <v>57</v>
      </c>
      <c r="BB15" s="605">
        <v>90</v>
      </c>
      <c r="BC15" s="605">
        <v>80</v>
      </c>
      <c r="BD15" s="605">
        <v>85</v>
      </c>
      <c r="BE15" s="605">
        <v>0</v>
      </c>
      <c r="BF15" s="605">
        <v>41</v>
      </c>
      <c r="BG15" s="605">
        <v>82</v>
      </c>
      <c r="BH15" s="605">
        <v>38</v>
      </c>
      <c r="BI15" s="605">
        <v>64</v>
      </c>
      <c r="BJ15" s="605">
        <v>0</v>
      </c>
      <c r="BK15" s="605">
        <v>15</v>
      </c>
      <c r="BL15" s="605">
        <v>19</v>
      </c>
      <c r="BM15" s="605">
        <v>0</v>
      </c>
      <c r="BN15" s="605">
        <v>80</v>
      </c>
      <c r="BO15" s="605">
        <v>82</v>
      </c>
      <c r="BP15" s="605">
        <v>60</v>
      </c>
      <c r="BQ15" s="605">
        <v>0</v>
      </c>
      <c r="BR15" s="605">
        <v>36</v>
      </c>
      <c r="BS15" s="605">
        <v>0</v>
      </c>
      <c r="BT15" s="605">
        <v>81</v>
      </c>
      <c r="BU15" s="605">
        <v>66</v>
      </c>
      <c r="BV15" s="605">
        <v>61</v>
      </c>
      <c r="BW15" s="605">
        <v>45</v>
      </c>
      <c r="BX15" s="605">
        <v>15</v>
      </c>
      <c r="BY15" s="605">
        <v>39</v>
      </c>
      <c r="BZ15" s="605">
        <v>45</v>
      </c>
      <c r="CA15" s="605">
        <v>80</v>
      </c>
      <c r="CB15" s="605">
        <v>72</v>
      </c>
      <c r="CC15" s="605">
        <v>80</v>
      </c>
      <c r="CD15" s="605">
        <v>44</v>
      </c>
      <c r="CE15" s="605">
        <v>86</v>
      </c>
      <c r="CF15" s="605">
        <v>41</v>
      </c>
      <c r="CG15" s="605">
        <v>84</v>
      </c>
      <c r="CH15" s="605">
        <v>74</v>
      </c>
      <c r="CI15" s="605">
        <v>0</v>
      </c>
      <c r="CJ15" s="605">
        <v>80</v>
      </c>
      <c r="CK15" s="605">
        <v>28</v>
      </c>
      <c r="CL15" s="605">
        <v>69</v>
      </c>
      <c r="CM15" s="605">
        <v>86</v>
      </c>
      <c r="CN15" s="605">
        <v>82</v>
      </c>
      <c r="CO15" s="605">
        <v>80</v>
      </c>
      <c r="CP15" s="605">
        <v>0</v>
      </c>
      <c r="CQ15" s="605">
        <v>64</v>
      </c>
      <c r="CR15" s="605">
        <v>80</v>
      </c>
      <c r="CS15" s="605">
        <v>90</v>
      </c>
      <c r="CT15" s="605">
        <v>70</v>
      </c>
      <c r="CU15" s="605">
        <v>90</v>
      </c>
      <c r="CV15" s="605">
        <v>0</v>
      </c>
      <c r="CW15" s="605">
        <v>81</v>
      </c>
      <c r="CX15" s="605">
        <v>70</v>
      </c>
      <c r="CY15" s="605">
        <v>83</v>
      </c>
      <c r="CZ15" s="605">
        <v>88</v>
      </c>
      <c r="DA15" s="605">
        <v>56</v>
      </c>
      <c r="DB15" s="605">
        <v>0</v>
      </c>
      <c r="DC15" s="605">
        <v>30</v>
      </c>
      <c r="DD15" s="605">
        <v>29</v>
      </c>
      <c r="DE15" s="605">
        <v>90</v>
      </c>
      <c r="DF15" s="605">
        <v>46</v>
      </c>
      <c r="DG15" s="605">
        <v>41</v>
      </c>
      <c r="DH15" s="605">
        <v>0</v>
      </c>
      <c r="DI15" s="605">
        <v>0</v>
      </c>
      <c r="DJ15" s="605">
        <v>37</v>
      </c>
      <c r="DK15" s="605">
        <v>0</v>
      </c>
      <c r="DL15" s="605">
        <v>0</v>
      </c>
      <c r="DM15" s="605">
        <v>70</v>
      </c>
      <c r="DN15" s="605">
        <v>62</v>
      </c>
      <c r="DO15" s="605">
        <v>58</v>
      </c>
      <c r="DP15" s="605">
        <v>34</v>
      </c>
      <c r="DQ15" s="605">
        <v>83</v>
      </c>
      <c r="DR15" s="605">
        <v>80</v>
      </c>
      <c r="DS15" s="605">
        <v>17</v>
      </c>
      <c r="DT15" s="605">
        <v>70</v>
      </c>
      <c r="DU15" s="605">
        <v>0</v>
      </c>
      <c r="DV15" s="605">
        <v>66</v>
      </c>
      <c r="DW15" s="605">
        <v>37</v>
      </c>
      <c r="DX15" s="605">
        <v>90</v>
      </c>
      <c r="DY15" s="605">
        <v>0</v>
      </c>
      <c r="DZ15" s="605">
        <v>80</v>
      </c>
      <c r="EA15" s="605">
        <v>80</v>
      </c>
      <c r="EB15" s="605">
        <v>43</v>
      </c>
      <c r="EC15" s="605">
        <v>0</v>
      </c>
      <c r="ED15" s="605">
        <v>57</v>
      </c>
      <c r="EE15" s="605">
        <v>80</v>
      </c>
      <c r="EF15" s="605">
        <v>0</v>
      </c>
      <c r="EG15" s="605">
        <v>57</v>
      </c>
      <c r="EH15" s="605">
        <v>34</v>
      </c>
      <c r="EI15" s="605">
        <v>90</v>
      </c>
      <c r="EJ15" s="605">
        <v>82</v>
      </c>
      <c r="EK15" s="605">
        <v>0</v>
      </c>
      <c r="EL15" s="605">
        <v>68</v>
      </c>
      <c r="EM15" s="605">
        <v>0</v>
      </c>
      <c r="EN15" s="605">
        <v>47</v>
      </c>
      <c r="EO15" s="605">
        <v>70</v>
      </c>
      <c r="EP15" s="605">
        <v>55</v>
      </c>
      <c r="EQ15" s="605">
        <v>57</v>
      </c>
      <c r="ER15" s="605">
        <v>44</v>
      </c>
      <c r="ES15" s="605">
        <v>46</v>
      </c>
      <c r="ET15" s="605">
        <v>72</v>
      </c>
      <c r="EU15" s="605">
        <v>80</v>
      </c>
      <c r="EV15" s="605">
        <v>30</v>
      </c>
      <c r="EW15" s="605">
        <v>90</v>
      </c>
      <c r="EX15" s="605">
        <v>19</v>
      </c>
      <c r="EY15" s="605">
        <v>43</v>
      </c>
      <c r="EZ15" s="605">
        <v>59</v>
      </c>
      <c r="FA15" s="605">
        <v>62</v>
      </c>
      <c r="FB15" s="605">
        <v>80</v>
      </c>
      <c r="FC15" s="605">
        <v>83</v>
      </c>
      <c r="FD15" s="605">
        <v>81</v>
      </c>
      <c r="FE15" s="605">
        <v>0</v>
      </c>
      <c r="FF15" s="605">
        <v>85</v>
      </c>
      <c r="FG15" s="605">
        <v>0</v>
      </c>
      <c r="FH15" s="605">
        <v>62</v>
      </c>
      <c r="FI15" s="605">
        <v>74</v>
      </c>
      <c r="FJ15" s="605">
        <v>45</v>
      </c>
      <c r="FK15" s="605">
        <v>62</v>
      </c>
      <c r="FL15" s="605">
        <v>52</v>
      </c>
      <c r="FM15" s="605">
        <v>52</v>
      </c>
      <c r="FN15" s="605">
        <v>52</v>
      </c>
      <c r="FO15" s="605">
        <v>62</v>
      </c>
      <c r="FP15" s="605">
        <v>52</v>
      </c>
      <c r="FQ15" s="605">
        <v>52</v>
      </c>
      <c r="FR15" s="605">
        <v>0</v>
      </c>
      <c r="FS15" s="605">
        <v>80</v>
      </c>
      <c r="FT15" s="605">
        <v>83</v>
      </c>
      <c r="FU15" s="605">
        <v>62</v>
      </c>
      <c r="FV15" s="605">
        <v>82</v>
      </c>
      <c r="FW15" s="605">
        <v>90</v>
      </c>
      <c r="FX15" s="605">
        <v>60</v>
      </c>
      <c r="FY15" s="605">
        <v>76</v>
      </c>
      <c r="FZ15" s="605">
        <v>16</v>
      </c>
      <c r="GA15" s="605">
        <v>52</v>
      </c>
      <c r="GB15" s="605">
        <v>52</v>
      </c>
      <c r="GC15" s="605">
        <v>62</v>
      </c>
      <c r="GD15" s="605">
        <v>52</v>
      </c>
      <c r="GE15" s="605">
        <v>52</v>
      </c>
      <c r="GF15" s="605">
        <v>52</v>
      </c>
      <c r="GG15" s="605">
        <v>52</v>
      </c>
      <c r="GH15" s="605">
        <v>65</v>
      </c>
      <c r="GI15" s="605">
        <v>62</v>
      </c>
      <c r="GJ15" s="605">
        <v>51</v>
      </c>
      <c r="GK15" s="605">
        <v>62</v>
      </c>
      <c r="GL15" s="605">
        <v>0</v>
      </c>
      <c r="GM15" s="605">
        <v>52</v>
      </c>
      <c r="GN15" s="605">
        <v>61</v>
      </c>
      <c r="GO15" s="605">
        <v>52</v>
      </c>
      <c r="GP15" s="605">
        <v>52</v>
      </c>
      <c r="GQ15" s="605">
        <v>52</v>
      </c>
      <c r="GR15" s="605">
        <v>66</v>
      </c>
      <c r="GS15" s="605">
        <v>63</v>
      </c>
      <c r="GT15" s="605">
        <v>90</v>
      </c>
      <c r="GU15" s="605">
        <v>80</v>
      </c>
      <c r="GV15" s="605">
        <v>0</v>
      </c>
      <c r="GW15" s="605">
        <v>62</v>
      </c>
      <c r="GX15" s="605">
        <v>52</v>
      </c>
      <c r="GY15" s="605">
        <v>80</v>
      </c>
      <c r="GZ15" s="605">
        <v>45</v>
      </c>
      <c r="HA15" s="605">
        <v>80</v>
      </c>
      <c r="HB15" s="605">
        <v>66</v>
      </c>
      <c r="HC15" s="605">
        <v>0</v>
      </c>
      <c r="HD15" s="605">
        <v>62</v>
      </c>
      <c r="HE15" s="605">
        <v>19</v>
      </c>
      <c r="HF15" s="605">
        <v>47</v>
      </c>
      <c r="HG15" s="605">
        <v>0</v>
      </c>
      <c r="HH15" s="605">
        <v>17</v>
      </c>
      <c r="HI15" s="605">
        <v>70</v>
      </c>
      <c r="HJ15" s="605">
        <v>90</v>
      </c>
      <c r="HK15" s="605">
        <v>78</v>
      </c>
      <c r="HL15" s="605">
        <v>80</v>
      </c>
      <c r="HM15" s="605">
        <v>28</v>
      </c>
      <c r="HN15" s="605">
        <v>59</v>
      </c>
      <c r="HO15" s="605">
        <v>85</v>
      </c>
      <c r="HP15" s="605">
        <v>40</v>
      </c>
      <c r="HQ15" s="605">
        <v>31</v>
      </c>
      <c r="HR15" s="605">
        <v>90</v>
      </c>
      <c r="HS15" s="605">
        <v>80</v>
      </c>
      <c r="HT15" s="605">
        <v>90</v>
      </c>
      <c r="HU15" s="605">
        <v>70</v>
      </c>
      <c r="HV15" s="605">
        <v>34</v>
      </c>
      <c r="HW15" s="605">
        <v>55</v>
      </c>
      <c r="HX15" s="605">
        <v>77</v>
      </c>
      <c r="HY15" s="605">
        <v>58</v>
      </c>
      <c r="HZ15" s="605">
        <v>0</v>
      </c>
      <c r="IA15" s="605">
        <v>0</v>
      </c>
      <c r="IB15" s="605">
        <v>52</v>
      </c>
      <c r="IC15" s="605">
        <v>15</v>
      </c>
      <c r="ID15" s="605">
        <v>80</v>
      </c>
      <c r="IE15" s="605">
        <v>0</v>
      </c>
      <c r="IF15" s="605">
        <v>64</v>
      </c>
      <c r="IG15" s="605">
        <v>36</v>
      </c>
      <c r="IH15" s="605">
        <v>36</v>
      </c>
      <c r="II15" s="605">
        <v>0</v>
      </c>
      <c r="IJ15" s="605">
        <v>70</v>
      </c>
      <c r="IK15" s="605">
        <v>0</v>
      </c>
      <c r="IL15" s="605">
        <v>17</v>
      </c>
      <c r="IM15" s="605">
        <v>40</v>
      </c>
      <c r="IN15" s="605">
        <v>80</v>
      </c>
      <c r="IO15" s="605">
        <v>57</v>
      </c>
      <c r="IP15" s="605">
        <v>59</v>
      </c>
      <c r="IQ15" s="605">
        <v>70</v>
      </c>
      <c r="IR15" s="605">
        <v>78</v>
      </c>
      <c r="IS15" s="605">
        <v>0</v>
      </c>
      <c r="IT15" s="605">
        <v>80</v>
      </c>
      <c r="IU15" s="605">
        <v>45</v>
      </c>
      <c r="IV15" s="605">
        <v>47</v>
      </c>
      <c r="IW15" s="605">
        <v>70</v>
      </c>
      <c r="IX15" s="605">
        <v>80</v>
      </c>
      <c r="IY15" s="605">
        <v>41</v>
      </c>
      <c r="IZ15" s="605">
        <v>0</v>
      </c>
      <c r="JA15" s="605">
        <v>80</v>
      </c>
      <c r="JB15" s="605">
        <v>80</v>
      </c>
      <c r="JC15" s="605">
        <v>54</v>
      </c>
      <c r="JD15" s="605">
        <v>34</v>
      </c>
      <c r="JE15" s="605">
        <v>48</v>
      </c>
      <c r="JF15" s="605">
        <v>0</v>
      </c>
      <c r="JG15" s="605">
        <v>70</v>
      </c>
      <c r="JH15" s="605">
        <v>45</v>
      </c>
      <c r="JI15" s="605">
        <v>71</v>
      </c>
      <c r="JJ15" s="605">
        <v>80</v>
      </c>
      <c r="JK15" s="605">
        <v>56</v>
      </c>
      <c r="JL15" s="605">
        <v>55</v>
      </c>
      <c r="JM15" s="605">
        <v>17</v>
      </c>
      <c r="JN15" s="605">
        <v>80</v>
      </c>
      <c r="JO15" s="605">
        <v>76</v>
      </c>
      <c r="JP15" s="605">
        <v>80</v>
      </c>
      <c r="JQ15" s="605">
        <v>32</v>
      </c>
      <c r="JR15" s="605">
        <v>83</v>
      </c>
      <c r="JS15" s="605">
        <v>66</v>
      </c>
      <c r="JT15" s="605">
        <v>66</v>
      </c>
      <c r="JU15" s="605">
        <v>77</v>
      </c>
      <c r="JV15" s="605">
        <v>88</v>
      </c>
      <c r="JW15" s="605">
        <v>90</v>
      </c>
      <c r="JX15" s="605">
        <v>80</v>
      </c>
      <c r="JY15" s="605">
        <v>51</v>
      </c>
      <c r="JZ15" s="605">
        <v>90</v>
      </c>
      <c r="KA15" s="605">
        <v>28</v>
      </c>
      <c r="KB15" s="605">
        <v>90</v>
      </c>
      <c r="KC15" s="605">
        <v>88</v>
      </c>
      <c r="KD15" s="605">
        <v>80</v>
      </c>
      <c r="KE15" s="605">
        <v>45</v>
      </c>
      <c r="KF15" s="605">
        <v>74</v>
      </c>
      <c r="KG15" s="605">
        <v>57</v>
      </c>
      <c r="KH15" s="605">
        <v>34</v>
      </c>
      <c r="KI15" s="605">
        <v>54</v>
      </c>
      <c r="KJ15" s="605">
        <v>90</v>
      </c>
      <c r="KK15" s="605">
        <v>36</v>
      </c>
      <c r="KL15" s="605">
        <v>62</v>
      </c>
      <c r="KM15" s="605">
        <v>76</v>
      </c>
      <c r="KN15" s="605">
        <v>0</v>
      </c>
      <c r="KO15" s="605">
        <v>90</v>
      </c>
      <c r="KP15" s="605">
        <v>62</v>
      </c>
      <c r="KQ15" s="605">
        <v>0</v>
      </c>
      <c r="KR15" s="605">
        <v>59</v>
      </c>
      <c r="KS15" s="605">
        <v>70</v>
      </c>
      <c r="KT15" s="605">
        <v>30</v>
      </c>
      <c r="KU15" s="605">
        <v>57</v>
      </c>
      <c r="KV15" s="605">
        <v>78</v>
      </c>
      <c r="KW15" s="605">
        <v>52</v>
      </c>
      <c r="KX15" s="605">
        <v>62</v>
      </c>
      <c r="KY15" s="605">
        <v>33</v>
      </c>
      <c r="KZ15" s="605">
        <v>80</v>
      </c>
      <c r="LA15" s="605">
        <v>90</v>
      </c>
      <c r="LB15" s="605">
        <v>62</v>
      </c>
      <c r="LC15" s="605">
        <v>0</v>
      </c>
      <c r="LD15" s="605">
        <v>0</v>
      </c>
      <c r="LE15" s="605">
        <v>70</v>
      </c>
      <c r="LF15" s="605">
        <v>70</v>
      </c>
      <c r="LG15" s="605">
        <v>80</v>
      </c>
      <c r="LH15" s="605">
        <v>87</v>
      </c>
      <c r="LI15" s="605">
        <v>58</v>
      </c>
      <c r="LJ15" s="605">
        <v>88</v>
      </c>
      <c r="LK15" s="605">
        <v>90</v>
      </c>
      <c r="LL15" s="605">
        <v>80</v>
      </c>
      <c r="LM15" s="605">
        <v>80</v>
      </c>
      <c r="LN15" s="605">
        <v>62</v>
      </c>
    </row>
    <row r="16" spans="1:326" x14ac:dyDescent="0.2">
      <c r="A16" s="605" t="s">
        <v>892</v>
      </c>
      <c r="B16" s="605">
        <v>60</v>
      </c>
      <c r="C16" s="605">
        <v>46</v>
      </c>
      <c r="D16" s="605">
        <v>80</v>
      </c>
      <c r="E16" s="605">
        <v>80</v>
      </c>
      <c r="F16" s="605">
        <v>74</v>
      </c>
      <c r="G16" s="605">
        <v>80</v>
      </c>
      <c r="H16" s="605">
        <v>52</v>
      </c>
      <c r="I16" s="605">
        <v>52</v>
      </c>
      <c r="J16" s="605">
        <v>52</v>
      </c>
      <c r="K16" s="605">
        <v>52</v>
      </c>
      <c r="L16" s="605">
        <v>81</v>
      </c>
      <c r="M16" s="605">
        <v>68</v>
      </c>
      <c r="N16" s="605">
        <v>52</v>
      </c>
      <c r="O16" s="605">
        <v>83</v>
      </c>
      <c r="P16" s="605">
        <v>70</v>
      </c>
      <c r="Q16" s="605">
        <v>48</v>
      </c>
      <c r="R16" s="605">
        <v>80</v>
      </c>
      <c r="S16" s="605">
        <v>80</v>
      </c>
      <c r="T16" s="605">
        <v>80</v>
      </c>
      <c r="U16" s="605">
        <v>80</v>
      </c>
      <c r="V16" s="605">
        <v>80</v>
      </c>
      <c r="W16" s="605">
        <v>93</v>
      </c>
      <c r="X16" s="605">
        <v>75</v>
      </c>
      <c r="Y16" s="605">
        <v>80</v>
      </c>
      <c r="Z16" s="605">
        <v>80</v>
      </c>
      <c r="AA16" s="605">
        <v>80</v>
      </c>
      <c r="AB16" s="605">
        <v>52</v>
      </c>
      <c r="AC16" s="605">
        <v>80</v>
      </c>
      <c r="AD16" s="605">
        <v>80</v>
      </c>
      <c r="AE16" s="605">
        <v>0</v>
      </c>
      <c r="AF16" s="605">
        <v>86</v>
      </c>
      <c r="AG16" s="605">
        <v>14</v>
      </c>
      <c r="AH16" s="605">
        <v>78</v>
      </c>
      <c r="AI16" s="605">
        <v>80</v>
      </c>
      <c r="AJ16" s="605">
        <v>80</v>
      </c>
      <c r="AK16" s="605">
        <v>80</v>
      </c>
      <c r="AL16" s="605">
        <v>0</v>
      </c>
      <c r="AM16" s="605">
        <v>48</v>
      </c>
      <c r="AN16" s="605">
        <v>69</v>
      </c>
      <c r="AO16" s="605">
        <v>70</v>
      </c>
      <c r="AP16" s="605">
        <v>15</v>
      </c>
      <c r="AQ16" s="605">
        <v>80</v>
      </c>
      <c r="AR16" s="605">
        <v>17</v>
      </c>
      <c r="AS16" s="605">
        <v>77</v>
      </c>
      <c r="AT16" s="605">
        <v>97</v>
      </c>
      <c r="AU16" s="605">
        <v>44</v>
      </c>
      <c r="AV16" s="605">
        <v>60</v>
      </c>
      <c r="AW16" s="605">
        <v>0</v>
      </c>
      <c r="AX16" s="605">
        <v>77</v>
      </c>
      <c r="AY16" s="605">
        <v>75</v>
      </c>
      <c r="AZ16" s="605">
        <v>19</v>
      </c>
      <c r="BA16" s="605">
        <v>86</v>
      </c>
      <c r="BB16" s="605">
        <v>84</v>
      </c>
      <c r="BC16" s="605">
        <v>76</v>
      </c>
      <c r="BD16" s="605">
        <v>60</v>
      </c>
      <c r="BE16" s="605">
        <v>75</v>
      </c>
      <c r="BF16" s="605">
        <v>54</v>
      </c>
      <c r="BG16" s="605">
        <v>89</v>
      </c>
      <c r="BH16" s="605">
        <v>73</v>
      </c>
      <c r="BI16" s="605">
        <v>76</v>
      </c>
      <c r="BJ16" s="605">
        <v>60</v>
      </c>
      <c r="BK16" s="605">
        <v>52</v>
      </c>
      <c r="BL16" s="605">
        <v>81</v>
      </c>
      <c r="BM16" s="605">
        <v>12</v>
      </c>
      <c r="BN16" s="605">
        <v>53</v>
      </c>
      <c r="BO16" s="605">
        <v>72</v>
      </c>
      <c r="BP16" s="605">
        <v>13</v>
      </c>
      <c r="BQ16" s="605">
        <v>14</v>
      </c>
      <c r="BR16" s="605">
        <v>46</v>
      </c>
      <c r="BS16" s="605">
        <v>51</v>
      </c>
      <c r="BT16" s="605">
        <v>0</v>
      </c>
      <c r="BU16" s="605">
        <v>59</v>
      </c>
      <c r="BV16" s="605">
        <v>45</v>
      </c>
      <c r="BW16" s="605">
        <v>50</v>
      </c>
      <c r="BX16" s="605">
        <v>71</v>
      </c>
      <c r="BY16" s="605">
        <v>60</v>
      </c>
      <c r="BZ16" s="605">
        <v>60</v>
      </c>
      <c r="CA16" s="605">
        <v>0</v>
      </c>
      <c r="CB16" s="605">
        <v>95</v>
      </c>
      <c r="CC16" s="605">
        <v>86</v>
      </c>
      <c r="CD16" s="605">
        <v>0</v>
      </c>
      <c r="CE16" s="605">
        <v>0</v>
      </c>
      <c r="CF16" s="605">
        <v>78</v>
      </c>
      <c r="CG16" s="605">
        <v>98</v>
      </c>
      <c r="CH16" s="605">
        <v>47</v>
      </c>
      <c r="CI16" s="605">
        <v>51</v>
      </c>
      <c r="CJ16" s="605">
        <v>60</v>
      </c>
      <c r="CK16" s="605">
        <v>57</v>
      </c>
      <c r="CL16" s="605">
        <v>60</v>
      </c>
      <c r="CM16" s="605">
        <v>17</v>
      </c>
      <c r="CN16" s="605">
        <v>73</v>
      </c>
      <c r="CO16" s="605">
        <v>83</v>
      </c>
      <c r="CP16" s="605">
        <v>99</v>
      </c>
      <c r="CQ16" s="605">
        <v>85</v>
      </c>
      <c r="CR16" s="605">
        <v>0</v>
      </c>
      <c r="CS16" s="605">
        <v>60</v>
      </c>
      <c r="CT16" s="605">
        <v>80</v>
      </c>
      <c r="CU16" s="605">
        <v>69</v>
      </c>
      <c r="CV16" s="605">
        <v>60</v>
      </c>
      <c r="CW16" s="605">
        <v>91</v>
      </c>
      <c r="CX16" s="605">
        <v>80</v>
      </c>
      <c r="CY16" s="605">
        <v>0</v>
      </c>
      <c r="CZ16" s="605">
        <v>0</v>
      </c>
      <c r="DA16" s="605">
        <v>44</v>
      </c>
      <c r="DB16" s="605">
        <v>57</v>
      </c>
      <c r="DC16" s="605">
        <v>0</v>
      </c>
      <c r="DD16" s="605">
        <v>47</v>
      </c>
      <c r="DE16" s="605">
        <v>61</v>
      </c>
      <c r="DF16" s="605">
        <v>91</v>
      </c>
      <c r="DG16" s="605">
        <v>74</v>
      </c>
      <c r="DH16" s="605">
        <v>74</v>
      </c>
      <c r="DI16" s="605">
        <v>60</v>
      </c>
      <c r="DJ16" s="605">
        <v>60</v>
      </c>
      <c r="DK16" s="605">
        <v>60</v>
      </c>
      <c r="DL16" s="605">
        <v>62</v>
      </c>
      <c r="DM16" s="605">
        <v>80</v>
      </c>
      <c r="DN16" s="605">
        <v>73</v>
      </c>
      <c r="DO16" s="605">
        <v>60</v>
      </c>
      <c r="DP16" s="605">
        <v>60</v>
      </c>
      <c r="DQ16" s="605">
        <v>55</v>
      </c>
      <c r="DR16" s="605">
        <v>93</v>
      </c>
      <c r="DS16" s="605">
        <v>43</v>
      </c>
      <c r="DT16" s="605">
        <v>80</v>
      </c>
      <c r="DU16" s="605">
        <v>80</v>
      </c>
      <c r="DV16" s="605">
        <v>71</v>
      </c>
      <c r="DW16" s="605">
        <v>47</v>
      </c>
      <c r="DX16" s="605">
        <v>73</v>
      </c>
      <c r="DY16" s="605">
        <v>0</v>
      </c>
      <c r="DZ16" s="605">
        <v>60</v>
      </c>
      <c r="EA16" s="605">
        <v>0</v>
      </c>
      <c r="EB16" s="605">
        <v>60</v>
      </c>
      <c r="EC16" s="605">
        <v>0</v>
      </c>
      <c r="ED16" s="605">
        <v>60</v>
      </c>
      <c r="EE16" s="605">
        <v>81</v>
      </c>
      <c r="EF16" s="605">
        <v>65</v>
      </c>
      <c r="EG16" s="605">
        <v>100</v>
      </c>
      <c r="EH16" s="605">
        <v>0</v>
      </c>
      <c r="EI16" s="605">
        <v>64</v>
      </c>
      <c r="EJ16" s="605">
        <v>0</v>
      </c>
      <c r="EK16" s="605">
        <v>0</v>
      </c>
      <c r="EL16" s="605">
        <v>82</v>
      </c>
      <c r="EM16" s="605">
        <v>43</v>
      </c>
      <c r="EN16" s="605">
        <v>0</v>
      </c>
      <c r="EO16" s="605">
        <v>80</v>
      </c>
      <c r="EP16" s="605">
        <v>61</v>
      </c>
      <c r="EQ16" s="605">
        <v>42</v>
      </c>
      <c r="ER16" s="605">
        <v>74</v>
      </c>
      <c r="ES16" s="605">
        <v>0</v>
      </c>
      <c r="ET16" s="605">
        <v>49</v>
      </c>
      <c r="EU16" s="605">
        <v>55</v>
      </c>
      <c r="EV16" s="605">
        <v>60</v>
      </c>
      <c r="EW16" s="605">
        <v>91</v>
      </c>
      <c r="EX16" s="605">
        <v>97</v>
      </c>
      <c r="EY16" s="605">
        <v>49</v>
      </c>
      <c r="EZ16" s="605">
        <v>16</v>
      </c>
      <c r="FA16" s="605">
        <v>78</v>
      </c>
      <c r="FB16" s="605">
        <v>60</v>
      </c>
      <c r="FC16" s="605">
        <v>62</v>
      </c>
      <c r="FD16" s="605">
        <v>88</v>
      </c>
      <c r="FE16" s="605">
        <v>62</v>
      </c>
      <c r="FF16" s="605">
        <v>57</v>
      </c>
      <c r="FG16" s="605">
        <v>93</v>
      </c>
      <c r="FH16" s="605">
        <v>95</v>
      </c>
      <c r="FI16" s="605">
        <v>73</v>
      </c>
      <c r="FJ16" s="605">
        <v>0</v>
      </c>
      <c r="FK16" s="605">
        <v>45</v>
      </c>
      <c r="FL16" s="605">
        <v>84</v>
      </c>
      <c r="FM16" s="605">
        <v>60</v>
      </c>
      <c r="FN16" s="605">
        <v>59</v>
      </c>
      <c r="FO16" s="605">
        <v>99</v>
      </c>
      <c r="FP16" s="605">
        <v>0</v>
      </c>
      <c r="FQ16" s="605">
        <v>52</v>
      </c>
      <c r="FR16" s="605">
        <v>60</v>
      </c>
      <c r="FS16" s="605">
        <v>0</v>
      </c>
      <c r="FT16" s="605">
        <v>53</v>
      </c>
      <c r="FU16" s="605">
        <v>12</v>
      </c>
      <c r="FV16" s="605">
        <v>60</v>
      </c>
      <c r="FW16" s="605">
        <v>65</v>
      </c>
      <c r="FX16" s="605">
        <v>76</v>
      </c>
      <c r="FY16" s="605">
        <v>62</v>
      </c>
      <c r="FZ16" s="605">
        <v>0</v>
      </c>
      <c r="GA16" s="605">
        <v>74</v>
      </c>
      <c r="GB16" s="605">
        <v>0</v>
      </c>
      <c r="GC16" s="605">
        <v>15</v>
      </c>
      <c r="GD16" s="605">
        <v>56</v>
      </c>
      <c r="GE16" s="605">
        <v>94</v>
      </c>
      <c r="GF16" s="605">
        <v>62</v>
      </c>
      <c r="GG16" s="605">
        <v>77</v>
      </c>
      <c r="GH16" s="605">
        <v>65</v>
      </c>
      <c r="GI16" s="605">
        <v>70</v>
      </c>
      <c r="GJ16" s="605">
        <v>43</v>
      </c>
      <c r="GK16" s="605">
        <v>52</v>
      </c>
      <c r="GL16" s="605">
        <v>60</v>
      </c>
      <c r="GM16" s="605">
        <v>52</v>
      </c>
      <c r="GN16" s="605">
        <v>58</v>
      </c>
      <c r="GO16" s="605">
        <v>14</v>
      </c>
      <c r="GP16" s="605">
        <v>62</v>
      </c>
      <c r="GQ16" s="605">
        <v>73</v>
      </c>
      <c r="GR16" s="605">
        <v>65</v>
      </c>
      <c r="GS16" s="605">
        <v>60</v>
      </c>
      <c r="GT16" s="605">
        <v>80</v>
      </c>
      <c r="GU16" s="605">
        <v>87</v>
      </c>
      <c r="GV16" s="605">
        <v>14</v>
      </c>
      <c r="GW16" s="605">
        <v>60</v>
      </c>
      <c r="GX16" s="605">
        <v>44</v>
      </c>
      <c r="GY16" s="605">
        <v>77</v>
      </c>
      <c r="GZ16" s="605">
        <v>66</v>
      </c>
      <c r="HA16" s="605">
        <v>65</v>
      </c>
      <c r="HB16" s="605">
        <v>60</v>
      </c>
      <c r="HC16" s="605">
        <v>48</v>
      </c>
      <c r="HD16" s="605">
        <v>16</v>
      </c>
      <c r="HE16" s="605">
        <v>57</v>
      </c>
      <c r="HF16" s="605">
        <v>13</v>
      </c>
      <c r="HG16" s="605">
        <v>0</v>
      </c>
      <c r="HH16" s="605">
        <v>0</v>
      </c>
      <c r="HI16" s="605">
        <v>80</v>
      </c>
      <c r="HJ16" s="605">
        <v>43</v>
      </c>
      <c r="HK16" s="605">
        <v>0</v>
      </c>
      <c r="HL16" s="605">
        <v>42</v>
      </c>
      <c r="HM16" s="605">
        <v>60</v>
      </c>
      <c r="HN16" s="605">
        <v>73</v>
      </c>
      <c r="HO16" s="605">
        <v>100</v>
      </c>
      <c r="HP16" s="605">
        <v>60</v>
      </c>
      <c r="HQ16" s="605">
        <v>60</v>
      </c>
      <c r="HR16" s="605">
        <v>97</v>
      </c>
      <c r="HS16" s="605">
        <v>66</v>
      </c>
      <c r="HT16" s="605">
        <v>0</v>
      </c>
      <c r="HU16" s="605">
        <v>80</v>
      </c>
      <c r="HV16" s="605">
        <v>60</v>
      </c>
      <c r="HW16" s="605">
        <v>53</v>
      </c>
      <c r="HX16" s="605">
        <v>89</v>
      </c>
      <c r="HY16" s="605">
        <v>60</v>
      </c>
      <c r="HZ16" s="605">
        <v>57</v>
      </c>
      <c r="IA16" s="605">
        <v>72</v>
      </c>
      <c r="IB16" s="605">
        <v>0</v>
      </c>
      <c r="IC16" s="605">
        <v>0</v>
      </c>
      <c r="ID16" s="605">
        <v>0</v>
      </c>
      <c r="IE16" s="605">
        <v>92</v>
      </c>
      <c r="IF16" s="605">
        <v>66</v>
      </c>
      <c r="IG16" s="605">
        <v>100</v>
      </c>
      <c r="IH16" s="605">
        <v>47</v>
      </c>
      <c r="II16" s="605">
        <v>60</v>
      </c>
      <c r="IJ16" s="605">
        <v>80</v>
      </c>
      <c r="IK16" s="605">
        <v>64</v>
      </c>
      <c r="IL16" s="605">
        <v>60</v>
      </c>
      <c r="IM16" s="605">
        <v>69</v>
      </c>
      <c r="IN16" s="605">
        <v>60</v>
      </c>
      <c r="IO16" s="605">
        <v>60</v>
      </c>
      <c r="IP16" s="605">
        <v>17</v>
      </c>
      <c r="IQ16" s="605">
        <v>80</v>
      </c>
      <c r="IR16" s="605">
        <v>71</v>
      </c>
      <c r="IS16" s="605">
        <v>92</v>
      </c>
      <c r="IT16" s="605">
        <v>93</v>
      </c>
      <c r="IU16" s="605">
        <v>54</v>
      </c>
      <c r="IV16" s="605">
        <v>97</v>
      </c>
      <c r="IW16" s="605">
        <v>80</v>
      </c>
      <c r="IX16" s="605">
        <v>73</v>
      </c>
      <c r="IY16" s="605">
        <v>93</v>
      </c>
      <c r="IZ16" s="605">
        <v>89</v>
      </c>
      <c r="JA16" s="605">
        <v>0</v>
      </c>
      <c r="JB16" s="605">
        <v>86</v>
      </c>
      <c r="JC16" s="605">
        <v>67</v>
      </c>
      <c r="JD16" s="605">
        <v>60</v>
      </c>
      <c r="JE16" s="605">
        <v>0</v>
      </c>
      <c r="JF16" s="605">
        <v>93</v>
      </c>
      <c r="JG16" s="605">
        <v>80</v>
      </c>
      <c r="JH16" s="605">
        <v>73</v>
      </c>
      <c r="JI16" s="605">
        <v>60</v>
      </c>
      <c r="JJ16" s="605">
        <v>83</v>
      </c>
      <c r="JK16" s="605">
        <v>60</v>
      </c>
      <c r="JL16" s="605">
        <v>60</v>
      </c>
      <c r="JM16" s="605">
        <v>96</v>
      </c>
      <c r="JN16" s="605">
        <v>0</v>
      </c>
      <c r="JO16" s="605">
        <v>59</v>
      </c>
      <c r="JP16" s="605">
        <v>60</v>
      </c>
      <c r="JQ16" s="605">
        <v>54</v>
      </c>
      <c r="JR16" s="605">
        <v>70</v>
      </c>
      <c r="JS16" s="605">
        <v>60</v>
      </c>
      <c r="JT16" s="605">
        <v>85</v>
      </c>
      <c r="JU16" s="605">
        <v>45</v>
      </c>
      <c r="JV16" s="605">
        <v>74</v>
      </c>
      <c r="JW16" s="605">
        <v>60</v>
      </c>
      <c r="JX16" s="605">
        <v>60</v>
      </c>
      <c r="JY16" s="605">
        <v>82</v>
      </c>
      <c r="JZ16" s="605">
        <v>46</v>
      </c>
      <c r="KA16" s="605">
        <v>63</v>
      </c>
      <c r="KB16" s="605">
        <v>81</v>
      </c>
      <c r="KC16" s="605">
        <v>61</v>
      </c>
      <c r="KD16" s="605">
        <v>95</v>
      </c>
      <c r="KE16" s="605">
        <v>0</v>
      </c>
      <c r="KF16" s="605">
        <v>60</v>
      </c>
      <c r="KG16" s="605">
        <v>85</v>
      </c>
      <c r="KH16" s="605">
        <v>73</v>
      </c>
      <c r="KI16" s="605">
        <v>94</v>
      </c>
      <c r="KJ16" s="605">
        <v>65</v>
      </c>
      <c r="KK16" s="605">
        <v>51</v>
      </c>
      <c r="KL16" s="605">
        <v>80</v>
      </c>
      <c r="KM16" s="605">
        <v>96</v>
      </c>
      <c r="KN16" s="605">
        <v>62</v>
      </c>
      <c r="KO16" s="605">
        <v>52</v>
      </c>
      <c r="KP16" s="605">
        <v>14</v>
      </c>
      <c r="KQ16" s="605">
        <v>62</v>
      </c>
      <c r="KR16" s="605">
        <v>100</v>
      </c>
      <c r="KS16" s="605">
        <v>80</v>
      </c>
      <c r="KT16" s="605">
        <v>60</v>
      </c>
      <c r="KU16" s="605">
        <v>62</v>
      </c>
      <c r="KV16" s="605">
        <v>55</v>
      </c>
      <c r="KW16" s="605">
        <v>12</v>
      </c>
      <c r="KX16" s="605">
        <v>64</v>
      </c>
      <c r="KY16" s="605">
        <v>68</v>
      </c>
      <c r="KZ16" s="605">
        <v>0</v>
      </c>
      <c r="LA16" s="605">
        <v>53</v>
      </c>
      <c r="LB16" s="605">
        <v>0</v>
      </c>
      <c r="LC16" s="605">
        <v>42</v>
      </c>
      <c r="LD16" s="605">
        <v>62</v>
      </c>
      <c r="LE16" s="605">
        <v>80</v>
      </c>
      <c r="LF16" s="605">
        <v>80</v>
      </c>
      <c r="LG16" s="605">
        <v>16</v>
      </c>
      <c r="LH16" s="605">
        <v>95</v>
      </c>
      <c r="LI16" s="605">
        <v>73</v>
      </c>
      <c r="LJ16" s="605">
        <v>17</v>
      </c>
      <c r="LK16" s="605">
        <v>62</v>
      </c>
      <c r="LL16" s="605">
        <v>62</v>
      </c>
      <c r="LM16" s="605">
        <v>60</v>
      </c>
      <c r="LN16" s="605">
        <v>45</v>
      </c>
    </row>
  </sheetData>
  <dataConsolidate/>
  <mergeCells count="2">
    <mergeCell ref="A3:LN3"/>
    <mergeCell ref="A12:LN12"/>
  </mergeCells>
  <pageMargins left="0.75" right="0.75" top="1" bottom="1" header="0.5" footer="0.5"/>
  <pageSetup paperSize="9"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5">
    <tabColor rgb="FF7030A0"/>
  </sheetPr>
  <dimension ref="A1:G23"/>
  <sheetViews>
    <sheetView showGridLines="0" tabSelected="1" topLeftCell="A7" workbookViewId="0">
      <selection activeCell="C13" sqref="C13"/>
    </sheetView>
  </sheetViews>
  <sheetFormatPr defaultRowHeight="12" x14ac:dyDescent="0.2"/>
  <cols>
    <col min="2" max="2" width="34" customWidth="1"/>
    <col min="3" max="3" width="34.33203125" customWidth="1"/>
    <col min="4" max="4" width="10.5" customWidth="1"/>
    <col min="5" max="5" width="14.33203125" customWidth="1"/>
  </cols>
  <sheetData>
    <row r="1" spans="1:5" x14ac:dyDescent="0.2">
      <c r="B1" s="579"/>
      <c r="C1" s="579"/>
      <c r="D1" s="579"/>
      <c r="E1" s="579"/>
    </row>
    <row r="2" spans="1:5" ht="21" thickBot="1" x14ac:dyDescent="0.35">
      <c r="B2" s="577"/>
      <c r="C2" s="578"/>
      <c r="D2" s="579"/>
      <c r="E2" s="579"/>
    </row>
    <row r="3" spans="1:5" ht="13.5" thickTop="1" x14ac:dyDescent="0.2">
      <c r="A3" s="586"/>
      <c r="B3" s="587"/>
      <c r="C3" s="588"/>
      <c r="D3" s="589"/>
      <c r="E3" s="580"/>
    </row>
    <row r="4" spans="1:5" ht="18.75" x14ac:dyDescent="0.3">
      <c r="A4" s="590"/>
      <c r="B4" s="733" t="s">
        <v>888</v>
      </c>
      <c r="C4" s="733"/>
      <c r="D4" s="591"/>
      <c r="E4" s="581"/>
    </row>
    <row r="5" spans="1:5" ht="12.75" x14ac:dyDescent="0.2">
      <c r="A5" s="590"/>
      <c r="B5" s="580"/>
      <c r="C5" s="582"/>
      <c r="D5" s="591"/>
      <c r="E5" s="581"/>
    </row>
    <row r="6" spans="1:5" ht="23.25" x14ac:dyDescent="0.3">
      <c r="A6" s="590"/>
      <c r="B6" s="599" t="s">
        <v>13</v>
      </c>
      <c r="C6" s="673" t="s">
        <v>45</v>
      </c>
      <c r="D6" s="591"/>
      <c r="E6" s="581"/>
    </row>
    <row r="7" spans="1:5" ht="12.75" x14ac:dyDescent="0.2">
      <c r="A7" s="590"/>
      <c r="B7" s="580"/>
      <c r="C7" s="602"/>
      <c r="D7" s="591"/>
      <c r="E7" s="581"/>
    </row>
    <row r="8" spans="1:5" ht="18.75" x14ac:dyDescent="0.2">
      <c r="A8" s="590"/>
      <c r="B8" s="600" t="s">
        <v>14</v>
      </c>
      <c r="C8" s="603">
        <f>VLOOKUP(C6,Сотрудники!A2:K33,2)</f>
        <v>4</v>
      </c>
      <c r="D8" s="592"/>
      <c r="E8" s="579"/>
    </row>
    <row r="9" spans="1:5" ht="18.75" x14ac:dyDescent="0.3">
      <c r="A9" s="590"/>
      <c r="B9" s="601" t="s">
        <v>15</v>
      </c>
      <c r="C9" s="674" t="str">
        <f>VLOOKUP(C6,Сотрудники!A2:K33,3)</f>
        <v>рабочий</v>
      </c>
      <c r="D9" s="593"/>
      <c r="E9" s="579"/>
    </row>
    <row r="10" spans="1:5" ht="39.75" customHeight="1" x14ac:dyDescent="0.3">
      <c r="A10" s="590"/>
      <c r="B10" s="601" t="s">
        <v>889</v>
      </c>
      <c r="C10" s="674" t="str">
        <f>VLOOKUP(C6,Сотрудники!A2:K33,4)</f>
        <v>шт.</v>
      </c>
      <c r="D10" s="593"/>
      <c r="E10" s="579"/>
    </row>
    <row r="11" spans="1:5" ht="21.75" customHeight="1" x14ac:dyDescent="0.3">
      <c r="A11" s="590"/>
      <c r="B11" s="601" t="s">
        <v>17</v>
      </c>
      <c r="C11" s="674" t="str">
        <f>VLOOKUP(C6,Сотрудники!A2:K33,5)</f>
        <v>среднее</v>
      </c>
      <c r="D11" s="593"/>
      <c r="E11" s="579"/>
    </row>
    <row r="12" spans="1:5" ht="21" customHeight="1" x14ac:dyDescent="0.3">
      <c r="A12" s="590"/>
      <c r="B12" s="601" t="s">
        <v>18</v>
      </c>
      <c r="C12" s="674" t="str">
        <f>VLOOKUP(C6,Сотрудники!A2:K33,6)</f>
        <v>м</v>
      </c>
      <c r="D12" s="593"/>
      <c r="E12" s="579"/>
    </row>
    <row r="13" spans="1:5" ht="23.25" customHeight="1" x14ac:dyDescent="0.3">
      <c r="A13" s="590"/>
      <c r="B13" s="601" t="s">
        <v>19</v>
      </c>
      <c r="C13" s="675">
        <f>VLOOKUP(C6,Сотрудники!A2:K33,7)</f>
        <v>1954</v>
      </c>
      <c r="D13" s="593"/>
      <c r="E13" s="579"/>
    </row>
    <row r="14" spans="1:5" ht="25.5" customHeight="1" x14ac:dyDescent="0.3">
      <c r="A14" s="590"/>
      <c r="B14" s="601" t="s">
        <v>20</v>
      </c>
      <c r="C14" s="675">
        <f>VLOOKUP(C6,Сотрудники!A2:K33,8)</f>
        <v>1985</v>
      </c>
      <c r="D14" s="593"/>
      <c r="E14" s="579"/>
    </row>
    <row r="15" spans="1:5" ht="36" customHeight="1" x14ac:dyDescent="0.3">
      <c r="A15" s="590"/>
      <c r="B15" s="601" t="s">
        <v>345</v>
      </c>
      <c r="C15" s="675">
        <f>VLOOKUP(C6,Сотрудники!A2:K33,9)</f>
        <v>3</v>
      </c>
      <c r="D15" s="593"/>
      <c r="E15" s="579"/>
    </row>
    <row r="16" spans="1:5" ht="18.75" x14ac:dyDescent="0.3">
      <c r="A16" s="590"/>
      <c r="B16" s="601" t="s">
        <v>22</v>
      </c>
      <c r="C16" s="678">
        <f>VLOOKUP(C6,Сотрудники!A2:K33,10)</f>
        <v>6000</v>
      </c>
      <c r="D16" s="593"/>
      <c r="E16" s="579"/>
    </row>
    <row r="17" spans="1:7" ht="37.5" x14ac:dyDescent="0.3">
      <c r="A17" s="590"/>
      <c r="B17" s="601" t="s">
        <v>346</v>
      </c>
      <c r="C17" s="675" t="str">
        <f>VLOOKUP(C6,Сотрудники!A2:K33,11)</f>
        <v>да</v>
      </c>
      <c r="D17" s="593"/>
      <c r="E17" s="579"/>
    </row>
    <row r="18" spans="1:7" ht="24" customHeight="1" x14ac:dyDescent="0.3">
      <c r="A18" s="590"/>
      <c r="B18" s="601" t="s">
        <v>890</v>
      </c>
      <c r="C18" s="676">
        <f>VLOOKUP(C6,'3_10'!A9:E40,4)</f>
        <v>15</v>
      </c>
      <c r="D18" s="594"/>
      <c r="E18" s="585"/>
    </row>
    <row r="19" spans="1:7" x14ac:dyDescent="0.2">
      <c r="A19" s="590"/>
      <c r="B19" s="583"/>
      <c r="C19" s="584"/>
      <c r="D19" s="594"/>
      <c r="E19" s="585"/>
    </row>
    <row r="20" spans="1:7" ht="12.75" thickBot="1" x14ac:dyDescent="0.25">
      <c r="A20" s="595"/>
      <c r="B20" s="596"/>
      <c r="C20" s="597"/>
      <c r="D20" s="598"/>
      <c r="E20" s="585"/>
    </row>
    <row r="21" spans="1:7" ht="12.75" thickTop="1" x14ac:dyDescent="0.2">
      <c r="B21" s="583"/>
      <c r="C21" s="584"/>
      <c r="D21" s="584"/>
      <c r="E21" s="585"/>
    </row>
    <row r="23" spans="1:7" ht="80.25" customHeight="1" x14ac:dyDescent="0.2">
      <c r="B23" s="731" t="s">
        <v>891</v>
      </c>
      <c r="C23" s="732"/>
      <c r="D23" s="732"/>
      <c r="E23" s="732"/>
      <c r="G23" s="604"/>
    </row>
  </sheetData>
  <mergeCells count="2">
    <mergeCell ref="B23:E23"/>
    <mergeCell ref="B4:C4"/>
  </mergeCells>
  <pageMargins left="0.75" right="0.75" top="1" bottom="1" header="0.5" footer="0.5"/>
  <pageSetup paperSize="9" scale="97"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errorTitle="ошибка" error="ручной ввод запрещен" promptTitle="Выберите" prompt="фамилию из списка" xr:uid="{EF1E4809-A1E4-42AC-800A-9B00ECA6326B}">
          <x14:formula1>
            <xm:f>Сотрудники!$A$2:$A$33</xm:f>
          </x14:formula1>
          <xm:sqref>C6</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7">
    <tabColor rgb="FF7030A0"/>
  </sheetPr>
  <dimension ref="A1:H11"/>
  <sheetViews>
    <sheetView showGridLines="0" topLeftCell="A4" zoomScale="145" zoomScaleNormal="145" workbookViewId="0">
      <selection activeCell="B4" sqref="B4:C4"/>
    </sheetView>
  </sheetViews>
  <sheetFormatPr defaultRowHeight="12" x14ac:dyDescent="0.2"/>
  <cols>
    <col min="1" max="1" width="10.83203125" customWidth="1"/>
    <col min="2" max="2" width="13" customWidth="1"/>
    <col min="3" max="3" width="6.5" customWidth="1"/>
    <col min="4" max="4" width="7.5" customWidth="1"/>
    <col min="5" max="5" width="4.83203125" customWidth="1"/>
    <col min="6" max="6" width="11" customWidth="1"/>
    <col min="8" max="8" width="13.5" customWidth="1"/>
  </cols>
  <sheetData>
    <row r="1" spans="1:8" ht="29.25" customHeight="1" x14ac:dyDescent="0.2">
      <c r="A1" s="5"/>
      <c r="B1" s="5"/>
      <c r="C1" s="5"/>
      <c r="D1" s="5"/>
      <c r="E1" s="5"/>
    </row>
    <row r="2" spans="1:8" x14ac:dyDescent="0.2">
      <c r="A2" s="608"/>
      <c r="B2" s="609" t="s">
        <v>894</v>
      </c>
      <c r="C2" s="608"/>
      <c r="D2" s="608"/>
      <c r="E2" s="608"/>
    </row>
    <row r="3" spans="1:8" ht="13.5" customHeight="1" x14ac:dyDescent="0.2">
      <c r="A3" s="608"/>
      <c r="B3" s="608"/>
      <c r="C3" s="608"/>
      <c r="D3" s="608"/>
      <c r="E3" s="608"/>
    </row>
    <row r="4" spans="1:8" x14ac:dyDescent="0.2">
      <c r="A4" s="610" t="s">
        <v>13</v>
      </c>
      <c r="B4" s="734" t="s">
        <v>363</v>
      </c>
      <c r="C4" s="734"/>
    </row>
    <row r="5" spans="1:8" x14ac:dyDescent="0.2">
      <c r="A5" s="607"/>
      <c r="B5" s="12"/>
      <c r="C5" s="5"/>
      <c r="D5" s="5"/>
      <c r="E5" s="5"/>
    </row>
    <row r="6" spans="1:8" ht="60" customHeight="1" x14ac:dyDescent="0.2">
      <c r="B6" s="612" t="s">
        <v>900</v>
      </c>
      <c r="C6" s="613" t="str">
        <f>'Рейтинг (2)'!A5</f>
        <v>Математика</v>
      </c>
      <c r="D6" s="613" t="str">
        <f>'Рейтинг (2)'!A6</f>
        <v>Информатика</v>
      </c>
      <c r="E6" s="613" t="str">
        <f>'Рейтинг (2)'!A7</f>
        <v>Физика</v>
      </c>
    </row>
    <row r="7" spans="1:8" ht="22.5" customHeight="1" x14ac:dyDescent="0.2">
      <c r="B7" s="614" t="s">
        <v>895</v>
      </c>
      <c r="C7" s="677">
        <f>HLOOKUP(B4,'Рейтинг (2)'!A4:LN7,2)</f>
        <v>42</v>
      </c>
      <c r="D7" s="616">
        <f>HLOOKUP(B4,'Рейтинг (2)'!B4:LN7,3)</f>
        <v>52</v>
      </c>
      <c r="E7" s="616">
        <f>HLOOKUP(B4,'Рейтинг (2)'!A4:LN7,4)</f>
        <v>48</v>
      </c>
    </row>
    <row r="8" spans="1:8" ht="21.75" customHeight="1" x14ac:dyDescent="0.2">
      <c r="B8" s="615" t="s">
        <v>897</v>
      </c>
      <c r="C8" s="616">
        <f>HLOOKUP(B4,'Рейтинг (2)'!A13:LN16,2)</f>
        <v>42</v>
      </c>
      <c r="D8" s="616">
        <f>HLOOKUP(B4,'Рейтинг (2)'!A13:LN16,3)</f>
        <v>52</v>
      </c>
      <c r="E8" s="616">
        <f>HLOOKUP(B4,'Рейтинг (2)'!A13:LN16,4)</f>
        <v>48</v>
      </c>
    </row>
    <row r="9" spans="1:8" ht="12.75" x14ac:dyDescent="0.2">
      <c r="A9" s="55"/>
      <c r="B9" s="5"/>
      <c r="C9" s="5"/>
      <c r="D9" s="5"/>
      <c r="E9" s="5"/>
    </row>
    <row r="10" spans="1:8" ht="12.75" x14ac:dyDescent="0.2">
      <c r="A10" s="55"/>
      <c r="B10" s="5"/>
      <c r="C10" s="5"/>
      <c r="D10" s="5"/>
      <c r="E10" s="5"/>
    </row>
    <row r="11" spans="1:8" ht="129.75" customHeight="1" x14ac:dyDescent="0.2">
      <c r="A11" s="689" t="s">
        <v>896</v>
      </c>
      <c r="B11" s="701"/>
      <c r="C11" s="701"/>
      <c r="D11" s="701"/>
      <c r="E11" s="701"/>
      <c r="F11" s="701"/>
      <c r="G11" s="701"/>
      <c r="H11" s="701"/>
    </row>
  </sheetData>
  <mergeCells count="2">
    <mergeCell ref="A11:H11"/>
    <mergeCell ref="B4:C4"/>
  </mergeCells>
  <pageMargins left="0.75" right="0.75" top="1" bottom="1" header="0.5" footer="0.5"/>
  <pageSetup paperSize="9" scale="72"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errorTitle="ошибка" error="ввод вручную запрещен" promptTitle="введите" prompt="фамилию из списка" xr:uid="{1B797823-F0B8-49C4-903A-11D7F4BFED82}">
          <x14:formula1>
            <xm:f>'Рейтинг (2)'!$B$4:$LN$4</xm:f>
          </x14:formula1>
          <xm:sqref>B4:C4</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46">
    <tabColor rgb="FF7030A0"/>
  </sheetPr>
  <dimension ref="A1:L46"/>
  <sheetViews>
    <sheetView showGridLines="0" workbookViewId="0">
      <selection activeCell="C9" sqref="C9"/>
    </sheetView>
  </sheetViews>
  <sheetFormatPr defaultRowHeight="12" x14ac:dyDescent="0.2"/>
  <cols>
    <col min="1" max="1" width="9.33203125" style="102"/>
    <col min="2" max="2" width="12.83203125" style="102" customWidth="1"/>
    <col min="3" max="3" width="24.6640625" style="102" customWidth="1"/>
    <col min="4" max="4" width="18" style="102" customWidth="1"/>
    <col min="5" max="5" width="14.1640625" style="102" customWidth="1"/>
    <col min="6" max="6" width="6.83203125" style="102" customWidth="1"/>
    <col min="7" max="7" width="3.1640625" style="102" customWidth="1"/>
    <col min="8" max="8" width="2.6640625" customWidth="1"/>
    <col min="9" max="9" width="6.33203125" customWidth="1"/>
    <col min="10" max="10" width="18.5" customWidth="1"/>
    <col min="11" max="11" width="17.1640625" customWidth="1"/>
  </cols>
  <sheetData>
    <row r="1" spans="1:12" ht="60.6" customHeight="1" x14ac:dyDescent="0.3">
      <c r="A1" s="58"/>
      <c r="B1" s="59" t="s">
        <v>678</v>
      </c>
      <c r="C1" s="59"/>
      <c r="D1" s="60"/>
      <c r="E1" s="61"/>
      <c r="F1" s="62"/>
      <c r="G1" s="63"/>
      <c r="H1" s="5"/>
      <c r="I1" s="5"/>
      <c r="J1" s="9" t="s">
        <v>679</v>
      </c>
      <c r="K1" s="5"/>
      <c r="L1" s="5"/>
    </row>
    <row r="2" spans="1:12" ht="27" x14ac:dyDescent="0.35">
      <c r="A2" s="64"/>
      <c r="B2" s="65"/>
      <c r="C2" s="66" t="s">
        <v>680</v>
      </c>
      <c r="D2" s="67" t="s">
        <v>681</v>
      </c>
      <c r="E2" s="68"/>
      <c r="F2" s="68"/>
      <c r="G2" s="69"/>
      <c r="H2" s="5"/>
      <c r="I2" s="5"/>
      <c r="J2" s="541" t="s">
        <v>682</v>
      </c>
      <c r="K2" s="541" t="s">
        <v>337</v>
      </c>
      <c r="L2" s="5"/>
    </row>
    <row r="3" spans="1:12" ht="13.5" x14ac:dyDescent="0.25">
      <c r="A3" s="64"/>
      <c r="B3" s="68"/>
      <c r="C3" s="66" t="s">
        <v>683</v>
      </c>
      <c r="D3" s="67" t="s">
        <v>684</v>
      </c>
      <c r="E3" s="68"/>
      <c r="F3" s="68"/>
      <c r="G3" s="69"/>
      <c r="H3" s="5"/>
      <c r="I3" s="5"/>
      <c r="J3" s="537" t="s">
        <v>688</v>
      </c>
      <c r="K3" s="538">
        <v>3053</v>
      </c>
      <c r="L3" s="5"/>
    </row>
    <row r="4" spans="1:12" ht="13.5" x14ac:dyDescent="0.25">
      <c r="A4" s="64"/>
      <c r="B4" s="68"/>
      <c r="C4" s="70" t="s">
        <v>686</v>
      </c>
      <c r="D4" s="71" t="s">
        <v>687</v>
      </c>
      <c r="E4" s="68"/>
      <c r="F4" s="68"/>
      <c r="G4" s="69"/>
      <c r="H4" s="5"/>
      <c r="I4" s="5"/>
      <c r="J4" s="537" t="s">
        <v>689</v>
      </c>
      <c r="K4" s="538">
        <v>500</v>
      </c>
      <c r="L4" s="5"/>
    </row>
    <row r="5" spans="1:12" ht="13.5" x14ac:dyDescent="0.2">
      <c r="A5" s="64"/>
      <c r="B5" s="68"/>
      <c r="C5" s="739" t="s">
        <v>690</v>
      </c>
      <c r="D5" s="68"/>
      <c r="E5" s="67"/>
      <c r="F5" s="68"/>
      <c r="G5" s="69"/>
      <c r="H5" s="5"/>
      <c r="I5" s="5"/>
      <c r="J5" s="539" t="s">
        <v>693</v>
      </c>
      <c r="K5" s="540">
        <v>7037</v>
      </c>
      <c r="L5" s="5"/>
    </row>
    <row r="6" spans="1:12" ht="13.5" customHeight="1" x14ac:dyDescent="0.3">
      <c r="A6" s="64"/>
      <c r="B6" s="68"/>
      <c r="C6" s="739"/>
      <c r="D6" s="72"/>
      <c r="E6" s="73"/>
      <c r="F6" s="68"/>
      <c r="G6" s="69"/>
      <c r="H6" s="5"/>
      <c r="I6" s="5"/>
      <c r="J6" s="537" t="s">
        <v>685</v>
      </c>
      <c r="K6" s="538">
        <v>2001</v>
      </c>
      <c r="L6" s="5"/>
    </row>
    <row r="7" spans="1:12" s="80" customFormat="1" ht="15" customHeight="1" thickBot="1" x14ac:dyDescent="0.3">
      <c r="A7" s="74"/>
      <c r="B7" s="75" t="s">
        <v>692</v>
      </c>
      <c r="C7" s="75"/>
      <c r="D7" s="76">
        <f ca="1">TODAY()</f>
        <v>44523</v>
      </c>
      <c r="E7" s="75"/>
      <c r="F7" s="77"/>
      <c r="G7" s="78"/>
      <c r="H7" s="79"/>
      <c r="I7" s="79"/>
      <c r="J7" s="537" t="s">
        <v>691</v>
      </c>
      <c r="K7" s="538">
        <v>400</v>
      </c>
      <c r="L7" s="5"/>
    </row>
    <row r="8" spans="1:12" ht="12.75" x14ac:dyDescent="0.2">
      <c r="A8" s="81"/>
      <c r="B8" s="82" t="s">
        <v>99</v>
      </c>
      <c r="C8" s="83" t="s">
        <v>682</v>
      </c>
      <c r="D8" s="83" t="s">
        <v>694</v>
      </c>
      <c r="E8" s="12"/>
      <c r="F8" s="12"/>
      <c r="G8" s="69"/>
      <c r="H8" s="5"/>
      <c r="I8" s="84"/>
      <c r="J8" s="5"/>
      <c r="K8" s="5"/>
      <c r="L8" s="5"/>
    </row>
    <row r="9" spans="1:12" ht="13.5" x14ac:dyDescent="0.25">
      <c r="A9" s="81"/>
      <c r="B9" s="85">
        <v>1</v>
      </c>
      <c r="C9" s="86"/>
      <c r="D9" s="536" t="str">
        <f t="shared" ref="D9:D13" si="0">IF(ISBLANK(C9)=FALSE,VLOOKUP(C9,$J$3:$K$7,2)," ")</f>
        <v xml:space="preserve"> </v>
      </c>
      <c r="E9" s="12"/>
      <c r="F9" s="12"/>
      <c r="G9" s="69"/>
      <c r="H9" s="5"/>
      <c r="I9" s="87"/>
      <c r="J9" s="88"/>
      <c r="K9" s="5"/>
      <c r="L9" s="5"/>
    </row>
    <row r="10" spans="1:12" x14ac:dyDescent="0.2">
      <c r="A10" s="81"/>
      <c r="B10" s="85">
        <v>2</v>
      </c>
      <c r="C10" s="86"/>
      <c r="D10" s="536" t="str">
        <f t="shared" si="0"/>
        <v xml:space="preserve"> </v>
      </c>
      <c r="E10" s="12"/>
      <c r="F10" s="12"/>
      <c r="G10" s="69"/>
      <c r="H10" s="5"/>
      <c r="I10" s="5"/>
      <c r="J10" s="5"/>
      <c r="K10" s="5"/>
      <c r="L10" s="5"/>
    </row>
    <row r="11" spans="1:12" x14ac:dyDescent="0.2">
      <c r="A11" s="81"/>
      <c r="B11" s="85">
        <v>3</v>
      </c>
      <c r="C11" s="86"/>
      <c r="D11" s="536" t="str">
        <f t="shared" si="0"/>
        <v xml:space="preserve"> </v>
      </c>
      <c r="E11" s="12"/>
      <c r="F11" s="12"/>
      <c r="G11" s="69"/>
      <c r="H11" s="5"/>
      <c r="I11" s="5"/>
      <c r="J11" s="5"/>
      <c r="K11" s="5"/>
      <c r="L11" s="5"/>
    </row>
    <row r="12" spans="1:12" x14ac:dyDescent="0.2">
      <c r="A12" s="81"/>
      <c r="B12" s="85">
        <v>4</v>
      </c>
      <c r="C12" s="86"/>
      <c r="D12" s="536" t="str">
        <f t="shared" si="0"/>
        <v xml:space="preserve"> </v>
      </c>
      <c r="E12" s="12"/>
      <c r="F12" s="12"/>
      <c r="G12" s="69"/>
      <c r="H12" s="5"/>
      <c r="I12" s="5"/>
      <c r="J12" s="5"/>
      <c r="K12" s="5"/>
      <c r="L12" s="5"/>
    </row>
    <row r="13" spans="1:12" ht="12.75" thickBot="1" x14ac:dyDescent="0.25">
      <c r="A13" s="81"/>
      <c r="B13" s="89">
        <v>5</v>
      </c>
      <c r="C13" s="90"/>
      <c r="D13" s="536" t="str">
        <f t="shared" si="0"/>
        <v xml:space="preserve"> </v>
      </c>
      <c r="E13" s="12"/>
      <c r="F13" s="12"/>
      <c r="G13" s="69"/>
      <c r="H13" s="5"/>
      <c r="I13" s="5"/>
      <c r="J13" s="5"/>
      <c r="K13" s="5"/>
      <c r="L13" s="5"/>
    </row>
    <row r="14" spans="1:12" ht="12.75" x14ac:dyDescent="0.2">
      <c r="A14" s="64"/>
      <c r="B14" s="91"/>
      <c r="C14" s="92" t="s">
        <v>265</v>
      </c>
      <c r="D14" s="536">
        <f>SUM(D9:D13)</f>
        <v>0</v>
      </c>
      <c r="E14" s="12"/>
      <c r="F14" s="12"/>
      <c r="G14" s="69"/>
      <c r="H14" s="5"/>
      <c r="I14" s="5"/>
      <c r="J14" s="5"/>
      <c r="K14" s="5"/>
      <c r="L14" s="5"/>
    </row>
    <row r="15" spans="1:12" ht="12.75" x14ac:dyDescent="0.2">
      <c r="A15" s="64"/>
      <c r="B15" s="91"/>
      <c r="C15" s="93"/>
      <c r="D15" s="94"/>
      <c r="E15" s="12"/>
      <c r="F15" s="12"/>
      <c r="G15" s="69"/>
      <c r="H15" s="5"/>
      <c r="I15" s="5"/>
      <c r="J15" s="5"/>
      <c r="K15" s="5"/>
      <c r="L15" s="5"/>
    </row>
    <row r="16" spans="1:12" x14ac:dyDescent="0.2">
      <c r="A16" s="64"/>
      <c r="B16" s="95" t="s">
        <v>695</v>
      </c>
      <c r="C16" s="91"/>
      <c r="D16" s="95"/>
      <c r="E16" s="95" t="s">
        <v>696</v>
      </c>
      <c r="F16" s="91"/>
      <c r="G16" s="96"/>
      <c r="H16" s="5"/>
      <c r="I16" s="5"/>
      <c r="J16" s="5"/>
      <c r="K16" s="5"/>
      <c r="L16" s="5"/>
    </row>
    <row r="17" spans="1:12" x14ac:dyDescent="0.2">
      <c r="A17" s="64"/>
      <c r="B17" s="735" t="s">
        <v>697</v>
      </c>
      <c r="C17" s="735"/>
      <c r="D17" s="735"/>
      <c r="E17" s="736" t="s">
        <v>698</v>
      </c>
      <c r="F17" s="737"/>
      <c r="G17" s="738"/>
      <c r="H17" s="5"/>
      <c r="I17" s="5"/>
      <c r="J17" s="5"/>
      <c r="K17" s="5"/>
      <c r="L17" s="5"/>
    </row>
    <row r="18" spans="1:12" ht="23.25" customHeight="1" x14ac:dyDescent="0.2">
      <c r="A18" s="64"/>
      <c r="B18" s="91"/>
      <c r="C18" s="91"/>
      <c r="D18" s="91"/>
      <c r="E18" s="91" t="s">
        <v>699</v>
      </c>
      <c r="F18" s="91"/>
      <c r="G18" s="96"/>
      <c r="H18" s="5"/>
      <c r="I18" s="5"/>
      <c r="J18" s="5"/>
      <c r="K18" s="5"/>
      <c r="L18" s="5"/>
    </row>
    <row r="19" spans="1:12" x14ac:dyDescent="0.2">
      <c r="A19" s="64"/>
      <c r="B19" s="91" t="s">
        <v>700</v>
      </c>
      <c r="C19" s="91" t="s">
        <v>701</v>
      </c>
      <c r="D19" s="91"/>
      <c r="E19" s="91"/>
      <c r="F19" s="91"/>
      <c r="G19" s="96"/>
      <c r="H19" s="5"/>
      <c r="I19" s="5"/>
      <c r="J19" s="5"/>
      <c r="K19" s="5"/>
      <c r="L19" s="5"/>
    </row>
    <row r="20" spans="1:12" x14ac:dyDescent="0.2">
      <c r="A20" s="64"/>
      <c r="B20" s="97" t="s">
        <v>702</v>
      </c>
      <c r="C20" s="91"/>
      <c r="D20" s="91"/>
      <c r="E20" s="91"/>
      <c r="F20" s="91"/>
      <c r="G20" s="96"/>
      <c r="H20" s="5"/>
      <c r="I20" s="5"/>
      <c r="J20" s="5"/>
      <c r="K20" s="5"/>
      <c r="L20" s="5"/>
    </row>
    <row r="21" spans="1:12" x14ac:dyDescent="0.2">
      <c r="A21" s="64"/>
      <c r="B21" s="68"/>
      <c r="C21" s="68"/>
      <c r="D21" s="68"/>
      <c r="E21" s="67"/>
      <c r="F21" s="68"/>
      <c r="G21" s="69"/>
      <c r="H21" s="5"/>
      <c r="I21" s="5"/>
      <c r="J21" s="5"/>
      <c r="K21" s="5"/>
      <c r="L21" s="5"/>
    </row>
    <row r="22" spans="1:12" x14ac:dyDescent="0.2">
      <c r="A22" s="98"/>
      <c r="B22" s="99"/>
      <c r="C22" s="99"/>
      <c r="D22" s="99"/>
      <c r="E22" s="100"/>
      <c r="F22" s="99"/>
      <c r="G22" s="101"/>
      <c r="H22" s="5"/>
      <c r="I22" s="5"/>
      <c r="J22" s="5"/>
      <c r="K22" s="5"/>
      <c r="L22" s="5"/>
    </row>
    <row r="23" spans="1:12" x14ac:dyDescent="0.2">
      <c r="B23" s="103"/>
      <c r="C23" s="103"/>
      <c r="D23" s="103"/>
      <c r="E23" s="103"/>
      <c r="F23" s="103"/>
    </row>
    <row r="24" spans="1:12" ht="161.25" customHeight="1" x14ac:dyDescent="0.2">
      <c r="A24" s="740" t="s">
        <v>887</v>
      </c>
      <c r="B24" s="741"/>
      <c r="C24" s="741"/>
      <c r="D24" s="741"/>
      <c r="E24" s="741"/>
      <c r="F24" s="741"/>
      <c r="G24" s="741"/>
      <c r="H24" s="741"/>
      <c r="I24" s="741"/>
      <c r="J24" s="741"/>
      <c r="K24" s="741"/>
      <c r="L24" s="741"/>
    </row>
    <row r="25" spans="1:12" x14ac:dyDescent="0.2">
      <c r="B25" s="103"/>
      <c r="C25" s="103"/>
      <c r="D25" s="103"/>
      <c r="E25" s="103"/>
      <c r="F25" s="103"/>
    </row>
    <row r="26" spans="1:12" x14ac:dyDescent="0.2">
      <c r="B26" s="103"/>
      <c r="C26" s="103"/>
      <c r="D26" s="103"/>
      <c r="E26" s="103"/>
      <c r="F26" s="103"/>
    </row>
    <row r="27" spans="1:12" x14ac:dyDescent="0.2">
      <c r="B27" s="103"/>
      <c r="C27" s="103"/>
      <c r="D27" s="103"/>
      <c r="E27" s="103"/>
      <c r="F27" s="103"/>
    </row>
    <row r="28" spans="1:12" x14ac:dyDescent="0.2">
      <c r="B28" s="103"/>
      <c r="C28" s="103"/>
      <c r="D28" s="103"/>
      <c r="E28" s="103"/>
      <c r="F28" s="103"/>
    </row>
    <row r="29" spans="1:12" x14ac:dyDescent="0.2">
      <c r="B29" s="103"/>
      <c r="C29" s="103"/>
      <c r="D29" s="103"/>
      <c r="E29" s="103"/>
      <c r="F29" s="103"/>
    </row>
    <row r="30" spans="1:12" x14ac:dyDescent="0.2">
      <c r="B30" s="103"/>
      <c r="C30" s="103"/>
      <c r="D30" s="103"/>
      <c r="E30" s="103"/>
      <c r="F30" s="103"/>
    </row>
    <row r="31" spans="1:12" x14ac:dyDescent="0.2">
      <c r="B31" s="103"/>
      <c r="C31" s="103"/>
      <c r="D31" s="103"/>
      <c r="E31" s="103"/>
      <c r="F31" s="103"/>
    </row>
    <row r="32" spans="1:12" x14ac:dyDescent="0.2">
      <c r="B32" s="103"/>
      <c r="C32" s="103"/>
      <c r="D32" s="103"/>
      <c r="E32" s="103"/>
      <c r="F32" s="103"/>
    </row>
    <row r="33" spans="2:6" x14ac:dyDescent="0.2">
      <c r="B33" s="103"/>
      <c r="C33" s="103"/>
      <c r="D33" s="103"/>
      <c r="E33" s="103"/>
      <c r="F33" s="103"/>
    </row>
    <row r="34" spans="2:6" x14ac:dyDescent="0.2">
      <c r="B34" s="103"/>
      <c r="C34" s="103"/>
      <c r="D34" s="103"/>
      <c r="E34" s="103"/>
      <c r="F34" s="103"/>
    </row>
    <row r="35" spans="2:6" x14ac:dyDescent="0.2">
      <c r="B35" s="103"/>
      <c r="C35" s="103"/>
      <c r="D35" s="103"/>
      <c r="E35" s="103"/>
      <c r="F35" s="103"/>
    </row>
    <row r="36" spans="2:6" x14ac:dyDescent="0.2">
      <c r="B36" s="103"/>
      <c r="C36" s="103"/>
      <c r="D36" s="103"/>
      <c r="E36" s="103"/>
      <c r="F36" s="103"/>
    </row>
    <row r="37" spans="2:6" x14ac:dyDescent="0.2">
      <c r="B37" s="103"/>
      <c r="C37" s="103"/>
      <c r="D37" s="103"/>
      <c r="E37" s="103"/>
      <c r="F37" s="103"/>
    </row>
    <row r="38" spans="2:6" x14ac:dyDescent="0.2">
      <c r="B38" s="103"/>
      <c r="C38" s="103"/>
      <c r="D38" s="103"/>
      <c r="E38" s="103"/>
      <c r="F38" s="103"/>
    </row>
    <row r="39" spans="2:6" x14ac:dyDescent="0.2">
      <c r="B39" s="103"/>
      <c r="C39" s="103"/>
      <c r="D39" s="103"/>
      <c r="E39" s="103"/>
      <c r="F39" s="103"/>
    </row>
    <row r="40" spans="2:6" x14ac:dyDescent="0.2">
      <c r="B40" s="103"/>
      <c r="C40" s="103"/>
      <c r="D40" s="103"/>
      <c r="E40" s="103"/>
      <c r="F40" s="103"/>
    </row>
    <row r="41" spans="2:6" x14ac:dyDescent="0.2">
      <c r="B41" s="103"/>
      <c r="C41" s="103"/>
      <c r="D41" s="103"/>
      <c r="E41" s="103"/>
      <c r="F41" s="103"/>
    </row>
    <row r="42" spans="2:6" x14ac:dyDescent="0.2">
      <c r="B42" s="103"/>
      <c r="C42" s="103"/>
      <c r="D42" s="103"/>
      <c r="E42" s="103"/>
      <c r="F42" s="103"/>
    </row>
    <row r="43" spans="2:6" x14ac:dyDescent="0.2">
      <c r="B43" s="103"/>
      <c r="C43" s="103"/>
      <c r="D43" s="103"/>
      <c r="E43" s="103"/>
      <c r="F43" s="103"/>
    </row>
    <row r="44" spans="2:6" x14ac:dyDescent="0.2">
      <c r="B44" s="103"/>
      <c r="C44" s="103"/>
      <c r="D44" s="103"/>
      <c r="E44" s="103"/>
      <c r="F44" s="103"/>
    </row>
    <row r="45" spans="2:6" x14ac:dyDescent="0.2">
      <c r="B45" s="103"/>
      <c r="C45" s="103"/>
      <c r="D45" s="103"/>
      <c r="E45" s="103"/>
      <c r="F45" s="103"/>
    </row>
    <row r="46" spans="2:6" x14ac:dyDescent="0.2">
      <c r="B46" s="103"/>
      <c r="C46" s="103"/>
      <c r="D46" s="103"/>
      <c r="E46" s="103"/>
      <c r="F46" s="103"/>
    </row>
  </sheetData>
  <sortState ref="J3:K7">
    <sortCondition ref="J3"/>
  </sortState>
  <mergeCells count="4">
    <mergeCell ref="B17:D17"/>
    <mergeCell ref="E17:G17"/>
    <mergeCell ref="C5:C6"/>
    <mergeCell ref="A24:L24"/>
  </mergeCells>
  <conditionalFormatting sqref="C9:C13">
    <cfRule type="cellIs" dxfId="0" priority="1" stopIfTrue="1" operator="equal">
      <formula>"ошибка"</formula>
    </cfRule>
  </conditionalFormatting>
  <dataValidations count="1">
    <dataValidation type="list" allowBlank="1" showInputMessage="1" showErrorMessage="1" sqref="C9:C13" xr:uid="{00000000-0002-0000-2F00-000000000000}">
      <formula1>$J$3:$J$7</formula1>
    </dataValidation>
  </dataValidations>
  <pageMargins left="0.75" right="0.75" top="1" bottom="1" header="0.5" footer="0.5"/>
  <pageSetup paperSize="9" scale="89" orientation="landscape" r:id="rId1"/>
  <headerFooter alignWithMargins="0"/>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64">
    <tabColor rgb="FF7030A0"/>
  </sheetPr>
  <dimension ref="A1:Z29"/>
  <sheetViews>
    <sheetView showGridLines="0" workbookViewId="0">
      <selection activeCell="F7" sqref="F7:F10"/>
    </sheetView>
  </sheetViews>
  <sheetFormatPr defaultColWidth="10.6640625" defaultRowHeight="15.75" x14ac:dyDescent="0.2"/>
  <cols>
    <col min="1" max="1" width="10.6640625" style="104" customWidth="1"/>
    <col min="2" max="2" width="13.5" style="124" customWidth="1"/>
    <col min="3" max="3" width="12.83203125" style="123" customWidth="1"/>
    <col min="4" max="4" width="13.33203125" style="123" customWidth="1"/>
    <col min="5" max="5" width="11" style="108" customWidth="1"/>
    <col min="6" max="6" width="44.33203125" style="108" customWidth="1"/>
    <col min="7" max="17" width="10.6640625" style="108" customWidth="1"/>
    <col min="18" max="18" width="10.6640625" style="109" customWidth="1"/>
    <col min="19" max="19" width="9.33203125" style="109" customWidth="1"/>
    <col min="20" max="20" width="10.5" style="109" customWidth="1"/>
    <col min="21" max="21" width="10" style="109" customWidth="1"/>
    <col min="22" max="23" width="10.6640625" style="109" customWidth="1"/>
    <col min="24" max="24" width="7.5" style="125" customWidth="1"/>
    <col min="25" max="25" width="7" style="125" customWidth="1"/>
    <col min="26" max="26" width="10.6640625" style="109" customWidth="1"/>
    <col min="27" max="16384" width="10.6640625" style="108"/>
  </cols>
  <sheetData>
    <row r="1" spans="1:25" x14ac:dyDescent="0.2">
      <c r="B1" s="105"/>
      <c r="C1" s="106"/>
      <c r="D1" s="106"/>
      <c r="E1" s="107"/>
      <c r="F1" s="105"/>
      <c r="S1" s="110"/>
      <c r="T1" s="110"/>
      <c r="U1" s="110"/>
      <c r="X1" s="111"/>
      <c r="Y1" s="109"/>
    </row>
    <row r="2" spans="1:25" ht="20.25" customHeight="1" x14ac:dyDescent="0.3">
      <c r="A2" s="544" t="s">
        <v>703</v>
      </c>
      <c r="B2" s="112"/>
      <c r="C2" s="113"/>
      <c r="D2" s="113"/>
      <c r="E2" s="113"/>
      <c r="F2" s="105"/>
      <c r="S2" s="110"/>
      <c r="T2" s="110"/>
      <c r="U2" s="110"/>
      <c r="X2" s="109"/>
      <c r="Y2" s="109"/>
    </row>
    <row r="3" spans="1:25" ht="20.25" customHeight="1" x14ac:dyDescent="0.2">
      <c r="A3" s="114"/>
      <c r="B3" s="115"/>
      <c r="C3" s="116"/>
      <c r="D3" s="116"/>
      <c r="E3" s="113"/>
      <c r="S3" s="110"/>
      <c r="T3" s="110"/>
      <c r="U3" s="110"/>
      <c r="X3" s="109"/>
      <c r="Y3" s="109"/>
    </row>
    <row r="4" spans="1:25" ht="24" customHeight="1" x14ac:dyDescent="0.25">
      <c r="A4" s="114"/>
      <c r="B4" s="542"/>
      <c r="C4" s="744" t="s">
        <v>704</v>
      </c>
      <c r="D4" s="744"/>
      <c r="E4" s="5"/>
      <c r="F4" s="117"/>
      <c r="X4" s="109"/>
      <c r="Y4" s="109"/>
    </row>
    <row r="5" spans="1:25" ht="12" customHeight="1" x14ac:dyDescent="0.2">
      <c r="B5" s="543" t="s">
        <v>705</v>
      </c>
      <c r="C5" s="543" t="s">
        <v>706</v>
      </c>
      <c r="D5" s="543" t="s">
        <v>707</v>
      </c>
      <c r="E5" s="5"/>
      <c r="F5" s="745"/>
      <c r="X5" s="109"/>
      <c r="Y5" s="109"/>
    </row>
    <row r="6" spans="1:25" ht="17.100000000000001" customHeight="1" x14ac:dyDescent="0.2">
      <c r="A6" s="746" t="s">
        <v>708</v>
      </c>
      <c r="B6" s="545">
        <v>1959</v>
      </c>
      <c r="C6" s="546">
        <v>71</v>
      </c>
      <c r="D6" s="546">
        <v>63</v>
      </c>
      <c r="E6" s="5"/>
      <c r="F6" s="745"/>
      <c r="X6" s="109"/>
      <c r="Y6" s="109"/>
    </row>
    <row r="7" spans="1:25" ht="17.100000000000001" customHeight="1" x14ac:dyDescent="0.2">
      <c r="A7" s="746"/>
      <c r="B7" s="545">
        <v>1970</v>
      </c>
      <c r="C7" s="547">
        <v>73</v>
      </c>
      <c r="D7" s="547">
        <v>64</v>
      </c>
      <c r="E7" s="5"/>
      <c r="F7" s="745"/>
      <c r="X7" s="109"/>
      <c r="Y7" s="109"/>
    </row>
    <row r="8" spans="1:25" ht="17.100000000000001" customHeight="1" x14ac:dyDescent="0.2">
      <c r="A8" s="746"/>
      <c r="B8" s="545">
        <v>1980</v>
      </c>
      <c r="C8" s="547">
        <v>73</v>
      </c>
      <c r="D8" s="547">
        <v>62</v>
      </c>
      <c r="E8" s="5"/>
      <c r="F8" s="745"/>
      <c r="X8" s="109"/>
      <c r="Y8" s="109"/>
    </row>
    <row r="9" spans="1:25" ht="17.100000000000001" customHeight="1" x14ac:dyDescent="0.2">
      <c r="A9" s="746"/>
      <c r="B9" s="545">
        <v>1989</v>
      </c>
      <c r="C9" s="547">
        <v>74</v>
      </c>
      <c r="D9" s="547">
        <v>65</v>
      </c>
      <c r="E9" s="5"/>
      <c r="F9" s="745"/>
      <c r="X9" s="109"/>
      <c r="Y9" s="109"/>
    </row>
    <row r="10" spans="1:25" ht="17.100000000000001" customHeight="1" x14ac:dyDescent="0.2">
      <c r="A10" s="746"/>
      <c r="B10" s="545">
        <v>1992</v>
      </c>
      <c r="C10" s="547">
        <v>74</v>
      </c>
      <c r="D10" s="547">
        <v>62</v>
      </c>
      <c r="E10" s="5"/>
      <c r="F10" s="745"/>
      <c r="X10" s="109"/>
      <c r="Y10" s="109"/>
    </row>
    <row r="11" spans="1:25" ht="17.100000000000001" customHeight="1" x14ac:dyDescent="0.2">
      <c r="A11" s="746"/>
      <c r="B11" s="545">
        <v>1994</v>
      </c>
      <c r="C11" s="547">
        <v>71</v>
      </c>
      <c r="D11" s="547">
        <v>58</v>
      </c>
      <c r="E11" s="5"/>
      <c r="F11" s="745"/>
      <c r="X11" s="109"/>
      <c r="Y11" s="109"/>
    </row>
    <row r="12" spans="1:25" ht="17.100000000000001" customHeight="1" x14ac:dyDescent="0.2">
      <c r="A12" s="746"/>
      <c r="B12" s="545">
        <v>1996</v>
      </c>
      <c r="C12" s="547">
        <v>73</v>
      </c>
      <c r="D12" s="547">
        <v>60</v>
      </c>
      <c r="E12" s="5"/>
      <c r="F12" s="745"/>
      <c r="X12" s="109"/>
      <c r="Y12" s="109"/>
    </row>
    <row r="13" spans="1:25" ht="17.100000000000001" customHeight="1" x14ac:dyDescent="0.2">
      <c r="A13" s="746" t="s">
        <v>709</v>
      </c>
      <c r="B13" s="545">
        <v>2020</v>
      </c>
      <c r="C13" s="548">
        <f>TREND($C$6:$C$12,$B$6:$B$12,B13)</f>
        <v>74.016982525227661</v>
      </c>
      <c r="D13" s="548">
        <f>TREND($D$6:$D$12,$B$6:$B$12,B13)</f>
        <v>58.73640167364016</v>
      </c>
      <c r="E13" s="5"/>
      <c r="F13" s="745"/>
      <c r="X13" s="119"/>
      <c r="Y13" s="119"/>
    </row>
    <row r="14" spans="1:25" ht="17.100000000000001" customHeight="1" x14ac:dyDescent="0.2">
      <c r="A14" s="746"/>
      <c r="B14" s="545">
        <v>2030</v>
      </c>
      <c r="C14" s="548">
        <f t="shared" ref="C14:C16" si="0">TREND($C$6:$C$12,$B$6:$B$12,B14)</f>
        <v>74.367708589712038</v>
      </c>
      <c r="D14" s="548">
        <f t="shared" ref="D14:D16" si="1">TREND($D$6:$D$12,$B$6:$B$12,B14)</f>
        <v>57.857740585774053</v>
      </c>
      <c r="E14" s="5"/>
      <c r="F14" s="745"/>
      <c r="X14" s="119"/>
      <c r="Y14" s="119"/>
    </row>
    <row r="15" spans="1:25" ht="17.100000000000001" customHeight="1" x14ac:dyDescent="0.2">
      <c r="A15" s="746"/>
      <c r="B15" s="545">
        <v>2040</v>
      </c>
      <c r="C15" s="548">
        <f t="shared" si="0"/>
        <v>74.7184346541964</v>
      </c>
      <c r="D15" s="548">
        <f t="shared" si="1"/>
        <v>56.979079497907946</v>
      </c>
      <c r="E15" s="5"/>
      <c r="F15" s="745"/>
      <c r="X15" s="119"/>
      <c r="Y15" s="119"/>
    </row>
    <row r="16" spans="1:25" ht="17.100000000000001" customHeight="1" x14ac:dyDescent="0.2">
      <c r="A16" s="746"/>
      <c r="B16" s="545">
        <v>2050</v>
      </c>
      <c r="C16" s="548">
        <f t="shared" si="0"/>
        <v>75.069160718680777</v>
      </c>
      <c r="D16" s="548">
        <f t="shared" si="1"/>
        <v>56.10041841004184</v>
      </c>
      <c r="E16" s="5"/>
      <c r="F16" s="745"/>
      <c r="X16" s="119"/>
      <c r="Y16" s="119"/>
    </row>
    <row r="17" spans="1:6" ht="23.25" customHeight="1" x14ac:dyDescent="0.2">
      <c r="A17" s="114"/>
      <c r="B17" s="120"/>
      <c r="C17" s="121"/>
      <c r="D17" s="121"/>
      <c r="E17" s="122"/>
      <c r="F17" s="118"/>
    </row>
    <row r="18" spans="1:6" ht="96.75" customHeight="1" x14ac:dyDescent="0.2">
      <c r="A18" s="742" t="s">
        <v>861</v>
      </c>
      <c r="B18" s="743"/>
      <c r="C18" s="743"/>
      <c r="D18" s="743"/>
      <c r="E18" s="743"/>
      <c r="F18" s="743"/>
    </row>
    <row r="19" spans="1:6" x14ac:dyDescent="0.2">
      <c r="A19" s="114"/>
      <c r="B19" s="120"/>
      <c r="C19" s="121"/>
      <c r="E19" s="122"/>
      <c r="F19" s="118"/>
    </row>
    <row r="20" spans="1:6" x14ac:dyDescent="0.2">
      <c r="A20" s="114"/>
      <c r="B20" s="120"/>
      <c r="C20" s="121"/>
      <c r="D20" s="121"/>
      <c r="E20" s="122"/>
    </row>
    <row r="21" spans="1:6" x14ac:dyDescent="0.2">
      <c r="A21" s="114"/>
      <c r="B21" s="120"/>
      <c r="C21" s="121"/>
      <c r="D21" s="121"/>
      <c r="E21" s="122"/>
      <c r="F21" s="113"/>
    </row>
    <row r="22" spans="1:6" x14ac:dyDescent="0.2">
      <c r="A22" s="114"/>
      <c r="B22" s="120"/>
      <c r="C22" s="121"/>
      <c r="D22" s="121"/>
      <c r="E22" s="122"/>
      <c r="F22" s="113"/>
    </row>
    <row r="23" spans="1:6" x14ac:dyDescent="0.2">
      <c r="A23" s="114"/>
      <c r="B23" s="120"/>
      <c r="C23" s="121"/>
      <c r="D23" s="121"/>
      <c r="E23" s="122"/>
      <c r="F23" s="113"/>
    </row>
    <row r="24" spans="1:6" x14ac:dyDescent="0.2">
      <c r="A24" s="114"/>
      <c r="B24" s="120"/>
      <c r="C24" s="121"/>
      <c r="D24" s="121"/>
      <c r="E24" s="122"/>
      <c r="F24" s="113"/>
    </row>
    <row r="25" spans="1:6" x14ac:dyDescent="0.2">
      <c r="A25" s="114"/>
      <c r="B25" s="120"/>
      <c r="C25" s="121"/>
      <c r="D25" s="121"/>
      <c r="E25" s="122"/>
      <c r="F25" s="113"/>
    </row>
    <row r="26" spans="1:6" x14ac:dyDescent="0.2">
      <c r="A26" s="114"/>
      <c r="B26" s="120"/>
      <c r="C26" s="121"/>
      <c r="D26" s="121"/>
      <c r="E26" s="122"/>
      <c r="F26" s="113"/>
    </row>
    <row r="27" spans="1:6" x14ac:dyDescent="0.2">
      <c r="A27" s="114"/>
      <c r="B27" s="120"/>
      <c r="C27" s="121"/>
      <c r="D27" s="121"/>
      <c r="E27" s="122"/>
      <c r="F27" s="113"/>
    </row>
    <row r="28" spans="1:6" x14ac:dyDescent="0.2">
      <c r="A28" s="114"/>
      <c r="B28" s="120"/>
      <c r="C28" s="121"/>
      <c r="D28" s="121"/>
      <c r="E28" s="122"/>
      <c r="F28" s="113"/>
    </row>
    <row r="29" spans="1:6" x14ac:dyDescent="0.2">
      <c r="A29" s="114"/>
      <c r="B29" s="120"/>
      <c r="C29" s="121"/>
      <c r="D29" s="121"/>
      <c r="E29" s="122"/>
      <c r="F29" s="113"/>
    </row>
  </sheetData>
  <mergeCells count="8">
    <mergeCell ref="A18:F18"/>
    <mergeCell ref="C4:D4"/>
    <mergeCell ref="F5:F6"/>
    <mergeCell ref="A6:A12"/>
    <mergeCell ref="F7:F10"/>
    <mergeCell ref="F11:F13"/>
    <mergeCell ref="A13:A16"/>
    <mergeCell ref="F14:F16"/>
  </mergeCells>
  <pageMargins left="0.75" right="0.75" top="1" bottom="1" header="0.5" footer="0.5"/>
  <pageSetup paperSize="9"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19">
    <tabColor rgb="FF7030A0"/>
  </sheetPr>
  <dimension ref="A1:J16"/>
  <sheetViews>
    <sheetView showGridLines="0" workbookViewId="0">
      <selection activeCell="D10" sqref="D10"/>
    </sheetView>
  </sheetViews>
  <sheetFormatPr defaultRowHeight="12" x14ac:dyDescent="0.2"/>
  <cols>
    <col min="1" max="1" width="3.1640625" customWidth="1"/>
    <col min="2" max="2" width="21.6640625" customWidth="1"/>
    <col min="3" max="3" width="13.33203125" customWidth="1"/>
    <col min="4" max="4" width="15.1640625" customWidth="1"/>
    <col min="5" max="5" width="13.6640625" customWidth="1"/>
    <col min="6" max="6" width="14.6640625" customWidth="1"/>
  </cols>
  <sheetData>
    <row r="1" spans="1:10" x14ac:dyDescent="0.2">
      <c r="A1" s="5"/>
      <c r="B1" s="5"/>
      <c r="C1" s="5"/>
      <c r="D1" s="5"/>
      <c r="E1" s="5"/>
      <c r="F1" s="5"/>
      <c r="G1" s="5"/>
      <c r="H1" s="5"/>
      <c r="I1" s="5"/>
      <c r="J1" s="5"/>
    </row>
    <row r="2" spans="1:10" ht="18.75" x14ac:dyDescent="0.3">
      <c r="A2" s="5"/>
      <c r="B2" s="25" t="s">
        <v>316</v>
      </c>
      <c r="C2" s="5"/>
      <c r="D2" s="5"/>
      <c r="E2" s="5"/>
      <c r="F2" s="5"/>
      <c r="G2" s="5"/>
      <c r="H2" s="5"/>
      <c r="I2" s="5"/>
      <c r="J2" s="5"/>
    </row>
    <row r="3" spans="1:10" ht="32.450000000000003" customHeight="1" x14ac:dyDescent="0.2">
      <c r="A3" s="5"/>
      <c r="B3" s="5"/>
      <c r="C3" s="5"/>
      <c r="D3" s="551" t="s">
        <v>320</v>
      </c>
      <c r="E3" s="551" t="s">
        <v>321</v>
      </c>
      <c r="F3" s="551" t="s">
        <v>168</v>
      </c>
      <c r="G3" s="5"/>
      <c r="H3" s="5"/>
      <c r="I3" s="5"/>
      <c r="J3" s="5"/>
    </row>
    <row r="4" spans="1:10" ht="33.75" customHeight="1" x14ac:dyDescent="0.2">
      <c r="A4" s="5"/>
      <c r="B4" s="551" t="s">
        <v>710</v>
      </c>
      <c r="C4" s="551" t="s">
        <v>711</v>
      </c>
      <c r="D4" s="747" t="s">
        <v>319</v>
      </c>
      <c r="E4" s="747"/>
      <c r="F4" s="747"/>
      <c r="G4" s="5"/>
      <c r="H4" s="5"/>
      <c r="I4" s="5"/>
      <c r="J4" s="5"/>
    </row>
    <row r="5" spans="1:10" ht="17.100000000000001" customHeight="1" x14ac:dyDescent="0.2">
      <c r="A5" s="5"/>
      <c r="B5" s="549" t="s">
        <v>712</v>
      </c>
      <c r="C5" s="549">
        <v>49</v>
      </c>
      <c r="D5" s="405">
        <f t="array" ref="D5:D8">FREQUENCY(Рейтинг!C2:C326,C5:C8)</f>
        <v>91</v>
      </c>
      <c r="E5" s="405">
        <f t="array" ref="E5:E8">FREQUENCY(Рейтинг!D2:D326,D5:D8)</f>
        <v>33</v>
      </c>
      <c r="F5" s="405">
        <f t="array" ref="F5:F8">FREQUENCY(Рейтинг!E2:E326,E5:E8)</f>
        <v>22</v>
      </c>
      <c r="G5" s="5"/>
      <c r="H5" s="5"/>
      <c r="I5" s="5"/>
      <c r="J5" s="5"/>
    </row>
    <row r="6" spans="1:10" ht="17.100000000000001" customHeight="1" x14ac:dyDescent="0.2">
      <c r="A6" s="5"/>
      <c r="B6" s="549" t="s">
        <v>713</v>
      </c>
      <c r="C6" s="549">
        <v>69</v>
      </c>
      <c r="D6" s="405">
        <v>86</v>
      </c>
      <c r="E6" s="405">
        <v>144</v>
      </c>
      <c r="F6" s="405">
        <v>263</v>
      </c>
      <c r="G6" s="5"/>
      <c r="H6" s="5"/>
      <c r="I6" s="5"/>
      <c r="J6" s="5"/>
    </row>
    <row r="7" spans="1:10" ht="17.100000000000001" customHeight="1" x14ac:dyDescent="0.2">
      <c r="A7" s="5"/>
      <c r="B7" s="549" t="s">
        <v>714</v>
      </c>
      <c r="C7" s="549">
        <v>84</v>
      </c>
      <c r="D7" s="405">
        <v>91</v>
      </c>
      <c r="E7" s="405">
        <v>0</v>
      </c>
      <c r="F7" s="405">
        <v>40</v>
      </c>
      <c r="G7" s="5"/>
      <c r="H7" s="5"/>
      <c r="I7" s="5"/>
      <c r="J7" s="5"/>
    </row>
    <row r="8" spans="1:10" ht="17.100000000000001" customHeight="1" x14ac:dyDescent="0.2">
      <c r="A8" s="5"/>
      <c r="B8" s="549" t="s">
        <v>715</v>
      </c>
      <c r="C8" s="549">
        <v>100</v>
      </c>
      <c r="D8" s="405">
        <v>57</v>
      </c>
      <c r="E8" s="405">
        <v>148</v>
      </c>
      <c r="F8" s="405">
        <v>0</v>
      </c>
      <c r="G8" s="5"/>
      <c r="H8" s="5"/>
      <c r="I8" s="5"/>
      <c r="J8" s="5"/>
    </row>
    <row r="9" spans="1:10" ht="23.25" customHeight="1" x14ac:dyDescent="0.2">
      <c r="A9" s="5"/>
      <c r="B9" s="549" t="s">
        <v>716</v>
      </c>
      <c r="C9" s="550">
        <f>SUM(D5:D8)</f>
        <v>325</v>
      </c>
      <c r="D9" s="747" t="s">
        <v>717</v>
      </c>
      <c r="E9" s="747"/>
      <c r="F9" s="747"/>
      <c r="G9" s="5"/>
      <c r="H9" s="5"/>
      <c r="I9" s="5"/>
      <c r="J9" s="5"/>
    </row>
    <row r="10" spans="1:10" ht="17.100000000000001" customHeight="1" x14ac:dyDescent="0.2">
      <c r="A10" s="5"/>
      <c r="B10" s="549" t="s">
        <v>712</v>
      </c>
      <c r="C10" s="549">
        <v>49</v>
      </c>
      <c r="D10" s="216">
        <f>D5/$C$9</f>
        <v>0.28000000000000003</v>
      </c>
      <c r="E10" s="216">
        <f t="shared" ref="E10:F10" si="0">E5/$C$9</f>
        <v>0.10153846153846154</v>
      </c>
      <c r="F10" s="216">
        <f t="shared" si="0"/>
        <v>6.7692307692307691E-2</v>
      </c>
      <c r="G10" s="5"/>
      <c r="H10" s="5"/>
      <c r="I10" s="5"/>
      <c r="J10" s="5"/>
    </row>
    <row r="11" spans="1:10" ht="17.100000000000001" customHeight="1" x14ac:dyDescent="0.2">
      <c r="A11" s="5"/>
      <c r="B11" s="549" t="s">
        <v>713</v>
      </c>
      <c r="C11" s="549">
        <v>69</v>
      </c>
      <c r="D11" s="216">
        <f t="shared" ref="D11:F13" si="1">D6/$C$9</f>
        <v>0.26461538461538464</v>
      </c>
      <c r="E11" s="216">
        <f t="shared" si="1"/>
        <v>0.44307692307692309</v>
      </c>
      <c r="F11" s="216">
        <f t="shared" si="1"/>
        <v>0.8092307692307692</v>
      </c>
      <c r="G11" s="5"/>
      <c r="H11" s="5"/>
      <c r="I11" s="5"/>
      <c r="J11" s="5"/>
    </row>
    <row r="12" spans="1:10" ht="17.100000000000001" customHeight="1" x14ac:dyDescent="0.2">
      <c r="A12" s="5"/>
      <c r="B12" s="549" t="s">
        <v>714</v>
      </c>
      <c r="C12" s="549">
        <v>84</v>
      </c>
      <c r="D12" s="216">
        <f t="shared" si="1"/>
        <v>0.28000000000000003</v>
      </c>
      <c r="E12" s="216">
        <f t="shared" si="1"/>
        <v>0</v>
      </c>
      <c r="F12" s="216">
        <f t="shared" si="1"/>
        <v>0.12307692307692308</v>
      </c>
      <c r="G12" s="5"/>
      <c r="H12" s="5"/>
      <c r="I12" s="5"/>
      <c r="J12" s="5"/>
    </row>
    <row r="13" spans="1:10" ht="17.100000000000001" customHeight="1" x14ac:dyDescent="0.2">
      <c r="A13" s="5"/>
      <c r="B13" s="549" t="s">
        <v>715</v>
      </c>
      <c r="C13" s="549">
        <v>100</v>
      </c>
      <c r="D13" s="216">
        <f t="shared" si="1"/>
        <v>0.17538461538461539</v>
      </c>
      <c r="E13" s="216">
        <f t="shared" si="1"/>
        <v>0.45538461538461539</v>
      </c>
      <c r="F13" s="216">
        <f t="shared" si="1"/>
        <v>0</v>
      </c>
      <c r="G13" s="5"/>
      <c r="H13" s="5"/>
      <c r="I13" s="5"/>
      <c r="J13" s="5"/>
    </row>
    <row r="14" spans="1:10" x14ac:dyDescent="0.2">
      <c r="A14" s="5"/>
      <c r="B14" s="5"/>
      <c r="C14" s="5"/>
      <c r="D14" s="5"/>
      <c r="E14" s="5"/>
      <c r="F14" s="5"/>
      <c r="G14" s="5"/>
      <c r="H14" s="5"/>
      <c r="I14" s="5"/>
      <c r="J14" s="5"/>
    </row>
    <row r="15" spans="1:10" x14ac:dyDescent="0.2">
      <c r="A15" s="5"/>
      <c r="B15" s="5"/>
      <c r="C15" s="5"/>
      <c r="D15" s="5"/>
      <c r="E15" s="5"/>
      <c r="F15" s="5"/>
      <c r="G15" s="5"/>
      <c r="H15" s="5"/>
      <c r="I15" s="5"/>
      <c r="J15" s="5"/>
    </row>
    <row r="16" spans="1:10" ht="191.25" customHeight="1" x14ac:dyDescent="0.2">
      <c r="B16" s="689" t="s">
        <v>862</v>
      </c>
      <c r="C16" s="701"/>
      <c r="D16" s="701"/>
      <c r="E16" s="701"/>
      <c r="F16" s="701"/>
      <c r="G16" s="701"/>
      <c r="H16" s="701"/>
      <c r="I16" s="701"/>
      <c r="J16" s="701"/>
    </row>
  </sheetData>
  <mergeCells count="3">
    <mergeCell ref="D4:F4"/>
    <mergeCell ref="D9:F9"/>
    <mergeCell ref="B16:J16"/>
  </mergeCells>
  <pageMargins left="0.75" right="0.75" top="1" bottom="1" header="0.5" footer="0.5"/>
  <pageSetup paperSize="9" scale="89"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10"/>
  <dimension ref="B5:J5"/>
  <sheetViews>
    <sheetView showGridLines="0" workbookViewId="0">
      <selection activeCell="I17" sqref="I17"/>
    </sheetView>
  </sheetViews>
  <sheetFormatPr defaultRowHeight="12" x14ac:dyDescent="0.2"/>
  <sheetData>
    <row r="5" spans="2:10" ht="81" customHeight="1" x14ac:dyDescent="0.2">
      <c r="B5" s="689" t="s">
        <v>867</v>
      </c>
      <c r="C5" s="689"/>
      <c r="D5" s="689"/>
      <c r="E5" s="689"/>
      <c r="F5" s="689"/>
      <c r="G5" s="689"/>
      <c r="H5" s="689"/>
      <c r="I5" s="689"/>
      <c r="J5" s="689"/>
    </row>
  </sheetData>
  <mergeCells count="1">
    <mergeCell ref="B5:J5"/>
  </mergeCells>
  <pageMargins left="0.7" right="0.7" top="0.75" bottom="0.75" header="0.3" footer="0.3"/>
  <pageSetup paperSize="9" orientation="portrait"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12"/>
  <dimension ref="B3:J3"/>
  <sheetViews>
    <sheetView showGridLines="0" workbookViewId="0">
      <selection activeCell="J19" sqref="J19"/>
    </sheetView>
  </sheetViews>
  <sheetFormatPr defaultRowHeight="12" x14ac:dyDescent="0.2"/>
  <sheetData>
    <row r="3" spans="2:10" ht="86.25" customHeight="1" x14ac:dyDescent="0.2">
      <c r="B3" s="689" t="s">
        <v>886</v>
      </c>
      <c r="C3" s="689"/>
      <c r="D3" s="689"/>
      <c r="E3" s="689"/>
      <c r="F3" s="689"/>
      <c r="G3" s="689"/>
      <c r="H3" s="689"/>
      <c r="I3" s="689"/>
      <c r="J3" s="689"/>
    </row>
  </sheetData>
  <mergeCells count="1">
    <mergeCell ref="B3:J3"/>
  </mergeCells>
  <pageMargins left="0.7" right="0.7" top="0.75" bottom="0.75" header="0.3" footer="0.3"/>
  <pageSetup paperSize="9"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13"/>
  <dimension ref="A2:W34"/>
  <sheetViews>
    <sheetView showGridLines="0" topLeftCell="A4" workbookViewId="0">
      <selection activeCell="AD23" sqref="AD23"/>
    </sheetView>
  </sheetViews>
  <sheetFormatPr defaultRowHeight="12" x14ac:dyDescent="0.2"/>
  <cols>
    <col min="1" max="23" width="4.83203125" customWidth="1"/>
  </cols>
  <sheetData>
    <row r="2" spans="1:23" ht="24.75" customHeight="1" x14ac:dyDescent="0.2">
      <c r="B2" s="748" t="s">
        <v>868</v>
      </c>
      <c r="C2" s="748"/>
      <c r="D2" s="748"/>
      <c r="E2" s="748"/>
      <c r="F2" s="748"/>
      <c r="G2" s="748"/>
      <c r="H2" s="748"/>
      <c r="I2" s="748"/>
      <c r="J2" s="748"/>
      <c r="K2" s="748"/>
      <c r="L2" s="748"/>
      <c r="M2" s="748"/>
      <c r="N2" s="748"/>
      <c r="O2" s="748"/>
      <c r="P2" s="748"/>
      <c r="Q2" s="748"/>
      <c r="R2" s="748"/>
      <c r="S2" s="748"/>
      <c r="T2" s="554"/>
      <c r="U2" s="554"/>
      <c r="V2" s="554"/>
      <c r="W2" s="554"/>
    </row>
    <row r="3" spans="1:23" ht="21.75" customHeight="1" x14ac:dyDescent="0.2"/>
    <row r="4" spans="1:23" ht="71.25" customHeight="1" x14ac:dyDescent="0.2">
      <c r="B4" s="689" t="s">
        <v>871</v>
      </c>
      <c r="C4" s="689"/>
      <c r="D4" s="689"/>
      <c r="E4" s="689"/>
      <c r="F4" s="689"/>
      <c r="G4" s="689"/>
      <c r="H4" s="689"/>
      <c r="I4" s="689"/>
      <c r="J4" s="689"/>
      <c r="K4" s="689"/>
      <c r="L4" s="689"/>
      <c r="M4" s="689"/>
      <c r="N4" s="689"/>
      <c r="O4" s="689"/>
      <c r="P4" s="689"/>
      <c r="Q4" s="689"/>
      <c r="R4" s="689"/>
      <c r="S4" s="689"/>
      <c r="T4" s="689"/>
      <c r="U4" s="689"/>
      <c r="V4" s="689"/>
      <c r="W4" s="689"/>
    </row>
    <row r="5" spans="1:23" x14ac:dyDescent="0.2">
      <c r="B5" s="689"/>
      <c r="C5" s="689"/>
      <c r="D5" s="689"/>
      <c r="E5" s="689"/>
      <c r="F5" s="689"/>
      <c r="G5" s="689"/>
      <c r="H5" s="689"/>
      <c r="I5" s="689"/>
      <c r="J5" s="689"/>
      <c r="K5" s="689"/>
      <c r="L5" s="689"/>
      <c r="M5" s="689"/>
      <c r="N5" s="689"/>
      <c r="O5" s="689"/>
      <c r="P5" s="689"/>
      <c r="Q5" s="689"/>
      <c r="R5" s="689"/>
      <c r="S5" s="689"/>
      <c r="T5" s="689"/>
      <c r="U5" s="689"/>
      <c r="V5" s="689"/>
      <c r="W5" s="689"/>
    </row>
    <row r="6" spans="1:23" x14ac:dyDescent="0.2">
      <c r="B6" s="689"/>
      <c r="C6" s="689"/>
      <c r="D6" s="689"/>
      <c r="E6" s="689"/>
      <c r="F6" s="689"/>
      <c r="G6" s="689"/>
      <c r="H6" s="689"/>
      <c r="I6" s="689"/>
      <c r="J6" s="689"/>
      <c r="K6" s="689"/>
      <c r="L6" s="689"/>
      <c r="M6" s="689"/>
      <c r="N6" s="689"/>
      <c r="O6" s="689"/>
      <c r="P6" s="689"/>
      <c r="Q6" s="689"/>
      <c r="R6" s="689"/>
      <c r="S6" s="689"/>
      <c r="T6" s="689"/>
      <c r="U6" s="689"/>
      <c r="V6" s="689"/>
      <c r="W6" s="689"/>
    </row>
    <row r="7" spans="1:23" x14ac:dyDescent="0.2">
      <c r="B7" s="689"/>
      <c r="C7" s="689"/>
      <c r="D7" s="689"/>
      <c r="E7" s="689"/>
      <c r="F7" s="689"/>
      <c r="G7" s="689"/>
      <c r="H7" s="689"/>
      <c r="I7" s="689"/>
      <c r="J7" s="689"/>
      <c r="K7" s="689"/>
      <c r="L7" s="689"/>
      <c r="M7" s="689"/>
      <c r="N7" s="689"/>
      <c r="O7" s="689"/>
      <c r="P7" s="689"/>
      <c r="Q7" s="689"/>
      <c r="R7" s="689"/>
      <c r="S7" s="689"/>
      <c r="T7" s="689"/>
      <c r="U7" s="689"/>
      <c r="V7" s="689"/>
      <c r="W7" s="689"/>
    </row>
    <row r="8" spans="1:23" x14ac:dyDescent="0.2">
      <c r="B8" s="689"/>
      <c r="C8" s="689"/>
      <c r="D8" s="689"/>
      <c r="E8" s="689"/>
      <c r="F8" s="689"/>
      <c r="G8" s="689"/>
      <c r="H8" s="689"/>
      <c r="I8" s="689"/>
      <c r="J8" s="689"/>
      <c r="K8" s="689"/>
      <c r="L8" s="689"/>
      <c r="M8" s="689"/>
      <c r="N8" s="689"/>
      <c r="O8" s="689"/>
      <c r="P8" s="689"/>
      <c r="Q8" s="689"/>
      <c r="R8" s="689"/>
      <c r="S8" s="689"/>
      <c r="T8" s="689"/>
      <c r="U8" s="689"/>
      <c r="V8" s="689"/>
      <c r="W8" s="689"/>
    </row>
    <row r="9" spans="1:23" x14ac:dyDescent="0.2">
      <c r="B9" s="689"/>
      <c r="C9" s="689"/>
      <c r="D9" s="689"/>
      <c r="E9" s="689"/>
      <c r="F9" s="689"/>
      <c r="G9" s="689"/>
      <c r="H9" s="689"/>
      <c r="I9" s="689"/>
      <c r="J9" s="689"/>
      <c r="K9" s="689"/>
      <c r="L9" s="689"/>
      <c r="M9" s="689"/>
      <c r="N9" s="689"/>
      <c r="O9" s="689"/>
      <c r="P9" s="689"/>
      <c r="Q9" s="689"/>
      <c r="R9" s="689"/>
      <c r="S9" s="689"/>
      <c r="T9" s="689"/>
      <c r="U9" s="689"/>
      <c r="V9" s="689"/>
      <c r="W9" s="689"/>
    </row>
    <row r="11" spans="1:23" ht="20.100000000000001" customHeight="1" x14ac:dyDescent="0.2">
      <c r="B11" s="750" t="s">
        <v>869</v>
      </c>
      <c r="C11" s="750"/>
      <c r="D11" s="750"/>
      <c r="E11" s="750"/>
      <c r="F11" s="750"/>
      <c r="G11" s="750"/>
      <c r="H11" s="750"/>
      <c r="I11" s="750"/>
      <c r="J11" s="750"/>
      <c r="K11" s="750"/>
      <c r="L11" s="750"/>
      <c r="M11" s="750"/>
      <c r="N11" s="750"/>
      <c r="O11" s="750"/>
      <c r="P11" s="750"/>
      <c r="Q11" s="750"/>
      <c r="R11" s="750"/>
      <c r="S11" s="750"/>
      <c r="T11" s="750"/>
      <c r="U11" s="750"/>
      <c r="V11" s="750"/>
      <c r="W11" s="750"/>
    </row>
    <row r="12" spans="1:23" ht="20.100000000000001" customHeight="1" x14ac:dyDescent="0.2">
      <c r="A12" s="749" t="s">
        <v>870</v>
      </c>
      <c r="B12" s="553"/>
      <c r="C12" s="555"/>
      <c r="D12" s="555"/>
      <c r="E12" s="555"/>
      <c r="F12" s="555"/>
      <c r="G12" s="555"/>
      <c r="H12" s="555"/>
      <c r="I12" s="555"/>
      <c r="J12" s="555"/>
      <c r="K12" s="555"/>
      <c r="L12" s="555"/>
      <c r="M12" s="555"/>
      <c r="N12" s="555"/>
      <c r="O12" s="555"/>
      <c r="P12" s="555"/>
      <c r="Q12" s="555"/>
      <c r="R12" s="555"/>
      <c r="S12" s="555"/>
      <c r="T12" s="555"/>
      <c r="U12" s="555"/>
      <c r="V12" s="555"/>
      <c r="W12" s="555"/>
    </row>
    <row r="13" spans="1:23" ht="20.100000000000001" customHeight="1" x14ac:dyDescent="0.2">
      <c r="A13" s="749"/>
      <c r="B13" s="555"/>
      <c r="C13" s="556"/>
      <c r="D13" s="556"/>
      <c r="E13" s="556"/>
      <c r="F13" s="556"/>
      <c r="G13" s="556"/>
      <c r="H13" s="556"/>
      <c r="I13" s="556"/>
      <c r="J13" s="556"/>
      <c r="K13" s="556"/>
      <c r="L13" s="556"/>
      <c r="M13" s="556"/>
      <c r="N13" s="556"/>
      <c r="O13" s="556"/>
      <c r="P13" s="556"/>
      <c r="Q13" s="556"/>
      <c r="R13" s="556"/>
      <c r="S13" s="556"/>
      <c r="T13" s="556"/>
      <c r="U13" s="556"/>
      <c r="V13" s="556"/>
      <c r="W13" s="556"/>
    </row>
    <row r="14" spans="1:23" ht="20.100000000000001" customHeight="1" x14ac:dyDescent="0.2">
      <c r="A14" s="749"/>
      <c r="B14" s="555"/>
      <c r="C14" s="556"/>
      <c r="D14" s="556"/>
      <c r="E14" s="556"/>
      <c r="F14" s="556"/>
      <c r="G14" s="556"/>
      <c r="H14" s="556"/>
      <c r="I14" s="556"/>
      <c r="J14" s="556"/>
      <c r="K14" s="556"/>
      <c r="L14" s="556"/>
      <c r="M14" s="556"/>
      <c r="N14" s="556"/>
      <c r="O14" s="556"/>
      <c r="P14" s="556"/>
      <c r="Q14" s="556"/>
      <c r="R14" s="556"/>
      <c r="S14" s="556"/>
      <c r="T14" s="556"/>
      <c r="U14" s="556"/>
      <c r="V14" s="556"/>
      <c r="W14" s="556"/>
    </row>
    <row r="15" spans="1:23" ht="20.100000000000001" customHeight="1" x14ac:dyDescent="0.2">
      <c r="A15" s="749"/>
      <c r="B15" s="555"/>
      <c r="C15" s="556"/>
      <c r="D15" s="556"/>
      <c r="E15" s="556"/>
      <c r="F15" s="556"/>
      <c r="G15" s="556"/>
      <c r="H15" s="556"/>
      <c r="I15" s="556"/>
      <c r="J15" s="556"/>
      <c r="K15" s="556"/>
      <c r="L15" s="556"/>
      <c r="M15" s="556"/>
      <c r="N15" s="556"/>
      <c r="O15" s="556"/>
      <c r="P15" s="556"/>
      <c r="Q15" s="556"/>
      <c r="R15" s="556"/>
      <c r="S15" s="556"/>
      <c r="T15" s="556"/>
      <c r="U15" s="556"/>
      <c r="V15" s="556"/>
      <c r="W15" s="556"/>
    </row>
    <row r="16" spans="1:23" ht="20.100000000000001" customHeight="1" x14ac:dyDescent="0.2">
      <c r="A16" s="749"/>
      <c r="B16" s="555"/>
      <c r="C16" s="556"/>
      <c r="D16" s="556"/>
      <c r="E16" s="556"/>
      <c r="F16" s="556"/>
      <c r="G16" s="556"/>
      <c r="H16" s="556"/>
      <c r="I16" s="556"/>
      <c r="J16" s="556"/>
      <c r="K16" s="556"/>
      <c r="L16" s="556"/>
      <c r="M16" s="556"/>
      <c r="N16" s="556"/>
      <c r="O16" s="556"/>
      <c r="P16" s="556"/>
      <c r="Q16" s="556"/>
      <c r="R16" s="556"/>
      <c r="S16" s="556"/>
      <c r="T16" s="556"/>
      <c r="U16" s="556"/>
      <c r="V16" s="556"/>
      <c r="W16" s="556"/>
    </row>
    <row r="17" spans="1:23" ht="20.100000000000001" customHeight="1" x14ac:dyDescent="0.2">
      <c r="A17" s="749"/>
      <c r="B17" s="555"/>
      <c r="C17" s="556"/>
      <c r="D17" s="556"/>
      <c r="E17" s="556"/>
      <c r="F17" s="556"/>
      <c r="G17" s="556"/>
      <c r="H17" s="556"/>
      <c r="I17" s="556"/>
      <c r="J17" s="556"/>
      <c r="K17" s="556"/>
      <c r="L17" s="556"/>
      <c r="M17" s="556"/>
      <c r="N17" s="556"/>
      <c r="O17" s="556"/>
      <c r="P17" s="556"/>
      <c r="Q17" s="556"/>
      <c r="R17" s="556"/>
      <c r="S17" s="556"/>
      <c r="T17" s="556"/>
      <c r="U17" s="556"/>
      <c r="V17" s="556"/>
      <c r="W17" s="556"/>
    </row>
    <row r="18" spans="1:23" ht="20.100000000000001" customHeight="1" x14ac:dyDescent="0.2">
      <c r="A18" s="749"/>
      <c r="B18" s="555"/>
      <c r="C18" s="556"/>
      <c r="D18" s="556"/>
      <c r="E18" s="556"/>
      <c r="F18" s="556"/>
      <c r="G18" s="556"/>
      <c r="H18" s="556"/>
      <c r="I18" s="556"/>
      <c r="J18" s="556"/>
      <c r="K18" s="556"/>
      <c r="L18" s="556"/>
      <c r="M18" s="556"/>
      <c r="N18" s="556"/>
      <c r="O18" s="556"/>
      <c r="P18" s="556"/>
      <c r="Q18" s="556"/>
      <c r="R18" s="556"/>
      <c r="S18" s="556"/>
      <c r="T18" s="556"/>
      <c r="U18" s="556"/>
      <c r="V18" s="556"/>
      <c r="W18" s="556"/>
    </row>
    <row r="19" spans="1:23" ht="20.100000000000001" customHeight="1" x14ac:dyDescent="0.2">
      <c r="A19" s="749"/>
      <c r="B19" s="555"/>
      <c r="C19" s="556"/>
      <c r="D19" s="556"/>
      <c r="E19" s="556"/>
      <c r="F19" s="556"/>
      <c r="G19" s="556"/>
      <c r="H19" s="556"/>
      <c r="I19" s="556"/>
      <c r="J19" s="556"/>
      <c r="K19" s="556"/>
      <c r="L19" s="556"/>
      <c r="M19" s="556"/>
      <c r="N19" s="556"/>
      <c r="O19" s="556"/>
      <c r="P19" s="556"/>
      <c r="Q19" s="556"/>
      <c r="R19" s="556"/>
      <c r="S19" s="556"/>
      <c r="T19" s="556"/>
      <c r="U19" s="556"/>
      <c r="V19" s="556"/>
      <c r="W19" s="556"/>
    </row>
    <row r="20" spans="1:23" ht="20.100000000000001" customHeight="1" x14ac:dyDescent="0.2">
      <c r="A20" s="749"/>
      <c r="B20" s="555"/>
      <c r="C20" s="556"/>
      <c r="D20" s="556"/>
      <c r="E20" s="556"/>
      <c r="F20" s="556"/>
      <c r="G20" s="556"/>
      <c r="H20" s="556"/>
      <c r="I20" s="556"/>
      <c r="J20" s="556"/>
      <c r="K20" s="556"/>
      <c r="L20" s="556"/>
      <c r="M20" s="556"/>
      <c r="N20" s="556"/>
      <c r="O20" s="556"/>
      <c r="P20" s="556"/>
      <c r="Q20" s="556"/>
      <c r="R20" s="556"/>
      <c r="S20" s="556"/>
      <c r="T20" s="556"/>
      <c r="U20" s="556"/>
      <c r="V20" s="556"/>
      <c r="W20" s="556"/>
    </row>
    <row r="21" spans="1:23" ht="20.100000000000001" customHeight="1" x14ac:dyDescent="0.2">
      <c r="A21" s="749"/>
      <c r="B21" s="555"/>
      <c r="C21" s="556"/>
      <c r="D21" s="556"/>
      <c r="E21" s="556"/>
      <c r="F21" s="556"/>
      <c r="G21" s="556"/>
      <c r="H21" s="556"/>
      <c r="I21" s="556"/>
      <c r="J21" s="556"/>
      <c r="K21" s="556"/>
      <c r="L21" s="556"/>
      <c r="M21" s="556"/>
      <c r="N21" s="556"/>
      <c r="O21" s="556"/>
      <c r="P21" s="556"/>
      <c r="Q21" s="556"/>
      <c r="R21" s="556"/>
      <c r="S21" s="556"/>
      <c r="T21" s="556"/>
      <c r="U21" s="556"/>
      <c r="V21" s="556"/>
      <c r="W21" s="556"/>
    </row>
    <row r="22" spans="1:23" ht="20.100000000000001" customHeight="1" x14ac:dyDescent="0.2">
      <c r="A22" s="749"/>
      <c r="B22" s="555"/>
      <c r="C22" s="556"/>
      <c r="D22" s="556"/>
      <c r="E22" s="556"/>
      <c r="F22" s="556"/>
      <c r="G22" s="556"/>
      <c r="H22" s="556"/>
      <c r="I22" s="556"/>
      <c r="J22" s="556"/>
      <c r="K22" s="556"/>
      <c r="L22" s="556"/>
      <c r="M22" s="556"/>
      <c r="N22" s="556"/>
      <c r="O22" s="556"/>
      <c r="P22" s="556"/>
      <c r="Q22" s="556"/>
      <c r="R22" s="556"/>
      <c r="S22" s="556"/>
      <c r="T22" s="556"/>
      <c r="U22" s="556"/>
      <c r="V22" s="556"/>
      <c r="W22" s="556"/>
    </row>
    <row r="23" spans="1:23" ht="20.100000000000001" customHeight="1" x14ac:dyDescent="0.2">
      <c r="A23" s="749"/>
      <c r="B23" s="555"/>
      <c r="C23" s="556"/>
      <c r="D23" s="556"/>
      <c r="E23" s="556"/>
      <c r="F23" s="556"/>
      <c r="G23" s="556"/>
      <c r="H23" s="556"/>
      <c r="I23" s="556"/>
      <c r="J23" s="556"/>
      <c r="K23" s="556"/>
      <c r="L23" s="556"/>
      <c r="M23" s="556"/>
      <c r="N23" s="556"/>
      <c r="O23" s="556"/>
      <c r="P23" s="556"/>
      <c r="Q23" s="556"/>
      <c r="R23" s="556"/>
      <c r="S23" s="556"/>
      <c r="T23" s="556"/>
      <c r="U23" s="556"/>
      <c r="V23" s="556"/>
      <c r="W23" s="556"/>
    </row>
    <row r="24" spans="1:23" ht="20.100000000000001" customHeight="1" x14ac:dyDescent="0.2">
      <c r="A24" s="749"/>
      <c r="B24" s="555"/>
      <c r="C24" s="556"/>
      <c r="D24" s="556"/>
      <c r="E24" s="556"/>
      <c r="F24" s="556"/>
      <c r="G24" s="556"/>
      <c r="H24" s="556"/>
      <c r="I24" s="556"/>
      <c r="J24" s="556"/>
      <c r="K24" s="556"/>
      <c r="L24" s="556"/>
      <c r="M24" s="556"/>
      <c r="N24" s="556"/>
      <c r="O24" s="556"/>
      <c r="P24" s="556"/>
      <c r="Q24" s="556"/>
      <c r="R24" s="556"/>
      <c r="S24" s="556"/>
      <c r="T24" s="556"/>
      <c r="U24" s="556"/>
      <c r="V24" s="556"/>
      <c r="W24" s="556"/>
    </row>
    <row r="25" spans="1:23" ht="20.100000000000001" customHeight="1" x14ac:dyDescent="0.2">
      <c r="A25" s="749"/>
      <c r="B25" s="555"/>
      <c r="C25" s="556"/>
      <c r="D25" s="556"/>
      <c r="E25" s="556"/>
      <c r="F25" s="556"/>
      <c r="G25" s="556"/>
      <c r="H25" s="556"/>
      <c r="I25" s="556"/>
      <c r="J25" s="556"/>
      <c r="K25" s="556"/>
      <c r="L25" s="556"/>
      <c r="M25" s="556"/>
      <c r="N25" s="556"/>
      <c r="O25" s="556"/>
      <c r="P25" s="556"/>
      <c r="Q25" s="556"/>
      <c r="R25" s="556"/>
      <c r="S25" s="556"/>
      <c r="T25" s="556"/>
      <c r="U25" s="556"/>
      <c r="V25" s="556"/>
      <c r="W25" s="556"/>
    </row>
    <row r="26" spans="1:23" ht="20.100000000000001" customHeight="1" x14ac:dyDescent="0.2">
      <c r="A26" s="749"/>
      <c r="B26" s="555"/>
      <c r="C26" s="556"/>
      <c r="D26" s="556"/>
      <c r="E26" s="556"/>
      <c r="F26" s="556"/>
      <c r="G26" s="556"/>
      <c r="H26" s="556"/>
      <c r="I26" s="556"/>
      <c r="J26" s="556"/>
      <c r="K26" s="556"/>
      <c r="L26" s="556"/>
      <c r="M26" s="556"/>
      <c r="N26" s="556"/>
      <c r="O26" s="556"/>
      <c r="P26" s="556"/>
      <c r="Q26" s="556"/>
      <c r="R26" s="556"/>
      <c r="S26" s="556"/>
      <c r="T26" s="556"/>
      <c r="U26" s="556"/>
      <c r="V26" s="556"/>
      <c r="W26" s="556"/>
    </row>
    <row r="27" spans="1:23" ht="20.100000000000001" customHeight="1" x14ac:dyDescent="0.2">
      <c r="A27" s="749"/>
      <c r="B27" s="555"/>
      <c r="C27" s="556"/>
      <c r="D27" s="556"/>
      <c r="E27" s="556"/>
      <c r="F27" s="556"/>
      <c r="G27" s="556"/>
      <c r="H27" s="556"/>
      <c r="I27" s="556"/>
      <c r="J27" s="556"/>
      <c r="K27" s="556"/>
      <c r="L27" s="556"/>
      <c r="M27" s="556"/>
      <c r="N27" s="556"/>
      <c r="O27" s="556"/>
      <c r="P27" s="556"/>
      <c r="Q27" s="556"/>
      <c r="R27" s="556"/>
      <c r="S27" s="556"/>
      <c r="T27" s="556"/>
      <c r="U27" s="556"/>
      <c r="V27" s="556"/>
      <c r="W27" s="556"/>
    </row>
    <row r="28" spans="1:23" ht="20.100000000000001" customHeight="1" x14ac:dyDescent="0.2">
      <c r="A28" s="749"/>
      <c r="B28" s="555"/>
      <c r="C28" s="556"/>
      <c r="D28" s="556"/>
      <c r="E28" s="556"/>
      <c r="F28" s="556"/>
      <c r="G28" s="556"/>
      <c r="H28" s="556"/>
      <c r="I28" s="556"/>
      <c r="J28" s="556"/>
      <c r="K28" s="556"/>
      <c r="L28" s="556"/>
      <c r="M28" s="556"/>
      <c r="N28" s="556"/>
      <c r="O28" s="556"/>
      <c r="P28" s="556"/>
      <c r="Q28" s="556"/>
      <c r="R28" s="556"/>
      <c r="S28" s="556"/>
      <c r="T28" s="556"/>
      <c r="U28" s="556"/>
      <c r="V28" s="556"/>
      <c r="W28" s="556"/>
    </row>
    <row r="29" spans="1:23" ht="20.100000000000001" customHeight="1" x14ac:dyDescent="0.2">
      <c r="A29" s="749"/>
      <c r="B29" s="555"/>
      <c r="C29" s="556"/>
      <c r="D29" s="556"/>
      <c r="E29" s="556"/>
      <c r="F29" s="556"/>
      <c r="G29" s="556"/>
      <c r="H29" s="556"/>
      <c r="I29" s="556"/>
      <c r="J29" s="556"/>
      <c r="K29" s="556"/>
      <c r="L29" s="556"/>
      <c r="M29" s="556"/>
      <c r="N29" s="556"/>
      <c r="O29" s="556"/>
      <c r="P29" s="556"/>
      <c r="Q29" s="556"/>
      <c r="R29" s="556"/>
      <c r="S29" s="556"/>
      <c r="T29" s="556"/>
      <c r="U29" s="556"/>
      <c r="V29" s="556"/>
      <c r="W29" s="556"/>
    </row>
    <row r="30" spans="1:23" ht="20.100000000000001" customHeight="1" x14ac:dyDescent="0.2">
      <c r="A30" s="749"/>
      <c r="B30" s="555"/>
      <c r="C30" s="556"/>
      <c r="D30" s="556"/>
      <c r="E30" s="556"/>
      <c r="F30" s="556"/>
      <c r="G30" s="556"/>
      <c r="H30" s="556"/>
      <c r="I30" s="556"/>
      <c r="J30" s="556"/>
      <c r="K30" s="556"/>
      <c r="L30" s="556"/>
      <c r="M30" s="556"/>
      <c r="N30" s="556"/>
      <c r="O30" s="556"/>
      <c r="P30" s="556"/>
      <c r="Q30" s="556"/>
      <c r="R30" s="556"/>
      <c r="S30" s="556"/>
      <c r="T30" s="556"/>
      <c r="U30" s="556"/>
      <c r="V30" s="556"/>
      <c r="W30" s="556"/>
    </row>
    <row r="31" spans="1:23" ht="20.100000000000001" customHeight="1" x14ac:dyDescent="0.2">
      <c r="A31" s="749"/>
      <c r="B31" s="555"/>
      <c r="C31" s="556"/>
      <c r="D31" s="556"/>
      <c r="E31" s="556"/>
      <c r="F31" s="556"/>
      <c r="G31" s="556"/>
      <c r="H31" s="556"/>
      <c r="I31" s="556"/>
      <c r="J31" s="556"/>
      <c r="K31" s="556"/>
      <c r="L31" s="556"/>
      <c r="M31" s="556"/>
      <c r="N31" s="556"/>
      <c r="O31" s="556"/>
      <c r="P31" s="556"/>
      <c r="Q31" s="556"/>
      <c r="R31" s="556"/>
      <c r="S31" s="556"/>
      <c r="T31" s="556"/>
      <c r="U31" s="556"/>
      <c r="V31" s="556"/>
      <c r="W31" s="556"/>
    </row>
    <row r="32" spans="1:23" ht="20.100000000000001" customHeight="1" x14ac:dyDescent="0.2">
      <c r="A32" s="749"/>
      <c r="B32" s="555"/>
      <c r="C32" s="556"/>
      <c r="D32" s="556"/>
      <c r="E32" s="556"/>
      <c r="F32" s="556"/>
      <c r="G32" s="556"/>
      <c r="H32" s="556"/>
      <c r="I32" s="556"/>
      <c r="J32" s="556"/>
      <c r="K32" s="556"/>
      <c r="L32" s="556"/>
      <c r="M32" s="556"/>
      <c r="N32" s="556"/>
      <c r="O32" s="556"/>
      <c r="P32" s="556"/>
      <c r="Q32" s="556"/>
      <c r="R32" s="556"/>
      <c r="S32" s="556"/>
      <c r="T32" s="556"/>
      <c r="U32" s="556"/>
      <c r="V32" s="556"/>
      <c r="W32" s="556"/>
    </row>
    <row r="33" spans="1:23" ht="20.100000000000001" customHeight="1" x14ac:dyDescent="0.2">
      <c r="A33" s="749"/>
      <c r="B33" s="555"/>
      <c r="C33" s="556"/>
      <c r="D33" s="556"/>
      <c r="E33" s="556"/>
      <c r="F33" s="556"/>
      <c r="G33" s="556"/>
      <c r="H33" s="556"/>
      <c r="I33" s="556"/>
      <c r="J33" s="556"/>
      <c r="K33" s="556"/>
      <c r="L33" s="556"/>
      <c r="M33" s="556"/>
      <c r="N33" s="556"/>
      <c r="O33" s="556"/>
      <c r="P33" s="556"/>
      <c r="Q33" s="556"/>
      <c r="R33" s="556"/>
      <c r="S33" s="556"/>
      <c r="T33" s="556"/>
      <c r="U33" s="556"/>
      <c r="V33" s="556"/>
      <c r="W33" s="556"/>
    </row>
    <row r="34" spans="1:23" ht="20.100000000000001" customHeight="1" x14ac:dyDescent="0.2"/>
  </sheetData>
  <mergeCells count="4">
    <mergeCell ref="B2:S2"/>
    <mergeCell ref="A12:A33"/>
    <mergeCell ref="B11:W11"/>
    <mergeCell ref="B4:W9"/>
  </mergeCells>
  <pageMargins left="0.7" right="0.7" top="0.75" bottom="0.75" header="0.3" footer="0.3"/>
  <pageSetup paperSize="9" scale="97" orientation="portrait" verticalDpi="0"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16"/>
  <dimension ref="B3:J3"/>
  <sheetViews>
    <sheetView showGridLines="0" workbookViewId="0">
      <selection activeCell="L23" sqref="L23"/>
    </sheetView>
  </sheetViews>
  <sheetFormatPr defaultRowHeight="12" x14ac:dyDescent="0.2"/>
  <cols>
    <col min="1" max="1" width="10.5" customWidth="1"/>
    <col min="10" max="10" width="14.1640625" customWidth="1"/>
  </cols>
  <sheetData>
    <row r="3" spans="2:10" ht="72.75" customHeight="1" x14ac:dyDescent="0.2">
      <c r="B3" s="689" t="s">
        <v>881</v>
      </c>
      <c r="C3" s="689"/>
      <c r="D3" s="689"/>
      <c r="E3" s="689"/>
      <c r="F3" s="689"/>
      <c r="G3" s="689"/>
      <c r="H3" s="689"/>
      <c r="I3" s="689"/>
      <c r="J3" s="689"/>
    </row>
  </sheetData>
  <mergeCells count="1">
    <mergeCell ref="B3:J3"/>
  </mergeCells>
  <pageMargins left="0.7" right="0.7" top="0.75" bottom="0.75" header="0.3" footer="0.3"/>
  <pageSetup paperSize="9" orientation="portrait"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17"/>
  <dimension ref="B3:J3"/>
  <sheetViews>
    <sheetView showGridLines="0" workbookViewId="0">
      <selection activeCell="Q31" sqref="Q31"/>
    </sheetView>
  </sheetViews>
  <sheetFormatPr defaultRowHeight="12" x14ac:dyDescent="0.2"/>
  <cols>
    <col min="1" max="1" width="10.5" customWidth="1"/>
    <col min="10" max="10" width="14.1640625" customWidth="1"/>
  </cols>
  <sheetData>
    <row r="3" spans="2:10" ht="117.75" customHeight="1" x14ac:dyDescent="0.2">
      <c r="B3" s="689" t="s">
        <v>872</v>
      </c>
      <c r="C3" s="689"/>
      <c r="D3" s="689"/>
      <c r="E3" s="689"/>
      <c r="F3" s="689"/>
      <c r="G3" s="689"/>
      <c r="H3" s="689"/>
      <c r="I3" s="689"/>
      <c r="J3" s="689"/>
    </row>
  </sheetData>
  <mergeCells count="1">
    <mergeCell ref="B3:J3"/>
  </mergeCells>
  <pageMargins left="0.7" right="0.7" top="0.75" bottom="0.75" header="0.3" footer="0.3"/>
  <pageSetup paperSize="9" orientation="portrait"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19874-B24E-4B2E-9FAF-775448C2F495}">
  <dimension ref="A1"/>
  <sheetViews>
    <sheetView workbookViewId="0"/>
  </sheetViews>
  <sheetFormatPr defaultRowHeight="12"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55</vt:i4>
      </vt:variant>
      <vt:variant>
        <vt:lpstr>Именованные диапазоны</vt:lpstr>
      </vt:variant>
      <vt:variant>
        <vt:i4>5</vt:i4>
      </vt:variant>
    </vt:vector>
  </HeadingPairs>
  <TitlesOfParts>
    <vt:vector size="60" baseType="lpstr">
      <vt:lpstr>Начало</vt:lpstr>
      <vt:lpstr>1_1</vt:lpstr>
      <vt:lpstr>1_2</vt:lpstr>
      <vt:lpstr>1_3</vt:lpstr>
      <vt:lpstr>1_4</vt:lpstr>
      <vt:lpstr>1_5</vt:lpstr>
      <vt:lpstr>1_6</vt:lpstr>
      <vt:lpstr>1_7</vt:lpstr>
      <vt:lpstr>1_8</vt:lpstr>
      <vt:lpstr>1_9</vt:lpstr>
      <vt:lpstr>1_10</vt:lpstr>
      <vt:lpstr>1_11</vt:lpstr>
      <vt:lpstr>1_13</vt:lpstr>
      <vt:lpstr>1_12</vt:lpstr>
      <vt:lpstr>1_14</vt:lpstr>
      <vt:lpstr>2_1</vt:lpstr>
      <vt:lpstr>2_2</vt:lpstr>
      <vt:lpstr>2_3</vt:lpstr>
      <vt:lpstr>2_4</vt:lpstr>
      <vt:lpstr>2_5</vt:lpstr>
      <vt:lpstr>2_6</vt:lpstr>
      <vt:lpstr>2_7</vt:lpstr>
      <vt:lpstr>2_8</vt:lpstr>
      <vt:lpstr>2_9</vt:lpstr>
      <vt:lpstr>2_10</vt:lpstr>
      <vt:lpstr>2_11</vt:lpstr>
      <vt:lpstr>2_12</vt:lpstr>
      <vt:lpstr>2_13</vt:lpstr>
      <vt:lpstr>2_14</vt:lpstr>
      <vt:lpstr>2_15</vt:lpstr>
      <vt:lpstr>2_16</vt:lpstr>
      <vt:lpstr>3_1</vt:lpstr>
      <vt:lpstr>3_2</vt:lpstr>
      <vt:lpstr>3_3</vt:lpstr>
      <vt:lpstr>3_4</vt:lpstr>
      <vt:lpstr>3_5</vt:lpstr>
      <vt:lpstr>3_6</vt:lpstr>
      <vt:lpstr>Рейтинг</vt:lpstr>
      <vt:lpstr>3_7</vt:lpstr>
      <vt:lpstr>3_8</vt:lpstr>
      <vt:lpstr>3_9</vt:lpstr>
      <vt:lpstr>Сотрудники</vt:lpstr>
      <vt:lpstr>3_10</vt:lpstr>
      <vt:lpstr>Рейтинг (2)</vt:lpstr>
      <vt:lpstr>3_11</vt:lpstr>
      <vt:lpstr>3_12</vt:lpstr>
      <vt:lpstr>3_13</vt:lpstr>
      <vt:lpstr>3_14</vt:lpstr>
      <vt:lpstr>3_15</vt:lpstr>
      <vt:lpstr>4_1</vt:lpstr>
      <vt:lpstr>4_2</vt:lpstr>
      <vt:lpstr>4_3</vt:lpstr>
      <vt:lpstr>4_4</vt:lpstr>
      <vt:lpstr>4_5</vt:lpstr>
      <vt:lpstr>Информатика</vt:lpstr>
      <vt:lpstr>'1_6'!backtotop</vt:lpstr>
      <vt:lpstr>x</vt:lpstr>
      <vt:lpstr>Вклад</vt:lpstr>
      <vt:lpstr>Год</vt:lpstr>
      <vt:lpstr>Ставка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ВЕРОНИКА</cp:lastModifiedBy>
  <cp:lastPrinted>2011-04-01T09:53:09Z</cp:lastPrinted>
  <dcterms:created xsi:type="dcterms:W3CDTF">2011-04-01T08:42:33Z</dcterms:created>
  <dcterms:modified xsi:type="dcterms:W3CDTF">2021-11-23T09:28:49Z</dcterms:modified>
</cp:coreProperties>
</file>