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omments2.xml" ContentType="application/vnd.openxmlformats-officedocument.spreadsheetml.comments+xml"/>
  <Override PartName="/xl/tables/table3.xml" ContentType="application/vnd.openxmlformats-officedocument.spreadsheetml.table+xml"/>
  <Override PartName="/xl/comments3.xml" ContentType="application/vnd.openxmlformats-officedocument.spreadsheetml.comments+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53222"/>
  <bookViews>
    <workbookView xWindow="0" yWindow="0" windowWidth="14850" windowHeight="10290"/>
  </bookViews>
  <sheets>
    <sheet name="パッシブ" sheetId="5" r:id="rId1"/>
    <sheet name="タイプ系パッシブ" sheetId="1" r:id="rId2"/>
    <sheet name="コアページ" sheetId="6" r:id="rId3"/>
    <sheet name="バトルページ" sheetId="2" r:id="rId4"/>
    <sheet name="リストデータ" sheetId="4" r:id="rId5"/>
  </sheets>
  <definedNames>
    <definedName name="ダイスアクションリスト">ダイスアクションテーブル[ダイスアクション]</definedName>
    <definedName name="ダイス種類リスト">ダイス種類テーブル[ダイス種類]</definedName>
    <definedName name="ダイス詳細リスト">ダイス詳細テーブル[ダイス詳細]</definedName>
    <definedName name="タイプリスト">タイプテーブル[タイプ]</definedName>
    <definedName name="タイプ系パッシブリスト">タイプ系パッシブテーブル[表示名]</definedName>
    <definedName name="チャプターリスト">チャプターテーブル[チャプター]</definedName>
    <definedName name="パッシブリスト">パッシブテーブル[表示名]</definedName>
    <definedName name="ブール値リスト">ブール値テーブル[ブール値]</definedName>
    <definedName name="レアリティリスト">レアリティテーブル[レアリティ]</definedName>
    <definedName name="属性耐性リスト">属性耐性テーブル[属性耐性]</definedName>
    <definedName name="範囲リスト">範囲テーブル[範囲]</definedName>
  </definedNames>
  <calcPr calcId="152511" concurrentManualCount="2"/>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2" i="1" l="1"/>
  <c r="M3" i="1"/>
  <c r="M4" i="1"/>
  <c r="M5" i="1"/>
  <c r="M6" i="1"/>
  <c r="M7" i="1"/>
  <c r="M8" i="1"/>
  <c r="M9" i="1"/>
  <c r="M10" i="1"/>
  <c r="M11" i="1"/>
  <c r="B3" i="1"/>
  <c r="B4" i="1"/>
  <c r="B5" i="1"/>
  <c r="B6" i="1"/>
  <c r="B7" i="1"/>
  <c r="B8" i="1"/>
  <c r="B9" i="1"/>
  <c r="B10" i="1"/>
  <c r="B11" i="1"/>
  <c r="B2" i="1"/>
  <c r="A3" i="1"/>
  <c r="A4" i="1"/>
  <c r="A5" i="1"/>
  <c r="A6" i="1"/>
  <c r="A7" i="1"/>
  <c r="A8" i="1"/>
  <c r="A9" i="1"/>
  <c r="A10" i="1"/>
  <c r="A11" i="1"/>
  <c r="A2" i="1"/>
  <c r="C2" i="1" s="1"/>
  <c r="L2" i="1"/>
  <c r="L3" i="1"/>
  <c r="L4" i="1"/>
  <c r="L5" i="1"/>
  <c r="L6" i="1"/>
  <c r="L7" i="1"/>
  <c r="L8" i="1"/>
  <c r="L9" i="1"/>
  <c r="L10" i="1"/>
  <c r="L11" i="1"/>
  <c r="Z2" i="6" l="1"/>
  <c r="Z3" i="6"/>
  <c r="Z4" i="6"/>
  <c r="Z5" i="6"/>
  <c r="Z6" i="6"/>
  <c r="Z7" i="6"/>
  <c r="Z8" i="6"/>
  <c r="Z9" i="6"/>
  <c r="Z10" i="6"/>
  <c r="Z11" i="6"/>
  <c r="Z12" i="6"/>
  <c r="Z13" i="6"/>
  <c r="Z14" i="6"/>
  <c r="J19" i="5" l="1"/>
  <c r="J21" i="5"/>
  <c r="J22" i="5"/>
  <c r="J13" i="5"/>
  <c r="J7" i="5"/>
  <c r="J9" i="5"/>
  <c r="J2" i="5"/>
  <c r="J25" i="5"/>
  <c r="J20" i="5"/>
  <c r="J4" i="5"/>
  <c r="J10" i="5"/>
  <c r="J12" i="5"/>
  <c r="J6" i="5"/>
  <c r="J5" i="5"/>
  <c r="J11" i="5"/>
  <c r="J24" i="5"/>
  <c r="J15" i="5"/>
  <c r="J3" i="5"/>
  <c r="J14" i="5"/>
  <c r="J8" i="5"/>
  <c r="J23" i="5"/>
  <c r="J18" i="5"/>
  <c r="J17" i="5"/>
  <c r="J16" i="5"/>
  <c r="AA13" i="6" l="1"/>
  <c r="AA12" i="6"/>
  <c r="K23" i="5"/>
  <c r="K24" i="5"/>
  <c r="K25" i="5"/>
  <c r="H25" i="5"/>
  <c r="I25" i="5"/>
  <c r="H24" i="5"/>
  <c r="I24" i="5"/>
  <c r="H23" i="5"/>
  <c r="I23" i="5"/>
  <c r="X12" i="6"/>
  <c r="X13" i="6"/>
  <c r="Y12" i="6"/>
  <c r="Y13" i="6"/>
  <c r="Y2" i="6"/>
  <c r="Y3" i="6"/>
  <c r="Y4" i="6"/>
  <c r="Y5" i="6"/>
  <c r="Y6" i="6"/>
  <c r="Y7" i="6"/>
  <c r="Y8" i="6"/>
  <c r="Y9" i="6"/>
  <c r="Y10" i="6"/>
  <c r="Y11" i="6"/>
  <c r="Y14" i="6"/>
  <c r="AA3" i="6"/>
  <c r="AA4" i="6"/>
  <c r="AA5" i="6"/>
  <c r="AA6" i="6"/>
  <c r="AA7" i="6"/>
  <c r="AA8" i="6"/>
  <c r="AA9" i="6"/>
  <c r="AA10" i="6"/>
  <c r="AA11" i="6"/>
  <c r="AA14" i="6"/>
  <c r="AA2" i="6"/>
  <c r="X2" i="6"/>
  <c r="X3" i="6"/>
  <c r="X4" i="6"/>
  <c r="X5" i="6"/>
  <c r="X6" i="6"/>
  <c r="X7" i="6"/>
  <c r="X8" i="6"/>
  <c r="X9" i="6"/>
  <c r="X10" i="6"/>
  <c r="X11" i="6"/>
  <c r="X14" i="6"/>
  <c r="H2" i="5"/>
  <c r="I2" i="5"/>
  <c r="H3" i="5"/>
  <c r="I3" i="5"/>
  <c r="H4" i="5"/>
  <c r="I4" i="5"/>
  <c r="H5" i="5"/>
  <c r="I5" i="5"/>
  <c r="H6" i="5"/>
  <c r="I6" i="5"/>
  <c r="H7" i="5"/>
  <c r="I7" i="5"/>
  <c r="H8" i="5"/>
  <c r="I8" i="5"/>
  <c r="H9" i="5"/>
  <c r="I9" i="5"/>
  <c r="H10" i="5"/>
  <c r="I10" i="5"/>
  <c r="H11" i="5"/>
  <c r="I11" i="5"/>
  <c r="H12" i="5"/>
  <c r="I12" i="5"/>
  <c r="H13" i="5"/>
  <c r="I13" i="5"/>
  <c r="H14" i="5"/>
  <c r="I14" i="5"/>
  <c r="H15" i="5"/>
  <c r="I15" i="5"/>
  <c r="H16" i="5"/>
  <c r="I16" i="5"/>
  <c r="H17" i="5"/>
  <c r="I17" i="5"/>
  <c r="H18" i="5"/>
  <c r="I18" i="5"/>
  <c r="H19" i="5"/>
  <c r="I19" i="5"/>
  <c r="H20" i="5"/>
  <c r="I20" i="5"/>
  <c r="H21" i="5"/>
  <c r="I21" i="5"/>
  <c r="H22" i="5"/>
  <c r="I22" i="5"/>
  <c r="N3" i="1"/>
  <c r="N4" i="1"/>
  <c r="N5" i="1"/>
  <c r="N6" i="1"/>
  <c r="N7" i="1"/>
  <c r="N8" i="1"/>
  <c r="N9" i="1"/>
  <c r="N10" i="1"/>
  <c r="N11" i="1"/>
  <c r="N2" i="1"/>
  <c r="K2" i="1"/>
  <c r="F2" i="1"/>
  <c r="J2" i="1" s="1"/>
  <c r="C3" i="1"/>
  <c r="K3" i="1" s="1"/>
  <c r="F3" i="1"/>
  <c r="J3" i="1" s="1"/>
  <c r="C4" i="1"/>
  <c r="K4" i="1" s="1"/>
  <c r="F4" i="1"/>
  <c r="J4" i="1" s="1"/>
  <c r="C5" i="1"/>
  <c r="K5" i="1" s="1"/>
  <c r="F5" i="1"/>
  <c r="J5" i="1" s="1"/>
  <c r="C6" i="1"/>
  <c r="K6" i="1" s="1"/>
  <c r="F6" i="1"/>
  <c r="J6" i="1" s="1"/>
  <c r="C7" i="1"/>
  <c r="K7" i="1" s="1"/>
  <c r="F7" i="1"/>
  <c r="J7" i="1" s="1"/>
  <c r="C8" i="1"/>
  <c r="K8" i="1" s="1"/>
  <c r="F8" i="1"/>
  <c r="J8" i="1" s="1"/>
  <c r="C9" i="1"/>
  <c r="K9" i="1" s="1"/>
  <c r="F9" i="1"/>
  <c r="J9" i="1" s="1"/>
  <c r="C10" i="1"/>
  <c r="K10" i="1" s="1"/>
  <c r="F10" i="1"/>
  <c r="J10" i="1" s="1"/>
  <c r="C11" i="1"/>
  <c r="K11" i="1" s="1"/>
  <c r="F11" i="1"/>
  <c r="J11" i="1" s="1"/>
  <c r="K22" i="5"/>
  <c r="K21" i="5"/>
  <c r="K20" i="5"/>
  <c r="K19" i="5"/>
  <c r="K18" i="5"/>
  <c r="K17" i="5"/>
  <c r="K16" i="5"/>
  <c r="K15" i="5"/>
  <c r="K14" i="5"/>
  <c r="K13" i="5"/>
  <c r="K12" i="5"/>
  <c r="K11" i="5"/>
  <c r="K10" i="5"/>
  <c r="K9" i="5"/>
  <c r="K8" i="5"/>
  <c r="K7" i="5"/>
  <c r="K6" i="5"/>
  <c r="K5" i="5"/>
  <c r="K4" i="5"/>
  <c r="K3" i="5"/>
  <c r="K2" i="5" l="1"/>
</calcChain>
</file>

<file path=xl/comments1.xml><?xml version="1.0" encoding="utf-8"?>
<comments xmlns="http://schemas.openxmlformats.org/spreadsheetml/2006/main">
  <authors>
    <author>作成者</author>
  </authors>
  <commentList>
    <comment ref="F1" authorId="0" shapeId="0">
      <text>
        <r>
          <rPr>
            <sz val="10"/>
            <color theme="1"/>
            <rFont val="Meiryo UI"/>
            <family val="3"/>
            <charset val="128"/>
          </rPr>
          <t>同じ内部IDを持つパッシブは、それらの中から1つしか装着することができなくなる。
速度パッシブと同じ仕組み。</t>
        </r>
      </text>
    </comment>
    <comment ref="G1" authorId="0" shapeId="0">
      <text>
        <r>
          <rPr>
            <sz val="9"/>
            <color indexed="81"/>
            <rFont val="Meiryo UI"/>
            <family val="3"/>
            <charset val="128"/>
          </rPr>
          <t>ゲーム中では明記させない細かい仕様。
Wikiページに記述する。</t>
        </r>
      </text>
    </comment>
    <comment ref="H1" authorId="0" shapeId="0">
      <text>
        <r>
          <rPr>
            <sz val="10"/>
            <color theme="1"/>
            <rFont val="Meiryo UI"/>
            <family val="3"/>
            <charset val="128"/>
          </rPr>
          <t>StaticInfoに記述するデータ。
①この列をコピーする。
②StaticInfoのPassiveListに貼り付ける。
③ドキュメントの整形を行う。</t>
        </r>
      </text>
    </comment>
    <comment ref="I1" authorId="0" shapeId="0">
      <text>
        <r>
          <rPr>
            <sz val="9"/>
            <color indexed="81"/>
            <rFont val="Meiryo UI"/>
            <family val="3"/>
            <charset val="128"/>
          </rPr>
          <t>Localizeに記述するデータ。
①この列をコピーする。
②LocalizeのPassiveDescに貼り付ける。
③ドキュメントの整形を行う。
④「\n」を改行コードに置換する。</t>
        </r>
      </text>
    </comment>
    <comment ref="J1" authorId="0" shapeId="0">
      <text>
        <r>
          <rPr>
            <sz val="9"/>
            <color indexed="81"/>
            <rFont val="Meiryo UI"/>
            <family val="3"/>
            <charset val="128"/>
          </rPr>
          <t>GitHubのWikiページに記載する一覧情報。
①この列をコピーする。
②GitHubのWikiページに貼り付ける。</t>
        </r>
      </text>
    </comment>
  </commentList>
</comments>
</file>

<file path=xl/comments2.xml><?xml version="1.0" encoding="utf-8"?>
<comments xmlns="http://schemas.openxmlformats.org/spreadsheetml/2006/main">
  <authors>
    <author>作成者</author>
  </authors>
  <commentList>
    <comment ref="B1" authorId="0" shapeId="0">
      <text>
        <r>
          <rPr>
            <b/>
            <sz val="9"/>
            <color indexed="81"/>
            <rFont val="Meiryo UI"/>
            <family val="3"/>
            <charset val="128"/>
          </rPr>
          <t>タイプ系パッシブのID割り当て規則</t>
        </r>
        <r>
          <rPr>
            <sz val="9"/>
            <color indexed="81"/>
            <rFont val="Meiryo UI"/>
            <family val="3"/>
            <charset val="128"/>
          </rPr>
          <t xml:space="preserve">
"2270"固定 (4桁) +
1番目のタイプID (2桁) +
2番目のタイプID (2桁)
</t>
        </r>
        <r>
          <rPr>
            <b/>
            <sz val="9"/>
            <color indexed="81"/>
            <rFont val="Meiryo UI"/>
            <family val="3"/>
            <charset val="128"/>
          </rPr>
          <t>タイプID</t>
        </r>
        <r>
          <rPr>
            <sz val="9"/>
            <color indexed="81"/>
            <rFont val="Meiryo UI"/>
            <family val="3"/>
            <charset val="128"/>
          </rPr>
          <t xml:space="preserve">
00: タイプなし
01: ノーマル
02: ほのお
03: みず
…(中略)
18: フェアリー</t>
        </r>
      </text>
    </comment>
    <comment ref="F1" authorId="0" shapeId="0">
      <text>
        <r>
          <rPr>
            <sz val="10"/>
            <color theme="1"/>
            <rFont val="Meiryo UI"/>
            <family val="3"/>
            <charset val="128"/>
          </rPr>
          <t>同じ内部IDを持つパッシブは、それらの中から1つしか装着することができなくなる。
速度パッシブと同じ仕組み。</t>
        </r>
      </text>
    </comment>
    <comment ref="G1" authorId="0" shapeId="0">
      <text>
        <r>
          <rPr>
            <sz val="9"/>
            <color indexed="81"/>
            <rFont val="Meiryo UI"/>
            <family val="3"/>
            <charset val="128"/>
          </rPr>
          <t>ゲーム中では明記させない細かい仕様。
Wikiページに記述する。</t>
        </r>
      </text>
    </comment>
    <comment ref="J1" authorId="0" shapeId="0">
      <text>
        <r>
          <rPr>
            <sz val="10"/>
            <color theme="1"/>
            <rFont val="Meiryo UI"/>
            <family val="3"/>
            <charset val="128"/>
          </rPr>
          <t>StaticInfoに記述するデータ。
①この列をコピーする。
②StaticInfoのPassiveListに貼り付ける。
③ドキュメントの整形を行う。</t>
        </r>
      </text>
    </comment>
    <comment ref="K1" authorId="0" shapeId="0">
      <text>
        <r>
          <rPr>
            <sz val="9"/>
            <color indexed="81"/>
            <rFont val="Meiryo UI"/>
            <family val="3"/>
            <charset val="128"/>
          </rPr>
          <t>Localizeに記述するデータ。
①この列をコピーする。
②LocalizeのPassiveDescに貼り付ける。
③ドキュメントの整形を行う。
④「\n」を改行コードに置換する。</t>
        </r>
      </text>
    </comment>
    <comment ref="L1" authorId="0" shapeId="0">
      <text>
        <r>
          <rPr>
            <sz val="9"/>
            <color indexed="81"/>
            <rFont val="Meiryo UI"/>
            <family val="3"/>
            <charset val="128"/>
          </rPr>
          <t>GitHubのWikiページに記載する一覧情報。
①この列をコピーする。
②GitHubのWikiページに貼り付ける。</t>
        </r>
      </text>
    </comment>
    <comment ref="M1" authorId="0" shapeId="0">
      <text>
        <r>
          <rPr>
            <sz val="9"/>
            <color indexed="81"/>
            <rFont val="Meiryo UI"/>
            <family val="3"/>
            <charset val="128"/>
          </rPr>
          <t xml:space="preserve">PassiveAbilityTypes.csに記述するコード。
①この列をコピーする。
②PassiveAbilityTypes.csに貼り付ける。
③文字列「\n」を改行コード「\r\n」に置換する。
④ドキュメントの整形を行う。
</t>
        </r>
      </text>
    </comment>
  </commentList>
</comments>
</file>

<file path=xl/comments3.xml><?xml version="1.0" encoding="utf-8"?>
<comments xmlns="http://schemas.openxmlformats.org/spreadsheetml/2006/main">
  <authors>
    <author>作成者</author>
  </authors>
  <commentList>
    <comment ref="X1" authorId="0" shapeId="0">
      <text>
        <r>
          <rPr>
            <sz val="10"/>
            <color theme="1"/>
            <rFont val="Meiryo UI"/>
            <family val="3"/>
            <charset val="128"/>
          </rPr>
          <t>StaticInfoに記述するデータ。
①この列をコピーする。
②StaticInfoのEquipPageに貼り付ける。
③ドキュメントの整形を行う。</t>
        </r>
      </text>
    </comment>
    <comment ref="Y1" authorId="0" shapeId="0">
      <text>
        <r>
          <rPr>
            <sz val="9"/>
            <color indexed="81"/>
            <rFont val="Meiryo UI"/>
            <family val="3"/>
            <charset val="128"/>
          </rPr>
          <t>Localizeに記述するデータ。
①この列をコピーする。
②LocalizeのBooksに貼り付ける。
③ドキュメントの整形を行う。</t>
        </r>
      </text>
    </comment>
    <comment ref="Z1" authorId="0" shapeId="0">
      <text>
        <r>
          <rPr>
            <sz val="9"/>
            <color indexed="81"/>
            <rFont val="Meiryo UI"/>
            <family val="3"/>
            <charset val="128"/>
          </rPr>
          <t>GitHubのWikiページに記載する一覧情報。
①この列をコピーする。
②GitHubのWikiページに貼り付ける。</t>
        </r>
      </text>
    </comment>
  </commentList>
</comments>
</file>

<file path=xl/sharedStrings.xml><?xml version="1.0" encoding="utf-8"?>
<sst xmlns="http://schemas.openxmlformats.org/spreadsheetml/2006/main" count="577" uniqueCount="330">
  <si>
    <t>ID</t>
    <phoneticPr fontId="2"/>
  </si>
  <si>
    <t>概要</t>
    <rPh sb="0" eb="2">
      <t>ガイヨウ</t>
    </rPh>
    <phoneticPr fontId="2"/>
  </si>
  <si>
    <t>内部ID</t>
    <rPh sb="0" eb="2">
      <t>ナイブ</t>
    </rPh>
    <phoneticPr fontId="2"/>
  </si>
  <si>
    <t>レアリティ</t>
    <phoneticPr fontId="2"/>
  </si>
  <si>
    <t>範囲</t>
    <rPh sb="0" eb="2">
      <t>ハンイ</t>
    </rPh>
    <phoneticPr fontId="2"/>
  </si>
  <si>
    <t>コスト</t>
    <phoneticPr fontId="2"/>
  </si>
  <si>
    <t>Rain Dance</t>
    <phoneticPr fontId="2"/>
  </si>
  <si>
    <t>RainDance</t>
    <phoneticPr fontId="2"/>
  </si>
  <si>
    <t>あまごい</t>
    <phoneticPr fontId="2"/>
  </si>
  <si>
    <t>Unique</t>
    <phoneticPr fontId="2"/>
  </si>
  <si>
    <t>ダイス1</t>
    <phoneticPr fontId="2"/>
  </si>
  <si>
    <t>ダイス2</t>
    <phoneticPr fontId="2"/>
  </si>
  <si>
    <t>ダイス3</t>
    <phoneticPr fontId="2"/>
  </si>
  <si>
    <t>rain5all</t>
    <phoneticPr fontId="2"/>
  </si>
  <si>
    <t>都市疾病</t>
    <rPh sb="0" eb="4">
      <t>トシシッペイ</t>
    </rPh>
    <phoneticPr fontId="2"/>
  </si>
  <si>
    <t>種類</t>
    <rPh sb="0" eb="2">
      <t>シュルイ</t>
    </rPh>
    <phoneticPr fontId="2"/>
  </si>
  <si>
    <t>防御</t>
    <rPh sb="0" eb="2">
      <t>ボウギョ</t>
    </rPh>
    <phoneticPr fontId="2"/>
  </si>
  <si>
    <t>ダイス効果</t>
    <rPh sb="3" eb="5">
      <t>コウカ</t>
    </rPh>
    <phoneticPr fontId="2"/>
  </si>
  <si>
    <t>最小</t>
    <rPh sb="0" eb="2">
      <t>サイショウ</t>
    </rPh>
    <phoneticPr fontId="2"/>
  </si>
  <si>
    <t>最大</t>
    <rPh sb="0" eb="2">
      <t>サイダイ</t>
    </rPh>
    <phoneticPr fontId="2"/>
  </si>
  <si>
    <t>エフェクト</t>
    <phoneticPr fontId="2"/>
  </si>
  <si>
    <t>チャプター</t>
    <phoneticPr fontId="2"/>
  </si>
  <si>
    <t>芸術</t>
    <rPh sb="0" eb="2">
      <t>ゲイジュツ</t>
    </rPh>
    <phoneticPr fontId="2"/>
  </si>
  <si>
    <t>値</t>
    <rPh sb="0" eb="1">
      <t>アタイ</t>
    </rPh>
    <phoneticPr fontId="2"/>
  </si>
  <si>
    <t>普及</t>
    <rPh sb="0" eb="2">
      <t>フキュウ</t>
    </rPh>
    <phoneticPr fontId="2"/>
  </si>
  <si>
    <t>限定</t>
    <rPh sb="0" eb="2">
      <t>ゲンテイ</t>
    </rPh>
    <phoneticPr fontId="2"/>
  </si>
  <si>
    <t>高級</t>
    <rPh sb="0" eb="2">
      <t>コウキュウ</t>
    </rPh>
    <phoneticPr fontId="2"/>
  </si>
  <si>
    <t>Common</t>
    <phoneticPr fontId="2"/>
  </si>
  <si>
    <t>Uncommon</t>
    <phoneticPr fontId="2"/>
  </si>
  <si>
    <t>Rare</t>
    <phoneticPr fontId="2"/>
  </si>
  <si>
    <t>遠距離</t>
    <rPh sb="0" eb="3">
      <t>エンキョリ</t>
    </rPh>
    <phoneticPr fontId="2"/>
  </si>
  <si>
    <t>Near</t>
    <phoneticPr fontId="2"/>
  </si>
  <si>
    <t>Far</t>
    <phoneticPr fontId="2"/>
  </si>
  <si>
    <t>FarArea</t>
    <phoneticPr fontId="2"/>
  </si>
  <si>
    <t>FarAreaEach</t>
    <phoneticPr fontId="2"/>
  </si>
  <si>
    <t>近接</t>
  </si>
  <si>
    <t>近接</t>
    <phoneticPr fontId="2"/>
  </si>
  <si>
    <t>広域</t>
    <rPh sb="0" eb="2">
      <t>コウイキ</t>
    </rPh>
    <phoneticPr fontId="2"/>
  </si>
  <si>
    <t>個別広域</t>
    <rPh sb="0" eb="2">
      <t>コベツ</t>
    </rPh>
    <rPh sb="2" eb="4">
      <t>コウイキ</t>
    </rPh>
    <phoneticPr fontId="2"/>
  </si>
  <si>
    <t>チャプター</t>
    <phoneticPr fontId="2"/>
  </si>
  <si>
    <t>あらぬ噂</t>
    <rPh sb="3" eb="4">
      <t>ウワサ</t>
    </rPh>
    <phoneticPr fontId="2"/>
  </si>
  <si>
    <t>都市怪談</t>
    <rPh sb="0" eb="4">
      <t>トシカイダン</t>
    </rPh>
    <phoneticPr fontId="2"/>
  </si>
  <si>
    <t>都市伝説</t>
    <rPh sb="0" eb="4">
      <t>トシデンセツ</t>
    </rPh>
    <phoneticPr fontId="2"/>
  </si>
  <si>
    <t>都市悪夢</t>
    <rPh sb="0" eb="4">
      <t>トシアクム</t>
    </rPh>
    <phoneticPr fontId="2"/>
  </si>
  <si>
    <t>都市の星</t>
    <rPh sb="0" eb="2">
      <t>トシ</t>
    </rPh>
    <rPh sb="3" eb="4">
      <t>ホシ</t>
    </rPh>
    <phoneticPr fontId="2"/>
  </si>
  <si>
    <t>不純物</t>
    <rPh sb="0" eb="3">
      <t>フジュンブツ</t>
    </rPh>
    <phoneticPr fontId="2"/>
  </si>
  <si>
    <t>ダイス種類</t>
    <rPh sb="3" eb="5">
      <t>シュルイ</t>
    </rPh>
    <phoneticPr fontId="2"/>
  </si>
  <si>
    <t>斬撃</t>
    <rPh sb="0" eb="2">
      <t>ザンゲキ</t>
    </rPh>
    <phoneticPr fontId="2"/>
  </si>
  <si>
    <t>貫通</t>
    <rPh sb="0" eb="2">
      <t>カンツウ</t>
    </rPh>
    <phoneticPr fontId="2"/>
  </si>
  <si>
    <t>打撃</t>
    <rPh sb="0" eb="2">
      <t>ダゲキ</t>
    </rPh>
    <phoneticPr fontId="2"/>
  </si>
  <si>
    <t>回避</t>
    <rPh sb="0" eb="2">
      <t>カイヒ</t>
    </rPh>
    <phoneticPr fontId="2"/>
  </si>
  <si>
    <t>Def</t>
    <phoneticPr fontId="2"/>
  </si>
  <si>
    <t>Atk</t>
    <phoneticPr fontId="2"/>
  </si>
  <si>
    <t>値</t>
    <phoneticPr fontId="2"/>
  </si>
  <si>
    <t>攻撃</t>
    <rPh sb="0" eb="2">
      <t>コウゲキ</t>
    </rPh>
    <phoneticPr fontId="2"/>
  </si>
  <si>
    <t>反撃</t>
    <rPh sb="0" eb="2">
      <t>ハンゲキ</t>
    </rPh>
    <phoneticPr fontId="2"/>
  </si>
  <si>
    <t>Standby</t>
    <phoneticPr fontId="2"/>
  </si>
  <si>
    <t>ダイス詳細</t>
    <rPh sb="3" eb="5">
      <t>ショウサイ</t>
    </rPh>
    <phoneticPr fontId="2"/>
  </si>
  <si>
    <t>Slash</t>
    <phoneticPr fontId="2"/>
  </si>
  <si>
    <t>Penetrate</t>
    <phoneticPr fontId="2"/>
  </si>
  <si>
    <t>Hit</t>
    <phoneticPr fontId="2"/>
  </si>
  <si>
    <t>Guard</t>
    <phoneticPr fontId="2"/>
  </si>
  <si>
    <t>Evasion</t>
    <phoneticPr fontId="2"/>
  </si>
  <si>
    <t>詳細</t>
    <rPh sb="0" eb="2">
      <t>ショウサイ</t>
    </rPh>
    <phoneticPr fontId="2"/>
  </si>
  <si>
    <t>G</t>
    <phoneticPr fontId="2"/>
  </si>
  <si>
    <t>E</t>
    <phoneticPr fontId="2"/>
  </si>
  <si>
    <t>H</t>
    <phoneticPr fontId="2"/>
  </si>
  <si>
    <t>Z</t>
    <phoneticPr fontId="2"/>
  </si>
  <si>
    <t>J</t>
    <phoneticPr fontId="2"/>
  </si>
  <si>
    <t>ダイスアクション</t>
    <phoneticPr fontId="2"/>
  </si>
  <si>
    <t>アクション</t>
    <phoneticPr fontId="2"/>
  </si>
  <si>
    <t>ページ効果</t>
    <rPh sb="3" eb="5">
      <t>コウカ</t>
    </rPh>
    <phoneticPr fontId="2"/>
  </si>
  <si>
    <t>Sunny Day</t>
    <phoneticPr fontId="2"/>
  </si>
  <si>
    <t>にほんばれ</t>
    <phoneticPr fontId="2"/>
  </si>
  <si>
    <t>SunnyDay</t>
    <phoneticPr fontId="2"/>
  </si>
  <si>
    <t>sunny5all</t>
    <phoneticPr fontId="2"/>
  </si>
  <si>
    <t>Hail</t>
    <phoneticPr fontId="2"/>
  </si>
  <si>
    <t>あられ</t>
    <phoneticPr fontId="2"/>
  </si>
  <si>
    <t>hail5all</t>
    <phoneticPr fontId="2"/>
  </si>
  <si>
    <t>energy1pw</t>
    <phoneticPr fontId="2"/>
  </si>
  <si>
    <t>damage2pw</t>
    <phoneticPr fontId="2"/>
  </si>
  <si>
    <t>レアリティ</t>
    <phoneticPr fontId="2"/>
  </si>
  <si>
    <t>こおりタイプ</t>
    <phoneticPr fontId="2"/>
  </si>
  <si>
    <t>敵からバトルページで出血・麻痺・火傷が付与されたとき、相手にも同じ状態を付与。</t>
    <phoneticPr fontId="2"/>
  </si>
  <si>
    <t>Eevee</t>
    <phoneticPr fontId="2"/>
  </si>
  <si>
    <t>イーブイのページ</t>
    <phoneticPr fontId="2"/>
  </si>
  <si>
    <t>ペリッパーのページ</t>
    <phoneticPr fontId="2"/>
  </si>
  <si>
    <t>体力</t>
    <rPh sb="0" eb="2">
      <t>タイリョク</t>
    </rPh>
    <phoneticPr fontId="2"/>
  </si>
  <si>
    <t>属性耐性</t>
    <rPh sb="0" eb="4">
      <t>ゾクセイタイセイ</t>
    </rPh>
    <phoneticPr fontId="2"/>
  </si>
  <si>
    <t>脆弱</t>
    <rPh sb="0" eb="2">
      <t>ゼイジャク</t>
    </rPh>
    <phoneticPr fontId="2"/>
  </si>
  <si>
    <t>弱点</t>
    <rPh sb="0" eb="2">
      <t>ジャクテン</t>
    </rPh>
    <phoneticPr fontId="2"/>
  </si>
  <si>
    <t>普通</t>
    <rPh sb="0" eb="2">
      <t>フツウ</t>
    </rPh>
    <phoneticPr fontId="2"/>
  </si>
  <si>
    <t>耐性</t>
    <rPh sb="0" eb="2">
      <t>タイセイ</t>
    </rPh>
    <phoneticPr fontId="2"/>
  </si>
  <si>
    <t>免疫</t>
    <rPh sb="0" eb="2">
      <t>メンエキ</t>
    </rPh>
    <phoneticPr fontId="2"/>
  </si>
  <si>
    <t>抵抗</t>
    <rPh sb="0" eb="2">
      <t>テイコウ</t>
    </rPh>
    <phoneticPr fontId="2"/>
  </si>
  <si>
    <t>Weak</t>
    <phoneticPr fontId="2"/>
  </si>
  <si>
    <t>Vulnerable</t>
    <phoneticPr fontId="2"/>
  </si>
  <si>
    <t>Normal</t>
    <phoneticPr fontId="2"/>
  </si>
  <si>
    <t>Endure</t>
    <phoneticPr fontId="2"/>
  </si>
  <si>
    <t>Resist</t>
    <phoneticPr fontId="2"/>
  </si>
  <si>
    <t>Immune</t>
    <phoneticPr fontId="2"/>
  </si>
  <si>
    <t>true</t>
  </si>
  <si>
    <t>true</t>
    <phoneticPr fontId="2"/>
  </si>
  <si>
    <t>false</t>
    <phoneticPr fontId="2"/>
  </si>
  <si>
    <t>ブール値</t>
    <rPh sb="3" eb="4">
      <t>ネ</t>
    </rPh>
    <phoneticPr fontId="2"/>
  </si>
  <si>
    <t>true</t>
    <phoneticPr fontId="2"/>
  </si>
  <si>
    <t>fasle</t>
    <phoneticPr fontId="2"/>
  </si>
  <si>
    <t>アイコン名</t>
    <rPh sb="4" eb="5">
      <t>メイ</t>
    </rPh>
    <phoneticPr fontId="2"/>
  </si>
  <si>
    <t>Pokemon</t>
  </si>
  <si>
    <t>Pokemon</t>
    <phoneticPr fontId="2"/>
  </si>
  <si>
    <t>ステージID</t>
    <phoneticPr fontId="2"/>
  </si>
  <si>
    <t>レアリティ</t>
    <phoneticPr fontId="2"/>
  </si>
  <si>
    <t>KetherLibrarian</t>
  </si>
  <si>
    <t>KetherLibrarian</t>
    <phoneticPr fontId="2"/>
  </si>
  <si>
    <t>パッシブ1(タイプ系)</t>
    <rPh sb="9" eb="10">
      <t>ケイ</t>
    </rPh>
    <phoneticPr fontId="2"/>
  </si>
  <si>
    <t>パッシブ2(特性1)</t>
    <rPh sb="6" eb="8">
      <t>トクセイ</t>
    </rPh>
    <phoneticPr fontId="2"/>
  </si>
  <si>
    <t>パッシブ3(特性2)</t>
    <rPh sb="6" eb="8">
      <t>トクセイ</t>
    </rPh>
    <phoneticPr fontId="2"/>
  </si>
  <si>
    <t>パッシブ4(隠れ特性)</t>
    <rPh sb="6" eb="7">
      <t>カク</t>
    </rPh>
    <rPh sb="8" eb="10">
      <t>トクセイ</t>
    </rPh>
    <phoneticPr fontId="2"/>
  </si>
  <si>
    <t>StaticInfo</t>
  </si>
  <si>
    <t>StaticInfo</t>
    <phoneticPr fontId="2"/>
  </si>
  <si>
    <t>Localize</t>
  </si>
  <si>
    <t>Localize</t>
    <phoneticPr fontId="2"/>
  </si>
  <si>
    <t>敵からバトルページで付与される状態異常を無効化し、相手に跳ね返す。</t>
    <phoneticPr fontId="2"/>
  </si>
  <si>
    <t>行動不能・虚弱状態に対して免疫。</t>
    <phoneticPr fontId="2"/>
  </si>
  <si>
    <t>にげあし</t>
  </si>
  <si>
    <t>自分の体力が50%以下なら、幕の開始時にクイック2を得て、25%の確率で行動不能。</t>
    <phoneticPr fontId="2"/>
  </si>
  <si>
    <t>てきおうりょく</t>
  </si>
  <si>
    <t>反撃を除く、全てのダイスが同じ種類のページを使用したとき、全てのダイス威力を+1。</t>
    <phoneticPr fontId="2"/>
  </si>
  <si>
    <t>きけんよち</t>
  </si>
  <si>
    <t>弱点や脆弱属性の攻撃を受けるとき、その相手のダイス威力を-1。</t>
    <phoneticPr fontId="2"/>
  </si>
  <si>
    <t>幕の終了時に火傷状態なら、今回の舞台の間、火傷ダメージを受けず、50%の確率で攻撃ダイスの威力が1増加する「もらいび」状態になる。</t>
    <phoneticPr fontId="2"/>
  </si>
  <si>
    <t>状態異常のとき、虚弱状態の影響を受けず、50%の確率で攻撃ダイスの威力+1。</t>
    <phoneticPr fontId="2"/>
  </si>
  <si>
    <t>麻痺状態の影響を受けない。幕の終了時に「麻痺の値x5」体力が回復する。</t>
    <phoneticPr fontId="2"/>
  </si>
  <si>
    <t>束縛状態の影響を受けない。幕の終了時に状態異常なら、次の幕にクイック1を得る。</t>
    <phoneticPr fontId="2"/>
  </si>
  <si>
    <t>ちょすい</t>
    <phoneticPr fontId="2"/>
  </si>
  <si>
    <t>「みずタイプ」が付与されたバトルページでダメージを受けず、体力を2回復する。</t>
    <phoneticPr fontId="2"/>
  </si>
  <si>
    <t>うるおいボディ</t>
  </si>
  <si>
    <t>うるおいボディ</t>
    <phoneticPr fontId="2"/>
  </si>
  <si>
    <t>あめ状態のとき、幕の終了時に全ての状態異常を解除する。</t>
    <phoneticPr fontId="2"/>
  </si>
  <si>
    <t>メロメロボディ</t>
  </si>
  <si>
    <t>メロメロボディ</t>
    <phoneticPr fontId="2"/>
  </si>
  <si>
    <t>近接バトルページの攻撃を受けたとき、10%の確率で相手にメロメロを付与。</t>
    <phoneticPr fontId="2"/>
  </si>
  <si>
    <t>フェアリースキン</t>
  </si>
  <si>
    <t>フェアリースキン</t>
    <phoneticPr fontId="2"/>
  </si>
  <si>
    <t>効果を持たない攻撃ダイスでの攻撃的中時、妖精1を付与。</t>
    <phoneticPr fontId="2"/>
  </si>
  <si>
    <t>リーフガード</t>
  </si>
  <si>
    <t>リーフガード</t>
    <phoneticPr fontId="2"/>
  </si>
  <si>
    <t>にほんばれ状態のとき、状態異常に対して免疫。</t>
    <phoneticPr fontId="2"/>
  </si>
  <si>
    <t>ようりょくそ</t>
  </si>
  <si>
    <t>ようりょくそ</t>
    <phoneticPr fontId="2"/>
  </si>
  <si>
    <t>ゆきがくれ</t>
  </si>
  <si>
    <t>ゆきがくれ</t>
    <phoneticPr fontId="2"/>
  </si>
  <si>
    <t>あられ状態のとき、20%の確率でバトルページによるダメージを受けない。あられダメージを受けない。</t>
    <phoneticPr fontId="2"/>
  </si>
  <si>
    <t>アイスボディ</t>
  </si>
  <si>
    <t>アイスボディ</t>
    <phoneticPr fontId="2"/>
  </si>
  <si>
    <t>あられ状態のとき、幕の終了時にあられダメージを受けず、最大体力の1/16だけ体力が回復する。(最大5)</t>
    <phoneticPr fontId="2"/>
  </si>
  <si>
    <t>するどいめ</t>
  </si>
  <si>
    <t>するどいめ</t>
    <phoneticPr fontId="2"/>
  </si>
  <si>
    <t>マッチ相手の回避ダイスは威力の影響を受けない。</t>
    <phoneticPr fontId="2"/>
  </si>
  <si>
    <t>あめうけざら</t>
  </si>
  <si>
    <t>あめうけざら</t>
    <phoneticPr fontId="2"/>
  </si>
  <si>
    <t>あめ状態のとき、最大体力の1/16だけ体力が回復する。(最大5)</t>
    <phoneticPr fontId="2"/>
  </si>
  <si>
    <t>あめふらし</t>
  </si>
  <si>
    <t>あめふらし</t>
    <phoneticPr fontId="2"/>
  </si>
  <si>
    <t>舞台の開始時、全てのキャラクターにあめ5を付与。</t>
    <phoneticPr fontId="2"/>
  </si>
  <si>
    <t>補足概要</t>
    <rPh sb="0" eb="4">
      <t>ホソクガイヨウ</t>
    </rPh>
    <phoneticPr fontId="2"/>
  </si>
  <si>
    <t>ノーマルタイプ</t>
  </si>
  <si>
    <t>ほのおタイプ</t>
  </si>
  <si>
    <t>みずタイプ</t>
  </si>
  <si>
    <t>みず/ひこうタイプ</t>
  </si>
  <si>
    <t>でんきタイプ</t>
  </si>
  <si>
    <t>くさタイプ</t>
  </si>
  <si>
    <t>こおりタイプ</t>
  </si>
  <si>
    <t>エスパータイプ</t>
  </si>
  <si>
    <t>あくタイプ</t>
  </si>
  <si>
    <t>フェアリータイプ</t>
  </si>
  <si>
    <t>シンクロ</t>
    <phoneticPr fontId="2"/>
  </si>
  <si>
    <t>マジックミラー</t>
    <phoneticPr fontId="2"/>
  </si>
  <si>
    <t>せいしんりょく</t>
    <phoneticPr fontId="2"/>
  </si>
  <si>
    <t>ID</t>
    <phoneticPr fontId="2"/>
  </si>
  <si>
    <t>レアリティ</t>
    <phoneticPr fontId="2"/>
  </si>
  <si>
    <t>コスト</t>
    <phoneticPr fontId="2"/>
  </si>
  <si>
    <t>シンクロ</t>
    <phoneticPr fontId="2"/>
  </si>
  <si>
    <t>※自分自身や味方からのバトルページでは効果が発揮しない。</t>
    <phoneticPr fontId="2"/>
  </si>
  <si>
    <t>マジックミラー</t>
    <phoneticPr fontId="2"/>
  </si>
  <si>
    <t>せいしんりょく</t>
    <phoneticPr fontId="2"/>
  </si>
  <si>
    <t>にげあし</t>
    <phoneticPr fontId="2"/>
  </si>
  <si>
    <t>てきおうりょく</t>
    <phoneticPr fontId="2"/>
  </si>
  <si>
    <t>きけんよち</t>
    <phoneticPr fontId="2"/>
  </si>
  <si>
    <t>もらいび</t>
    <phoneticPr fontId="2"/>
  </si>
  <si>
    <t>こんじょう</t>
    <phoneticPr fontId="2"/>
  </si>
  <si>
    <t>ちくでん</t>
    <phoneticPr fontId="2"/>
  </si>
  <si>
    <t>はやあし</t>
    <phoneticPr fontId="2"/>
  </si>
  <si>
    <t>内部名</t>
    <rPh sb="0" eb="3">
      <t>ナイブメイ</t>
    </rPh>
    <phoneticPr fontId="2"/>
  </si>
  <si>
    <t>混乱耐性</t>
    <rPh sb="0" eb="2">
      <t>コンラン</t>
    </rPh>
    <rPh sb="2" eb="4">
      <t>タイセイ</t>
    </rPh>
    <phoneticPr fontId="2"/>
  </si>
  <si>
    <t>最大速度</t>
    <rPh sb="0" eb="2">
      <t>サイダイ</t>
    </rPh>
    <phoneticPr fontId="2"/>
  </si>
  <si>
    <t>斬撃耐性</t>
    <rPh sb="0" eb="2">
      <t>ザンゲキ</t>
    </rPh>
    <phoneticPr fontId="2"/>
  </si>
  <si>
    <t>打撃耐性</t>
    <rPh sb="0" eb="2">
      <t>ダゲキ</t>
    </rPh>
    <phoneticPr fontId="2"/>
  </si>
  <si>
    <t>貫通耐性</t>
    <rPh sb="0" eb="2">
      <t>カンツウ</t>
    </rPh>
    <phoneticPr fontId="2"/>
  </si>
  <si>
    <t>斬撃混乱耐性</t>
    <rPh sb="0" eb="2">
      <t>ザンゲキ</t>
    </rPh>
    <rPh sb="2" eb="6">
      <t>コンランタイセイ</t>
    </rPh>
    <phoneticPr fontId="2"/>
  </si>
  <si>
    <t>貫通混乱耐性</t>
    <rPh sb="0" eb="2">
      <t>カンツウ</t>
    </rPh>
    <phoneticPr fontId="2"/>
  </si>
  <si>
    <t>打撃混乱耐性</t>
    <rPh sb="0" eb="2">
      <t>ダゲキ</t>
    </rPh>
    <phoneticPr fontId="2"/>
  </si>
  <si>
    <t>装着不可</t>
    <rPh sb="0" eb="2">
      <t>ソウチャク</t>
    </rPh>
    <rPh sb="2" eb="4">
      <t>フカ</t>
    </rPh>
    <phoneticPr fontId="2"/>
  </si>
  <si>
    <t>シャワーズのページ</t>
    <phoneticPr fontId="2"/>
  </si>
  <si>
    <t>サンダースのページ</t>
    <phoneticPr fontId="2"/>
  </si>
  <si>
    <t>ブースターのページ</t>
    <phoneticPr fontId="2"/>
  </si>
  <si>
    <t>エーフィのページ</t>
    <phoneticPr fontId="2"/>
  </si>
  <si>
    <t>ブラッキーのページ</t>
    <phoneticPr fontId="2"/>
  </si>
  <si>
    <t>キャモメのページ</t>
    <phoneticPr fontId="2"/>
  </si>
  <si>
    <t>リーフィアのページ</t>
    <phoneticPr fontId="2"/>
  </si>
  <si>
    <t>グレイシアのページ</t>
    <phoneticPr fontId="2"/>
  </si>
  <si>
    <t>ニンフィアのページ</t>
    <phoneticPr fontId="2"/>
  </si>
  <si>
    <t>StaticInfo</t>
    <phoneticPr fontId="2"/>
  </si>
  <si>
    <t>Localize</t>
    <phoneticPr fontId="2"/>
  </si>
  <si>
    <t>表示名</t>
    <rPh sb="0" eb="3">
      <t>ヒョウジメイ</t>
    </rPh>
    <phoneticPr fontId="2"/>
  </si>
  <si>
    <t>Vaporeon</t>
    <phoneticPr fontId="2"/>
  </si>
  <si>
    <t>Jolteon</t>
    <phoneticPr fontId="2"/>
  </si>
  <si>
    <t>Flareon</t>
    <phoneticPr fontId="2"/>
  </si>
  <si>
    <t>Espeon</t>
    <phoneticPr fontId="2"/>
  </si>
  <si>
    <t>Umbreon</t>
    <phoneticPr fontId="2"/>
  </si>
  <si>
    <t>Wingull</t>
    <phoneticPr fontId="2"/>
  </si>
  <si>
    <t>Pelipper</t>
    <phoneticPr fontId="2"/>
  </si>
  <si>
    <t>Leafeon</t>
    <phoneticPr fontId="2"/>
  </si>
  <si>
    <t>Glaceon</t>
    <phoneticPr fontId="2"/>
  </si>
  <si>
    <t>Sylveon</t>
    <phoneticPr fontId="2"/>
  </si>
  <si>
    <t>表示スキン名</t>
    <rPh sb="0" eb="2">
      <t>ヒョウジ</t>
    </rPh>
    <rPh sb="5" eb="6">
      <t>メイ</t>
    </rPh>
    <phoneticPr fontId="2"/>
  </si>
  <si>
    <t>ちょすい</t>
    <phoneticPr fontId="2"/>
  </si>
  <si>
    <t>うるおいボディ</t>
    <phoneticPr fontId="2"/>
  </si>
  <si>
    <t>ちくでん</t>
    <phoneticPr fontId="2"/>
  </si>
  <si>
    <t>はやあし</t>
    <phoneticPr fontId="2"/>
  </si>
  <si>
    <t>もらいび</t>
    <phoneticPr fontId="2"/>
  </si>
  <si>
    <t>こんじょう</t>
    <phoneticPr fontId="2"/>
  </si>
  <si>
    <t>シンクロ</t>
    <phoneticPr fontId="2"/>
  </si>
  <si>
    <t>最小速度</t>
    <phoneticPr fontId="2"/>
  </si>
  <si>
    <t>表示名</t>
    <rPh sb="0" eb="2">
      <t>ヒョウジ</t>
    </rPh>
    <rPh sb="2" eb="3">
      <t>メイ</t>
    </rPh>
    <phoneticPr fontId="2"/>
  </si>
  <si>
    <t>表示アートワーク名</t>
    <rPh sb="0" eb="2">
      <t>ヒョウジ</t>
    </rPh>
    <rPh sb="8" eb="9">
      <t>メイ</t>
    </rPh>
    <phoneticPr fontId="2"/>
  </si>
  <si>
    <t>ツンベアーのページ</t>
    <phoneticPr fontId="2"/>
  </si>
  <si>
    <t>Beartic</t>
    <phoneticPr fontId="2"/>
  </si>
  <si>
    <t>Cubchoo</t>
    <phoneticPr fontId="2"/>
  </si>
  <si>
    <t>こおりタイプ</t>
    <phoneticPr fontId="2"/>
  </si>
  <si>
    <t>ゆきがくれ</t>
    <phoneticPr fontId="2"/>
  </si>
  <si>
    <t>ゆきかき</t>
  </si>
  <si>
    <t>びびり</t>
  </si>
  <si>
    <t>すいすい</t>
  </si>
  <si>
    <t>にほんばれ状態のとき、幕の開始時にクイック2を得る。</t>
    <phoneticPr fontId="2"/>
  </si>
  <si>
    <t>※「○○タイプ」のパッシブは、速度系パッシブと同様に1種類しか使用することができない。</t>
    <rPh sb="15" eb="17">
      <t>ソクド</t>
    </rPh>
    <rPh sb="17" eb="18">
      <t>ケイ</t>
    </rPh>
    <rPh sb="23" eb="25">
      <t>ドウヨウ</t>
    </rPh>
    <rPh sb="27" eb="29">
      <t>シュルイ</t>
    </rPh>
    <rPh sb="31" eb="33">
      <t>シヨウ</t>
    </rPh>
    <phoneticPr fontId="2"/>
  </si>
  <si>
    <t>あられ状態のとき、幕の開始時にクイック2を得る。</t>
    <phoneticPr fontId="2"/>
  </si>
  <si>
    <t>ゆきかき</t>
    <phoneticPr fontId="2"/>
  </si>
  <si>
    <t>びびり</t>
    <phoneticPr fontId="2"/>
  </si>
  <si>
    <t>すいすい</t>
    <phoneticPr fontId="2"/>
  </si>
  <si>
    <t>あめ状態のとき、幕の開始時にクイック2を得る。</t>
    <phoneticPr fontId="2"/>
  </si>
  <si>
    <t>1幕で虚弱状態を受けるたびに今回の舞台の間、幕の開始時にクイック1を得る。(最大6)</t>
    <rPh sb="3" eb="5">
      <t>キョジャク</t>
    </rPh>
    <rPh sb="8" eb="9">
      <t>ウ</t>
    </rPh>
    <rPh sb="14" eb="16">
      <t>コンカイ</t>
    </rPh>
    <rPh sb="17" eb="19">
      <t>ブタイ</t>
    </rPh>
    <rPh sb="20" eb="21">
      <t>アイダ</t>
    </rPh>
    <rPh sb="22" eb="23">
      <t>マク</t>
    </rPh>
    <rPh sb="24" eb="27">
      <t>カイシジ</t>
    </rPh>
    <rPh sb="34" eb="35">
      <t>エ</t>
    </rPh>
    <rPh sb="38" eb="40">
      <t>サイダイ</t>
    </rPh>
    <phoneticPr fontId="2"/>
  </si>
  <si>
    <t>クマシュンのページ</t>
    <phoneticPr fontId="2"/>
  </si>
  <si>
    <t>※虚弱状態そのものはキャラクターに付与され、状態異常を受けていると判定されるが、ダイスロール時に威力低下が発生しない。</t>
    <phoneticPr fontId="2"/>
  </si>
  <si>
    <t>※これらの状態異常そのものがキャラクターに付与されるのを防ぐ。</t>
    <phoneticPr fontId="2"/>
  </si>
  <si>
    <t>※ダメージ・混乱ダメージ共に受けない。</t>
    <phoneticPr fontId="2"/>
  </si>
  <si>
    <t>~~※ポケダン寄りの効果になっているのはここだけの話。~~</t>
    <phoneticPr fontId="2"/>
  </si>
  <si>
    <t>※性別関係なしに誰にでも状態を付与できる。
~~※内部データとして敵味方キャラクターの性別情報はあるけど、パッシブの効果として使うには不向きな設定値だったので採用しなかった。~~</t>
    <phoneticPr fontId="2"/>
  </si>
  <si>
    <t>※火傷状態そのものはキャラクターに付与され、状態異常を受けていると判定されるが、火傷ダメージを受けない。</t>
    <phoneticPr fontId="2"/>
  </si>
  <si>
    <t>Wiki</t>
    <phoneticPr fontId="2"/>
  </si>
  <si>
    <t>※自分自身や味方からのバトルページでは効果が発揮しない。</t>
    <phoneticPr fontId="2"/>
  </si>
  <si>
    <t>Wiki</t>
    <phoneticPr fontId="2"/>
  </si>
  <si>
    <t>タイプ</t>
    <phoneticPr fontId="2"/>
  </si>
  <si>
    <t>ノーマル</t>
  </si>
  <si>
    <t>ノーマル</t>
    <phoneticPr fontId="2"/>
  </si>
  <si>
    <t>ほのお</t>
    <phoneticPr fontId="2"/>
  </si>
  <si>
    <t>みず</t>
    <phoneticPr fontId="2"/>
  </si>
  <si>
    <t>でんき</t>
    <phoneticPr fontId="2"/>
  </si>
  <si>
    <t>くさ</t>
    <phoneticPr fontId="2"/>
  </si>
  <si>
    <t>こおり</t>
    <phoneticPr fontId="2"/>
  </si>
  <si>
    <t>かくとう</t>
    <phoneticPr fontId="2"/>
  </si>
  <si>
    <t>どく</t>
    <phoneticPr fontId="2"/>
  </si>
  <si>
    <t>じめん</t>
    <phoneticPr fontId="2"/>
  </si>
  <si>
    <t>ひこう</t>
    <phoneticPr fontId="2"/>
  </si>
  <si>
    <t>エスパー</t>
    <phoneticPr fontId="2"/>
  </si>
  <si>
    <t>むし</t>
    <phoneticPr fontId="2"/>
  </si>
  <si>
    <t>いわ</t>
    <phoneticPr fontId="2"/>
  </si>
  <si>
    <t>ゴースト</t>
    <phoneticPr fontId="2"/>
  </si>
  <si>
    <t>ドラゴン</t>
    <phoneticPr fontId="2"/>
  </si>
  <si>
    <t>あく</t>
    <phoneticPr fontId="2"/>
  </si>
  <si>
    <t>はがね</t>
    <phoneticPr fontId="2"/>
  </si>
  <si>
    <t>フェアリー</t>
    <phoneticPr fontId="2"/>
  </si>
  <si>
    <t>Normal</t>
    <phoneticPr fontId="2"/>
  </si>
  <si>
    <t>Fire</t>
    <phoneticPr fontId="2"/>
  </si>
  <si>
    <t>Water</t>
    <phoneticPr fontId="2"/>
  </si>
  <si>
    <t>Electric</t>
    <phoneticPr fontId="2"/>
  </si>
  <si>
    <t>Grass</t>
    <phoneticPr fontId="2"/>
  </si>
  <si>
    <t>Ice</t>
    <phoneticPr fontId="2"/>
  </si>
  <si>
    <t>Fighting</t>
    <phoneticPr fontId="2"/>
  </si>
  <si>
    <t>Poison</t>
    <phoneticPr fontId="2"/>
  </si>
  <si>
    <t>Ground</t>
    <phoneticPr fontId="2"/>
  </si>
  <si>
    <t>Flying</t>
    <phoneticPr fontId="2"/>
  </si>
  <si>
    <t>Psychic</t>
    <phoneticPr fontId="2"/>
  </si>
  <si>
    <t>Bug</t>
    <phoneticPr fontId="2"/>
  </si>
  <si>
    <t>Rock</t>
    <phoneticPr fontId="2"/>
  </si>
  <si>
    <t>Ghost</t>
    <phoneticPr fontId="2"/>
  </si>
  <si>
    <t>Dragon</t>
    <phoneticPr fontId="2"/>
  </si>
  <si>
    <t>Dark</t>
    <phoneticPr fontId="2"/>
  </si>
  <si>
    <t>Steel</t>
    <phoneticPr fontId="2"/>
  </si>
  <si>
    <t>Fairy</t>
    <phoneticPr fontId="2"/>
  </si>
  <si>
    <t>ID</t>
    <phoneticPr fontId="2"/>
  </si>
  <si>
    <t>01</t>
    <phoneticPr fontId="2"/>
  </si>
  <si>
    <t>02</t>
    <phoneticPr fontId="2"/>
  </si>
  <si>
    <t>03</t>
  </si>
  <si>
    <t>04</t>
  </si>
  <si>
    <t>05</t>
  </si>
  <si>
    <t>06</t>
  </si>
  <si>
    <t>07</t>
  </si>
  <si>
    <t>08</t>
  </si>
  <si>
    <t>09</t>
  </si>
  <si>
    <t>10</t>
  </si>
  <si>
    <t>11</t>
  </si>
  <si>
    <t>12</t>
  </si>
  <si>
    <t>13</t>
  </si>
  <si>
    <t>14</t>
  </si>
  <si>
    <t>15</t>
  </si>
  <si>
    <t>16</t>
  </si>
  <si>
    <t>17</t>
  </si>
  <si>
    <t>18</t>
  </si>
  <si>
    <t>タイプ1</t>
    <phoneticPr fontId="2"/>
  </si>
  <si>
    <t>タイプ2</t>
  </si>
  <si>
    <t>ほのお</t>
    <phoneticPr fontId="2"/>
  </si>
  <si>
    <t>みず</t>
    <phoneticPr fontId="2"/>
  </si>
  <si>
    <t>みず</t>
    <phoneticPr fontId="2"/>
  </si>
  <si>
    <t>でんき</t>
    <phoneticPr fontId="2"/>
  </si>
  <si>
    <t>くさ</t>
    <phoneticPr fontId="2"/>
  </si>
  <si>
    <t>こおり</t>
    <phoneticPr fontId="2"/>
  </si>
  <si>
    <t>エスパー</t>
    <phoneticPr fontId="2"/>
  </si>
  <si>
    <t>フェアリー</t>
    <phoneticPr fontId="2"/>
  </si>
  <si>
    <t>PassiveAbility</t>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</si>
</sst>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0"/>
      <color theme="1"/>
      <name val="Meiryo UI"/>
      <family val="2"/>
      <charset val="128"/>
    </font>
    <font>
      <sz val="10"/>
      <color theme="1"/>
      <name val="Meiryo UI"/>
      <family val="2"/>
      <charset val="128"/>
    </font>
    <font>
      <sz val="6"/>
      <name val="Meiryo UI"/>
      <family val="2"/>
      <charset val="128"/>
    </font>
    <font>
      <b/>
      <sz val="9"/>
      <color indexed="81"/>
      <name val="Meiryo UI"/>
      <family val="3"/>
      <charset val="128"/>
    </font>
    <font>
      <sz val="9"/>
      <color indexed="81"/>
      <name val="Meiryo UI"/>
      <family val="3"/>
      <charset val="128"/>
    </font>
    <font>
      <sz val="10"/>
      <color theme="1"/>
      <name val="Meiryo UI"/>
      <family val="3"/>
      <charset val="128"/>
    </font>
  </fonts>
  <fills count="3">
    <fill>
      <patternFill patternType="none"/>
    </fill>
    <fill>
      <patternFill patternType="gray125"/>
    </fill>
    <fill>
      <patternFill patternType="solid">
        <fgColor theme="9"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alignment vertical="center"/>
    </xf>
    <xf numFmtId="9" fontId="1" fillId="0" borderId="0" applyFont="0" applyFill="0" applyBorder="0" applyAlignment="0" applyProtection="0">
      <alignment vertical="center"/>
    </xf>
  </cellStyleXfs>
  <cellXfs count="28">
    <xf numFmtId="0" fontId="0" fillId="0" borderId="0" xfId="0">
      <alignment vertical="center"/>
    </xf>
    <xf numFmtId="0" fontId="0" fillId="0" borderId="0" xfId="1" applyNumberFormat="1" applyFont="1">
      <alignment vertical="center"/>
    </xf>
    <xf numFmtId="49" fontId="0" fillId="0" borderId="0" xfId="0" applyNumberFormat="1">
      <alignment vertical="center"/>
    </xf>
    <xf numFmtId="0" fontId="0" fillId="0" borderId="0" xfId="0" applyNumberFormat="1">
      <alignment vertical="center"/>
    </xf>
    <xf numFmtId="0" fontId="0" fillId="0" borderId="1" xfId="0" applyNumberFormat="1" applyBorder="1">
      <alignment vertical="center"/>
    </xf>
    <xf numFmtId="49" fontId="0" fillId="0" borderId="1" xfId="0" applyNumberFormat="1" applyBorder="1">
      <alignment vertical="center"/>
    </xf>
    <xf numFmtId="49" fontId="0" fillId="0" borderId="0" xfId="1" applyNumberFormat="1" applyFont="1" applyFill="1" applyBorder="1">
      <alignment vertical="center"/>
    </xf>
    <xf numFmtId="0" fontId="0" fillId="0" borderId="0" xfId="1" applyNumberFormat="1" applyFont="1" applyFill="1" applyBorder="1">
      <alignment vertical="center"/>
    </xf>
    <xf numFmtId="49" fontId="0" fillId="0" borderId="0" xfId="1" applyNumberFormat="1" applyFont="1" applyFill="1" applyBorder="1" applyAlignment="1">
      <alignment vertical="center" wrapText="1"/>
    </xf>
    <xf numFmtId="49" fontId="0" fillId="0" borderId="0" xfId="1" applyNumberFormat="1" applyFont="1" applyFill="1" applyBorder="1" applyAlignment="1">
      <alignment vertical="center"/>
    </xf>
    <xf numFmtId="0" fontId="0" fillId="0" borderId="0" xfId="1" applyNumberFormat="1" applyFont="1" applyFill="1" applyBorder="1" applyAlignment="1">
      <alignment vertical="center"/>
    </xf>
    <xf numFmtId="49" fontId="5" fillId="0" borderId="0" xfId="1" applyNumberFormat="1" applyFont="1" applyFill="1" applyBorder="1">
      <alignment vertical="center"/>
    </xf>
    <xf numFmtId="0" fontId="5" fillId="0" borderId="0" xfId="1" applyNumberFormat="1" applyFont="1" applyFill="1" applyBorder="1">
      <alignment vertical="center"/>
    </xf>
    <xf numFmtId="49" fontId="5" fillId="0" borderId="0" xfId="1" applyNumberFormat="1" applyFont="1" applyFill="1" applyBorder="1" applyAlignment="1">
      <alignment vertical="center" wrapText="1"/>
    </xf>
    <xf numFmtId="49" fontId="5" fillId="0" borderId="0" xfId="1" applyNumberFormat="1" applyFont="1" applyFill="1" applyBorder="1" applyAlignment="1">
      <alignment vertical="center"/>
    </xf>
    <xf numFmtId="0" fontId="5" fillId="0" borderId="0" xfId="1" applyNumberFormat="1" applyFont="1" applyFill="1" applyBorder="1" applyAlignment="1">
      <alignment vertical="center"/>
    </xf>
    <xf numFmtId="0" fontId="0" fillId="0" borderId="0" xfId="0" applyAlignment="1">
      <alignment vertical="center"/>
    </xf>
    <xf numFmtId="49" fontId="0" fillId="0" borderId="0" xfId="0" applyNumberFormat="1" applyAlignment="1">
      <alignment vertical="center"/>
    </xf>
    <xf numFmtId="0" fontId="0" fillId="0" borderId="0" xfId="0" applyAlignment="1">
      <alignment vertical="center" wrapText="1"/>
    </xf>
    <xf numFmtId="49" fontId="0" fillId="0" borderId="0" xfId="0" applyNumberFormat="1" applyAlignment="1">
      <alignment vertical="center" wrapText="1"/>
    </xf>
    <xf numFmtId="0" fontId="0" fillId="2" borderId="1" xfId="0" applyNumberFormat="1" applyFill="1" applyBorder="1" applyAlignment="1">
      <alignment vertical="center"/>
    </xf>
    <xf numFmtId="49" fontId="0" fillId="2" borderId="1" xfId="0" applyNumberFormat="1" applyFill="1" applyBorder="1" applyAlignment="1">
      <alignment vertical="center"/>
    </xf>
    <xf numFmtId="0" fontId="0" fillId="0" borderId="0" xfId="0" applyNumberFormat="1" applyAlignment="1">
      <alignment vertical="center"/>
    </xf>
    <xf numFmtId="0" fontId="0" fillId="2" borderId="1" xfId="0" applyNumberFormat="1" applyFill="1" applyBorder="1" applyAlignment="1">
      <alignment vertical="center"/>
    </xf>
    <xf numFmtId="49" fontId="0" fillId="2" borderId="1" xfId="0" applyNumberFormat="1" applyFill="1" applyBorder="1" applyAlignment="1">
      <alignment vertical="center"/>
    </xf>
    <xf numFmtId="0" fontId="0" fillId="0" borderId="0" xfId="1" applyNumberFormat="1" applyFont="1" applyFill="1" applyBorder="1" applyAlignment="1">
      <alignment vertical="center" wrapText="1"/>
    </xf>
    <xf numFmtId="0" fontId="5" fillId="0" borderId="0" xfId="1" applyNumberFormat="1" applyFont="1" applyFill="1" applyBorder="1" applyAlignment="1">
      <alignment vertical="center" wrapText="1"/>
    </xf>
    <xf numFmtId="0" fontId="0" fillId="0" borderId="0" xfId="1" applyNumberFormat="1" applyFont="1" applyBorder="1">
      <alignment vertical="center"/>
    </xf>
  </cellXfs>
  <cellStyles count="2">
    <cellStyle name="パーセント" xfId="1" builtinId="5"/>
    <cellStyle name="標準" xfId="0" builtinId="0"/>
  </cellStyles>
  <dxfs count="53">
    <dxf>
      <font>
        <b val="0"/>
        <i val="0"/>
        <strike val="0"/>
        <condense val="0"/>
        <extend val="0"/>
        <outline val="0"/>
        <shadow val="0"/>
        <u val="none"/>
        <vertAlign val="baseline"/>
        <sz val="10"/>
        <color theme="1"/>
        <name val="Meiryo UI"/>
        <scheme val="none"/>
      </font>
      <numFmt numFmtId="0" formatCode="General"/>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Meiryo UI"/>
        <scheme val="none"/>
      </font>
      <numFmt numFmtId="0" formatCode="General"/>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0"/>
        <color theme="1"/>
        <name val="Meiryo UI"/>
        <scheme val="none"/>
      </font>
      <numFmt numFmtId="30" formatCode="@"/>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Meiryo UI"/>
        <scheme val="none"/>
      </font>
      <numFmt numFmtId="0" formatCode="General"/>
      <fill>
        <patternFill patternType="none">
          <fgColor indexed="64"/>
          <bgColor indexed="65"/>
        </patternFill>
      </fill>
    </dxf>
    <dxf>
      <font>
        <b val="0"/>
        <i val="0"/>
        <strike val="0"/>
        <condense val="0"/>
        <extend val="0"/>
        <outline val="0"/>
        <shadow val="0"/>
        <u val="none"/>
        <vertAlign val="baseline"/>
        <sz val="10"/>
        <color theme="1"/>
        <name val="Meiryo UI"/>
        <scheme val="none"/>
      </font>
      <numFmt numFmtId="0" formatCode="General"/>
      <fill>
        <patternFill patternType="none">
          <fgColor indexed="64"/>
          <bgColor indexed="65"/>
        </patternFill>
      </fill>
    </dxf>
    <dxf>
      <font>
        <b val="0"/>
        <i val="0"/>
        <strike val="0"/>
        <condense val="0"/>
        <extend val="0"/>
        <outline val="0"/>
        <shadow val="0"/>
        <u val="none"/>
        <vertAlign val="baseline"/>
        <sz val="10"/>
        <color theme="1"/>
        <name val="Meiryo UI"/>
        <scheme val="none"/>
      </font>
      <numFmt numFmtId="30" formatCode="@"/>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0"/>
        <color theme="1"/>
        <name val="Meiryo UI"/>
        <scheme val="none"/>
      </font>
      <numFmt numFmtId="30" formatCode="@"/>
      <fill>
        <patternFill patternType="none">
          <fgColor indexed="64"/>
          <bgColor indexed="65"/>
        </patternFill>
      </fill>
      <alignment horizontal="general" vertical="center" textRotation="0" wrapText="1" indent="0" justifyLastLine="0" shrinkToFit="0" readingOrder="0"/>
    </dxf>
    <dxf>
      <numFmt numFmtId="30" formatCode="@"/>
    </dxf>
    <dxf>
      <font>
        <b val="0"/>
        <i val="0"/>
        <strike val="0"/>
        <condense val="0"/>
        <extend val="0"/>
        <outline val="0"/>
        <shadow val="0"/>
        <u val="none"/>
        <vertAlign val="baseline"/>
        <sz val="10"/>
        <color theme="1"/>
        <name val="Meiryo UI"/>
        <scheme val="none"/>
      </font>
      <numFmt numFmtId="0" formatCode="General"/>
      <fill>
        <patternFill patternType="none">
          <fgColor indexed="64"/>
          <bgColor indexed="65"/>
        </patternFill>
      </fill>
      <alignment horizontal="general" vertical="center" textRotation="0" wrapText="0" indent="0" justifyLastLine="0" shrinkToFit="0" readingOrder="0"/>
    </dxf>
    <dxf>
      <numFmt numFmtId="30" formatCode="@"/>
    </dxf>
    <dxf>
      <numFmt numFmtId="30" formatCode="@"/>
    </dxf>
    <dxf>
      <numFmt numFmtId="0" formatCode="General"/>
      <alignment horizontal="general" vertical="center" textRotation="0" wrapText="0" indent="0" justifyLastLine="0" shrinkToFit="0" readingOrder="0"/>
    </dxf>
    <dxf>
      <numFmt numFmtId="0" formatCode="General"/>
    </dxf>
    <dxf>
      <numFmt numFmtId="0" formatCode="General"/>
    </dxf>
    <dxf>
      <numFmt numFmtId="30" formatCode="@"/>
      <alignment horizontal="general" vertical="center" textRotation="0" wrapText="0" indent="0" justifyLastLine="0" shrinkToFit="0" readingOrder="0"/>
    </dxf>
    <dxf>
      <numFmt numFmtId="30" formatCode="@"/>
      <alignment horizontal="general" vertical="center" textRotation="0" wrapText="0" indent="0" justifyLastLine="0" shrinkToFit="0" readingOrder="0"/>
    </dxf>
    <dxf>
      <numFmt numFmtId="30" formatCode="@"/>
      <alignment horizontal="general" vertical="center" textRotation="0" wrapText="0" indent="0" justifyLastLine="0" shrinkToFit="0" readingOrder="0"/>
    </dxf>
    <dxf>
      <numFmt numFmtId="30" formatCode="@"/>
      <alignment horizontal="general" vertical="center" textRotation="0" wrapText="0" indent="0" justifyLastLine="0" shrinkToFit="0" readingOrder="0"/>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alignment horizontal="general" vertical="center" textRotation="0" wrapText="0" indent="0" justifyLastLine="0" shrinkToFit="0" readingOrder="0"/>
    </dxf>
    <dxf>
      <numFmt numFmtId="30" formatCode="@"/>
      <alignment horizontal="general" vertical="center" textRotation="0" wrapText="0" indent="0" justifyLastLine="0" shrinkToFit="0" readingOrder="0"/>
    </dxf>
    <dxf>
      <font>
        <b val="0"/>
        <i val="0"/>
        <strike val="0"/>
        <condense val="0"/>
        <extend val="0"/>
        <outline val="0"/>
        <shadow val="0"/>
        <u val="none"/>
        <vertAlign val="baseline"/>
        <sz val="10"/>
        <color theme="1"/>
        <name val="Meiryo UI"/>
        <scheme val="none"/>
      </font>
      <numFmt numFmtId="0" formatCode="General"/>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Meiryo UI"/>
        <scheme val="none"/>
      </font>
      <numFmt numFmtId="0" formatCode="General"/>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Meiryo UI"/>
        <scheme val="none"/>
      </font>
      <numFmt numFmtId="30" formatCode="@"/>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0"/>
        <color theme="1"/>
        <name val="Meiryo UI"/>
        <scheme val="none"/>
      </font>
      <numFmt numFmtId="0" formatCode="General"/>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Meiryo UI"/>
        <scheme val="none"/>
      </font>
      <numFmt numFmtId="0" formatCode="General"/>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Meiryo UI"/>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Meiryo UI"/>
        <scheme val="none"/>
      </font>
      <numFmt numFmtId="0" formatCode="General"/>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Meiryo UI"/>
        <scheme val="none"/>
      </font>
      <numFmt numFmtId="0" formatCode="General"/>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Meiryo UI"/>
        <scheme val="none"/>
      </font>
      <numFmt numFmtId="0" formatCode="General"/>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Meiryo UI"/>
        <scheme val="none"/>
      </font>
      <numFmt numFmtId="30" formatCode="@"/>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0"/>
        <color theme="1"/>
        <name val="Meiryo UI"/>
        <scheme val="none"/>
      </font>
      <numFmt numFmtId="0" formatCode="General"/>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Meiryo UI"/>
        <scheme val="none"/>
      </font>
      <numFmt numFmtId="0" formatCode="General"/>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Meiryo UI"/>
        <scheme val="none"/>
      </font>
      <numFmt numFmtId="30" formatCode="@"/>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Meiryo UI"/>
        <scheme val="none"/>
      </font>
      <numFmt numFmtId="30" formatCode="@"/>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0"/>
        <color theme="1"/>
        <name val="Meiryo UI"/>
        <scheme val="none"/>
      </font>
      <numFmt numFmtId="0" formatCode="General"/>
      <fill>
        <patternFill patternType="none">
          <fgColor indexed="64"/>
          <bgColor indexed="65"/>
        </patternFill>
      </fill>
    </dxf>
    <dxf>
      <font>
        <b val="0"/>
        <i val="0"/>
        <strike val="0"/>
        <condense val="0"/>
        <extend val="0"/>
        <outline val="0"/>
        <shadow val="0"/>
        <u val="none"/>
        <vertAlign val="baseline"/>
        <sz val="10"/>
        <color theme="1"/>
        <name val="Meiryo UI"/>
        <scheme val="none"/>
      </font>
      <numFmt numFmtId="30" formatCode="@"/>
      <fill>
        <patternFill patternType="none">
          <fgColor indexed="64"/>
          <bgColor indexed="65"/>
        </patternFill>
      </fill>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Meiryo UI"/>
        <scheme val="none"/>
      </font>
      <fill>
        <patternFill patternType="none">
          <fgColor indexed="64"/>
          <bgColor indexed="65"/>
        </patternFill>
      </fill>
      <alignment horizontal="general" vertical="center" textRotation="0" wrapText="0" indent="0" justifyLastLine="0" shrinkToFit="0" readingOrder="0"/>
    </dxf>
    <dxf>
      <border outline="0">
        <bottom style="thin">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id="10" name="パッシブテーブル" displayName="パッシブテーブル" ref="A1:J25" totalsRowShown="0" dataDxfId="51" headerRowBorderDxfId="52" tableBorderDxfId="50" totalsRowBorderDxfId="49" dataCellStyle="パーセント">
  <sortState ref="A2:J25">
    <sortCondition ref="B2:B25"/>
  </sortState>
  <tableColumns count="10">
    <tableColumn id="1" name="表示名" dataDxfId="48" dataCellStyle="パーセント"/>
    <tableColumn id="2" name="ID" dataDxfId="47" dataCellStyle="パーセント"/>
    <tableColumn id="3" name="概要" dataDxfId="46" dataCellStyle="パーセント"/>
    <tableColumn id="4" name="レアリティ" dataDxfId="45" dataCellStyle="パーセント"/>
    <tableColumn id="5" name="コスト" dataDxfId="44" dataCellStyle="パーセント"/>
    <tableColumn id="6" name="内部ID" dataDxfId="43" dataCellStyle="パーセント"/>
    <tableColumn id="7" name="補足概要" dataDxfId="42" dataCellStyle="パーセント"/>
    <tableColumn id="8" name="StaticInfo" dataDxfId="41" dataCellStyle="パーセント">
      <calculatedColumnFormula>"&lt;!--"&amp;パッシブテーブル[[#This Row],[表示名]]&amp;"--&gt;&lt;Passive ID="""&amp;パッシブテーブル[[#This Row],[ID]]&amp;"""&gt;&lt;Rarity&gt;"&amp;VLOOKUP(パッシブテーブル[[#This Row],[レアリティ]],レアリティテーブル[],2,FALSE)&amp;"&lt;/Rarity&gt;&lt;NeedLevel&gt;1&lt;/NeedLevel&gt;&lt;Cost&gt;"&amp;パッシブテーブル[[#This Row],[コスト]]&amp;"&lt;/Cost&gt;"&amp;IF(ISBLANK(パッシブテーブル[[#This Row],[内部ID]]),"","&lt;InnerType&gt;"&amp;パッシブテーブル[[#This Row],[内部ID]]&amp;"&lt;/InnerType&gt;")&amp;"&lt;/Passive&gt;"</calculatedColumnFormula>
    </tableColumn>
    <tableColumn id="9" name="Localize" dataDxfId="40" dataCellStyle="パーセント">
      <calculatedColumnFormula>"&lt;PassiveDesc ID="""&amp;パッシブテーブル[[#This Row],[ID]]&amp;"""&gt;&lt;Name&gt;"&amp;パッシブテーブル[[#This Row],[表示名]]&amp;"&lt;/Name&gt;&lt;Desc&gt;"&amp;SUBSTITUTE(パッシブテーブル[[#This Row],[概要]],CHAR(10),"\n")&amp;"&lt;/Desc&gt;&lt;/PassiveDesc&gt;"</calculatedColumnFormula>
    </tableColumn>
    <tableColumn id="11" name="Wiki" dataDxfId="39" dataCellStyle="パーセント">
      <calculatedColumnFormula>"|"&amp;パッシブテーブル[[#This Row],[表示名]]&amp;"|"&amp;パッシブテーブル[[#This Row],[コスト]]&amp;"|"&amp;SUBSTITUTE(パッシブテーブル[[#This Row],[概要]]&amp;IF(ISBLANK(パッシブテーブル[[#This Row],[補足概要]]),"","&lt;br&gt;"&amp;パッシブテーブル[[#This Row],[補足概要]]),CHAR(10),"&lt;br&gt;")&amp;"|"</calculatedColumnFormula>
    </tableColumn>
  </tableColumns>
  <tableStyleInfo name="TableStyleLight14" showFirstColumn="0" showLastColumn="0" showRowStripes="1" showColumnStripes="0"/>
</table>
</file>

<file path=xl/tables/table10.xml><?xml version="1.0" encoding="utf-8"?>
<table xmlns="http://schemas.openxmlformats.org/spreadsheetml/2006/main" id="7" name="属性耐性テーブル" displayName="属性耐性テーブル" ref="S1:T7" totalsRowShown="0">
  <autoFilter ref="S1:T7">
    <filterColumn colId="0" hiddenButton="1"/>
    <filterColumn colId="1" hiddenButton="1"/>
  </autoFilter>
  <tableColumns count="2">
    <tableColumn id="1" name="属性耐性"/>
    <tableColumn id="3" name="値"/>
  </tableColumns>
  <tableStyleInfo name="TableStyleLight14" showFirstColumn="0" showLastColumn="0" showRowStripes="1" showColumnStripes="0"/>
</table>
</file>

<file path=xl/tables/table11.xml><?xml version="1.0" encoding="utf-8"?>
<table xmlns="http://schemas.openxmlformats.org/spreadsheetml/2006/main" id="8" name="ブール値テーブル" displayName="ブール値テーブル" ref="V1:W3" totalsRowShown="0">
  <autoFilter ref="V1:W3">
    <filterColumn colId="0" hiddenButton="1"/>
    <filterColumn colId="1" hiddenButton="1"/>
  </autoFilter>
  <tableColumns count="2">
    <tableColumn id="1" name="ブール値" dataDxfId="10"/>
    <tableColumn id="2" name="値" dataDxfId="9"/>
  </tableColumns>
  <tableStyleInfo name="TableStyleLight14" showFirstColumn="0" showLastColumn="0" showRowStripes="1" showColumnStripes="0"/>
</table>
</file>

<file path=xl/tables/table12.xml><?xml version="1.0" encoding="utf-8"?>
<table xmlns="http://schemas.openxmlformats.org/spreadsheetml/2006/main" id="9" name="タイプテーブル" displayName="タイプテーブル" ref="Y1:AA19" totalsRowShown="0">
  <autoFilter ref="Y1:AA19">
    <filterColumn colId="0" hiddenButton="1"/>
    <filterColumn colId="1" hiddenButton="1"/>
    <filterColumn colId="2" hiddenButton="1"/>
  </autoFilter>
  <tableColumns count="3">
    <tableColumn id="1" name="タイプ"/>
    <tableColumn id="3" name="値"/>
    <tableColumn id="2" name="ID" dataDxfId="7"/>
  </tableColumns>
  <tableStyleInfo name="TableStyleLight14" showFirstColumn="0" showLastColumn="0" showRowStripes="1" showColumnStripes="0"/>
</table>
</file>

<file path=xl/tables/table2.xml><?xml version="1.0" encoding="utf-8"?>
<table xmlns="http://schemas.openxmlformats.org/spreadsheetml/2006/main" id="13" name="タイプ系パッシブテーブル" displayName="タイプ系パッシブテーブル" ref="A1:M11" totalsRowShown="0" dataDxfId="38" dataCellStyle="パーセント">
  <tableColumns count="13">
    <tableColumn id="1" name="表示名" dataDxfId="4" dataCellStyle="パーセント">
      <calculatedColumnFormula>タイプ系パッシブテーブル[[#This Row],[タイプ1]]&amp;IF(ISBLANK(タイプ系パッシブテーブル[[#This Row],[タイプ2]]),"","/"&amp;タイプ系パッシブテーブル[[#This Row],[タイプ2]])&amp;"タイプ"</calculatedColumnFormula>
    </tableColumn>
    <tableColumn id="2" name="ID" dataDxfId="3" dataCellStyle="パーセント">
      <calculatedColumnFormula>22700000+(IFERROR(VLOOKUP(タイプ系パッシブテーブル[[#This Row],[タイプ1]],タイプテーブル[],3,FALSE),0)*100)+(IFERROR(VLOOKUP(タイプ系パッシブテーブル[[#This Row],[タイプ2]],タイプテーブル[],3,FALSE),0))</calculatedColumnFormula>
    </tableColumn>
    <tableColumn id="3" name="概要" dataDxfId="1" dataCellStyle="パーセント">
      <calculatedColumnFormula>IF(COUNTIF(A2,"*/*")=0,"このキャラクターは"&amp;A2&amp;"を持ち、特定のパッシブやバトルページの影響を受ける。
幕の開始時、手元のバトルページ2枚に「"&amp;A2&amp;"」をランダムに付与。","このキャラクターは"&amp;SUBSTITUTE(A2,"/","タイプと")&amp;"を持ち、特定のパッシブやバトルページの影響を受ける。
幕の開始時、手元のバトルページ2枚に「"&amp;SUBSTITUTE(A2,"/","タイプ」と「")&amp;"」をそれぞれランダムに付与。")</calculatedColumnFormula>
    </tableColumn>
    <tableColumn id="4" name="レアリティ" dataDxfId="2" dataCellStyle="パーセント"/>
    <tableColumn id="5" name="コスト" dataDxfId="37" dataCellStyle="パーセント"/>
    <tableColumn id="6" name="内部ID" dataDxfId="36" dataCellStyle="パーセント">
      <calculatedColumnFormula>$B$2</calculatedColumnFormula>
    </tableColumn>
    <tableColumn id="7" name="補足概要" dataDxfId="35" dataCellStyle="パーセント"/>
    <tableColumn id="12" name="タイプ1" dataDxfId="6" dataCellStyle="パーセント"/>
    <tableColumn id="14" name="タイプ2" dataDxfId="5" dataCellStyle="パーセント"/>
    <tableColumn id="8" name="StaticInfo" dataDxfId="34" dataCellStyle="パーセント">
      <calculatedColumnFormula>"&lt;!--"&amp;タイプ系パッシブテーブル[[#This Row],[表示名]]&amp;"--&gt;&lt;Passive ID="""&amp;タイプ系パッシブテーブル[[#This Row],[ID]]&amp;"""&gt;&lt;Rarity&gt;"&amp;VLOOKUP(タイプ系パッシブテーブル[[#This Row],[レアリティ]],レアリティテーブル[],2,FALSE)&amp;"&lt;/Rarity&gt;&lt;NeedLevel&gt;1&lt;/NeedLevel&gt;&lt;Cost&gt;"&amp;タイプ系パッシブテーブル[[#This Row],[コスト]]&amp;"&lt;/Cost&gt;"&amp;IF(ISBLANK(タイプ系パッシブテーブル[[#This Row],[内部ID]]),"","&lt;InnerType&gt;"&amp;タイプ系パッシブテーブル[[#This Row],[内部ID]]&amp;"&lt;/InnerType&gt;")&amp;"&lt;/Passive&gt;"</calculatedColumnFormula>
    </tableColumn>
    <tableColumn id="9" name="Localize" dataDxfId="33" dataCellStyle="パーセント">
      <calculatedColumnFormula>"&lt;PassiveDesc ID="""&amp;タイプ系パッシブテーブル[[#This Row],[ID]]&amp;"""&gt;&lt;Name&gt;"&amp;タイプ系パッシブテーブル[[#This Row],[表示名]]&amp;"&lt;/Name&gt;&lt;Desc&gt;"&amp;SUBSTITUTE(タイプ系パッシブテーブル[[#This Row],[概要]],CHAR(10),"\n")&amp;"&lt;/Desc&gt;&lt;/PassiveDesc&gt;"</calculatedColumnFormula>
    </tableColumn>
    <tableColumn id="11" name="Wiki" dataDxfId="8" dataCellStyle="パーセント">
      <calculatedColumnFormula>"|"&amp;パッシブテーブル[[#This Row],[表示名]]&amp;"|"&amp;パッシブテーブル[[#This Row],[コスト]]&amp;"|"&amp;SUBSTITUTE(パッシブテーブル[[#This Row],[概要]]&amp;IF(ISBLANK(パッシブテーブル[[#This Row],[補足概要]]),"","&lt;br&gt;"&amp;パッシブテーブル[[#This Row],[補足概要]]),CHAR(10),"&lt;br&gt;")&amp;"|"</calculatedColumnFormula>
    </tableColumn>
    <tableColumn id="15" name="PassiveAbility" dataDxfId="0" dataCellStyle="パーセント">
      <calculatedColumnFormula>"/// &lt;summary&gt;\n"&amp;
"/// パッシブ「"&amp;タイプ系パッシブテーブル[[#This Row],[表示名]]&amp;"」\n"&amp;
"/// "&amp;SUBSTITUTE(タイプ系パッシブテーブル[[#This Row],[概要]],CHAR(10),"\n/// ")&amp;"\n"&amp;
"/// &lt;/summary&gt;\n"&amp;
"public class PassiveAbility_"&amp;タイプ系パッシブテーブル[[#This Row],[ID]]&amp;" : PassiveAbilityTypeBase\n"&amp;
"{\n"&amp;
"public override IEnumerable&lt;PokeType&gt; Types =&gt; new[] { PokeType."&amp;VLOOKUP(タイプ系パッシブテーブル[[#This Row],[タイプ1]],タイプテーブル[],2,FALSE)&amp;","&amp;IF(ISBLANK(タイプ系パッシブテーブル[[#This Row],[タイプ2]]),""," PokeType."&amp;VLOOKUP(タイプ系パッシブテーブル[[#This Row],[タイプ2]],タイプテーブル[],2,FALSE))&amp;" };\n"&amp;
"}\n"</calculatedColumnFormula>
    </tableColumn>
  </tableColumns>
  <tableStyleInfo name="TableStyleLight14" showFirstColumn="0" showLastColumn="0" showRowStripes="1" showColumnStripes="0"/>
</table>
</file>

<file path=xl/tables/table3.xml><?xml version="1.0" encoding="utf-8"?>
<table xmlns="http://schemas.openxmlformats.org/spreadsheetml/2006/main" id="14" name="コアページテーブル" displayName="コアページテーブル" ref="A1:Z14" totalsRowShown="0" headerRowDxfId="32" dataDxfId="31">
  <autoFilter ref="A1:Z14">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autoFilter>
  <tableColumns count="26">
    <tableColumn id="1" name="表示名" dataDxfId="30"/>
    <tableColumn id="2" name="ID"/>
    <tableColumn id="3" name="内部名" dataDxfId="29"/>
    <tableColumn id="4" name="体力"/>
    <tableColumn id="5" name="混乱耐性"/>
    <tableColumn id="6" name="最小速度"/>
    <tableColumn id="7" name="最大速度"/>
    <tableColumn id="8" name="斬撃耐性" dataDxfId="28"/>
    <tableColumn id="9" name="貫通耐性" dataDxfId="27"/>
    <tableColumn id="10" name="打撃耐性" dataDxfId="26"/>
    <tableColumn id="11" name="斬撃混乱耐性" dataDxfId="25"/>
    <tableColumn id="12" name="貫通混乱耐性" dataDxfId="24"/>
    <tableColumn id="13" name="打撃混乱耐性" dataDxfId="23"/>
    <tableColumn id="14" name="装着不可" dataDxfId="22"/>
    <tableColumn id="15" name="アイコン名" dataDxfId="21"/>
    <tableColumn id="16" name="チャプター" dataDxfId="20"/>
    <tableColumn id="17" name="ステージID"/>
    <tableColumn id="18" name="レアリティ" dataDxfId="19"/>
    <tableColumn id="19" name="表示スキン名" dataDxfId="18"/>
    <tableColumn id="20" name="パッシブ1(タイプ系)" dataDxfId="17"/>
    <tableColumn id="21" name="パッシブ2(特性1)" dataDxfId="16"/>
    <tableColumn id="22" name="パッシブ3(特性2)" dataDxfId="15"/>
    <tableColumn id="23" name="パッシブ4(隠れ特性)" dataDxfId="14"/>
    <tableColumn id="24" name="StaticInfo" dataDxfId="13">
      <calculatedColumnFormula>"&lt;!--"&amp;コアページテーブル[[#This Row],[表示名]]&amp;"--&gt;"&amp;
"&lt;Book ID="""&amp;コアページテーブル[[#This Row],[ID]]&amp;"""&gt;"&amp;
"&lt;Name&gt;"&amp;コアページテーブル[[#This Row],[内部名]]&amp;"&lt;/Name&gt;"&amp;
"&lt;TextId&gt;"&amp;コアページテーブル[[#This Row],[ID]]&amp;"&lt;/TextId&gt;"&amp;
"&lt;EquipEffect&gt;"&amp;
"&lt;HP&gt;"&amp;コアページテーブル[[#This Row],[体力]]&amp;"&lt;/HP&gt;"&amp;
"&lt;Break&gt;"&amp;コアページテーブル[[#This Row],[混乱耐性]]&amp;"&lt;/Break&gt;"&amp;
"&lt;SpeedMin&gt;"&amp;コアページテーブル[[#This Row],[最小速度]]&amp;"&lt;/SpeedMin&gt;"&amp;
"&lt;Speed&gt;"&amp;コアページテーブル[[#This Row],[最大速度]]&amp;"&lt;/Speed&gt;"&amp;
"&lt;SResist&gt;"&amp;VLOOKUP(コアページテーブル[[#This Row],[斬撃耐性]],属性耐性テーブル[],2,FALSE)&amp;"&lt;/SResist&gt;"&amp;
"&lt;PResist&gt;"&amp;VLOOKUP(コアページテーブル[[#This Row],[貫通耐性]],属性耐性テーブル[],2,FALSE)&amp;"&lt;/PResist&gt;"&amp;
"&lt;HResist&gt;"&amp;VLOOKUP(コアページテーブル[[#This Row],[打撃耐性]],属性耐性テーブル[],2,FALSE)&amp;"&lt;/HResist&gt;"&amp;
"&lt;SBResist&gt;"&amp;VLOOKUP(コアページテーブル[[#This Row],[斬撃混乱耐性]],属性耐性テーブル[],2,FALSE)&amp;"&lt;/SBResist&gt;"&amp;
"&lt;PBResist&gt;"&amp;VLOOKUP(コアページテーブル[[#This Row],[貫通混乱耐性]],属性耐性テーブル[],2,FALSE)&amp;"&lt;/PBResist&gt;"&amp;
"&lt;HBResist&gt;"&amp;VLOOKUP(コアページテーブル[[#This Row],[打撃混乱耐性]],属性耐性テーブル[],2,FALSE)&amp;"&lt;/HBResist&gt;"&amp;
IF(ISBLANK(コアページテーブル[[#This Row],[パッシブ1(タイプ系)]]),"","&lt;!--"&amp;コアページテーブル[[#This Row],[パッシブ1(タイプ系)]]&amp;"--&gt;&lt;Passive Level=""1""&gt;"&amp;VLOOKUP(コアページテーブル[[#This Row],[パッシブ1(タイプ系)]],タイプ系パッシブテーブル[],2,FALSE)&amp;"&lt;/Passive&gt;")&amp;
IF(ISBLANK(コアページテーブル[[#This Row],[パッシブ2(特性1)]]),"","&lt;!--"&amp;コアページテーブル[[#This Row],[パッシブ2(特性1)]]&amp;"--&gt;&lt;Passive Level=""1""&gt;"&amp;VLOOKUP(コアページテーブル[[#This Row],[パッシブ2(特性1)]],パッシブテーブル[],2,FALSE)&amp;"&lt;/Passive&gt;")&amp;
IF(ISBLANK(コアページテーブル[[#This Row],[パッシブ3(特性2)]]),"","&lt;!--"&amp;コアページテーブル[[#This Row],[パッシブ3(特性2)]]&amp;"--&gt;&lt;Passive Level=""1""&gt;"&amp;VLOOKUP(コアページテーブル[[#This Row],[パッシブ3(特性2)]],パッシブテーブル[],2,FALSE)&amp;"&lt;/Passive&gt;")&amp;
IF(ISBLANK(コアページテーブル[[#This Row],[パッシブ4(隠れ特性)]]),"","&lt;!--"&amp;コアページテーブル[[#This Row],[パッシブ4(隠れ特性)]]&amp;"--&gt;&lt;Passive Level=""1""&gt;"&amp;VLOOKUP(コアページテーブル[[#This Row],[パッシブ4(隠れ特性)]],パッシブテーブル[],2,FALSE)&amp;"&lt;/Passive&gt;")&amp;
"&lt;/EquipEffect&gt;"&amp;
IF(コアページテーブル[[#This Row],[装着不可]]="true","&lt;NotEquip&gt;true&lt;/NotEquip&gt;","")&amp;
"&lt;BookIcon&gt;"&amp;コアページテーブル[[#This Row],[アイコン名]]&amp;"&lt;/BookIcon&gt;"&amp;
"&lt;Chapter&gt;"&amp;VLOOKUP(コアページテーブル[[#This Row],[チャプター]],チャプターテーブル[],2,FALSE)&amp;"&lt;/Chapter&gt;"&amp;
IF(ISBLANK(コアページテーブル[[#This Row],[ステージID]]),"","&lt;Episode&gt;"&amp;コアページテーブル[[#This Row],[ステージID]]&amp;"&lt;/Episode&gt;")&amp;
"&lt;Rarity&gt;"&amp;VLOOKUP(コアページテーブル[[#This Row],[レアリティ]],レアリティテーブル[],2,FALSE)&amp;"&lt;/Rarity&gt;"&amp;
"&lt;CharacterSkin&gt;"&amp;コアページテーブル[[#This Row],[表示スキン名]]&amp;"&lt;/CharacterSkin&gt;"&amp;
"&lt;/Book&gt;"</calculatedColumnFormula>
    </tableColumn>
    <tableColumn id="25" name="Localize" dataDxfId="12">
      <calculatedColumnFormula>"&lt;BookDesc BookID="""&amp;コアページテーブル[[#This Row],[ID]]&amp;"""&gt;"&amp;
"&lt;BookName&gt;"&amp;コアページテーブル[[#This Row],[表示名]]&amp;"&lt;/BookName&gt;"&amp;
"&lt;TextList&gt;"&amp;
"&lt;/TextList&gt;"&amp;
"&lt;PassiveList /&gt;"&amp;
"&lt;/BookDesc&gt;"</calculatedColumnFormula>
    </tableColumn>
    <tableColumn id="26" name="Wiki" dataDxfId="11">
      <calculatedColumnFormula>"|"&amp;コアページテーブル[[#This Row],[表示名]]&amp;"|"&amp;IF(ISBLANK(コアページテーブル[[#This Row],[パッシブ1(タイプ系)]]),"",コアページテーブル[[#This Row],[パッシブ1(タイプ系)]])&amp;IF(ISBLANK(コアページテーブル[[#This Row],[パッシブ2(特性1)]]),"","&lt;br&gt;"&amp;コアページテーブル[[#This Row],[パッシブ2(特性1)]])&amp;IF(ISBLANK(コアページテーブル[[#This Row],[パッシブ3(特性2)]]),"","&lt;br&gt;"&amp;コアページテーブル[[#This Row],[パッシブ3(特性2)]])&amp;IF(ISBLANK(コアページテーブル[[#This Row],[パッシブ4(隠れ特性)]]),"","&lt;br&gt;"&amp;コアページテーブル[[#This Row],[パッシブ4(隠れ特性)]])&amp;"|"</calculatedColumnFormula>
    </tableColumn>
  </tableColumns>
  <tableStyleInfo name="TableStyleLight14" showFirstColumn="0" showLastColumn="0" showRowStripes="1" showColumnStripes="0"/>
</table>
</file>

<file path=xl/tables/table4.xml><?xml version="1.0" encoding="utf-8"?>
<table xmlns="http://schemas.openxmlformats.org/spreadsheetml/2006/main" id="1" name="レアリティテーブル" displayName="レアリティテーブル" ref="A1:B5" totalsRowShown="0">
  <autoFilter ref="A1:B5">
    <filterColumn colId="0" hiddenButton="1"/>
    <filterColumn colId="1" hiddenButton="1"/>
  </autoFilter>
  <tableColumns count="2">
    <tableColumn id="1" name="レアリティ"/>
    <tableColumn id="2" name="値"/>
  </tableColumns>
  <tableStyleInfo name="TableStyleLight14" showFirstColumn="0" showLastColumn="0" showRowStripes="1" showColumnStripes="0"/>
</table>
</file>

<file path=xl/tables/table5.xml><?xml version="1.0" encoding="utf-8"?>
<table xmlns="http://schemas.openxmlformats.org/spreadsheetml/2006/main" id="2" name="範囲テーブル" displayName="範囲テーブル" ref="D1:E5" totalsRowShown="0">
  <autoFilter ref="D1:E5">
    <filterColumn colId="0" hiddenButton="1"/>
    <filterColumn colId="1" hiddenButton="1"/>
  </autoFilter>
  <tableColumns count="2">
    <tableColumn id="1" name="範囲"/>
    <tableColumn id="2" name="値"/>
  </tableColumns>
  <tableStyleInfo name="TableStyleLight14" showFirstColumn="0" showLastColumn="0" showRowStripes="1" showColumnStripes="0"/>
</table>
</file>

<file path=xl/tables/table6.xml><?xml version="1.0" encoding="utf-8"?>
<table xmlns="http://schemas.openxmlformats.org/spreadsheetml/2006/main" id="3" name="チャプターテーブル" displayName="チャプターテーブル" ref="G1:H8" totalsRowShown="0">
  <autoFilter ref="G1:H8">
    <filterColumn colId="0" hiddenButton="1"/>
    <filterColumn colId="1" hiddenButton="1"/>
  </autoFilter>
  <tableColumns count="2">
    <tableColumn id="1" name="チャプター"/>
    <tableColumn id="2" name="値"/>
  </tableColumns>
  <tableStyleInfo name="TableStyleLight14" showFirstColumn="0" showLastColumn="0" showRowStripes="1" showColumnStripes="0"/>
</table>
</file>

<file path=xl/tables/table7.xml><?xml version="1.0" encoding="utf-8"?>
<table xmlns="http://schemas.openxmlformats.org/spreadsheetml/2006/main" id="4" name="ダイス種類テーブル" displayName="ダイス種類テーブル" ref="J1:K4" totalsRowShown="0">
  <autoFilter ref="J1:K4">
    <filterColumn colId="0" hiddenButton="1"/>
    <filterColumn colId="1" hiddenButton="1"/>
  </autoFilter>
  <tableColumns count="2">
    <tableColumn id="1" name="ダイス種類"/>
    <tableColumn id="2" name="値"/>
  </tableColumns>
  <tableStyleInfo name="TableStyleLight14" showFirstColumn="0" showLastColumn="0" showRowStripes="1" showColumnStripes="0"/>
</table>
</file>

<file path=xl/tables/table8.xml><?xml version="1.0" encoding="utf-8"?>
<table xmlns="http://schemas.openxmlformats.org/spreadsheetml/2006/main" id="5" name="ダイス詳細テーブル" displayName="ダイス詳細テーブル" ref="M1:N6" totalsRowShown="0">
  <autoFilter ref="M1:N6">
    <filterColumn colId="0" hiddenButton="1"/>
    <filterColumn colId="1" hiddenButton="1"/>
  </autoFilter>
  <tableColumns count="2">
    <tableColumn id="1" name="ダイス詳細"/>
    <tableColumn id="3" name="値"/>
  </tableColumns>
  <tableStyleInfo name="TableStyleLight14" showFirstColumn="0" showLastColumn="0" showRowStripes="1" showColumnStripes="0"/>
</table>
</file>

<file path=xl/tables/table9.xml><?xml version="1.0" encoding="utf-8"?>
<table xmlns="http://schemas.openxmlformats.org/spreadsheetml/2006/main" id="6" name="ダイスアクションテーブル" displayName="ダイスアクションテーブル" ref="P1:Q6" totalsRowShown="0">
  <autoFilter ref="P1:Q6">
    <filterColumn colId="0" hiddenButton="1"/>
    <filterColumn colId="1" hiddenButton="1"/>
  </autoFilter>
  <tableColumns count="2">
    <tableColumn id="1" name="ダイスアクション"/>
    <tableColumn id="3" name="値"/>
  </tableColumns>
  <tableStyleInfo name="TableStyleLight14" showFirstColumn="0" showLastColumn="0" showRowStripes="1" showColumnStripes="0"/>
</table>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vmlDrawing" Target="../drawings/vmlDrawing3.v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8" Type="http://schemas.openxmlformats.org/officeDocument/2006/relationships/table" Target="../tables/table10.xml"/><Relationship Id="rId3" Type="http://schemas.openxmlformats.org/officeDocument/2006/relationships/table" Target="../tables/table5.xml"/><Relationship Id="rId7" Type="http://schemas.openxmlformats.org/officeDocument/2006/relationships/table" Target="../tables/table9.xml"/><Relationship Id="rId2" Type="http://schemas.openxmlformats.org/officeDocument/2006/relationships/table" Target="../tables/table4.xml"/><Relationship Id="rId1" Type="http://schemas.openxmlformats.org/officeDocument/2006/relationships/printerSettings" Target="../printerSettings/printerSettings5.bin"/><Relationship Id="rId6" Type="http://schemas.openxmlformats.org/officeDocument/2006/relationships/table" Target="../tables/table8.xml"/><Relationship Id="rId5" Type="http://schemas.openxmlformats.org/officeDocument/2006/relationships/table" Target="../tables/table7.xml"/><Relationship Id="rId10" Type="http://schemas.openxmlformats.org/officeDocument/2006/relationships/table" Target="../tables/table12.xml"/><Relationship Id="rId4" Type="http://schemas.openxmlformats.org/officeDocument/2006/relationships/table" Target="../tables/table6.xml"/><Relationship Id="rId9" Type="http://schemas.openxmlformats.org/officeDocument/2006/relationships/table" Target="../tables/table1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25"/>
  <sheetViews>
    <sheetView tabSelected="1" workbookViewId="0"/>
  </sheetViews>
  <sheetFormatPr defaultRowHeight="14.25" x14ac:dyDescent="0.25"/>
  <cols>
    <col min="1" max="1" width="12.375" style="6" bestFit="1" customWidth="1"/>
    <col min="2" max="2" width="9.5" style="7" bestFit="1" customWidth="1"/>
    <col min="3" max="3" width="39" style="8" bestFit="1" customWidth="1"/>
    <col min="4" max="4" width="7.875" style="9" bestFit="1" customWidth="1"/>
    <col min="5" max="5" width="5.625" style="10" bestFit="1" customWidth="1"/>
    <col min="6" max="6" width="9.5" style="10" bestFit="1" customWidth="1"/>
    <col min="7" max="7" width="27.5" style="8" bestFit="1" customWidth="1"/>
    <col min="8" max="9" width="9" style="7" customWidth="1"/>
    <col min="10" max="10" width="9" style="7"/>
    <col min="11" max="11" width="3" style="7" customWidth="1"/>
    <col min="12" max="16384" width="9" style="7"/>
  </cols>
  <sheetData>
    <row r="1" spans="1:11" x14ac:dyDescent="0.25">
      <c r="A1" s="6" t="s">
        <v>214</v>
      </c>
      <c r="B1" s="7" t="s">
        <v>179</v>
      </c>
      <c r="C1" s="8" t="s">
        <v>1</v>
      </c>
      <c r="D1" s="9" t="s">
        <v>180</v>
      </c>
      <c r="E1" s="10" t="s">
        <v>181</v>
      </c>
      <c r="F1" s="10" t="s">
        <v>2</v>
      </c>
      <c r="G1" s="8" t="s">
        <v>165</v>
      </c>
      <c r="H1" s="7" t="s">
        <v>119</v>
      </c>
      <c r="I1" s="7" t="s">
        <v>121</v>
      </c>
      <c r="J1" s="7" t="s">
        <v>259</v>
      </c>
    </row>
    <row r="2" spans="1:11" ht="28.5" x14ac:dyDescent="0.25">
      <c r="A2" s="6" t="s">
        <v>182</v>
      </c>
      <c r="B2" s="7">
        <v>2270000</v>
      </c>
      <c r="C2" s="8" t="s">
        <v>83</v>
      </c>
      <c r="D2" s="9" t="s">
        <v>25</v>
      </c>
      <c r="E2" s="10">
        <v>2</v>
      </c>
      <c r="G2" s="8" t="s">
        <v>183</v>
      </c>
      <c r="H2" s="15" t="str">
        <f>"&lt;!--"&amp;パッシブテーブル[[#This Row],[表示名]]&amp;"--&gt;&lt;Passive ID="""&amp;パッシブテーブル[[#This Row],[ID]]&amp;"""&gt;&lt;Rarity&gt;"&amp;VLOOKUP(パッシブテーブル[[#This Row],[レアリティ]],レアリティテーブル[],2,FALSE)&amp;"&lt;/Rarity&gt;&lt;NeedLevel&gt;1&lt;/NeedLevel&gt;&lt;Cost&gt;"&amp;パッシブテーブル[[#This Row],[コスト]]&amp;"&lt;/Cost&gt;"&amp;IF(ISBLANK(パッシブテーブル[[#This Row],[内部ID]]),"","&lt;InnerType&gt;"&amp;パッシブテーブル[[#This Row],[内部ID]]&amp;"&lt;/InnerType&gt;")&amp;"&lt;/Passive&gt;"</f>
        <v>&lt;!--シンクロ--&gt;&lt;Passive ID="2270000"&gt;&lt;Rarity&gt;Rare&lt;/Rarity&gt;&lt;NeedLevel&gt;1&lt;/NeedLevel&gt;&lt;Cost&gt;2&lt;/Cost&gt;&lt;/Passive&gt;</v>
      </c>
      <c r="I2" s="15" t="str">
        <f>"&lt;PassiveDesc ID="""&amp;パッシブテーブル[[#This Row],[ID]]&amp;"""&gt;&lt;Name&gt;"&amp;パッシブテーブル[[#This Row],[表示名]]&amp;"&lt;/Name&gt;&lt;Desc&gt;"&amp;SUBSTITUTE(パッシブテーブル[[#This Row],[概要]],CHAR(10),"\n")&amp;"&lt;/Desc&gt;&lt;/PassiveDesc&gt;"</f>
        <v>&lt;PassiveDesc ID="2270000"&gt;&lt;Name&gt;シンクロ&lt;/Name&gt;&lt;Desc&gt;敵からバトルページで出血・麻痺・火傷が付与されたとき、相手にも同じ状態を付与。&lt;/Desc&gt;&lt;/PassiveDesc&gt;</v>
      </c>
      <c r="J2" s="15" t="str">
        <f>"|"&amp;パッシブテーブル[[#This Row],[表示名]]&amp;"|"&amp;パッシブテーブル[[#This Row],[コスト]]&amp;"|"&amp;SUBSTITUTE(パッシブテーブル[[#This Row],[概要]]&amp;IF(ISBLANK(パッシブテーブル[[#This Row],[補足概要]]),"","&lt;br&gt;"&amp;パッシブテーブル[[#This Row],[補足概要]]),CHAR(10),"&lt;br&gt;")&amp;"|"</f>
        <v>|シンクロ|2|敵からバトルページで出血・麻痺・火傷が付与されたとき、相手にも同じ状態を付与。&lt;br&gt;※自分自身や味方からのバトルページでは効果が発揮しない。|</v>
      </c>
      <c r="K2" s="7" t="str">
        <f>""</f>
        <v/>
      </c>
    </row>
    <row r="3" spans="1:11" ht="28.5" x14ac:dyDescent="0.25">
      <c r="A3" s="11" t="s">
        <v>184</v>
      </c>
      <c r="B3" s="12">
        <v>2270001</v>
      </c>
      <c r="C3" s="13" t="s">
        <v>122</v>
      </c>
      <c r="D3" s="14" t="s">
        <v>25</v>
      </c>
      <c r="E3" s="15">
        <v>4</v>
      </c>
      <c r="F3" s="15"/>
      <c r="G3" s="13" t="s">
        <v>260</v>
      </c>
      <c r="H3" s="15" t="str">
        <f>"&lt;!--"&amp;パッシブテーブル[[#This Row],[表示名]]&amp;"--&gt;&lt;Passive ID="""&amp;パッシブテーブル[[#This Row],[ID]]&amp;"""&gt;&lt;Rarity&gt;"&amp;VLOOKUP(パッシブテーブル[[#This Row],[レアリティ]],レアリティテーブル[],2,FALSE)&amp;"&lt;/Rarity&gt;&lt;NeedLevel&gt;1&lt;/NeedLevel&gt;&lt;Cost&gt;"&amp;パッシブテーブル[[#This Row],[コスト]]&amp;"&lt;/Cost&gt;"&amp;IF(ISBLANK(パッシブテーブル[[#This Row],[内部ID]]),"","&lt;InnerType&gt;"&amp;パッシブテーブル[[#This Row],[内部ID]]&amp;"&lt;/InnerType&gt;")&amp;"&lt;/Passive&gt;"</f>
        <v>&lt;!--マジックミラー--&gt;&lt;Passive ID="2270001"&gt;&lt;Rarity&gt;Rare&lt;/Rarity&gt;&lt;NeedLevel&gt;1&lt;/NeedLevel&gt;&lt;Cost&gt;4&lt;/Cost&gt;&lt;/Passive&gt;</v>
      </c>
      <c r="I3" s="15" t="str">
        <f>"&lt;PassiveDesc ID="""&amp;パッシブテーブル[[#This Row],[ID]]&amp;"""&gt;&lt;Name&gt;"&amp;パッシブテーブル[[#This Row],[表示名]]&amp;"&lt;/Name&gt;&lt;Desc&gt;"&amp;SUBSTITUTE(パッシブテーブル[[#This Row],[概要]],CHAR(10),"\n")&amp;"&lt;/Desc&gt;&lt;/PassiveDesc&gt;"</f>
        <v>&lt;PassiveDesc ID="2270001"&gt;&lt;Name&gt;マジックミラー&lt;/Name&gt;&lt;Desc&gt;敵からバトルページで付与される状態異常を無効化し、相手に跳ね返す。&lt;/Desc&gt;&lt;/PassiveDesc&gt;</v>
      </c>
      <c r="J3" s="15" t="str">
        <f>"|"&amp;パッシブテーブル[[#This Row],[表示名]]&amp;"|"&amp;パッシブテーブル[[#This Row],[コスト]]&amp;"|"&amp;SUBSTITUTE(パッシブテーブル[[#This Row],[概要]]&amp;IF(ISBLANK(パッシブテーブル[[#This Row],[補足概要]]),"","&lt;br&gt;"&amp;パッシブテーブル[[#This Row],[補足概要]]),CHAR(10),"&lt;br&gt;")&amp;"|"</f>
        <v>|マジックミラー|4|敵からバトルページで付与される状態異常を無効化し、相手に跳ね返す。&lt;br&gt;※自分自身や味方からのバトルページでは効果が発揮しない。|</v>
      </c>
      <c r="K3" s="7" t="str">
        <f>""</f>
        <v/>
      </c>
    </row>
    <row r="4" spans="1:11" ht="28.5" x14ac:dyDescent="0.25">
      <c r="A4" s="11" t="s">
        <v>185</v>
      </c>
      <c r="B4" s="12">
        <v>2270002</v>
      </c>
      <c r="C4" s="13" t="s">
        <v>123</v>
      </c>
      <c r="D4" s="14" t="s">
        <v>25</v>
      </c>
      <c r="E4" s="15">
        <v>6</v>
      </c>
      <c r="F4" s="15"/>
      <c r="G4" s="13" t="s">
        <v>254</v>
      </c>
      <c r="H4" s="15" t="str">
        <f>"&lt;!--"&amp;パッシブテーブル[[#This Row],[表示名]]&amp;"--&gt;&lt;Passive ID="""&amp;パッシブテーブル[[#This Row],[ID]]&amp;"""&gt;&lt;Rarity&gt;"&amp;VLOOKUP(パッシブテーブル[[#This Row],[レアリティ]],レアリティテーブル[],2,FALSE)&amp;"&lt;/Rarity&gt;&lt;NeedLevel&gt;1&lt;/NeedLevel&gt;&lt;Cost&gt;"&amp;パッシブテーブル[[#This Row],[コスト]]&amp;"&lt;/Cost&gt;"&amp;IF(ISBLANK(パッシブテーブル[[#This Row],[内部ID]]),"","&lt;InnerType&gt;"&amp;パッシブテーブル[[#This Row],[内部ID]]&amp;"&lt;/InnerType&gt;")&amp;"&lt;/Passive&gt;"</f>
        <v>&lt;!--せいしんりょく--&gt;&lt;Passive ID="2270002"&gt;&lt;Rarity&gt;Rare&lt;/Rarity&gt;&lt;NeedLevel&gt;1&lt;/NeedLevel&gt;&lt;Cost&gt;6&lt;/Cost&gt;&lt;/Passive&gt;</v>
      </c>
      <c r="I4" s="15" t="str">
        <f>"&lt;PassiveDesc ID="""&amp;パッシブテーブル[[#This Row],[ID]]&amp;"""&gt;&lt;Name&gt;"&amp;パッシブテーブル[[#This Row],[表示名]]&amp;"&lt;/Name&gt;&lt;Desc&gt;"&amp;SUBSTITUTE(パッシブテーブル[[#This Row],[概要]],CHAR(10),"\n")&amp;"&lt;/Desc&gt;&lt;/PassiveDesc&gt;"</f>
        <v>&lt;PassiveDesc ID="2270002"&gt;&lt;Name&gt;せいしんりょく&lt;/Name&gt;&lt;Desc&gt;行動不能・虚弱状態に対して免疫。&lt;/Desc&gt;&lt;/PassiveDesc&gt;</v>
      </c>
      <c r="J4" s="15" t="str">
        <f>"|"&amp;パッシブテーブル[[#This Row],[表示名]]&amp;"|"&amp;パッシブテーブル[[#This Row],[コスト]]&amp;"|"&amp;SUBSTITUTE(パッシブテーブル[[#This Row],[概要]]&amp;IF(ISBLANK(パッシブテーブル[[#This Row],[補足概要]]),"","&lt;br&gt;"&amp;パッシブテーブル[[#This Row],[補足概要]]),CHAR(10),"&lt;br&gt;")&amp;"|"</f>
        <v>|せいしんりょく|6|行動不能・虚弱状態に対して免疫。&lt;br&gt;※これらの状態異常そのものがキャラクターに付与されるのを防ぐ。|</v>
      </c>
      <c r="K4" s="7" t="str">
        <f>""</f>
        <v/>
      </c>
    </row>
    <row r="5" spans="1:11" ht="28.5" x14ac:dyDescent="0.25">
      <c r="A5" s="11" t="s">
        <v>186</v>
      </c>
      <c r="B5" s="12">
        <v>2270003</v>
      </c>
      <c r="C5" s="13" t="s">
        <v>125</v>
      </c>
      <c r="D5" s="14" t="s">
        <v>25</v>
      </c>
      <c r="E5" s="15">
        <v>1</v>
      </c>
      <c r="F5" s="15"/>
      <c r="G5" s="13" t="s">
        <v>256</v>
      </c>
      <c r="H5" s="15" t="str">
        <f>"&lt;!--"&amp;パッシブテーブル[[#This Row],[表示名]]&amp;"--&gt;&lt;Passive ID="""&amp;パッシブテーブル[[#This Row],[ID]]&amp;"""&gt;&lt;Rarity&gt;"&amp;VLOOKUP(パッシブテーブル[[#This Row],[レアリティ]],レアリティテーブル[],2,FALSE)&amp;"&lt;/Rarity&gt;&lt;NeedLevel&gt;1&lt;/NeedLevel&gt;&lt;Cost&gt;"&amp;パッシブテーブル[[#This Row],[コスト]]&amp;"&lt;/Cost&gt;"&amp;IF(ISBLANK(パッシブテーブル[[#This Row],[内部ID]]),"","&lt;InnerType&gt;"&amp;パッシブテーブル[[#This Row],[内部ID]]&amp;"&lt;/InnerType&gt;")&amp;"&lt;/Passive&gt;"</f>
        <v>&lt;!--にげあし--&gt;&lt;Passive ID="2270003"&gt;&lt;Rarity&gt;Rare&lt;/Rarity&gt;&lt;NeedLevel&gt;1&lt;/NeedLevel&gt;&lt;Cost&gt;1&lt;/Cost&gt;&lt;/Passive&gt;</v>
      </c>
      <c r="I5" s="15" t="str">
        <f>"&lt;PassiveDesc ID="""&amp;パッシブテーブル[[#This Row],[ID]]&amp;"""&gt;&lt;Name&gt;"&amp;パッシブテーブル[[#This Row],[表示名]]&amp;"&lt;/Name&gt;&lt;Desc&gt;"&amp;SUBSTITUTE(パッシブテーブル[[#This Row],[概要]],CHAR(10),"\n")&amp;"&lt;/Desc&gt;&lt;/PassiveDesc&gt;"</f>
        <v>&lt;PassiveDesc ID="2270003"&gt;&lt;Name&gt;にげあし&lt;/Name&gt;&lt;Desc&gt;自分の体力が50%以下なら、幕の開始時にクイック2を得て、25%の確率で行動不能。&lt;/Desc&gt;&lt;/PassiveDesc&gt;</v>
      </c>
      <c r="J5" s="15" t="str">
        <f>"|"&amp;パッシブテーブル[[#This Row],[表示名]]&amp;"|"&amp;パッシブテーブル[[#This Row],[コスト]]&amp;"|"&amp;SUBSTITUTE(パッシブテーブル[[#This Row],[概要]]&amp;IF(ISBLANK(パッシブテーブル[[#This Row],[補足概要]]),"","&lt;br&gt;"&amp;パッシブテーブル[[#This Row],[補足概要]]),CHAR(10),"&lt;br&gt;")&amp;"|"</f>
        <v>|にげあし|1|自分の体力が50%以下なら、幕の開始時にクイック2を得て、25%の確率で行動不能。&lt;br&gt;~~※ポケダン寄りの効果になっているのはここだけの話。~~|</v>
      </c>
      <c r="K5" s="7" t="str">
        <f>""</f>
        <v/>
      </c>
    </row>
    <row r="6" spans="1:11" ht="28.5" x14ac:dyDescent="0.25">
      <c r="A6" s="11" t="s">
        <v>187</v>
      </c>
      <c r="B6" s="12">
        <v>2270004</v>
      </c>
      <c r="C6" s="13" t="s">
        <v>127</v>
      </c>
      <c r="D6" s="14" t="s">
        <v>25</v>
      </c>
      <c r="E6" s="15">
        <v>3</v>
      </c>
      <c r="F6" s="15"/>
      <c r="G6" s="13"/>
      <c r="H6" s="15" t="str">
        <f>"&lt;!--"&amp;パッシブテーブル[[#This Row],[表示名]]&amp;"--&gt;&lt;Passive ID="""&amp;パッシブテーブル[[#This Row],[ID]]&amp;"""&gt;&lt;Rarity&gt;"&amp;VLOOKUP(パッシブテーブル[[#This Row],[レアリティ]],レアリティテーブル[],2,FALSE)&amp;"&lt;/Rarity&gt;&lt;NeedLevel&gt;1&lt;/NeedLevel&gt;&lt;Cost&gt;"&amp;パッシブテーブル[[#This Row],[コスト]]&amp;"&lt;/Cost&gt;"&amp;IF(ISBLANK(パッシブテーブル[[#This Row],[内部ID]]),"","&lt;InnerType&gt;"&amp;パッシブテーブル[[#This Row],[内部ID]]&amp;"&lt;/InnerType&gt;")&amp;"&lt;/Passive&gt;"</f>
        <v>&lt;!--てきおうりょく--&gt;&lt;Passive ID="2270004"&gt;&lt;Rarity&gt;Rare&lt;/Rarity&gt;&lt;NeedLevel&gt;1&lt;/NeedLevel&gt;&lt;Cost&gt;3&lt;/Cost&gt;&lt;/Passive&gt;</v>
      </c>
      <c r="I6" s="15" t="str">
        <f>"&lt;PassiveDesc ID="""&amp;パッシブテーブル[[#This Row],[ID]]&amp;"""&gt;&lt;Name&gt;"&amp;パッシブテーブル[[#This Row],[表示名]]&amp;"&lt;/Name&gt;&lt;Desc&gt;"&amp;SUBSTITUTE(パッシブテーブル[[#This Row],[概要]],CHAR(10),"\n")&amp;"&lt;/Desc&gt;&lt;/PassiveDesc&gt;"</f>
        <v>&lt;PassiveDesc ID="2270004"&gt;&lt;Name&gt;てきおうりょく&lt;/Name&gt;&lt;Desc&gt;反撃を除く、全てのダイスが同じ種類のページを使用したとき、全てのダイス威力を+1。&lt;/Desc&gt;&lt;/PassiveDesc&gt;</v>
      </c>
      <c r="J6" s="15" t="str">
        <f>"|"&amp;パッシブテーブル[[#This Row],[表示名]]&amp;"|"&amp;パッシブテーブル[[#This Row],[コスト]]&amp;"|"&amp;SUBSTITUTE(パッシブテーブル[[#This Row],[概要]]&amp;IF(ISBLANK(パッシブテーブル[[#This Row],[補足概要]]),"","&lt;br&gt;"&amp;パッシブテーブル[[#This Row],[補足概要]]),CHAR(10),"&lt;br&gt;")&amp;"|"</f>
        <v>|てきおうりょく|3|反撃を除く、全てのダイスが同じ種類のページを使用したとき、全てのダイス威力を+1。|</v>
      </c>
      <c r="K6" s="7" t="str">
        <f>""</f>
        <v/>
      </c>
    </row>
    <row r="7" spans="1:11" ht="28.5" x14ac:dyDescent="0.25">
      <c r="A7" s="11" t="s">
        <v>188</v>
      </c>
      <c r="B7" s="12">
        <v>2270005</v>
      </c>
      <c r="C7" s="13" t="s">
        <v>129</v>
      </c>
      <c r="D7" s="14" t="s">
        <v>25</v>
      </c>
      <c r="E7" s="15">
        <v>2</v>
      </c>
      <c r="F7" s="15"/>
      <c r="G7" s="13"/>
      <c r="H7" s="15" t="str">
        <f>"&lt;!--"&amp;パッシブテーブル[[#This Row],[表示名]]&amp;"--&gt;&lt;Passive ID="""&amp;パッシブテーブル[[#This Row],[ID]]&amp;"""&gt;&lt;Rarity&gt;"&amp;VLOOKUP(パッシブテーブル[[#This Row],[レアリティ]],レアリティテーブル[],2,FALSE)&amp;"&lt;/Rarity&gt;&lt;NeedLevel&gt;1&lt;/NeedLevel&gt;&lt;Cost&gt;"&amp;パッシブテーブル[[#This Row],[コスト]]&amp;"&lt;/Cost&gt;"&amp;IF(ISBLANK(パッシブテーブル[[#This Row],[内部ID]]),"","&lt;InnerType&gt;"&amp;パッシブテーブル[[#This Row],[内部ID]]&amp;"&lt;/InnerType&gt;")&amp;"&lt;/Passive&gt;"</f>
        <v>&lt;!--きけんよち--&gt;&lt;Passive ID="2270005"&gt;&lt;Rarity&gt;Rare&lt;/Rarity&gt;&lt;NeedLevel&gt;1&lt;/NeedLevel&gt;&lt;Cost&gt;2&lt;/Cost&gt;&lt;/Passive&gt;</v>
      </c>
      <c r="I7" s="15" t="str">
        <f>"&lt;PassiveDesc ID="""&amp;パッシブテーブル[[#This Row],[ID]]&amp;"""&gt;&lt;Name&gt;"&amp;パッシブテーブル[[#This Row],[表示名]]&amp;"&lt;/Name&gt;&lt;Desc&gt;"&amp;SUBSTITUTE(パッシブテーブル[[#This Row],[概要]],CHAR(10),"\n")&amp;"&lt;/Desc&gt;&lt;/PassiveDesc&gt;"</f>
        <v>&lt;PassiveDesc ID="2270005"&gt;&lt;Name&gt;きけんよち&lt;/Name&gt;&lt;Desc&gt;弱点や脆弱属性の攻撃を受けるとき、その相手のダイス威力を-1。&lt;/Desc&gt;&lt;/PassiveDesc&gt;</v>
      </c>
      <c r="J7" s="15" t="str">
        <f>"|"&amp;パッシブテーブル[[#This Row],[表示名]]&amp;"|"&amp;パッシブテーブル[[#This Row],[コスト]]&amp;"|"&amp;SUBSTITUTE(パッシブテーブル[[#This Row],[概要]]&amp;IF(ISBLANK(パッシブテーブル[[#This Row],[補足概要]]),"","&lt;br&gt;"&amp;パッシブテーブル[[#This Row],[補足概要]]),CHAR(10),"&lt;br&gt;")&amp;"|"</f>
        <v>|きけんよち|2|弱点や脆弱属性の攻撃を受けるとき、その相手のダイス威力を-1。|</v>
      </c>
      <c r="K7" s="7" t="str">
        <f>""</f>
        <v/>
      </c>
    </row>
    <row r="8" spans="1:11" ht="42.75" x14ac:dyDescent="0.25">
      <c r="A8" s="11" t="s">
        <v>189</v>
      </c>
      <c r="B8" s="12">
        <v>2270006</v>
      </c>
      <c r="C8" s="13" t="s">
        <v>130</v>
      </c>
      <c r="D8" s="14" t="s">
        <v>25</v>
      </c>
      <c r="E8" s="15">
        <v>3</v>
      </c>
      <c r="F8" s="15"/>
      <c r="G8" s="13" t="s">
        <v>258</v>
      </c>
      <c r="H8" s="15" t="str">
        <f>"&lt;!--"&amp;パッシブテーブル[[#This Row],[表示名]]&amp;"--&gt;&lt;Passive ID="""&amp;パッシブテーブル[[#This Row],[ID]]&amp;"""&gt;&lt;Rarity&gt;"&amp;VLOOKUP(パッシブテーブル[[#This Row],[レアリティ]],レアリティテーブル[],2,FALSE)&amp;"&lt;/Rarity&gt;&lt;NeedLevel&gt;1&lt;/NeedLevel&gt;&lt;Cost&gt;"&amp;パッシブテーブル[[#This Row],[コスト]]&amp;"&lt;/Cost&gt;"&amp;IF(ISBLANK(パッシブテーブル[[#This Row],[内部ID]]),"","&lt;InnerType&gt;"&amp;パッシブテーブル[[#This Row],[内部ID]]&amp;"&lt;/InnerType&gt;")&amp;"&lt;/Passive&gt;"</f>
        <v>&lt;!--もらいび--&gt;&lt;Passive ID="2270006"&gt;&lt;Rarity&gt;Rare&lt;/Rarity&gt;&lt;NeedLevel&gt;1&lt;/NeedLevel&gt;&lt;Cost&gt;3&lt;/Cost&gt;&lt;/Passive&gt;</v>
      </c>
      <c r="I8" s="15" t="str">
        <f>"&lt;PassiveDesc ID="""&amp;パッシブテーブル[[#This Row],[ID]]&amp;"""&gt;&lt;Name&gt;"&amp;パッシブテーブル[[#This Row],[表示名]]&amp;"&lt;/Name&gt;&lt;Desc&gt;"&amp;SUBSTITUTE(パッシブテーブル[[#This Row],[概要]],CHAR(10),"\n")&amp;"&lt;/Desc&gt;&lt;/PassiveDesc&gt;"</f>
        <v>&lt;PassiveDesc ID="2270006"&gt;&lt;Name&gt;もらいび&lt;/Name&gt;&lt;Desc&gt;幕の終了時に火傷状態なら、今回の舞台の間、火傷ダメージを受けず、50%の確率で攻撃ダイスの威力が1増加する「もらいび」状態になる。&lt;/Desc&gt;&lt;/PassiveDesc&gt;</v>
      </c>
      <c r="J8" s="15" t="str">
        <f>"|"&amp;パッシブテーブル[[#This Row],[表示名]]&amp;"|"&amp;パッシブテーブル[[#This Row],[コスト]]&amp;"|"&amp;SUBSTITUTE(パッシブテーブル[[#This Row],[概要]]&amp;IF(ISBLANK(パッシブテーブル[[#This Row],[補足概要]]),"","&lt;br&gt;"&amp;パッシブテーブル[[#This Row],[補足概要]]),CHAR(10),"&lt;br&gt;")&amp;"|"</f>
        <v>|もらいび|3|幕の終了時に火傷状態なら、今回の舞台の間、火傷ダメージを受けず、50%の確率で攻撃ダイスの威力が1増加する「もらいび」状態になる。&lt;br&gt;※火傷状態そのものはキャラクターに付与され、状態異常を受けていると判定されるが、火傷ダメージを受けない。|</v>
      </c>
      <c r="K8" s="7" t="str">
        <f>""</f>
        <v/>
      </c>
    </row>
    <row r="9" spans="1:11" ht="57" x14ac:dyDescent="0.25">
      <c r="A9" s="11" t="s">
        <v>190</v>
      </c>
      <c r="B9" s="12">
        <v>2270007</v>
      </c>
      <c r="C9" s="13" t="s">
        <v>131</v>
      </c>
      <c r="D9" s="14" t="s">
        <v>25</v>
      </c>
      <c r="E9" s="15">
        <v>2</v>
      </c>
      <c r="F9" s="15"/>
      <c r="G9" s="13" t="s">
        <v>253</v>
      </c>
      <c r="H9" s="15" t="str">
        <f>"&lt;!--"&amp;パッシブテーブル[[#This Row],[表示名]]&amp;"--&gt;&lt;Passive ID="""&amp;パッシブテーブル[[#This Row],[ID]]&amp;"""&gt;&lt;Rarity&gt;"&amp;VLOOKUP(パッシブテーブル[[#This Row],[レアリティ]],レアリティテーブル[],2,FALSE)&amp;"&lt;/Rarity&gt;&lt;NeedLevel&gt;1&lt;/NeedLevel&gt;&lt;Cost&gt;"&amp;パッシブテーブル[[#This Row],[コスト]]&amp;"&lt;/Cost&gt;"&amp;IF(ISBLANK(パッシブテーブル[[#This Row],[内部ID]]),"","&lt;InnerType&gt;"&amp;パッシブテーブル[[#This Row],[内部ID]]&amp;"&lt;/InnerType&gt;")&amp;"&lt;/Passive&gt;"</f>
        <v>&lt;!--こんじょう--&gt;&lt;Passive ID="2270007"&gt;&lt;Rarity&gt;Rare&lt;/Rarity&gt;&lt;NeedLevel&gt;1&lt;/NeedLevel&gt;&lt;Cost&gt;2&lt;/Cost&gt;&lt;/Passive&gt;</v>
      </c>
      <c r="I9" s="15" t="str">
        <f>"&lt;PassiveDesc ID="""&amp;パッシブテーブル[[#This Row],[ID]]&amp;"""&gt;&lt;Name&gt;"&amp;パッシブテーブル[[#This Row],[表示名]]&amp;"&lt;/Name&gt;&lt;Desc&gt;"&amp;SUBSTITUTE(パッシブテーブル[[#This Row],[概要]],CHAR(10),"\n")&amp;"&lt;/Desc&gt;&lt;/PassiveDesc&gt;"</f>
        <v>&lt;PassiveDesc ID="2270007"&gt;&lt;Name&gt;こんじょう&lt;/Name&gt;&lt;Desc&gt;状態異常のとき、虚弱状態の影響を受けず、50%の確率で攻撃ダイスの威力+1。&lt;/Desc&gt;&lt;/PassiveDesc&gt;</v>
      </c>
      <c r="J9" s="15" t="str">
        <f>"|"&amp;パッシブテーブル[[#This Row],[表示名]]&amp;"|"&amp;パッシブテーブル[[#This Row],[コスト]]&amp;"|"&amp;SUBSTITUTE(パッシブテーブル[[#This Row],[概要]]&amp;IF(ISBLANK(パッシブテーブル[[#This Row],[補足概要]]),"","&lt;br&gt;"&amp;パッシブテーブル[[#This Row],[補足概要]]),CHAR(10),"&lt;br&gt;")&amp;"|"</f>
        <v>|こんじょう|2|状態異常のとき、虚弱状態の影響を受けず、50%の確率で攻撃ダイスの威力+1。&lt;br&gt;※虚弱状態そのものはキャラクターに付与され、状態異常を受けていると判定されるが、ダイスロール時に威力低下が発生しない。|</v>
      </c>
      <c r="K9" s="7" t="str">
        <f>""</f>
        <v/>
      </c>
    </row>
    <row r="10" spans="1:11" ht="28.5" x14ac:dyDescent="0.25">
      <c r="A10" s="11" t="s">
        <v>191</v>
      </c>
      <c r="B10" s="12">
        <v>2270008</v>
      </c>
      <c r="C10" s="13" t="s">
        <v>132</v>
      </c>
      <c r="D10" s="14" t="s">
        <v>25</v>
      </c>
      <c r="E10" s="15">
        <v>2</v>
      </c>
      <c r="F10" s="15"/>
      <c r="G10" s="13"/>
      <c r="H10" s="15" t="str">
        <f>"&lt;!--"&amp;パッシブテーブル[[#This Row],[表示名]]&amp;"--&gt;&lt;Passive ID="""&amp;パッシブテーブル[[#This Row],[ID]]&amp;"""&gt;&lt;Rarity&gt;"&amp;VLOOKUP(パッシブテーブル[[#This Row],[レアリティ]],レアリティテーブル[],2,FALSE)&amp;"&lt;/Rarity&gt;&lt;NeedLevel&gt;1&lt;/NeedLevel&gt;&lt;Cost&gt;"&amp;パッシブテーブル[[#This Row],[コスト]]&amp;"&lt;/Cost&gt;"&amp;IF(ISBLANK(パッシブテーブル[[#This Row],[内部ID]]),"","&lt;InnerType&gt;"&amp;パッシブテーブル[[#This Row],[内部ID]]&amp;"&lt;/InnerType&gt;")&amp;"&lt;/Passive&gt;"</f>
        <v>&lt;!--ちくでん--&gt;&lt;Passive ID="2270008"&gt;&lt;Rarity&gt;Rare&lt;/Rarity&gt;&lt;NeedLevel&gt;1&lt;/NeedLevel&gt;&lt;Cost&gt;2&lt;/Cost&gt;&lt;/Passive&gt;</v>
      </c>
      <c r="I10" s="15" t="str">
        <f>"&lt;PassiveDesc ID="""&amp;パッシブテーブル[[#This Row],[ID]]&amp;"""&gt;&lt;Name&gt;"&amp;パッシブテーブル[[#This Row],[表示名]]&amp;"&lt;/Name&gt;&lt;Desc&gt;"&amp;SUBSTITUTE(パッシブテーブル[[#This Row],[概要]],CHAR(10),"\n")&amp;"&lt;/Desc&gt;&lt;/PassiveDesc&gt;"</f>
        <v>&lt;PassiveDesc ID="2270008"&gt;&lt;Name&gt;ちくでん&lt;/Name&gt;&lt;Desc&gt;麻痺状態の影響を受けない。幕の終了時に「麻痺の値x5」体力が回復する。&lt;/Desc&gt;&lt;/PassiveDesc&gt;</v>
      </c>
      <c r="J10" s="15" t="str">
        <f>"|"&amp;パッシブテーブル[[#This Row],[表示名]]&amp;"|"&amp;パッシブテーブル[[#This Row],[コスト]]&amp;"|"&amp;SUBSTITUTE(パッシブテーブル[[#This Row],[概要]]&amp;IF(ISBLANK(パッシブテーブル[[#This Row],[補足概要]]),"","&lt;br&gt;"&amp;パッシブテーブル[[#This Row],[補足概要]]),CHAR(10),"&lt;br&gt;")&amp;"|"</f>
        <v>|ちくでん|2|麻痺状態の影響を受けない。幕の終了時に「麻痺の値x5」体力が回復する。|</v>
      </c>
      <c r="K10" s="7" t="str">
        <f>""</f>
        <v/>
      </c>
    </row>
    <row r="11" spans="1:11" ht="28.5" x14ac:dyDescent="0.25">
      <c r="A11" s="11" t="s">
        <v>192</v>
      </c>
      <c r="B11" s="12">
        <v>2270009</v>
      </c>
      <c r="C11" s="13" t="s">
        <v>133</v>
      </c>
      <c r="D11" s="14" t="s">
        <v>25</v>
      </c>
      <c r="E11" s="15">
        <v>1</v>
      </c>
      <c r="F11" s="15"/>
      <c r="G11" s="13"/>
      <c r="H11" s="15" t="str">
        <f>"&lt;!--"&amp;パッシブテーブル[[#This Row],[表示名]]&amp;"--&gt;&lt;Passive ID="""&amp;パッシブテーブル[[#This Row],[ID]]&amp;"""&gt;&lt;Rarity&gt;"&amp;VLOOKUP(パッシブテーブル[[#This Row],[レアリティ]],レアリティテーブル[],2,FALSE)&amp;"&lt;/Rarity&gt;&lt;NeedLevel&gt;1&lt;/NeedLevel&gt;&lt;Cost&gt;"&amp;パッシブテーブル[[#This Row],[コスト]]&amp;"&lt;/Cost&gt;"&amp;IF(ISBLANK(パッシブテーブル[[#This Row],[内部ID]]),"","&lt;InnerType&gt;"&amp;パッシブテーブル[[#This Row],[内部ID]]&amp;"&lt;/InnerType&gt;")&amp;"&lt;/Passive&gt;"</f>
        <v>&lt;!--はやあし--&gt;&lt;Passive ID="2270009"&gt;&lt;Rarity&gt;Rare&lt;/Rarity&gt;&lt;NeedLevel&gt;1&lt;/NeedLevel&gt;&lt;Cost&gt;1&lt;/Cost&gt;&lt;/Passive&gt;</v>
      </c>
      <c r="I11" s="15" t="str">
        <f>"&lt;PassiveDesc ID="""&amp;パッシブテーブル[[#This Row],[ID]]&amp;"""&gt;&lt;Name&gt;"&amp;パッシブテーブル[[#This Row],[表示名]]&amp;"&lt;/Name&gt;&lt;Desc&gt;"&amp;SUBSTITUTE(パッシブテーブル[[#This Row],[概要]],CHAR(10),"\n")&amp;"&lt;/Desc&gt;&lt;/PassiveDesc&gt;"</f>
        <v>&lt;PassiveDesc ID="2270009"&gt;&lt;Name&gt;はやあし&lt;/Name&gt;&lt;Desc&gt;束縛状態の影響を受けない。幕の終了時に状態異常なら、次の幕にクイック1を得る。&lt;/Desc&gt;&lt;/PassiveDesc&gt;</v>
      </c>
      <c r="J11" s="15" t="str">
        <f>"|"&amp;パッシブテーブル[[#This Row],[表示名]]&amp;"|"&amp;パッシブテーブル[[#This Row],[コスト]]&amp;"|"&amp;SUBSTITUTE(パッシブテーブル[[#This Row],[概要]]&amp;IF(ISBLANK(パッシブテーブル[[#This Row],[補足概要]]),"","&lt;br&gt;"&amp;パッシブテーブル[[#This Row],[補足概要]]),CHAR(10),"&lt;br&gt;")&amp;"|"</f>
        <v>|はやあし|1|束縛状態の影響を受けない。幕の終了時に状態異常なら、次の幕にクイック1を得る。|</v>
      </c>
      <c r="K11" s="7" t="str">
        <f>""</f>
        <v/>
      </c>
    </row>
    <row r="12" spans="1:11" ht="28.5" x14ac:dyDescent="0.25">
      <c r="A12" s="11" t="s">
        <v>134</v>
      </c>
      <c r="B12" s="12">
        <v>2270010</v>
      </c>
      <c r="C12" s="13" t="s">
        <v>135</v>
      </c>
      <c r="D12" s="14" t="s">
        <v>25</v>
      </c>
      <c r="E12" s="15">
        <v>7</v>
      </c>
      <c r="F12" s="15"/>
      <c r="G12" s="13" t="s">
        <v>255</v>
      </c>
      <c r="H12" s="15" t="str">
        <f>"&lt;!--"&amp;パッシブテーブル[[#This Row],[表示名]]&amp;"--&gt;&lt;Passive ID="""&amp;パッシブテーブル[[#This Row],[ID]]&amp;"""&gt;&lt;Rarity&gt;"&amp;VLOOKUP(パッシブテーブル[[#This Row],[レアリティ]],レアリティテーブル[],2,FALSE)&amp;"&lt;/Rarity&gt;&lt;NeedLevel&gt;1&lt;/NeedLevel&gt;&lt;Cost&gt;"&amp;パッシブテーブル[[#This Row],[コスト]]&amp;"&lt;/Cost&gt;"&amp;IF(ISBLANK(パッシブテーブル[[#This Row],[内部ID]]),"","&lt;InnerType&gt;"&amp;パッシブテーブル[[#This Row],[内部ID]]&amp;"&lt;/InnerType&gt;")&amp;"&lt;/Passive&gt;"</f>
        <v>&lt;!--ちょすい--&gt;&lt;Passive ID="2270010"&gt;&lt;Rarity&gt;Rare&lt;/Rarity&gt;&lt;NeedLevel&gt;1&lt;/NeedLevel&gt;&lt;Cost&gt;7&lt;/Cost&gt;&lt;/Passive&gt;</v>
      </c>
      <c r="I12" s="15" t="str">
        <f>"&lt;PassiveDesc ID="""&amp;パッシブテーブル[[#This Row],[ID]]&amp;"""&gt;&lt;Name&gt;"&amp;パッシブテーブル[[#This Row],[表示名]]&amp;"&lt;/Name&gt;&lt;Desc&gt;"&amp;SUBSTITUTE(パッシブテーブル[[#This Row],[概要]],CHAR(10),"\n")&amp;"&lt;/Desc&gt;&lt;/PassiveDesc&gt;"</f>
        <v>&lt;PassiveDesc ID="2270010"&gt;&lt;Name&gt;ちょすい&lt;/Name&gt;&lt;Desc&gt;「みずタイプ」が付与されたバトルページでダメージを受けず、体力を2回復する。&lt;/Desc&gt;&lt;/PassiveDesc&gt;</v>
      </c>
      <c r="J12" s="15" t="str">
        <f>"|"&amp;パッシブテーブル[[#This Row],[表示名]]&amp;"|"&amp;パッシブテーブル[[#This Row],[コスト]]&amp;"|"&amp;SUBSTITUTE(パッシブテーブル[[#This Row],[概要]]&amp;IF(ISBLANK(パッシブテーブル[[#This Row],[補足概要]]),"","&lt;br&gt;"&amp;パッシブテーブル[[#This Row],[補足概要]]),CHAR(10),"&lt;br&gt;")&amp;"|"</f>
        <v>|ちょすい|7|「みずタイプ」が付与されたバトルページでダメージを受けず、体力を2回復する。&lt;br&gt;※ダメージ・混乱ダメージ共に受けない。|</v>
      </c>
      <c r="K12" s="7" t="str">
        <f>""</f>
        <v/>
      </c>
    </row>
    <row r="13" spans="1:11" ht="28.5" x14ac:dyDescent="0.25">
      <c r="A13" s="11" t="s">
        <v>137</v>
      </c>
      <c r="B13" s="12">
        <v>2270011</v>
      </c>
      <c r="C13" s="13" t="s">
        <v>138</v>
      </c>
      <c r="D13" s="14" t="s">
        <v>25</v>
      </c>
      <c r="E13" s="15">
        <v>4</v>
      </c>
      <c r="F13" s="15"/>
      <c r="G13" s="13"/>
      <c r="H13" s="15" t="str">
        <f>"&lt;!--"&amp;パッシブテーブル[[#This Row],[表示名]]&amp;"--&gt;&lt;Passive ID="""&amp;パッシブテーブル[[#This Row],[ID]]&amp;"""&gt;&lt;Rarity&gt;"&amp;VLOOKUP(パッシブテーブル[[#This Row],[レアリティ]],レアリティテーブル[],2,FALSE)&amp;"&lt;/Rarity&gt;&lt;NeedLevel&gt;1&lt;/NeedLevel&gt;&lt;Cost&gt;"&amp;パッシブテーブル[[#This Row],[コスト]]&amp;"&lt;/Cost&gt;"&amp;IF(ISBLANK(パッシブテーブル[[#This Row],[内部ID]]),"","&lt;InnerType&gt;"&amp;パッシブテーブル[[#This Row],[内部ID]]&amp;"&lt;/InnerType&gt;")&amp;"&lt;/Passive&gt;"</f>
        <v>&lt;!--うるおいボディ--&gt;&lt;Passive ID="2270011"&gt;&lt;Rarity&gt;Rare&lt;/Rarity&gt;&lt;NeedLevel&gt;1&lt;/NeedLevel&gt;&lt;Cost&gt;4&lt;/Cost&gt;&lt;/Passive&gt;</v>
      </c>
      <c r="I13" s="15" t="str">
        <f>"&lt;PassiveDesc ID="""&amp;パッシブテーブル[[#This Row],[ID]]&amp;"""&gt;&lt;Name&gt;"&amp;パッシブテーブル[[#This Row],[表示名]]&amp;"&lt;/Name&gt;&lt;Desc&gt;"&amp;SUBSTITUTE(パッシブテーブル[[#This Row],[概要]],CHAR(10),"\n")&amp;"&lt;/Desc&gt;&lt;/PassiveDesc&gt;"</f>
        <v>&lt;PassiveDesc ID="2270011"&gt;&lt;Name&gt;うるおいボディ&lt;/Name&gt;&lt;Desc&gt;あめ状態のとき、幕の終了時に全ての状態異常を解除する。&lt;/Desc&gt;&lt;/PassiveDesc&gt;</v>
      </c>
      <c r="J13" s="15" t="str">
        <f>"|"&amp;パッシブテーブル[[#This Row],[表示名]]&amp;"|"&amp;パッシブテーブル[[#This Row],[コスト]]&amp;"|"&amp;SUBSTITUTE(パッシブテーブル[[#This Row],[概要]]&amp;IF(ISBLANK(パッシブテーブル[[#This Row],[補足概要]]),"","&lt;br&gt;"&amp;パッシブテーブル[[#This Row],[補足概要]]),CHAR(10),"&lt;br&gt;")&amp;"|"</f>
        <v>|うるおいボディ|4|あめ状態のとき、幕の終了時に全ての状態異常を解除する。|</v>
      </c>
      <c r="K13" s="7" t="str">
        <f>""</f>
        <v/>
      </c>
    </row>
    <row r="14" spans="1:11" ht="85.5" x14ac:dyDescent="0.25">
      <c r="A14" s="11" t="s">
        <v>140</v>
      </c>
      <c r="B14" s="12">
        <v>2270012</v>
      </c>
      <c r="C14" s="13" t="s">
        <v>141</v>
      </c>
      <c r="D14" s="14" t="s">
        <v>25</v>
      </c>
      <c r="E14" s="15">
        <v>3</v>
      </c>
      <c r="F14" s="15"/>
      <c r="G14" s="13" t="s">
        <v>257</v>
      </c>
      <c r="H14" s="15" t="str">
        <f>"&lt;!--"&amp;パッシブテーブル[[#This Row],[表示名]]&amp;"--&gt;&lt;Passive ID="""&amp;パッシブテーブル[[#This Row],[ID]]&amp;"""&gt;&lt;Rarity&gt;"&amp;VLOOKUP(パッシブテーブル[[#This Row],[レアリティ]],レアリティテーブル[],2,FALSE)&amp;"&lt;/Rarity&gt;&lt;NeedLevel&gt;1&lt;/NeedLevel&gt;&lt;Cost&gt;"&amp;パッシブテーブル[[#This Row],[コスト]]&amp;"&lt;/Cost&gt;"&amp;IF(ISBLANK(パッシブテーブル[[#This Row],[内部ID]]),"","&lt;InnerType&gt;"&amp;パッシブテーブル[[#This Row],[内部ID]]&amp;"&lt;/InnerType&gt;")&amp;"&lt;/Passive&gt;"</f>
        <v>&lt;!--メロメロボディ--&gt;&lt;Passive ID="2270012"&gt;&lt;Rarity&gt;Rare&lt;/Rarity&gt;&lt;NeedLevel&gt;1&lt;/NeedLevel&gt;&lt;Cost&gt;3&lt;/Cost&gt;&lt;/Passive&gt;</v>
      </c>
      <c r="I14" s="15" t="str">
        <f>"&lt;PassiveDesc ID="""&amp;パッシブテーブル[[#This Row],[ID]]&amp;"""&gt;&lt;Name&gt;"&amp;パッシブテーブル[[#This Row],[表示名]]&amp;"&lt;/Name&gt;&lt;Desc&gt;"&amp;SUBSTITUTE(パッシブテーブル[[#This Row],[概要]],CHAR(10),"\n")&amp;"&lt;/Desc&gt;&lt;/PassiveDesc&gt;"</f>
        <v>&lt;PassiveDesc ID="2270012"&gt;&lt;Name&gt;メロメロボディ&lt;/Name&gt;&lt;Desc&gt;近接バトルページの攻撃を受けたとき、10%の確率で相手にメロメロを付与。&lt;/Desc&gt;&lt;/PassiveDesc&gt;</v>
      </c>
      <c r="J14" s="15" t="str">
        <f>"|"&amp;パッシブテーブル[[#This Row],[表示名]]&amp;"|"&amp;パッシブテーブル[[#This Row],[コスト]]&amp;"|"&amp;SUBSTITUTE(パッシブテーブル[[#This Row],[概要]]&amp;IF(ISBLANK(パッシブテーブル[[#This Row],[補足概要]]),"","&lt;br&gt;"&amp;パッシブテーブル[[#This Row],[補足概要]]),CHAR(10),"&lt;br&gt;")&amp;"|"</f>
        <v>|メロメロボディ|3|近接バトルページの攻撃を受けたとき、10%の確率で相手にメロメロを付与。&lt;br&gt;※性別関係なしに誰にでも状態を付与できる。&lt;br&gt;~~※内部データとして敵味方キャラクターの性別情報はあるけど、パッシブの効果として使うには不向きな設定値だったので採用しなかった。~~|</v>
      </c>
      <c r="K14" s="7" t="str">
        <f>""</f>
        <v/>
      </c>
    </row>
    <row r="15" spans="1:11" ht="28.5" x14ac:dyDescent="0.25">
      <c r="A15" s="11" t="s">
        <v>143</v>
      </c>
      <c r="B15" s="12">
        <v>2270013</v>
      </c>
      <c r="C15" s="13" t="s">
        <v>144</v>
      </c>
      <c r="D15" s="14" t="s">
        <v>25</v>
      </c>
      <c r="E15" s="15">
        <v>5</v>
      </c>
      <c r="F15" s="15"/>
      <c r="G15" s="13"/>
      <c r="H15" s="15" t="str">
        <f>"&lt;!--"&amp;パッシブテーブル[[#This Row],[表示名]]&amp;"--&gt;&lt;Passive ID="""&amp;パッシブテーブル[[#This Row],[ID]]&amp;"""&gt;&lt;Rarity&gt;"&amp;VLOOKUP(パッシブテーブル[[#This Row],[レアリティ]],レアリティテーブル[],2,FALSE)&amp;"&lt;/Rarity&gt;&lt;NeedLevel&gt;1&lt;/NeedLevel&gt;&lt;Cost&gt;"&amp;パッシブテーブル[[#This Row],[コスト]]&amp;"&lt;/Cost&gt;"&amp;IF(ISBLANK(パッシブテーブル[[#This Row],[内部ID]]),"","&lt;InnerType&gt;"&amp;パッシブテーブル[[#This Row],[内部ID]]&amp;"&lt;/InnerType&gt;")&amp;"&lt;/Passive&gt;"</f>
        <v>&lt;!--フェアリースキン--&gt;&lt;Passive ID="2270013"&gt;&lt;Rarity&gt;Rare&lt;/Rarity&gt;&lt;NeedLevel&gt;1&lt;/NeedLevel&gt;&lt;Cost&gt;5&lt;/Cost&gt;&lt;/Passive&gt;</v>
      </c>
      <c r="I15" s="15" t="str">
        <f>"&lt;PassiveDesc ID="""&amp;パッシブテーブル[[#This Row],[ID]]&amp;"""&gt;&lt;Name&gt;"&amp;パッシブテーブル[[#This Row],[表示名]]&amp;"&lt;/Name&gt;&lt;Desc&gt;"&amp;SUBSTITUTE(パッシブテーブル[[#This Row],[概要]],CHAR(10),"\n")&amp;"&lt;/Desc&gt;&lt;/PassiveDesc&gt;"</f>
        <v>&lt;PassiveDesc ID="2270013"&gt;&lt;Name&gt;フェアリースキン&lt;/Name&gt;&lt;Desc&gt;効果を持たない攻撃ダイスでの攻撃的中時、妖精1を付与。&lt;/Desc&gt;&lt;/PassiveDesc&gt;</v>
      </c>
      <c r="J15" s="15" t="str">
        <f>"|"&amp;パッシブテーブル[[#This Row],[表示名]]&amp;"|"&amp;パッシブテーブル[[#This Row],[コスト]]&amp;"|"&amp;SUBSTITUTE(パッシブテーブル[[#This Row],[概要]]&amp;IF(ISBLANK(パッシブテーブル[[#This Row],[補足概要]]),"","&lt;br&gt;"&amp;パッシブテーブル[[#This Row],[補足概要]]),CHAR(10),"&lt;br&gt;")&amp;"|"</f>
        <v>|フェアリースキン|5|効果を持たない攻撃ダイスでの攻撃的中時、妖精1を付与。|</v>
      </c>
      <c r="K15" s="7" t="str">
        <f>""</f>
        <v/>
      </c>
    </row>
    <row r="16" spans="1:11" x14ac:dyDescent="0.25">
      <c r="A16" s="11" t="s">
        <v>146</v>
      </c>
      <c r="B16" s="12">
        <v>2270014</v>
      </c>
      <c r="C16" s="13" t="s">
        <v>147</v>
      </c>
      <c r="D16" s="14" t="s">
        <v>25</v>
      </c>
      <c r="E16" s="15">
        <v>4</v>
      </c>
      <c r="F16" s="15"/>
      <c r="G16" s="13"/>
      <c r="H16" s="15" t="str">
        <f>"&lt;!--"&amp;パッシブテーブル[[#This Row],[表示名]]&amp;"--&gt;&lt;Passive ID="""&amp;パッシブテーブル[[#This Row],[ID]]&amp;"""&gt;&lt;Rarity&gt;"&amp;VLOOKUP(パッシブテーブル[[#This Row],[レアリティ]],レアリティテーブル[],2,FALSE)&amp;"&lt;/Rarity&gt;&lt;NeedLevel&gt;1&lt;/NeedLevel&gt;&lt;Cost&gt;"&amp;パッシブテーブル[[#This Row],[コスト]]&amp;"&lt;/Cost&gt;"&amp;IF(ISBLANK(パッシブテーブル[[#This Row],[内部ID]]),"","&lt;InnerType&gt;"&amp;パッシブテーブル[[#This Row],[内部ID]]&amp;"&lt;/InnerType&gt;")&amp;"&lt;/Passive&gt;"</f>
        <v>&lt;!--リーフガード--&gt;&lt;Passive ID="2270014"&gt;&lt;Rarity&gt;Rare&lt;/Rarity&gt;&lt;NeedLevel&gt;1&lt;/NeedLevel&gt;&lt;Cost&gt;4&lt;/Cost&gt;&lt;/Passive&gt;</v>
      </c>
      <c r="I16" s="15" t="str">
        <f>"&lt;PassiveDesc ID="""&amp;パッシブテーブル[[#This Row],[ID]]&amp;"""&gt;&lt;Name&gt;"&amp;パッシブテーブル[[#This Row],[表示名]]&amp;"&lt;/Name&gt;&lt;Desc&gt;"&amp;SUBSTITUTE(パッシブテーブル[[#This Row],[概要]],CHAR(10),"\n")&amp;"&lt;/Desc&gt;&lt;/PassiveDesc&gt;"</f>
        <v>&lt;PassiveDesc ID="2270014"&gt;&lt;Name&gt;リーフガード&lt;/Name&gt;&lt;Desc&gt;にほんばれ状態のとき、状態異常に対して免疫。&lt;/Desc&gt;&lt;/PassiveDesc&gt;</v>
      </c>
      <c r="J16" s="15" t="str">
        <f>"|"&amp;パッシブテーブル[[#This Row],[表示名]]&amp;"|"&amp;パッシブテーブル[[#This Row],[コスト]]&amp;"|"&amp;SUBSTITUTE(パッシブテーブル[[#This Row],[概要]]&amp;IF(ISBLANK(パッシブテーブル[[#This Row],[補足概要]]),"","&lt;br&gt;"&amp;パッシブテーブル[[#This Row],[補足概要]]),CHAR(10),"&lt;br&gt;")&amp;"|"</f>
        <v>|リーフガード|4|にほんばれ状態のとき、状態異常に対して免疫。|</v>
      </c>
      <c r="K16" s="7" t="str">
        <f>""</f>
        <v/>
      </c>
    </row>
    <row r="17" spans="1:11" x14ac:dyDescent="0.25">
      <c r="A17" s="11" t="s">
        <v>149</v>
      </c>
      <c r="B17" s="12">
        <v>2270015</v>
      </c>
      <c r="C17" s="13" t="s">
        <v>244</v>
      </c>
      <c r="D17" s="14" t="s">
        <v>25</v>
      </c>
      <c r="E17" s="15">
        <v>3</v>
      </c>
      <c r="F17" s="15"/>
      <c r="G17" s="13"/>
      <c r="H17" s="15" t="str">
        <f>"&lt;!--"&amp;パッシブテーブル[[#This Row],[表示名]]&amp;"--&gt;&lt;Passive ID="""&amp;パッシブテーブル[[#This Row],[ID]]&amp;"""&gt;&lt;Rarity&gt;"&amp;VLOOKUP(パッシブテーブル[[#This Row],[レアリティ]],レアリティテーブル[],2,FALSE)&amp;"&lt;/Rarity&gt;&lt;NeedLevel&gt;1&lt;/NeedLevel&gt;&lt;Cost&gt;"&amp;パッシブテーブル[[#This Row],[コスト]]&amp;"&lt;/Cost&gt;"&amp;IF(ISBLANK(パッシブテーブル[[#This Row],[内部ID]]),"","&lt;InnerType&gt;"&amp;パッシブテーブル[[#This Row],[内部ID]]&amp;"&lt;/InnerType&gt;")&amp;"&lt;/Passive&gt;"</f>
        <v>&lt;!--ようりょくそ--&gt;&lt;Passive ID="2270015"&gt;&lt;Rarity&gt;Rare&lt;/Rarity&gt;&lt;NeedLevel&gt;1&lt;/NeedLevel&gt;&lt;Cost&gt;3&lt;/Cost&gt;&lt;/Passive&gt;</v>
      </c>
      <c r="I17" s="15" t="str">
        <f>"&lt;PassiveDesc ID="""&amp;パッシブテーブル[[#This Row],[ID]]&amp;"""&gt;&lt;Name&gt;"&amp;パッシブテーブル[[#This Row],[表示名]]&amp;"&lt;/Name&gt;&lt;Desc&gt;"&amp;SUBSTITUTE(パッシブテーブル[[#This Row],[概要]],CHAR(10),"\n")&amp;"&lt;/Desc&gt;&lt;/PassiveDesc&gt;"</f>
        <v>&lt;PassiveDesc ID="2270015"&gt;&lt;Name&gt;ようりょくそ&lt;/Name&gt;&lt;Desc&gt;にほんばれ状態のとき、幕の開始時にクイック2を得る。&lt;/Desc&gt;&lt;/PassiveDesc&gt;</v>
      </c>
      <c r="J17" s="15" t="str">
        <f>"|"&amp;パッシブテーブル[[#This Row],[表示名]]&amp;"|"&amp;パッシブテーブル[[#This Row],[コスト]]&amp;"|"&amp;SUBSTITUTE(パッシブテーブル[[#This Row],[概要]]&amp;IF(ISBLANK(パッシブテーブル[[#This Row],[補足概要]]),"","&lt;br&gt;"&amp;パッシブテーブル[[#This Row],[補足概要]]),CHAR(10),"&lt;br&gt;")&amp;"|"</f>
        <v>|ようりょくそ|3|にほんばれ状態のとき、幕の開始時にクイック2を得る。|</v>
      </c>
      <c r="K17" s="7" t="str">
        <f>""</f>
        <v/>
      </c>
    </row>
    <row r="18" spans="1:11" ht="28.5" x14ac:dyDescent="0.25">
      <c r="A18" s="11" t="s">
        <v>151</v>
      </c>
      <c r="B18" s="12">
        <v>2270016</v>
      </c>
      <c r="C18" s="13" t="s">
        <v>152</v>
      </c>
      <c r="D18" s="14" t="s">
        <v>25</v>
      </c>
      <c r="E18" s="15">
        <v>3</v>
      </c>
      <c r="F18" s="15"/>
      <c r="G18" s="13"/>
      <c r="H18" s="15" t="str">
        <f>"&lt;!--"&amp;パッシブテーブル[[#This Row],[表示名]]&amp;"--&gt;&lt;Passive ID="""&amp;パッシブテーブル[[#This Row],[ID]]&amp;"""&gt;&lt;Rarity&gt;"&amp;VLOOKUP(パッシブテーブル[[#This Row],[レアリティ]],レアリティテーブル[],2,FALSE)&amp;"&lt;/Rarity&gt;&lt;NeedLevel&gt;1&lt;/NeedLevel&gt;&lt;Cost&gt;"&amp;パッシブテーブル[[#This Row],[コスト]]&amp;"&lt;/Cost&gt;"&amp;IF(ISBLANK(パッシブテーブル[[#This Row],[内部ID]]),"","&lt;InnerType&gt;"&amp;パッシブテーブル[[#This Row],[内部ID]]&amp;"&lt;/InnerType&gt;")&amp;"&lt;/Passive&gt;"</f>
        <v>&lt;!--ゆきがくれ--&gt;&lt;Passive ID="2270016"&gt;&lt;Rarity&gt;Rare&lt;/Rarity&gt;&lt;NeedLevel&gt;1&lt;/NeedLevel&gt;&lt;Cost&gt;3&lt;/Cost&gt;&lt;/Passive&gt;</v>
      </c>
      <c r="I18" s="15" t="str">
        <f>"&lt;PassiveDesc ID="""&amp;パッシブテーブル[[#This Row],[ID]]&amp;"""&gt;&lt;Name&gt;"&amp;パッシブテーブル[[#This Row],[表示名]]&amp;"&lt;/Name&gt;&lt;Desc&gt;"&amp;SUBSTITUTE(パッシブテーブル[[#This Row],[概要]],CHAR(10),"\n")&amp;"&lt;/Desc&gt;&lt;/PassiveDesc&gt;"</f>
        <v>&lt;PassiveDesc ID="2270016"&gt;&lt;Name&gt;ゆきがくれ&lt;/Name&gt;&lt;Desc&gt;あられ状態のとき、20%の確率でバトルページによるダメージを受けない。あられダメージを受けない。&lt;/Desc&gt;&lt;/PassiveDesc&gt;</v>
      </c>
      <c r="J18" s="15" t="str">
        <f>"|"&amp;パッシブテーブル[[#This Row],[表示名]]&amp;"|"&amp;パッシブテーブル[[#This Row],[コスト]]&amp;"|"&amp;SUBSTITUTE(パッシブテーブル[[#This Row],[概要]]&amp;IF(ISBLANK(パッシブテーブル[[#This Row],[補足概要]]),"","&lt;br&gt;"&amp;パッシブテーブル[[#This Row],[補足概要]]),CHAR(10),"&lt;br&gt;")&amp;"|"</f>
        <v>|ゆきがくれ|3|あられ状態のとき、20%の確率でバトルページによるダメージを受けない。あられダメージを受けない。|</v>
      </c>
      <c r="K18" s="7" t="str">
        <f>""</f>
        <v/>
      </c>
    </row>
    <row r="19" spans="1:11" ht="28.5" x14ac:dyDescent="0.25">
      <c r="A19" s="11" t="s">
        <v>154</v>
      </c>
      <c r="B19" s="12">
        <v>2270017</v>
      </c>
      <c r="C19" s="13" t="s">
        <v>155</v>
      </c>
      <c r="D19" s="14" t="s">
        <v>25</v>
      </c>
      <c r="E19" s="15">
        <v>3</v>
      </c>
      <c r="F19" s="15"/>
      <c r="G19" s="13"/>
      <c r="H19" s="15" t="str">
        <f>"&lt;!--"&amp;パッシブテーブル[[#This Row],[表示名]]&amp;"--&gt;&lt;Passive ID="""&amp;パッシブテーブル[[#This Row],[ID]]&amp;"""&gt;&lt;Rarity&gt;"&amp;VLOOKUP(パッシブテーブル[[#This Row],[レアリティ]],レアリティテーブル[],2,FALSE)&amp;"&lt;/Rarity&gt;&lt;NeedLevel&gt;1&lt;/NeedLevel&gt;&lt;Cost&gt;"&amp;パッシブテーブル[[#This Row],[コスト]]&amp;"&lt;/Cost&gt;"&amp;IF(ISBLANK(パッシブテーブル[[#This Row],[内部ID]]),"","&lt;InnerType&gt;"&amp;パッシブテーブル[[#This Row],[内部ID]]&amp;"&lt;/InnerType&gt;")&amp;"&lt;/Passive&gt;"</f>
        <v>&lt;!--アイスボディ--&gt;&lt;Passive ID="2270017"&gt;&lt;Rarity&gt;Rare&lt;/Rarity&gt;&lt;NeedLevel&gt;1&lt;/NeedLevel&gt;&lt;Cost&gt;3&lt;/Cost&gt;&lt;/Passive&gt;</v>
      </c>
      <c r="I19" s="15" t="str">
        <f>"&lt;PassiveDesc ID="""&amp;パッシブテーブル[[#This Row],[ID]]&amp;"""&gt;&lt;Name&gt;"&amp;パッシブテーブル[[#This Row],[表示名]]&amp;"&lt;/Name&gt;&lt;Desc&gt;"&amp;SUBSTITUTE(パッシブテーブル[[#This Row],[概要]],CHAR(10),"\n")&amp;"&lt;/Desc&gt;&lt;/PassiveDesc&gt;"</f>
        <v>&lt;PassiveDesc ID="2270017"&gt;&lt;Name&gt;アイスボディ&lt;/Name&gt;&lt;Desc&gt;あられ状態のとき、幕の終了時にあられダメージを受けず、最大体力の1/16だけ体力が回復する。(最大5)&lt;/Desc&gt;&lt;/PassiveDesc&gt;</v>
      </c>
      <c r="J19" s="15" t="str">
        <f>"|"&amp;パッシブテーブル[[#This Row],[表示名]]&amp;"|"&amp;パッシブテーブル[[#This Row],[コスト]]&amp;"|"&amp;SUBSTITUTE(パッシブテーブル[[#This Row],[概要]]&amp;IF(ISBLANK(パッシブテーブル[[#This Row],[補足概要]]),"","&lt;br&gt;"&amp;パッシブテーブル[[#This Row],[補足概要]]),CHAR(10),"&lt;br&gt;")&amp;"|"</f>
        <v>|アイスボディ|3|あられ状態のとき、幕の終了時にあられダメージを受けず、最大体力の1/16だけ体力が回復する。(最大5)|</v>
      </c>
      <c r="K19" s="7" t="str">
        <f>""</f>
        <v/>
      </c>
    </row>
    <row r="20" spans="1:11" x14ac:dyDescent="0.25">
      <c r="A20" s="11" t="s">
        <v>157</v>
      </c>
      <c r="B20" s="12">
        <v>2270018</v>
      </c>
      <c r="C20" s="13" t="s">
        <v>158</v>
      </c>
      <c r="D20" s="14" t="s">
        <v>25</v>
      </c>
      <c r="E20" s="15">
        <v>1</v>
      </c>
      <c r="F20" s="15"/>
      <c r="G20" s="13"/>
      <c r="H20" s="15" t="str">
        <f>"&lt;!--"&amp;パッシブテーブル[[#This Row],[表示名]]&amp;"--&gt;&lt;Passive ID="""&amp;パッシブテーブル[[#This Row],[ID]]&amp;"""&gt;&lt;Rarity&gt;"&amp;VLOOKUP(パッシブテーブル[[#This Row],[レアリティ]],レアリティテーブル[],2,FALSE)&amp;"&lt;/Rarity&gt;&lt;NeedLevel&gt;1&lt;/NeedLevel&gt;&lt;Cost&gt;"&amp;パッシブテーブル[[#This Row],[コスト]]&amp;"&lt;/Cost&gt;"&amp;IF(ISBLANK(パッシブテーブル[[#This Row],[内部ID]]),"","&lt;InnerType&gt;"&amp;パッシブテーブル[[#This Row],[内部ID]]&amp;"&lt;/InnerType&gt;")&amp;"&lt;/Passive&gt;"</f>
        <v>&lt;!--するどいめ--&gt;&lt;Passive ID="2270018"&gt;&lt;Rarity&gt;Rare&lt;/Rarity&gt;&lt;NeedLevel&gt;1&lt;/NeedLevel&gt;&lt;Cost&gt;1&lt;/Cost&gt;&lt;/Passive&gt;</v>
      </c>
      <c r="I20" s="15" t="str">
        <f>"&lt;PassiveDesc ID="""&amp;パッシブテーブル[[#This Row],[ID]]&amp;"""&gt;&lt;Name&gt;"&amp;パッシブテーブル[[#This Row],[表示名]]&amp;"&lt;/Name&gt;&lt;Desc&gt;"&amp;SUBSTITUTE(パッシブテーブル[[#This Row],[概要]],CHAR(10),"\n")&amp;"&lt;/Desc&gt;&lt;/PassiveDesc&gt;"</f>
        <v>&lt;PassiveDesc ID="2270018"&gt;&lt;Name&gt;するどいめ&lt;/Name&gt;&lt;Desc&gt;マッチ相手の回避ダイスは威力の影響を受けない。&lt;/Desc&gt;&lt;/PassiveDesc&gt;</v>
      </c>
      <c r="J20" s="15" t="str">
        <f>"|"&amp;パッシブテーブル[[#This Row],[表示名]]&amp;"|"&amp;パッシブテーブル[[#This Row],[コスト]]&amp;"|"&amp;SUBSTITUTE(パッシブテーブル[[#This Row],[概要]]&amp;IF(ISBLANK(パッシブテーブル[[#This Row],[補足概要]]),"","&lt;br&gt;"&amp;パッシブテーブル[[#This Row],[補足概要]]),CHAR(10),"&lt;br&gt;")&amp;"|"</f>
        <v>|するどいめ|1|マッチ相手の回避ダイスは威力の影響を受けない。|</v>
      </c>
      <c r="K20" s="7" t="str">
        <f>""</f>
        <v/>
      </c>
    </row>
    <row r="21" spans="1:11" ht="28.5" x14ac:dyDescent="0.25">
      <c r="A21" s="11" t="s">
        <v>160</v>
      </c>
      <c r="B21" s="12">
        <v>2270019</v>
      </c>
      <c r="C21" s="13" t="s">
        <v>161</v>
      </c>
      <c r="D21" s="14" t="s">
        <v>25</v>
      </c>
      <c r="E21" s="15">
        <v>2</v>
      </c>
      <c r="F21" s="15"/>
      <c r="G21" s="13"/>
      <c r="H21" s="15" t="str">
        <f>"&lt;!--"&amp;パッシブテーブル[[#This Row],[表示名]]&amp;"--&gt;&lt;Passive ID="""&amp;パッシブテーブル[[#This Row],[ID]]&amp;"""&gt;&lt;Rarity&gt;"&amp;VLOOKUP(パッシブテーブル[[#This Row],[レアリティ]],レアリティテーブル[],2,FALSE)&amp;"&lt;/Rarity&gt;&lt;NeedLevel&gt;1&lt;/NeedLevel&gt;&lt;Cost&gt;"&amp;パッシブテーブル[[#This Row],[コスト]]&amp;"&lt;/Cost&gt;"&amp;IF(ISBLANK(パッシブテーブル[[#This Row],[内部ID]]),"","&lt;InnerType&gt;"&amp;パッシブテーブル[[#This Row],[内部ID]]&amp;"&lt;/InnerType&gt;")&amp;"&lt;/Passive&gt;"</f>
        <v>&lt;!--あめうけざら--&gt;&lt;Passive ID="2270019"&gt;&lt;Rarity&gt;Rare&lt;/Rarity&gt;&lt;NeedLevel&gt;1&lt;/NeedLevel&gt;&lt;Cost&gt;2&lt;/Cost&gt;&lt;/Passive&gt;</v>
      </c>
      <c r="I21" s="15" t="str">
        <f>"&lt;PassiveDesc ID="""&amp;パッシブテーブル[[#This Row],[ID]]&amp;"""&gt;&lt;Name&gt;"&amp;パッシブテーブル[[#This Row],[表示名]]&amp;"&lt;/Name&gt;&lt;Desc&gt;"&amp;SUBSTITUTE(パッシブテーブル[[#This Row],[概要]],CHAR(10),"\n")&amp;"&lt;/Desc&gt;&lt;/PassiveDesc&gt;"</f>
        <v>&lt;PassiveDesc ID="2270019"&gt;&lt;Name&gt;あめうけざら&lt;/Name&gt;&lt;Desc&gt;あめ状態のとき、最大体力の1/16だけ体力が回復する。(最大5)&lt;/Desc&gt;&lt;/PassiveDesc&gt;</v>
      </c>
      <c r="J21" s="15" t="str">
        <f>"|"&amp;パッシブテーブル[[#This Row],[表示名]]&amp;"|"&amp;パッシブテーブル[[#This Row],[コスト]]&amp;"|"&amp;SUBSTITUTE(パッシブテーブル[[#This Row],[概要]]&amp;IF(ISBLANK(パッシブテーブル[[#This Row],[補足概要]]),"","&lt;br&gt;"&amp;パッシブテーブル[[#This Row],[補足概要]]),CHAR(10),"&lt;br&gt;")&amp;"|"</f>
        <v>|あめうけざら|2|あめ状態のとき、最大体力の1/16だけ体力が回復する。(最大5)|</v>
      </c>
      <c r="K21" s="7" t="str">
        <f>""</f>
        <v/>
      </c>
    </row>
    <row r="22" spans="1:11" x14ac:dyDescent="0.25">
      <c r="A22" s="11" t="s">
        <v>163</v>
      </c>
      <c r="B22" s="12">
        <v>2270020</v>
      </c>
      <c r="C22" s="13" t="s">
        <v>164</v>
      </c>
      <c r="D22" s="14" t="s">
        <v>25</v>
      </c>
      <c r="E22" s="15">
        <v>3</v>
      </c>
      <c r="F22" s="15"/>
      <c r="G22" s="13"/>
      <c r="H22" s="15" t="str">
        <f>"&lt;!--"&amp;パッシブテーブル[[#This Row],[表示名]]&amp;"--&gt;&lt;Passive ID="""&amp;パッシブテーブル[[#This Row],[ID]]&amp;"""&gt;&lt;Rarity&gt;"&amp;VLOOKUP(パッシブテーブル[[#This Row],[レアリティ]],レアリティテーブル[],2,FALSE)&amp;"&lt;/Rarity&gt;&lt;NeedLevel&gt;1&lt;/NeedLevel&gt;&lt;Cost&gt;"&amp;パッシブテーブル[[#This Row],[コスト]]&amp;"&lt;/Cost&gt;"&amp;IF(ISBLANK(パッシブテーブル[[#This Row],[内部ID]]),"","&lt;InnerType&gt;"&amp;パッシブテーブル[[#This Row],[内部ID]]&amp;"&lt;/InnerType&gt;")&amp;"&lt;/Passive&gt;"</f>
        <v>&lt;!--あめふらし--&gt;&lt;Passive ID="2270020"&gt;&lt;Rarity&gt;Rare&lt;/Rarity&gt;&lt;NeedLevel&gt;1&lt;/NeedLevel&gt;&lt;Cost&gt;3&lt;/Cost&gt;&lt;/Passive&gt;</v>
      </c>
      <c r="I22" s="15" t="str">
        <f>"&lt;PassiveDesc ID="""&amp;パッシブテーブル[[#This Row],[ID]]&amp;"""&gt;&lt;Name&gt;"&amp;パッシブテーブル[[#This Row],[表示名]]&amp;"&lt;/Name&gt;&lt;Desc&gt;"&amp;SUBSTITUTE(パッシブテーブル[[#This Row],[概要]],CHAR(10),"\n")&amp;"&lt;/Desc&gt;&lt;/PassiveDesc&gt;"</f>
        <v>&lt;PassiveDesc ID="2270020"&gt;&lt;Name&gt;あめふらし&lt;/Name&gt;&lt;Desc&gt;舞台の開始時、全てのキャラクターにあめ5を付与。&lt;/Desc&gt;&lt;/PassiveDesc&gt;</v>
      </c>
      <c r="J22" s="15" t="str">
        <f>"|"&amp;パッシブテーブル[[#This Row],[表示名]]&amp;"|"&amp;パッシブテーブル[[#This Row],[コスト]]&amp;"|"&amp;SUBSTITUTE(パッシブテーブル[[#This Row],[概要]]&amp;IF(ISBLANK(パッシブテーブル[[#This Row],[補足概要]]),"","&lt;br&gt;"&amp;パッシブテーブル[[#This Row],[補足概要]]),CHAR(10),"&lt;br&gt;")&amp;"|"</f>
        <v>|あめふらし|3|舞台の開始時、全てのキャラクターにあめ5を付与。|</v>
      </c>
      <c r="K22" s="7" t="str">
        <f>""</f>
        <v/>
      </c>
    </row>
    <row r="23" spans="1:11" x14ac:dyDescent="0.25">
      <c r="A23" s="11" t="s">
        <v>247</v>
      </c>
      <c r="B23" s="12">
        <v>2270021</v>
      </c>
      <c r="C23" s="13" t="s">
        <v>246</v>
      </c>
      <c r="D23" s="14" t="s">
        <v>25</v>
      </c>
      <c r="E23" s="15">
        <v>3</v>
      </c>
      <c r="F23" s="15"/>
      <c r="G23" s="13"/>
      <c r="H23" s="15" t="str">
        <f>"&lt;!--"&amp;パッシブテーブル[[#This Row],[表示名]]&amp;"--&gt;&lt;Passive ID="""&amp;パッシブテーブル[[#This Row],[ID]]&amp;"""&gt;&lt;Rarity&gt;"&amp;VLOOKUP(パッシブテーブル[[#This Row],[レアリティ]],レアリティテーブル[],2,FALSE)&amp;"&lt;/Rarity&gt;&lt;NeedLevel&gt;1&lt;/NeedLevel&gt;&lt;Cost&gt;"&amp;パッシブテーブル[[#This Row],[コスト]]&amp;"&lt;/Cost&gt;"&amp;IF(ISBLANK(パッシブテーブル[[#This Row],[内部ID]]),"","&lt;InnerType&gt;"&amp;パッシブテーブル[[#This Row],[内部ID]]&amp;"&lt;/InnerType&gt;")&amp;"&lt;/Passive&gt;"</f>
        <v>&lt;!--ゆきかき--&gt;&lt;Passive ID="2270021"&gt;&lt;Rarity&gt;Rare&lt;/Rarity&gt;&lt;NeedLevel&gt;1&lt;/NeedLevel&gt;&lt;Cost&gt;3&lt;/Cost&gt;&lt;/Passive&gt;</v>
      </c>
      <c r="I23" s="15" t="str">
        <f>"&lt;PassiveDesc ID="""&amp;パッシブテーブル[[#This Row],[ID]]&amp;"""&gt;&lt;Name&gt;"&amp;パッシブテーブル[[#This Row],[表示名]]&amp;"&lt;/Name&gt;&lt;Desc&gt;"&amp;SUBSTITUTE(パッシブテーブル[[#This Row],[概要]],CHAR(10),"\n")&amp;"&lt;/Desc&gt;&lt;/PassiveDesc&gt;"</f>
        <v>&lt;PassiveDesc ID="2270021"&gt;&lt;Name&gt;ゆきかき&lt;/Name&gt;&lt;Desc&gt;あられ状態のとき、幕の開始時にクイック2を得る。&lt;/Desc&gt;&lt;/PassiveDesc&gt;</v>
      </c>
      <c r="J23" s="15" t="str">
        <f>"|"&amp;パッシブテーブル[[#This Row],[表示名]]&amp;"|"&amp;パッシブテーブル[[#This Row],[コスト]]&amp;"|"&amp;SUBSTITUTE(パッシブテーブル[[#This Row],[概要]]&amp;IF(ISBLANK(パッシブテーブル[[#This Row],[補足概要]]),"","&lt;br&gt;"&amp;パッシブテーブル[[#This Row],[補足概要]]),CHAR(10),"&lt;br&gt;")&amp;"|"</f>
        <v>|ゆきかき|3|あられ状態のとき、幕の開始時にクイック2を得る。|</v>
      </c>
      <c r="K23" s="7" t="str">
        <f>""</f>
        <v/>
      </c>
    </row>
    <row r="24" spans="1:11" ht="28.5" x14ac:dyDescent="0.25">
      <c r="A24" s="11" t="s">
        <v>248</v>
      </c>
      <c r="B24" s="12">
        <v>2270022</v>
      </c>
      <c r="C24" s="13" t="s">
        <v>251</v>
      </c>
      <c r="D24" s="14" t="s">
        <v>25</v>
      </c>
      <c r="E24" s="15">
        <v>4</v>
      </c>
      <c r="F24" s="15"/>
      <c r="G24" s="13"/>
      <c r="H24" s="15" t="str">
        <f>"&lt;!--"&amp;パッシブテーブル[[#This Row],[表示名]]&amp;"--&gt;&lt;Passive ID="""&amp;パッシブテーブル[[#This Row],[ID]]&amp;"""&gt;&lt;Rarity&gt;"&amp;VLOOKUP(パッシブテーブル[[#This Row],[レアリティ]],レアリティテーブル[],2,FALSE)&amp;"&lt;/Rarity&gt;&lt;NeedLevel&gt;1&lt;/NeedLevel&gt;&lt;Cost&gt;"&amp;パッシブテーブル[[#This Row],[コスト]]&amp;"&lt;/Cost&gt;"&amp;IF(ISBLANK(パッシブテーブル[[#This Row],[内部ID]]),"","&lt;InnerType&gt;"&amp;パッシブテーブル[[#This Row],[内部ID]]&amp;"&lt;/InnerType&gt;")&amp;"&lt;/Passive&gt;"</f>
        <v>&lt;!--びびり--&gt;&lt;Passive ID="2270022"&gt;&lt;Rarity&gt;Rare&lt;/Rarity&gt;&lt;NeedLevel&gt;1&lt;/NeedLevel&gt;&lt;Cost&gt;4&lt;/Cost&gt;&lt;/Passive&gt;</v>
      </c>
      <c r="I24" s="15" t="str">
        <f>"&lt;PassiveDesc ID="""&amp;パッシブテーブル[[#This Row],[ID]]&amp;"""&gt;&lt;Name&gt;"&amp;パッシブテーブル[[#This Row],[表示名]]&amp;"&lt;/Name&gt;&lt;Desc&gt;"&amp;SUBSTITUTE(パッシブテーブル[[#This Row],[概要]],CHAR(10),"\n")&amp;"&lt;/Desc&gt;&lt;/PassiveDesc&gt;"</f>
        <v>&lt;PassiveDesc ID="2270022"&gt;&lt;Name&gt;びびり&lt;/Name&gt;&lt;Desc&gt;1幕で虚弱状態を受けるたびに今回の舞台の間、幕の開始時にクイック1を得る。(最大6)&lt;/Desc&gt;&lt;/PassiveDesc&gt;</v>
      </c>
      <c r="J24" s="15" t="str">
        <f>"|"&amp;パッシブテーブル[[#This Row],[表示名]]&amp;"|"&amp;パッシブテーブル[[#This Row],[コスト]]&amp;"|"&amp;SUBSTITUTE(パッシブテーブル[[#This Row],[概要]]&amp;IF(ISBLANK(パッシブテーブル[[#This Row],[補足概要]]),"","&lt;br&gt;"&amp;パッシブテーブル[[#This Row],[補足概要]]),CHAR(10),"&lt;br&gt;")&amp;"|"</f>
        <v>|びびり|4|1幕で虚弱状態を受けるたびに今回の舞台の間、幕の開始時にクイック1を得る。(最大6)|</v>
      </c>
      <c r="K24" s="7" t="str">
        <f>""</f>
        <v/>
      </c>
    </row>
    <row r="25" spans="1:11" x14ac:dyDescent="0.25">
      <c r="A25" s="11" t="s">
        <v>249</v>
      </c>
      <c r="B25" s="12">
        <v>2270023</v>
      </c>
      <c r="C25" s="13" t="s">
        <v>250</v>
      </c>
      <c r="D25" s="14" t="s">
        <v>25</v>
      </c>
      <c r="E25" s="15">
        <v>3</v>
      </c>
      <c r="F25" s="15"/>
      <c r="G25" s="13"/>
      <c r="H25" s="15" t="str">
        <f>"&lt;!--"&amp;パッシブテーブル[[#This Row],[表示名]]&amp;"--&gt;&lt;Passive ID="""&amp;パッシブテーブル[[#This Row],[ID]]&amp;"""&gt;&lt;Rarity&gt;"&amp;VLOOKUP(パッシブテーブル[[#This Row],[レアリティ]],レアリティテーブル[],2,FALSE)&amp;"&lt;/Rarity&gt;&lt;NeedLevel&gt;1&lt;/NeedLevel&gt;&lt;Cost&gt;"&amp;パッシブテーブル[[#This Row],[コスト]]&amp;"&lt;/Cost&gt;"&amp;IF(ISBLANK(パッシブテーブル[[#This Row],[内部ID]]),"","&lt;InnerType&gt;"&amp;パッシブテーブル[[#This Row],[内部ID]]&amp;"&lt;/InnerType&gt;")&amp;"&lt;/Passive&gt;"</f>
        <v>&lt;!--すいすい--&gt;&lt;Passive ID="2270023"&gt;&lt;Rarity&gt;Rare&lt;/Rarity&gt;&lt;NeedLevel&gt;1&lt;/NeedLevel&gt;&lt;Cost&gt;3&lt;/Cost&gt;&lt;/Passive&gt;</v>
      </c>
      <c r="I25" s="15" t="str">
        <f>"&lt;PassiveDesc ID="""&amp;パッシブテーブル[[#This Row],[ID]]&amp;"""&gt;&lt;Name&gt;"&amp;パッシブテーブル[[#This Row],[表示名]]&amp;"&lt;/Name&gt;&lt;Desc&gt;"&amp;SUBSTITUTE(パッシブテーブル[[#This Row],[概要]],CHAR(10),"\n")&amp;"&lt;/Desc&gt;&lt;/PassiveDesc&gt;"</f>
        <v>&lt;PassiveDesc ID="2270023"&gt;&lt;Name&gt;すいすい&lt;/Name&gt;&lt;Desc&gt;あめ状態のとき、幕の開始時にクイック2を得る。&lt;/Desc&gt;&lt;/PassiveDesc&gt;</v>
      </c>
      <c r="J25" s="15" t="str">
        <f>"|"&amp;パッシブテーブル[[#This Row],[表示名]]&amp;"|"&amp;パッシブテーブル[[#This Row],[コスト]]&amp;"|"&amp;SUBSTITUTE(パッシブテーブル[[#This Row],[概要]]&amp;IF(ISBLANK(パッシブテーブル[[#This Row],[補足概要]]),"","&lt;br&gt;"&amp;パッシブテーブル[[#This Row],[補足概要]]),CHAR(10),"&lt;br&gt;")&amp;"|"</f>
        <v>|すいすい|3|あめ状態のとき、幕の開始時にクイック2を得る。|</v>
      </c>
      <c r="K25" s="7" t="str">
        <f>""</f>
        <v/>
      </c>
    </row>
  </sheetData>
  <phoneticPr fontId="2"/>
  <dataValidations count="1">
    <dataValidation type="list" allowBlank="1" showInputMessage="1" showErrorMessage="1" sqref="D2:D25">
      <formula1>レアリティリスト</formula1>
    </dataValidation>
  </dataValidations>
  <pageMargins left="0.7" right="0.7" top="0.75" bottom="0.75" header="0.3" footer="0.3"/>
  <pageSetup paperSize="9" orientation="portrait" r:id="rId1"/>
  <legacyDrawing r:id="rId2"/>
  <tableParts count="1">
    <tablePart r:id="rId3"/>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22"/>
  <sheetViews>
    <sheetView workbookViewId="0"/>
  </sheetViews>
  <sheetFormatPr defaultRowHeight="14.25" x14ac:dyDescent="0.25"/>
  <cols>
    <col min="1" max="1" width="12.375" style="6" bestFit="1" customWidth="1"/>
    <col min="2" max="2" width="9.5" style="7" bestFit="1" customWidth="1"/>
    <col min="3" max="3" width="39" style="8" bestFit="1" customWidth="1"/>
    <col min="4" max="4" width="7.875" style="9" bestFit="1" customWidth="1"/>
    <col min="5" max="5" width="5.625" style="10" bestFit="1" customWidth="1"/>
    <col min="6" max="6" width="9.5" style="10" bestFit="1" customWidth="1"/>
    <col min="7" max="7" width="27.5" style="8" bestFit="1" customWidth="1"/>
    <col min="8" max="8" width="6.875" style="8" bestFit="1" customWidth="1"/>
    <col min="9" max="9" width="6.875" style="8" customWidth="1"/>
    <col min="10" max="13" width="9" style="7" customWidth="1"/>
    <col min="14" max="14" width="3" style="7" customWidth="1"/>
    <col min="15" max="15" width="9" style="27"/>
    <col min="16" max="16384" width="9" style="1"/>
  </cols>
  <sheetData>
    <row r="1" spans="1:14" x14ac:dyDescent="0.25">
      <c r="A1" s="6" t="s">
        <v>214</v>
      </c>
      <c r="B1" s="7" t="s">
        <v>0</v>
      </c>
      <c r="C1" s="8" t="s">
        <v>1</v>
      </c>
      <c r="D1" s="9" t="s">
        <v>81</v>
      </c>
      <c r="E1" s="10" t="s">
        <v>5</v>
      </c>
      <c r="F1" s="10" t="s">
        <v>2</v>
      </c>
      <c r="G1" s="8" t="s">
        <v>165</v>
      </c>
      <c r="H1" s="8" t="s">
        <v>319</v>
      </c>
      <c r="I1" s="8" t="s">
        <v>320</v>
      </c>
      <c r="J1" s="7" t="s">
        <v>118</v>
      </c>
      <c r="K1" s="7" t="s">
        <v>120</v>
      </c>
      <c r="L1" s="7" t="s">
        <v>259</v>
      </c>
      <c r="M1" s="7" t="s">
        <v>329</v>
      </c>
    </row>
    <row r="2" spans="1:14" ht="57" x14ac:dyDescent="0.25">
      <c r="A2" s="7" t="str">
        <f>タイプ系パッシブテーブル[[#This Row],[タイプ1]]&amp;IF(ISBLANK(タイプ系パッシブテーブル[[#This Row],[タイプ2]]),"","/"&amp;タイプ系パッシブテーブル[[#This Row],[タイプ2]])&amp;"タイプ"</f>
        <v>ノーマルタイプ</v>
      </c>
      <c r="B2" s="7">
        <f>22700000+(IFERROR(VLOOKUP(タイプ系パッシブテーブル[[#This Row],[タイプ1]],タイプテーブル[],3,FALSE),0)*100)+(IFERROR(VLOOKUP(タイプ系パッシブテーブル[[#This Row],[タイプ2]],タイプテーブル[],3,FALSE),0))</f>
        <v>22700100</v>
      </c>
      <c r="C2" s="25" t="str">
        <f t="shared" ref="C2:C11" si="0">IF(COUNTIF(A2,"*/*")=0,"このキャラクターは"&amp;A2&amp;"を持ち、特定のパッシブやバトルページの影響を受ける。
幕の開始時、手元のバトルページ2枚に「"&amp;A2&amp;"」をランダムに付与。","このキャラクターは"&amp;SUBSTITUTE(A2,"/","タイプと")&amp;"を持ち、特定のパッシブやバトルページの影響を受ける。
幕の開始時、手元のバトルページ2枚に「"&amp;SUBSTITUTE(A2,"/","タイプ」と「")&amp;"」をそれぞれランダムに付与。")</f>
        <v>このキャラクターはノーマルタイプを持ち、特定のパッシブやバトルページの影響を受ける。
幕の開始時、手元のバトルページ2枚に「ノーマルタイプ」をランダムに付与。</v>
      </c>
      <c r="D2" s="9" t="s">
        <v>24</v>
      </c>
      <c r="E2" s="10">
        <v>0</v>
      </c>
      <c r="F2" s="10">
        <f>$B$2</f>
        <v>22700100</v>
      </c>
      <c r="G2" s="8" t="s">
        <v>245</v>
      </c>
      <c r="H2" s="8" t="s">
        <v>263</v>
      </c>
      <c r="J2" s="15" t="str">
        <f>"&lt;!--"&amp;タイプ系パッシブテーブル[[#This Row],[表示名]]&amp;"--&gt;&lt;Passive ID="""&amp;タイプ系パッシブテーブル[[#This Row],[ID]]&amp;"""&gt;&lt;Rarity&gt;"&amp;VLOOKUP(タイプ系パッシブテーブル[[#This Row],[レアリティ]],レアリティテーブル[],2,FALSE)&amp;"&lt;/Rarity&gt;&lt;NeedLevel&gt;1&lt;/NeedLevel&gt;&lt;Cost&gt;"&amp;タイプ系パッシブテーブル[[#This Row],[コスト]]&amp;"&lt;/Cost&gt;"&amp;IF(ISBLANK(タイプ系パッシブテーブル[[#This Row],[内部ID]]),"","&lt;InnerType&gt;"&amp;タイプ系パッシブテーブル[[#This Row],[内部ID]]&amp;"&lt;/InnerType&gt;")&amp;"&lt;/Passive&gt;"</f>
        <v>&lt;!--ノーマルタイプ--&gt;&lt;Passive ID="22700100"&gt;&lt;Rarity&gt;Common&lt;/Rarity&gt;&lt;NeedLevel&gt;1&lt;/NeedLevel&gt;&lt;Cost&gt;0&lt;/Cost&gt;&lt;InnerType&gt;22700100&lt;/InnerType&gt;&lt;/Passive&gt;</v>
      </c>
      <c r="K2" s="15" t="str">
        <f>"&lt;PassiveDesc ID="""&amp;タイプ系パッシブテーブル[[#This Row],[ID]]&amp;"""&gt;&lt;Name&gt;"&amp;タイプ系パッシブテーブル[[#This Row],[表示名]]&amp;"&lt;/Name&gt;&lt;Desc&gt;"&amp;SUBSTITUTE(タイプ系パッシブテーブル[[#This Row],[概要]],CHAR(10),"\n")&amp;"&lt;/Desc&gt;&lt;/PassiveDesc&gt;"</f>
        <v>&lt;PassiveDesc ID="22700100"&gt;&lt;Name&gt;ノーマルタイプ&lt;/Name&gt;&lt;Desc&gt;このキャラクターはノーマルタイプを持ち、特定のパッシブやバトルページの影響を受ける。\n幕の開始時、手元のバトルページ2枚に「ノーマルタイプ」をランダムに付与。&lt;/Desc&gt;&lt;/PassiveDesc&gt;</v>
      </c>
      <c r="L2" s="15" t="str">
        <f>"|"&amp;パッシブテーブル[[#This Row],[表示名]]&amp;"|"&amp;パッシブテーブル[[#This Row],[コスト]]&amp;"|"&amp;SUBSTITUTE(パッシブテーブル[[#This Row],[概要]]&amp;IF(ISBLANK(パッシブテーブル[[#This Row],[補足概要]]),"","&lt;br&gt;"&amp;パッシブテーブル[[#This Row],[補足概要]]),CHAR(10),"&lt;br&gt;")&amp;"|"</f>
        <v>|シンクロ|2|敵からバトルページで出血・麻痺・火傷が付与されたとき、相手にも同じ状態を付与。&lt;br&gt;※自分自身や味方からのバトルページでは効果が発揮しない。|</v>
      </c>
      <c r="M2" s="15" t="str">
        <f>"/// &lt;summary&gt;\n"&amp;
"/// パッシブ「"&amp;タイプ系パッシブテーブル[[#This Row],[表示名]]&amp;"」\n"&amp;
"/// "&amp;SUBSTITUTE(タイプ系パッシブテーブル[[#This Row],[概要]],CHAR(10),"\n/// ")&amp;"\n"&amp;
"/// &lt;/summary&gt;\n"&amp;
"public class PassiveAbility_"&amp;タイプ系パッシブテーブル[[#This Row],[ID]]&amp;" : PassiveAbilityTypeBase\n"&amp;
"{\n"&amp;
"public override IEnumerable&lt;PokeType&gt; Types =&gt; new[] { PokeType."&amp;VLOOKUP(タイプ系パッシブテーブル[[#This Row],[タイプ1]],タイプテーブル[],2,FALSE)&amp;","&amp;IF(ISBLANK(タイプ系パッシブテーブル[[#This Row],[タイプ2]]),""," PokeType."&amp;VLOOKUP(タイプ系パッシブテーブル[[#This Row],[タイプ2]],タイプテーブル[],2,FALSE))&amp;" };\n"&amp;
"}\n"</f>
        <v>/// &lt;summary&gt;\n/// パッシブ「ノーマルタイプ」\n/// このキャラクターはノーマルタイプを持ち、特定のパッシブやバトルページの影響を受ける。\n/// 幕の開始時、手元のバトルページ2枚に「ノーマルタイプ」をランダムに付与。\n/// &lt;/summary&gt;\npublic class PassiveAbility_22700100 : PassiveAbilityTypeBase\n{\npublic override IEnumerable&lt;PokeType&gt; Types =&gt; new[] { PokeType.Normal, };\n}\n</v>
      </c>
      <c r="N2" s="7" t="str">
        <f>""</f>
        <v/>
      </c>
    </row>
    <row r="3" spans="1:14" ht="57" x14ac:dyDescent="0.25">
      <c r="A3" s="7" t="str">
        <f>タイプ系パッシブテーブル[[#This Row],[タイプ1]]&amp;IF(ISBLANK(タイプ系パッシブテーブル[[#This Row],[タイプ2]]),"","/"&amp;タイプ系パッシブテーブル[[#This Row],[タイプ2]])&amp;"タイプ"</f>
        <v>ほのおタイプ</v>
      </c>
      <c r="B3" s="7">
        <f>22700000+(IFERROR(VLOOKUP(タイプ系パッシブテーブル[[#This Row],[タイプ1]],タイプテーブル[],3,FALSE),0)*100)+(IFERROR(VLOOKUP(タイプ系パッシブテーブル[[#This Row],[タイプ2]],タイプテーブル[],3,FALSE),0))</f>
        <v>22700200</v>
      </c>
      <c r="C3" s="26" t="str">
        <f t="shared" si="0"/>
        <v>このキャラクターはほのおタイプを持ち、特定のパッシブやバトルページの影響を受ける。
幕の開始時、手元のバトルページ2枚に「ほのおタイプ」をランダムに付与。</v>
      </c>
      <c r="D3" s="14" t="s">
        <v>24</v>
      </c>
      <c r="E3" s="15">
        <v>0</v>
      </c>
      <c r="F3" s="15">
        <f t="shared" ref="F3:F11" si="1">$B$2</f>
        <v>22700100</v>
      </c>
      <c r="G3" s="13"/>
      <c r="H3" s="13" t="s">
        <v>321</v>
      </c>
      <c r="I3" s="13"/>
      <c r="J3" s="15" t="str">
        <f>"&lt;!--"&amp;タイプ系パッシブテーブル[[#This Row],[表示名]]&amp;"--&gt;&lt;Passive ID="""&amp;タイプ系パッシブテーブル[[#This Row],[ID]]&amp;"""&gt;&lt;Rarity&gt;"&amp;VLOOKUP(タイプ系パッシブテーブル[[#This Row],[レアリティ]],レアリティテーブル[],2,FALSE)&amp;"&lt;/Rarity&gt;&lt;NeedLevel&gt;1&lt;/NeedLevel&gt;&lt;Cost&gt;"&amp;タイプ系パッシブテーブル[[#This Row],[コスト]]&amp;"&lt;/Cost&gt;"&amp;IF(ISBLANK(タイプ系パッシブテーブル[[#This Row],[内部ID]]),"","&lt;InnerType&gt;"&amp;タイプ系パッシブテーブル[[#This Row],[内部ID]]&amp;"&lt;/InnerType&gt;")&amp;"&lt;/Passive&gt;"</f>
        <v>&lt;!--ほのおタイプ--&gt;&lt;Passive ID="22700200"&gt;&lt;Rarity&gt;Common&lt;/Rarity&gt;&lt;NeedLevel&gt;1&lt;/NeedLevel&gt;&lt;Cost&gt;0&lt;/Cost&gt;&lt;InnerType&gt;22700100&lt;/InnerType&gt;&lt;/Passive&gt;</v>
      </c>
      <c r="K3" s="15" t="str">
        <f>"&lt;PassiveDesc ID="""&amp;タイプ系パッシブテーブル[[#This Row],[ID]]&amp;"""&gt;&lt;Name&gt;"&amp;タイプ系パッシブテーブル[[#This Row],[表示名]]&amp;"&lt;/Name&gt;&lt;Desc&gt;"&amp;SUBSTITUTE(タイプ系パッシブテーブル[[#This Row],[概要]],CHAR(10),"\n")&amp;"&lt;/Desc&gt;&lt;/PassiveDesc&gt;"</f>
        <v>&lt;PassiveDesc ID="22700200"&gt;&lt;Name&gt;ほのおタイプ&lt;/Name&gt;&lt;Desc&gt;このキャラクターはほのおタイプを持ち、特定のパッシブやバトルページの影響を受ける。\n幕の開始時、手元のバトルページ2枚に「ほのおタイプ」をランダムに付与。&lt;/Desc&gt;&lt;/PassiveDesc&gt;</v>
      </c>
      <c r="L3" s="15" t="str">
        <f>"|"&amp;パッシブテーブル[[#This Row],[表示名]]&amp;"|"&amp;パッシブテーブル[[#This Row],[コスト]]&amp;"|"&amp;SUBSTITUTE(パッシブテーブル[[#This Row],[概要]]&amp;IF(ISBLANK(パッシブテーブル[[#This Row],[補足概要]]),"","&lt;br&gt;"&amp;パッシブテーブル[[#This Row],[補足概要]]),CHAR(10),"&lt;br&gt;")&amp;"|"</f>
        <v>|マジックミラー|4|敵からバトルページで付与される状態異常を無効化し、相手に跳ね返す。&lt;br&gt;※自分自身や味方からのバトルページでは効果が発揮しない。|</v>
      </c>
      <c r="M3" s="15" t="str">
        <f>"/// &lt;summary&gt;\n"&amp;
"/// パッシブ「"&amp;タイプ系パッシブテーブル[[#This Row],[表示名]]&amp;"」\n"&amp;
"/// "&amp;SUBSTITUTE(タイプ系パッシブテーブル[[#This Row],[概要]],CHAR(10),"\n/// ")&amp;"\n"&amp;
"/// &lt;/summary&gt;\n"&amp;
"public class PassiveAbility_"&amp;タイプ系パッシブテーブル[[#This Row],[ID]]&amp;" : PassiveAbilityTypeBase\n"&amp;
"{\n"&amp;
"public override IEnumerable&lt;PokeType&gt; Types =&gt; new[] { PokeType."&amp;VLOOKUP(タイプ系パッシブテーブル[[#This Row],[タイプ1]],タイプテーブル[],2,FALSE)&amp;","&amp;IF(ISBLANK(タイプ系パッシブテーブル[[#This Row],[タイプ2]]),""," PokeType."&amp;VLOOKUP(タイプ系パッシブテーブル[[#This Row],[タイプ2]],タイプテーブル[],2,FALSE))&amp;" };\n"&amp;
"}\n"</f>
        <v>/// &lt;summary&gt;\n/// パッシブ「ほのおタイプ」\n/// このキャラクターはほのおタイプを持ち、特定のパッシブやバトルページの影響を受ける。\n/// 幕の開始時、手元のバトルページ2枚に「ほのおタイプ」をランダムに付与。\n/// &lt;/summary&gt;\npublic class PassiveAbility_22700200 : PassiveAbilityTypeBase\n{\npublic override IEnumerable&lt;PokeType&gt; Types =&gt; new[] { PokeType.Fire, };\n}\n</v>
      </c>
      <c r="N3" s="7" t="str">
        <f>""</f>
        <v/>
      </c>
    </row>
    <row r="4" spans="1:14" ht="57" x14ac:dyDescent="0.25">
      <c r="A4" s="7" t="str">
        <f>タイプ系パッシブテーブル[[#This Row],[タイプ1]]&amp;IF(ISBLANK(タイプ系パッシブテーブル[[#This Row],[タイプ2]]),"","/"&amp;タイプ系パッシブテーブル[[#This Row],[タイプ2]])&amp;"タイプ"</f>
        <v>みずタイプ</v>
      </c>
      <c r="B4" s="7">
        <f>22700000+(IFERROR(VLOOKUP(タイプ系パッシブテーブル[[#This Row],[タイプ1]],タイプテーブル[],3,FALSE),0)*100)+(IFERROR(VLOOKUP(タイプ系パッシブテーブル[[#This Row],[タイプ2]],タイプテーブル[],3,FALSE),0))</f>
        <v>22700300</v>
      </c>
      <c r="C4" s="26" t="str">
        <f t="shared" si="0"/>
        <v>このキャラクターはみずタイプを持ち、特定のパッシブやバトルページの影響を受ける。
幕の開始時、手元のバトルページ2枚に「みずタイプ」をランダムに付与。</v>
      </c>
      <c r="D4" s="14" t="s">
        <v>24</v>
      </c>
      <c r="E4" s="15">
        <v>0</v>
      </c>
      <c r="F4" s="15">
        <f t="shared" si="1"/>
        <v>22700100</v>
      </c>
      <c r="G4" s="13"/>
      <c r="H4" s="13" t="s">
        <v>322</v>
      </c>
      <c r="I4" s="13"/>
      <c r="J4" s="15" t="str">
        <f>"&lt;!--"&amp;タイプ系パッシブテーブル[[#This Row],[表示名]]&amp;"--&gt;&lt;Passive ID="""&amp;タイプ系パッシブテーブル[[#This Row],[ID]]&amp;"""&gt;&lt;Rarity&gt;"&amp;VLOOKUP(タイプ系パッシブテーブル[[#This Row],[レアリティ]],レアリティテーブル[],2,FALSE)&amp;"&lt;/Rarity&gt;&lt;NeedLevel&gt;1&lt;/NeedLevel&gt;&lt;Cost&gt;"&amp;タイプ系パッシブテーブル[[#This Row],[コスト]]&amp;"&lt;/Cost&gt;"&amp;IF(ISBLANK(タイプ系パッシブテーブル[[#This Row],[内部ID]]),"","&lt;InnerType&gt;"&amp;タイプ系パッシブテーブル[[#This Row],[内部ID]]&amp;"&lt;/InnerType&gt;")&amp;"&lt;/Passive&gt;"</f>
        <v>&lt;!--みずタイプ--&gt;&lt;Passive ID="22700300"&gt;&lt;Rarity&gt;Common&lt;/Rarity&gt;&lt;NeedLevel&gt;1&lt;/NeedLevel&gt;&lt;Cost&gt;0&lt;/Cost&gt;&lt;InnerType&gt;22700100&lt;/InnerType&gt;&lt;/Passive&gt;</v>
      </c>
      <c r="K4" s="15" t="str">
        <f>"&lt;PassiveDesc ID="""&amp;タイプ系パッシブテーブル[[#This Row],[ID]]&amp;"""&gt;&lt;Name&gt;"&amp;タイプ系パッシブテーブル[[#This Row],[表示名]]&amp;"&lt;/Name&gt;&lt;Desc&gt;"&amp;SUBSTITUTE(タイプ系パッシブテーブル[[#This Row],[概要]],CHAR(10),"\n")&amp;"&lt;/Desc&gt;&lt;/PassiveDesc&gt;"</f>
        <v>&lt;PassiveDesc ID="22700300"&gt;&lt;Name&gt;みずタイプ&lt;/Name&gt;&lt;Desc&gt;このキャラクターはみずタイプを持ち、特定のパッシブやバトルページの影響を受ける。\n幕の開始時、手元のバトルページ2枚に「みずタイプ」をランダムに付与。&lt;/Desc&gt;&lt;/PassiveDesc&gt;</v>
      </c>
      <c r="L4" s="15" t="str">
        <f>"|"&amp;パッシブテーブル[[#This Row],[表示名]]&amp;"|"&amp;パッシブテーブル[[#This Row],[コスト]]&amp;"|"&amp;SUBSTITUTE(パッシブテーブル[[#This Row],[概要]]&amp;IF(ISBLANK(パッシブテーブル[[#This Row],[補足概要]]),"","&lt;br&gt;"&amp;パッシブテーブル[[#This Row],[補足概要]]),CHAR(10),"&lt;br&gt;")&amp;"|"</f>
        <v>|せいしんりょく|6|行動不能・虚弱状態に対して免疫。&lt;br&gt;※これらの状態異常そのものがキャラクターに付与されるのを防ぐ。|</v>
      </c>
      <c r="M4" s="15" t="str">
        <f>"/// &lt;summary&gt;\n"&amp;
"/// パッシブ「"&amp;タイプ系パッシブテーブル[[#This Row],[表示名]]&amp;"」\n"&amp;
"/// "&amp;SUBSTITUTE(タイプ系パッシブテーブル[[#This Row],[概要]],CHAR(10),"\n/// ")&amp;"\n"&amp;
"/// &lt;/summary&gt;\n"&amp;
"public class PassiveAbility_"&amp;タイプ系パッシブテーブル[[#This Row],[ID]]&amp;" : PassiveAbilityTypeBase\n"&amp;
"{\n"&amp;
"public override IEnumerable&lt;PokeType&gt; Types =&gt; new[] { PokeType."&amp;VLOOKUP(タイプ系パッシブテーブル[[#This Row],[タイプ1]],タイプテーブル[],2,FALSE)&amp;","&amp;IF(ISBLANK(タイプ系パッシブテーブル[[#This Row],[タイプ2]]),""," PokeType."&amp;VLOOKUP(タイプ系パッシブテーブル[[#This Row],[タイプ2]],タイプテーブル[],2,FALSE))&amp;" };\n"&amp;
"}\n"</f>
        <v>/// &lt;summary&gt;\n/// パッシブ「みずタイプ」\n/// このキャラクターはみずタイプを持ち、特定のパッシブやバトルページの影響を受ける。\n/// 幕の開始時、手元のバトルページ2枚に「みずタイプ」をランダムに付与。\n/// &lt;/summary&gt;\npublic class PassiveAbility_22700300 : PassiveAbilityTypeBase\n{\npublic override IEnumerable&lt;PokeType&gt; Types =&gt; new[] { PokeType.Water, };\n}\n</v>
      </c>
      <c r="N4" s="7" t="str">
        <f>""</f>
        <v/>
      </c>
    </row>
    <row r="5" spans="1:14" ht="57" x14ac:dyDescent="0.25">
      <c r="A5" s="7" t="str">
        <f>タイプ系パッシブテーブル[[#This Row],[タイプ1]]&amp;IF(ISBLANK(タイプ系パッシブテーブル[[#This Row],[タイプ2]]),"","/"&amp;タイプ系パッシブテーブル[[#This Row],[タイプ2]])&amp;"タイプ"</f>
        <v>みず/ひこうタイプ</v>
      </c>
      <c r="B5" s="7">
        <f>22700000+(IFERROR(VLOOKUP(タイプ系パッシブテーブル[[#This Row],[タイプ1]],タイプテーブル[],3,FALSE),0)*100)+(IFERROR(VLOOKUP(タイプ系パッシブテーブル[[#This Row],[タイプ2]],タイプテーブル[],3,FALSE),0))</f>
        <v>22700310</v>
      </c>
      <c r="C5" s="26" t="str">
        <f t="shared" si="0"/>
        <v>このキャラクターはみずタイプとひこうタイプを持ち、特定のパッシブやバトルページの影響を受ける。
幕の開始時、手元のバトルページ2枚に「みずタイプ」と「ひこうタイプ」をそれぞれランダムに付与。</v>
      </c>
      <c r="D5" s="14" t="s">
        <v>24</v>
      </c>
      <c r="E5" s="15">
        <v>0</v>
      </c>
      <c r="F5" s="15">
        <f t="shared" si="1"/>
        <v>22700100</v>
      </c>
      <c r="G5" s="13"/>
      <c r="H5" s="13" t="s">
        <v>323</v>
      </c>
      <c r="I5" s="13" t="s">
        <v>273</v>
      </c>
      <c r="J5" s="15" t="str">
        <f>"&lt;!--"&amp;タイプ系パッシブテーブル[[#This Row],[表示名]]&amp;"--&gt;&lt;Passive ID="""&amp;タイプ系パッシブテーブル[[#This Row],[ID]]&amp;"""&gt;&lt;Rarity&gt;"&amp;VLOOKUP(タイプ系パッシブテーブル[[#This Row],[レアリティ]],レアリティテーブル[],2,FALSE)&amp;"&lt;/Rarity&gt;&lt;NeedLevel&gt;1&lt;/NeedLevel&gt;&lt;Cost&gt;"&amp;タイプ系パッシブテーブル[[#This Row],[コスト]]&amp;"&lt;/Cost&gt;"&amp;IF(ISBLANK(タイプ系パッシブテーブル[[#This Row],[内部ID]]),"","&lt;InnerType&gt;"&amp;タイプ系パッシブテーブル[[#This Row],[内部ID]]&amp;"&lt;/InnerType&gt;")&amp;"&lt;/Passive&gt;"</f>
        <v>&lt;!--みず/ひこうタイプ--&gt;&lt;Passive ID="22700310"&gt;&lt;Rarity&gt;Common&lt;/Rarity&gt;&lt;NeedLevel&gt;1&lt;/NeedLevel&gt;&lt;Cost&gt;0&lt;/Cost&gt;&lt;InnerType&gt;22700100&lt;/InnerType&gt;&lt;/Passive&gt;</v>
      </c>
      <c r="K5" s="15" t="str">
        <f>"&lt;PassiveDesc ID="""&amp;タイプ系パッシブテーブル[[#This Row],[ID]]&amp;"""&gt;&lt;Name&gt;"&amp;タイプ系パッシブテーブル[[#This Row],[表示名]]&amp;"&lt;/Name&gt;&lt;Desc&gt;"&amp;SUBSTITUTE(タイプ系パッシブテーブル[[#This Row],[概要]],CHAR(10),"\n")&amp;"&lt;/Desc&gt;&lt;/PassiveDesc&gt;"</f>
        <v>&lt;PassiveDesc ID="22700310"&gt;&lt;Name&gt;みず/ひこうタイプ&lt;/Name&gt;&lt;Desc&gt;このキャラクターはみずタイプとひこうタイプを持ち、特定のパッシブやバトルページの影響を受ける。\n幕の開始時、手元のバトルページ2枚に「みずタイプ」と「ひこうタイプ」をそれぞれランダムに付与。&lt;/Desc&gt;&lt;/PassiveDesc&gt;</v>
      </c>
      <c r="L5" s="15" t="str">
        <f>"|"&amp;パッシブテーブル[[#This Row],[表示名]]&amp;"|"&amp;パッシブテーブル[[#This Row],[コスト]]&amp;"|"&amp;SUBSTITUTE(パッシブテーブル[[#This Row],[概要]]&amp;IF(ISBLANK(パッシブテーブル[[#This Row],[補足概要]]),"","&lt;br&gt;"&amp;パッシブテーブル[[#This Row],[補足概要]]),CHAR(10),"&lt;br&gt;")&amp;"|"</f>
        <v>|にげあし|1|自分の体力が50%以下なら、幕の開始時にクイック2を得て、25%の確率で行動不能。&lt;br&gt;~~※ポケダン寄りの効果になっているのはここだけの話。~~|</v>
      </c>
      <c r="M5" s="15" t="str">
        <f>"/// &lt;summary&gt;\n"&amp;
"/// パッシブ「"&amp;タイプ系パッシブテーブル[[#This Row],[表示名]]&amp;"」\n"&amp;
"/// "&amp;SUBSTITUTE(タイプ系パッシブテーブル[[#This Row],[概要]],CHAR(10),"\n/// ")&amp;"\n"&amp;
"/// &lt;/summary&gt;\n"&amp;
"public class PassiveAbility_"&amp;タイプ系パッシブテーブル[[#This Row],[ID]]&amp;" : PassiveAbilityTypeBase\n"&amp;
"{\n"&amp;
"public override IEnumerable&lt;PokeType&gt; Types =&gt; new[] { PokeType."&amp;VLOOKUP(タイプ系パッシブテーブル[[#This Row],[タイプ1]],タイプテーブル[],2,FALSE)&amp;","&amp;IF(ISBLANK(タイプ系パッシブテーブル[[#This Row],[タイプ2]]),""," PokeType."&amp;VLOOKUP(タイプ系パッシブテーブル[[#This Row],[タイプ2]],タイプテーブル[],2,FALSE))&amp;" };\n"&amp;
"}\n"</f>
        <v>/// &lt;summary&gt;\n/// パッシブ「みず/ひこうタイプ」\n/// このキャラクターはみずタイプとひこうタイプを持ち、特定のパッシブやバトルページの影響を受ける。\n/// 幕の開始時、手元のバトルページ2枚に「みずタイプ」と「ひこうタイプ」をそれぞれランダムに付与。\n/// &lt;/summary&gt;\npublic class PassiveAbility_22700310 : PassiveAbilityTypeBase\n{\npublic override IEnumerable&lt;PokeType&gt; Types =&gt; new[] { PokeType.Water, PokeType.Flying };\n}\n</v>
      </c>
      <c r="N5" s="7" t="str">
        <f>""</f>
        <v/>
      </c>
    </row>
    <row r="6" spans="1:14" ht="57" x14ac:dyDescent="0.25">
      <c r="A6" s="7" t="str">
        <f>タイプ系パッシブテーブル[[#This Row],[タイプ1]]&amp;IF(ISBLANK(タイプ系パッシブテーブル[[#This Row],[タイプ2]]),"","/"&amp;タイプ系パッシブテーブル[[#This Row],[タイプ2]])&amp;"タイプ"</f>
        <v>でんきタイプ</v>
      </c>
      <c r="B6" s="7">
        <f>22700000+(IFERROR(VLOOKUP(タイプ系パッシブテーブル[[#This Row],[タイプ1]],タイプテーブル[],3,FALSE),0)*100)+(IFERROR(VLOOKUP(タイプ系パッシブテーブル[[#This Row],[タイプ2]],タイプテーブル[],3,FALSE),0))</f>
        <v>22700400</v>
      </c>
      <c r="C6" s="26" t="str">
        <f t="shared" si="0"/>
        <v>このキャラクターはでんきタイプを持ち、特定のパッシブやバトルページの影響を受ける。
幕の開始時、手元のバトルページ2枚に「でんきタイプ」をランダムに付与。</v>
      </c>
      <c r="D6" s="14" t="s">
        <v>24</v>
      </c>
      <c r="E6" s="15">
        <v>0</v>
      </c>
      <c r="F6" s="15">
        <f t="shared" si="1"/>
        <v>22700100</v>
      </c>
      <c r="G6" s="13"/>
      <c r="H6" s="13" t="s">
        <v>324</v>
      </c>
      <c r="I6" s="13"/>
      <c r="J6" s="15" t="str">
        <f>"&lt;!--"&amp;タイプ系パッシブテーブル[[#This Row],[表示名]]&amp;"--&gt;&lt;Passive ID="""&amp;タイプ系パッシブテーブル[[#This Row],[ID]]&amp;"""&gt;&lt;Rarity&gt;"&amp;VLOOKUP(タイプ系パッシブテーブル[[#This Row],[レアリティ]],レアリティテーブル[],2,FALSE)&amp;"&lt;/Rarity&gt;&lt;NeedLevel&gt;1&lt;/NeedLevel&gt;&lt;Cost&gt;"&amp;タイプ系パッシブテーブル[[#This Row],[コスト]]&amp;"&lt;/Cost&gt;"&amp;IF(ISBLANK(タイプ系パッシブテーブル[[#This Row],[内部ID]]),"","&lt;InnerType&gt;"&amp;タイプ系パッシブテーブル[[#This Row],[内部ID]]&amp;"&lt;/InnerType&gt;")&amp;"&lt;/Passive&gt;"</f>
        <v>&lt;!--でんきタイプ--&gt;&lt;Passive ID="22700400"&gt;&lt;Rarity&gt;Common&lt;/Rarity&gt;&lt;NeedLevel&gt;1&lt;/NeedLevel&gt;&lt;Cost&gt;0&lt;/Cost&gt;&lt;InnerType&gt;22700100&lt;/InnerType&gt;&lt;/Passive&gt;</v>
      </c>
      <c r="K6" s="15" t="str">
        <f>"&lt;PassiveDesc ID="""&amp;タイプ系パッシブテーブル[[#This Row],[ID]]&amp;"""&gt;&lt;Name&gt;"&amp;タイプ系パッシブテーブル[[#This Row],[表示名]]&amp;"&lt;/Name&gt;&lt;Desc&gt;"&amp;SUBSTITUTE(タイプ系パッシブテーブル[[#This Row],[概要]],CHAR(10),"\n")&amp;"&lt;/Desc&gt;&lt;/PassiveDesc&gt;"</f>
        <v>&lt;PassiveDesc ID="22700400"&gt;&lt;Name&gt;でんきタイプ&lt;/Name&gt;&lt;Desc&gt;このキャラクターはでんきタイプを持ち、特定のパッシブやバトルページの影響を受ける。\n幕の開始時、手元のバトルページ2枚に「でんきタイプ」をランダムに付与。&lt;/Desc&gt;&lt;/PassiveDesc&gt;</v>
      </c>
      <c r="L6" s="15" t="str">
        <f>"|"&amp;パッシブテーブル[[#This Row],[表示名]]&amp;"|"&amp;パッシブテーブル[[#This Row],[コスト]]&amp;"|"&amp;SUBSTITUTE(パッシブテーブル[[#This Row],[概要]]&amp;IF(ISBLANK(パッシブテーブル[[#This Row],[補足概要]]),"","&lt;br&gt;"&amp;パッシブテーブル[[#This Row],[補足概要]]),CHAR(10),"&lt;br&gt;")&amp;"|"</f>
        <v>|てきおうりょく|3|反撃を除く、全てのダイスが同じ種類のページを使用したとき、全てのダイス威力を+1。|</v>
      </c>
      <c r="M6" s="15" t="str">
        <f>"/// &lt;summary&gt;\n"&amp;
"/// パッシブ「"&amp;タイプ系パッシブテーブル[[#This Row],[表示名]]&amp;"」\n"&amp;
"/// "&amp;SUBSTITUTE(タイプ系パッシブテーブル[[#This Row],[概要]],CHAR(10),"\n/// ")&amp;"\n"&amp;
"/// &lt;/summary&gt;\n"&amp;
"public class PassiveAbility_"&amp;タイプ系パッシブテーブル[[#This Row],[ID]]&amp;" : PassiveAbilityTypeBase\n"&amp;
"{\n"&amp;
"public override IEnumerable&lt;PokeType&gt; Types =&gt; new[] { PokeType."&amp;VLOOKUP(タイプ系パッシブテーブル[[#This Row],[タイプ1]],タイプテーブル[],2,FALSE)&amp;","&amp;IF(ISBLANK(タイプ系パッシブテーブル[[#This Row],[タイプ2]]),""," PokeType."&amp;VLOOKUP(タイプ系パッシブテーブル[[#This Row],[タイプ2]],タイプテーブル[],2,FALSE))&amp;" };\n"&amp;
"}\n"</f>
        <v>/// &lt;summary&gt;\n/// パッシブ「でんきタイプ」\n/// このキャラクターはでんきタイプを持ち、特定のパッシブやバトルページの影響を受ける。\n/// 幕の開始時、手元のバトルページ2枚に「でんきタイプ」をランダムに付与。\n/// &lt;/summary&gt;\npublic class PassiveAbility_22700400 : PassiveAbilityTypeBase\n{\npublic override IEnumerable&lt;PokeType&gt; Types =&gt; new[] { PokeType.Electric, };\n}\n</v>
      </c>
      <c r="N6" s="7" t="str">
        <f>""</f>
        <v/>
      </c>
    </row>
    <row r="7" spans="1:14" ht="57" x14ac:dyDescent="0.25">
      <c r="A7" s="7" t="str">
        <f>タイプ系パッシブテーブル[[#This Row],[タイプ1]]&amp;IF(ISBLANK(タイプ系パッシブテーブル[[#This Row],[タイプ2]]),"","/"&amp;タイプ系パッシブテーブル[[#This Row],[タイプ2]])&amp;"タイプ"</f>
        <v>くさタイプ</v>
      </c>
      <c r="B7" s="7">
        <f>22700000+(IFERROR(VLOOKUP(タイプ系パッシブテーブル[[#This Row],[タイプ1]],タイプテーブル[],3,FALSE),0)*100)+(IFERROR(VLOOKUP(タイプ系パッシブテーブル[[#This Row],[タイプ2]],タイプテーブル[],3,FALSE),0))</f>
        <v>22700500</v>
      </c>
      <c r="C7" s="26" t="str">
        <f t="shared" si="0"/>
        <v>このキャラクターはくさタイプを持ち、特定のパッシブやバトルページの影響を受ける。
幕の開始時、手元のバトルページ2枚に「くさタイプ」をランダムに付与。</v>
      </c>
      <c r="D7" s="14" t="s">
        <v>24</v>
      </c>
      <c r="E7" s="15">
        <v>0</v>
      </c>
      <c r="F7" s="15">
        <f t="shared" si="1"/>
        <v>22700100</v>
      </c>
      <c r="G7" s="13"/>
      <c r="H7" s="13" t="s">
        <v>325</v>
      </c>
      <c r="I7" s="13"/>
      <c r="J7" s="15" t="str">
        <f>"&lt;!--"&amp;タイプ系パッシブテーブル[[#This Row],[表示名]]&amp;"--&gt;&lt;Passive ID="""&amp;タイプ系パッシブテーブル[[#This Row],[ID]]&amp;"""&gt;&lt;Rarity&gt;"&amp;VLOOKUP(タイプ系パッシブテーブル[[#This Row],[レアリティ]],レアリティテーブル[],2,FALSE)&amp;"&lt;/Rarity&gt;&lt;NeedLevel&gt;1&lt;/NeedLevel&gt;&lt;Cost&gt;"&amp;タイプ系パッシブテーブル[[#This Row],[コスト]]&amp;"&lt;/Cost&gt;"&amp;IF(ISBLANK(タイプ系パッシブテーブル[[#This Row],[内部ID]]),"","&lt;InnerType&gt;"&amp;タイプ系パッシブテーブル[[#This Row],[内部ID]]&amp;"&lt;/InnerType&gt;")&amp;"&lt;/Passive&gt;"</f>
        <v>&lt;!--くさタイプ--&gt;&lt;Passive ID="22700500"&gt;&lt;Rarity&gt;Common&lt;/Rarity&gt;&lt;NeedLevel&gt;1&lt;/NeedLevel&gt;&lt;Cost&gt;0&lt;/Cost&gt;&lt;InnerType&gt;22700100&lt;/InnerType&gt;&lt;/Passive&gt;</v>
      </c>
      <c r="K7" s="15" t="str">
        <f>"&lt;PassiveDesc ID="""&amp;タイプ系パッシブテーブル[[#This Row],[ID]]&amp;"""&gt;&lt;Name&gt;"&amp;タイプ系パッシブテーブル[[#This Row],[表示名]]&amp;"&lt;/Name&gt;&lt;Desc&gt;"&amp;SUBSTITUTE(タイプ系パッシブテーブル[[#This Row],[概要]],CHAR(10),"\n")&amp;"&lt;/Desc&gt;&lt;/PassiveDesc&gt;"</f>
        <v>&lt;PassiveDesc ID="22700500"&gt;&lt;Name&gt;くさタイプ&lt;/Name&gt;&lt;Desc&gt;このキャラクターはくさタイプを持ち、特定のパッシブやバトルページの影響を受ける。\n幕の開始時、手元のバトルページ2枚に「くさタイプ」をランダムに付与。&lt;/Desc&gt;&lt;/PassiveDesc&gt;</v>
      </c>
      <c r="L7" s="15" t="str">
        <f>"|"&amp;パッシブテーブル[[#This Row],[表示名]]&amp;"|"&amp;パッシブテーブル[[#This Row],[コスト]]&amp;"|"&amp;SUBSTITUTE(パッシブテーブル[[#This Row],[概要]]&amp;IF(ISBLANK(パッシブテーブル[[#This Row],[補足概要]]),"","&lt;br&gt;"&amp;パッシブテーブル[[#This Row],[補足概要]]),CHAR(10),"&lt;br&gt;")&amp;"|"</f>
        <v>|きけんよち|2|弱点や脆弱属性の攻撃を受けるとき、その相手のダイス威力を-1。|</v>
      </c>
      <c r="M7" s="15" t="str">
        <f>"/// &lt;summary&gt;\n"&amp;
"/// パッシブ「"&amp;タイプ系パッシブテーブル[[#This Row],[表示名]]&amp;"」\n"&amp;
"/// "&amp;SUBSTITUTE(タイプ系パッシブテーブル[[#This Row],[概要]],CHAR(10),"\n/// ")&amp;"\n"&amp;
"/// &lt;/summary&gt;\n"&amp;
"public class PassiveAbility_"&amp;タイプ系パッシブテーブル[[#This Row],[ID]]&amp;" : PassiveAbilityTypeBase\n"&amp;
"{\n"&amp;
"public override IEnumerable&lt;PokeType&gt; Types =&gt; new[] { PokeType."&amp;VLOOKUP(タイプ系パッシブテーブル[[#This Row],[タイプ1]],タイプテーブル[],2,FALSE)&amp;","&amp;IF(ISBLANK(タイプ系パッシブテーブル[[#This Row],[タイプ2]]),""," PokeType."&amp;VLOOKUP(タイプ系パッシブテーブル[[#This Row],[タイプ2]],タイプテーブル[],2,FALSE))&amp;" };\n"&amp;
"}\n"</f>
        <v>/// &lt;summary&gt;\n/// パッシブ「くさタイプ」\n/// このキャラクターはくさタイプを持ち、特定のパッシブやバトルページの影響を受ける。\n/// 幕の開始時、手元のバトルページ2枚に「くさタイプ」をランダムに付与。\n/// &lt;/summary&gt;\npublic class PassiveAbility_22700500 : PassiveAbilityTypeBase\n{\npublic override IEnumerable&lt;PokeType&gt; Types =&gt; new[] { PokeType.Grass, };\n}\n</v>
      </c>
      <c r="N7" s="7" t="str">
        <f>""</f>
        <v/>
      </c>
    </row>
    <row r="8" spans="1:14" ht="57" x14ac:dyDescent="0.25">
      <c r="A8" s="7" t="str">
        <f>タイプ系パッシブテーブル[[#This Row],[タイプ1]]&amp;IF(ISBLANK(タイプ系パッシブテーブル[[#This Row],[タイプ2]]),"","/"&amp;タイプ系パッシブテーブル[[#This Row],[タイプ2]])&amp;"タイプ"</f>
        <v>こおりタイプ</v>
      </c>
      <c r="B8" s="7">
        <f>22700000+(IFERROR(VLOOKUP(タイプ系パッシブテーブル[[#This Row],[タイプ1]],タイプテーブル[],3,FALSE),0)*100)+(IFERROR(VLOOKUP(タイプ系パッシブテーブル[[#This Row],[タイプ2]],タイプテーブル[],3,FALSE),0))</f>
        <v>22700600</v>
      </c>
      <c r="C8" s="26" t="str">
        <f t="shared" si="0"/>
        <v>このキャラクターはこおりタイプを持ち、特定のパッシブやバトルページの影響を受ける。
幕の開始時、手元のバトルページ2枚に「こおりタイプ」をランダムに付与。</v>
      </c>
      <c r="D8" s="14" t="s">
        <v>24</v>
      </c>
      <c r="E8" s="15">
        <v>0</v>
      </c>
      <c r="F8" s="15">
        <f t="shared" si="1"/>
        <v>22700100</v>
      </c>
      <c r="G8" s="13"/>
      <c r="H8" s="13" t="s">
        <v>326</v>
      </c>
      <c r="I8" s="13"/>
      <c r="J8" s="15" t="str">
        <f>"&lt;!--"&amp;タイプ系パッシブテーブル[[#This Row],[表示名]]&amp;"--&gt;&lt;Passive ID="""&amp;タイプ系パッシブテーブル[[#This Row],[ID]]&amp;"""&gt;&lt;Rarity&gt;"&amp;VLOOKUP(タイプ系パッシブテーブル[[#This Row],[レアリティ]],レアリティテーブル[],2,FALSE)&amp;"&lt;/Rarity&gt;&lt;NeedLevel&gt;1&lt;/NeedLevel&gt;&lt;Cost&gt;"&amp;タイプ系パッシブテーブル[[#This Row],[コスト]]&amp;"&lt;/Cost&gt;"&amp;IF(ISBLANK(タイプ系パッシブテーブル[[#This Row],[内部ID]]),"","&lt;InnerType&gt;"&amp;タイプ系パッシブテーブル[[#This Row],[内部ID]]&amp;"&lt;/InnerType&gt;")&amp;"&lt;/Passive&gt;"</f>
        <v>&lt;!--こおりタイプ--&gt;&lt;Passive ID="22700600"&gt;&lt;Rarity&gt;Common&lt;/Rarity&gt;&lt;NeedLevel&gt;1&lt;/NeedLevel&gt;&lt;Cost&gt;0&lt;/Cost&gt;&lt;InnerType&gt;22700100&lt;/InnerType&gt;&lt;/Passive&gt;</v>
      </c>
      <c r="K8" s="15" t="str">
        <f>"&lt;PassiveDesc ID="""&amp;タイプ系パッシブテーブル[[#This Row],[ID]]&amp;"""&gt;&lt;Name&gt;"&amp;タイプ系パッシブテーブル[[#This Row],[表示名]]&amp;"&lt;/Name&gt;&lt;Desc&gt;"&amp;SUBSTITUTE(タイプ系パッシブテーブル[[#This Row],[概要]],CHAR(10),"\n")&amp;"&lt;/Desc&gt;&lt;/PassiveDesc&gt;"</f>
        <v>&lt;PassiveDesc ID="22700600"&gt;&lt;Name&gt;こおりタイプ&lt;/Name&gt;&lt;Desc&gt;このキャラクターはこおりタイプを持ち、特定のパッシブやバトルページの影響を受ける。\n幕の開始時、手元のバトルページ2枚に「こおりタイプ」をランダムに付与。&lt;/Desc&gt;&lt;/PassiveDesc&gt;</v>
      </c>
      <c r="L8" s="15" t="str">
        <f>"|"&amp;パッシブテーブル[[#This Row],[表示名]]&amp;"|"&amp;パッシブテーブル[[#This Row],[コスト]]&amp;"|"&amp;SUBSTITUTE(パッシブテーブル[[#This Row],[概要]]&amp;IF(ISBLANK(パッシブテーブル[[#This Row],[補足概要]]),"","&lt;br&gt;"&amp;パッシブテーブル[[#This Row],[補足概要]]),CHAR(10),"&lt;br&gt;")&amp;"|"</f>
        <v>|もらいび|3|幕の終了時に火傷状態なら、今回の舞台の間、火傷ダメージを受けず、50%の確率で攻撃ダイスの威力が1増加する「もらいび」状態になる。&lt;br&gt;※火傷状態そのものはキャラクターに付与され、状態異常を受けていると判定されるが、火傷ダメージを受けない。|</v>
      </c>
      <c r="M8" s="15" t="str">
        <f>"/// &lt;summary&gt;\n"&amp;
"/// パッシブ「"&amp;タイプ系パッシブテーブル[[#This Row],[表示名]]&amp;"」\n"&amp;
"/// "&amp;SUBSTITUTE(タイプ系パッシブテーブル[[#This Row],[概要]],CHAR(10),"\n/// ")&amp;"\n"&amp;
"/// &lt;/summary&gt;\n"&amp;
"public class PassiveAbility_"&amp;タイプ系パッシブテーブル[[#This Row],[ID]]&amp;" : PassiveAbilityTypeBase\n"&amp;
"{\n"&amp;
"public override IEnumerable&lt;PokeType&gt; Types =&gt; new[] { PokeType."&amp;VLOOKUP(タイプ系パッシブテーブル[[#This Row],[タイプ1]],タイプテーブル[],2,FALSE)&amp;","&amp;IF(ISBLANK(タイプ系パッシブテーブル[[#This Row],[タイプ2]]),""," PokeType."&amp;VLOOKUP(タイプ系パッシブテーブル[[#This Row],[タイプ2]],タイプテーブル[],2,FALSE))&amp;" };\n"&amp;
"}\n"</f>
        <v>/// &lt;summary&gt;\n/// パッシブ「こおりタイプ」\n/// このキャラクターはこおりタイプを持ち、特定のパッシブやバトルページの影響を受ける。\n/// 幕の開始時、手元のバトルページ2枚に「こおりタイプ」をランダムに付与。\n/// &lt;/summary&gt;\npublic class PassiveAbility_22700600 : PassiveAbilityTypeBase\n{\npublic override IEnumerable&lt;PokeType&gt; Types =&gt; new[] { PokeType.Ice, };\n}\n</v>
      </c>
      <c r="N8" s="7" t="str">
        <f>""</f>
        <v/>
      </c>
    </row>
    <row r="9" spans="1:14" ht="57" x14ac:dyDescent="0.25">
      <c r="A9" s="7" t="str">
        <f>タイプ系パッシブテーブル[[#This Row],[タイプ1]]&amp;IF(ISBLANK(タイプ系パッシブテーブル[[#This Row],[タイプ2]]),"","/"&amp;タイプ系パッシブテーブル[[#This Row],[タイプ2]])&amp;"タイプ"</f>
        <v>エスパータイプ</v>
      </c>
      <c r="B9" s="7">
        <f>22700000+(IFERROR(VLOOKUP(タイプ系パッシブテーブル[[#This Row],[タイプ1]],タイプテーブル[],3,FALSE),0)*100)+(IFERROR(VLOOKUP(タイプ系パッシブテーブル[[#This Row],[タイプ2]],タイプテーブル[],3,FALSE),0))</f>
        <v>22701100</v>
      </c>
      <c r="C9" s="26" t="str">
        <f t="shared" si="0"/>
        <v>このキャラクターはエスパータイプを持ち、特定のパッシブやバトルページの影響を受ける。
幕の開始時、手元のバトルページ2枚に「エスパータイプ」をランダムに付与。</v>
      </c>
      <c r="D9" s="14" t="s">
        <v>24</v>
      </c>
      <c r="E9" s="15">
        <v>0</v>
      </c>
      <c r="F9" s="15">
        <f t="shared" si="1"/>
        <v>22700100</v>
      </c>
      <c r="G9" s="13"/>
      <c r="H9" s="13" t="s">
        <v>327</v>
      </c>
      <c r="I9" s="13"/>
      <c r="J9" s="15" t="str">
        <f>"&lt;!--"&amp;タイプ系パッシブテーブル[[#This Row],[表示名]]&amp;"--&gt;&lt;Passive ID="""&amp;タイプ系パッシブテーブル[[#This Row],[ID]]&amp;"""&gt;&lt;Rarity&gt;"&amp;VLOOKUP(タイプ系パッシブテーブル[[#This Row],[レアリティ]],レアリティテーブル[],2,FALSE)&amp;"&lt;/Rarity&gt;&lt;NeedLevel&gt;1&lt;/NeedLevel&gt;&lt;Cost&gt;"&amp;タイプ系パッシブテーブル[[#This Row],[コスト]]&amp;"&lt;/Cost&gt;"&amp;IF(ISBLANK(タイプ系パッシブテーブル[[#This Row],[内部ID]]),"","&lt;InnerType&gt;"&amp;タイプ系パッシブテーブル[[#This Row],[内部ID]]&amp;"&lt;/InnerType&gt;")&amp;"&lt;/Passive&gt;"</f>
        <v>&lt;!--エスパータイプ--&gt;&lt;Passive ID="22701100"&gt;&lt;Rarity&gt;Common&lt;/Rarity&gt;&lt;NeedLevel&gt;1&lt;/NeedLevel&gt;&lt;Cost&gt;0&lt;/Cost&gt;&lt;InnerType&gt;22700100&lt;/InnerType&gt;&lt;/Passive&gt;</v>
      </c>
      <c r="K9" s="15" t="str">
        <f>"&lt;PassiveDesc ID="""&amp;タイプ系パッシブテーブル[[#This Row],[ID]]&amp;"""&gt;&lt;Name&gt;"&amp;タイプ系パッシブテーブル[[#This Row],[表示名]]&amp;"&lt;/Name&gt;&lt;Desc&gt;"&amp;SUBSTITUTE(タイプ系パッシブテーブル[[#This Row],[概要]],CHAR(10),"\n")&amp;"&lt;/Desc&gt;&lt;/PassiveDesc&gt;"</f>
        <v>&lt;PassiveDesc ID="22701100"&gt;&lt;Name&gt;エスパータイプ&lt;/Name&gt;&lt;Desc&gt;このキャラクターはエスパータイプを持ち、特定のパッシブやバトルページの影響を受ける。\n幕の開始時、手元のバトルページ2枚に「エスパータイプ」をランダムに付与。&lt;/Desc&gt;&lt;/PassiveDesc&gt;</v>
      </c>
      <c r="L9" s="15" t="str">
        <f>"|"&amp;パッシブテーブル[[#This Row],[表示名]]&amp;"|"&amp;パッシブテーブル[[#This Row],[コスト]]&amp;"|"&amp;SUBSTITUTE(パッシブテーブル[[#This Row],[概要]]&amp;IF(ISBLANK(パッシブテーブル[[#This Row],[補足概要]]),"","&lt;br&gt;"&amp;パッシブテーブル[[#This Row],[補足概要]]),CHAR(10),"&lt;br&gt;")&amp;"|"</f>
        <v>|こんじょう|2|状態異常のとき、虚弱状態の影響を受けず、50%の確率で攻撃ダイスの威力+1。&lt;br&gt;※虚弱状態そのものはキャラクターに付与され、状態異常を受けていると判定されるが、ダイスロール時に威力低下が発生しない。|</v>
      </c>
      <c r="M9" s="15" t="str">
        <f>"/// &lt;summary&gt;\n"&amp;
"/// パッシブ「"&amp;タイプ系パッシブテーブル[[#This Row],[表示名]]&amp;"」\n"&amp;
"/// "&amp;SUBSTITUTE(タイプ系パッシブテーブル[[#This Row],[概要]],CHAR(10),"\n/// ")&amp;"\n"&amp;
"/// &lt;/summary&gt;\n"&amp;
"public class PassiveAbility_"&amp;タイプ系パッシブテーブル[[#This Row],[ID]]&amp;" : PassiveAbilityTypeBase\n"&amp;
"{\n"&amp;
"public override IEnumerable&lt;PokeType&gt; Types =&gt; new[] { PokeType."&amp;VLOOKUP(タイプ系パッシブテーブル[[#This Row],[タイプ1]],タイプテーブル[],2,FALSE)&amp;","&amp;IF(ISBLANK(タイプ系パッシブテーブル[[#This Row],[タイプ2]]),""," PokeType."&amp;VLOOKUP(タイプ系パッシブテーブル[[#This Row],[タイプ2]],タイプテーブル[],2,FALSE))&amp;" };\n"&amp;
"}\n"</f>
        <v>/// &lt;summary&gt;\n/// パッシブ「エスパータイプ」\n/// このキャラクターはエスパータイプを持ち、特定のパッシブやバトルページの影響を受ける。\n/// 幕の開始時、手元のバトルページ2枚に「エスパータイプ」をランダムに付与。\n/// &lt;/summary&gt;\npublic class PassiveAbility_22701100 : PassiveAbilityTypeBase\n{\npublic override IEnumerable&lt;PokeType&gt; Types =&gt; new[] { PokeType.Psychic, };\n}\n</v>
      </c>
      <c r="N9" s="7" t="str">
        <f>""</f>
        <v/>
      </c>
    </row>
    <row r="10" spans="1:14" ht="57" x14ac:dyDescent="0.25">
      <c r="A10" s="7" t="str">
        <f>タイプ系パッシブテーブル[[#This Row],[タイプ1]]&amp;IF(ISBLANK(タイプ系パッシブテーブル[[#This Row],[タイプ2]]),"","/"&amp;タイプ系パッシブテーブル[[#This Row],[タイプ2]])&amp;"タイプ"</f>
        <v>あくタイプ</v>
      </c>
      <c r="B10" s="7">
        <f>22700000+(IFERROR(VLOOKUP(タイプ系パッシブテーブル[[#This Row],[タイプ1]],タイプテーブル[],3,FALSE),0)*100)+(IFERROR(VLOOKUP(タイプ系パッシブテーブル[[#This Row],[タイプ2]],タイプテーブル[],3,FALSE),0))</f>
        <v>22701600</v>
      </c>
      <c r="C10" s="26" t="str">
        <f t="shared" si="0"/>
        <v>このキャラクターはあくタイプを持ち、特定のパッシブやバトルページの影響を受ける。
幕の開始時、手元のバトルページ2枚に「あくタイプ」をランダムに付与。</v>
      </c>
      <c r="D10" s="14" t="s">
        <v>24</v>
      </c>
      <c r="E10" s="15">
        <v>0</v>
      </c>
      <c r="F10" s="15">
        <f t="shared" si="1"/>
        <v>22700100</v>
      </c>
      <c r="G10" s="13"/>
      <c r="H10" s="13" t="s">
        <v>279</v>
      </c>
      <c r="I10" s="13"/>
      <c r="J10" s="15" t="str">
        <f>"&lt;!--"&amp;タイプ系パッシブテーブル[[#This Row],[表示名]]&amp;"--&gt;&lt;Passive ID="""&amp;タイプ系パッシブテーブル[[#This Row],[ID]]&amp;"""&gt;&lt;Rarity&gt;"&amp;VLOOKUP(タイプ系パッシブテーブル[[#This Row],[レアリティ]],レアリティテーブル[],2,FALSE)&amp;"&lt;/Rarity&gt;&lt;NeedLevel&gt;1&lt;/NeedLevel&gt;&lt;Cost&gt;"&amp;タイプ系パッシブテーブル[[#This Row],[コスト]]&amp;"&lt;/Cost&gt;"&amp;IF(ISBLANK(タイプ系パッシブテーブル[[#This Row],[内部ID]]),"","&lt;InnerType&gt;"&amp;タイプ系パッシブテーブル[[#This Row],[内部ID]]&amp;"&lt;/InnerType&gt;")&amp;"&lt;/Passive&gt;"</f>
        <v>&lt;!--あくタイプ--&gt;&lt;Passive ID="22701600"&gt;&lt;Rarity&gt;Common&lt;/Rarity&gt;&lt;NeedLevel&gt;1&lt;/NeedLevel&gt;&lt;Cost&gt;0&lt;/Cost&gt;&lt;InnerType&gt;22700100&lt;/InnerType&gt;&lt;/Passive&gt;</v>
      </c>
      <c r="K10" s="15" t="str">
        <f>"&lt;PassiveDesc ID="""&amp;タイプ系パッシブテーブル[[#This Row],[ID]]&amp;"""&gt;&lt;Name&gt;"&amp;タイプ系パッシブテーブル[[#This Row],[表示名]]&amp;"&lt;/Name&gt;&lt;Desc&gt;"&amp;SUBSTITUTE(タイプ系パッシブテーブル[[#This Row],[概要]],CHAR(10),"\n")&amp;"&lt;/Desc&gt;&lt;/PassiveDesc&gt;"</f>
        <v>&lt;PassiveDesc ID="22701600"&gt;&lt;Name&gt;あくタイプ&lt;/Name&gt;&lt;Desc&gt;このキャラクターはあくタイプを持ち、特定のパッシブやバトルページの影響を受ける。\n幕の開始時、手元のバトルページ2枚に「あくタイプ」をランダムに付与。&lt;/Desc&gt;&lt;/PassiveDesc&gt;</v>
      </c>
      <c r="L10" s="15" t="str">
        <f>"|"&amp;パッシブテーブル[[#This Row],[表示名]]&amp;"|"&amp;パッシブテーブル[[#This Row],[コスト]]&amp;"|"&amp;SUBSTITUTE(パッシブテーブル[[#This Row],[概要]]&amp;IF(ISBLANK(パッシブテーブル[[#This Row],[補足概要]]),"","&lt;br&gt;"&amp;パッシブテーブル[[#This Row],[補足概要]]),CHAR(10),"&lt;br&gt;")&amp;"|"</f>
        <v>|ちくでん|2|麻痺状態の影響を受けない。幕の終了時に「麻痺の値x5」体力が回復する。|</v>
      </c>
      <c r="M10" s="15" t="str">
        <f>"/// &lt;summary&gt;\n"&amp;
"/// パッシブ「"&amp;タイプ系パッシブテーブル[[#This Row],[表示名]]&amp;"」\n"&amp;
"/// "&amp;SUBSTITUTE(タイプ系パッシブテーブル[[#This Row],[概要]],CHAR(10),"\n/// ")&amp;"\n"&amp;
"/// &lt;/summary&gt;\n"&amp;
"public class PassiveAbility_"&amp;タイプ系パッシブテーブル[[#This Row],[ID]]&amp;" : PassiveAbilityTypeBase\n"&amp;
"{\n"&amp;
"public override IEnumerable&lt;PokeType&gt; Types =&gt; new[] { PokeType."&amp;VLOOKUP(タイプ系パッシブテーブル[[#This Row],[タイプ1]],タイプテーブル[],2,FALSE)&amp;","&amp;IF(ISBLANK(タイプ系パッシブテーブル[[#This Row],[タイプ2]]),""," PokeType."&amp;VLOOKUP(タイプ系パッシブテーブル[[#This Row],[タイプ2]],タイプテーブル[],2,FALSE))&amp;" };\n"&amp;
"}\n"</f>
        <v>/// &lt;summary&gt;\n/// パッシブ「あくタイプ」\n/// このキャラクターはあくタイプを持ち、特定のパッシブやバトルページの影響を受ける。\n/// 幕の開始時、手元のバトルページ2枚に「あくタイプ」をランダムに付与。\n/// &lt;/summary&gt;\npublic class PassiveAbility_22701600 : PassiveAbilityTypeBase\n{\npublic override IEnumerable&lt;PokeType&gt; Types =&gt; new[] { PokeType.Dark, };\n}\n</v>
      </c>
      <c r="N10" s="7" t="str">
        <f>""</f>
        <v/>
      </c>
    </row>
    <row r="11" spans="1:14" ht="57" x14ac:dyDescent="0.25">
      <c r="A11" s="7" t="str">
        <f>タイプ系パッシブテーブル[[#This Row],[タイプ1]]&amp;IF(ISBLANK(タイプ系パッシブテーブル[[#This Row],[タイプ2]]),"","/"&amp;タイプ系パッシブテーブル[[#This Row],[タイプ2]])&amp;"タイプ"</f>
        <v>フェアリータイプ</v>
      </c>
      <c r="B11" s="7">
        <f>22700000+(IFERROR(VLOOKUP(タイプ系パッシブテーブル[[#This Row],[タイプ1]],タイプテーブル[],3,FALSE),0)*100)+(IFERROR(VLOOKUP(タイプ系パッシブテーブル[[#This Row],[タイプ2]],タイプテーブル[],3,FALSE),0))</f>
        <v>22701800</v>
      </c>
      <c r="C11" s="26" t="str">
        <f t="shared" si="0"/>
        <v>このキャラクターはフェアリータイプを持ち、特定のパッシブやバトルページの影響を受ける。
幕の開始時、手元のバトルページ2枚に「フェアリータイプ」をランダムに付与。</v>
      </c>
      <c r="D11" s="14" t="s">
        <v>24</v>
      </c>
      <c r="E11" s="15">
        <v>0</v>
      </c>
      <c r="F11" s="15">
        <f t="shared" si="1"/>
        <v>22700100</v>
      </c>
      <c r="G11" s="13"/>
      <c r="H11" s="13" t="s">
        <v>328</v>
      </c>
      <c r="I11" s="13"/>
      <c r="J11" s="15" t="str">
        <f>"&lt;!--"&amp;タイプ系パッシブテーブル[[#This Row],[表示名]]&amp;"--&gt;&lt;Passive ID="""&amp;タイプ系パッシブテーブル[[#This Row],[ID]]&amp;"""&gt;&lt;Rarity&gt;"&amp;VLOOKUP(タイプ系パッシブテーブル[[#This Row],[レアリティ]],レアリティテーブル[],2,FALSE)&amp;"&lt;/Rarity&gt;&lt;NeedLevel&gt;1&lt;/NeedLevel&gt;&lt;Cost&gt;"&amp;タイプ系パッシブテーブル[[#This Row],[コスト]]&amp;"&lt;/Cost&gt;"&amp;IF(ISBLANK(タイプ系パッシブテーブル[[#This Row],[内部ID]]),"","&lt;InnerType&gt;"&amp;タイプ系パッシブテーブル[[#This Row],[内部ID]]&amp;"&lt;/InnerType&gt;")&amp;"&lt;/Passive&gt;"</f>
        <v>&lt;!--フェアリータイプ--&gt;&lt;Passive ID="22701800"&gt;&lt;Rarity&gt;Common&lt;/Rarity&gt;&lt;NeedLevel&gt;1&lt;/NeedLevel&gt;&lt;Cost&gt;0&lt;/Cost&gt;&lt;InnerType&gt;22700100&lt;/InnerType&gt;&lt;/Passive&gt;</v>
      </c>
      <c r="K11" s="15" t="str">
        <f>"&lt;PassiveDesc ID="""&amp;タイプ系パッシブテーブル[[#This Row],[ID]]&amp;"""&gt;&lt;Name&gt;"&amp;タイプ系パッシブテーブル[[#This Row],[表示名]]&amp;"&lt;/Name&gt;&lt;Desc&gt;"&amp;SUBSTITUTE(タイプ系パッシブテーブル[[#This Row],[概要]],CHAR(10),"\n")&amp;"&lt;/Desc&gt;&lt;/PassiveDesc&gt;"</f>
        <v>&lt;PassiveDesc ID="22701800"&gt;&lt;Name&gt;フェアリータイプ&lt;/Name&gt;&lt;Desc&gt;このキャラクターはフェアリータイプを持ち、特定のパッシブやバトルページの影響を受ける。\n幕の開始時、手元のバトルページ2枚に「フェアリータイプ」をランダムに付与。&lt;/Desc&gt;&lt;/PassiveDesc&gt;</v>
      </c>
      <c r="L11" s="15" t="str">
        <f>"|"&amp;パッシブテーブル[[#This Row],[表示名]]&amp;"|"&amp;パッシブテーブル[[#This Row],[コスト]]&amp;"|"&amp;SUBSTITUTE(パッシブテーブル[[#This Row],[概要]]&amp;IF(ISBLANK(パッシブテーブル[[#This Row],[補足概要]]),"","&lt;br&gt;"&amp;パッシブテーブル[[#This Row],[補足概要]]),CHAR(10),"&lt;br&gt;")&amp;"|"</f>
        <v>|はやあし|1|束縛状態の影響を受けない。幕の終了時に状態異常なら、次の幕にクイック1を得る。|</v>
      </c>
      <c r="M11" s="15" t="str">
        <f>"/// &lt;summary&gt;\n"&amp;
"/// パッシブ「"&amp;タイプ系パッシブテーブル[[#This Row],[表示名]]&amp;"」\n"&amp;
"/// "&amp;SUBSTITUTE(タイプ系パッシブテーブル[[#This Row],[概要]],CHAR(10),"\n/// ")&amp;"\n"&amp;
"/// &lt;/summary&gt;\n"&amp;
"public class PassiveAbility_"&amp;タイプ系パッシブテーブル[[#This Row],[ID]]&amp;" : PassiveAbilityTypeBase\n"&amp;
"{\n"&amp;
"public override IEnumerable&lt;PokeType&gt; Types =&gt; new[] { PokeType."&amp;VLOOKUP(タイプ系パッシブテーブル[[#This Row],[タイプ1]],タイプテーブル[],2,FALSE)&amp;","&amp;IF(ISBLANK(タイプ系パッシブテーブル[[#This Row],[タイプ2]]),""," PokeType."&amp;VLOOKUP(タイプ系パッシブテーブル[[#This Row],[タイプ2]],タイプテーブル[],2,FALSE))&amp;" };\n"&amp;
"}\n"</f>
        <v>/// &lt;summary&gt;\n/// パッシブ「フェアリータイプ」\n/// このキャラクターはフェアリータイプを持ち、特定のパッシブやバトルページの影響を受ける。\n/// 幕の開始時、手元のバトルページ2枚に「フェアリータイプ」をランダムに付与。\n/// &lt;/summary&gt;\npublic class PassiveAbility_22701800 : PassiveAbilityTypeBase\n{\npublic override IEnumerable&lt;PokeType&gt; Types =&gt; new[] { PokeType.Fairy, };\n}\n</v>
      </c>
      <c r="N11" s="7" t="str">
        <f>""</f>
        <v/>
      </c>
    </row>
    <row r="12" spans="1:14" x14ac:dyDescent="0.25">
      <c r="A12" s="11"/>
      <c r="B12" s="12"/>
      <c r="C12" s="13"/>
      <c r="D12" s="14"/>
      <c r="E12" s="15"/>
      <c r="F12" s="15"/>
      <c r="G12" s="13"/>
      <c r="H12" s="13"/>
      <c r="I12" s="13"/>
      <c r="J12" s="15"/>
      <c r="K12" s="15"/>
      <c r="L12" s="15"/>
      <c r="M12" s="15"/>
    </row>
    <row r="13" spans="1:14" x14ac:dyDescent="0.25">
      <c r="A13" s="11"/>
      <c r="B13" s="12"/>
      <c r="C13" s="13"/>
      <c r="D13" s="14"/>
      <c r="E13" s="15"/>
      <c r="F13" s="15"/>
      <c r="G13" s="13"/>
      <c r="H13" s="13"/>
      <c r="I13" s="13"/>
      <c r="J13" s="15"/>
      <c r="K13" s="15"/>
      <c r="L13" s="15"/>
      <c r="M13" s="15"/>
    </row>
    <row r="14" spans="1:14" x14ac:dyDescent="0.25">
      <c r="A14" s="11"/>
      <c r="B14" s="12"/>
      <c r="C14" s="13"/>
      <c r="D14" s="14"/>
      <c r="E14" s="15"/>
      <c r="F14" s="15"/>
      <c r="G14" s="13"/>
      <c r="H14" s="13"/>
      <c r="I14" s="13"/>
      <c r="J14" s="15"/>
      <c r="K14" s="15"/>
      <c r="L14" s="15"/>
      <c r="M14" s="15"/>
    </row>
    <row r="15" spans="1:14" x14ac:dyDescent="0.25">
      <c r="A15" s="11"/>
      <c r="B15" s="12"/>
      <c r="C15" s="13"/>
      <c r="D15" s="14"/>
      <c r="E15" s="15"/>
      <c r="F15" s="15"/>
      <c r="G15" s="13"/>
      <c r="H15" s="13"/>
      <c r="I15" s="13"/>
      <c r="J15" s="15"/>
      <c r="K15" s="15"/>
      <c r="L15" s="15"/>
      <c r="M15" s="15"/>
    </row>
    <row r="16" spans="1:14" x14ac:dyDescent="0.25">
      <c r="A16" s="11"/>
      <c r="B16" s="12"/>
      <c r="C16" s="13"/>
      <c r="D16" s="14"/>
      <c r="E16" s="15"/>
      <c r="F16" s="15"/>
      <c r="G16" s="13"/>
      <c r="H16" s="13"/>
      <c r="I16" s="13"/>
      <c r="J16" s="15"/>
      <c r="K16" s="15"/>
      <c r="L16" s="15"/>
      <c r="M16" s="15"/>
    </row>
    <row r="17" spans="1:13" x14ac:dyDescent="0.25">
      <c r="A17" s="11"/>
      <c r="B17" s="12"/>
      <c r="C17" s="13"/>
      <c r="D17" s="14"/>
      <c r="E17" s="15"/>
      <c r="F17" s="15"/>
      <c r="G17" s="13"/>
      <c r="H17" s="13"/>
      <c r="I17" s="13"/>
      <c r="J17" s="15"/>
      <c r="K17" s="15"/>
      <c r="L17" s="15"/>
      <c r="M17" s="15"/>
    </row>
    <row r="18" spans="1:13" x14ac:dyDescent="0.25">
      <c r="A18" s="11"/>
      <c r="B18" s="12"/>
      <c r="C18" s="13"/>
      <c r="D18" s="14"/>
      <c r="E18" s="15"/>
      <c r="F18" s="15"/>
      <c r="G18" s="13"/>
      <c r="H18" s="13"/>
      <c r="I18" s="13"/>
      <c r="J18" s="15"/>
      <c r="K18" s="15"/>
      <c r="L18" s="15"/>
      <c r="M18" s="15"/>
    </row>
    <row r="19" spans="1:13" x14ac:dyDescent="0.25">
      <c r="A19" s="11"/>
      <c r="B19" s="12"/>
      <c r="C19" s="13"/>
      <c r="D19" s="14"/>
      <c r="E19" s="15"/>
      <c r="F19" s="15"/>
      <c r="G19" s="13"/>
      <c r="H19" s="13"/>
      <c r="I19" s="13"/>
      <c r="J19" s="15"/>
      <c r="K19" s="15"/>
      <c r="L19" s="15"/>
      <c r="M19" s="15"/>
    </row>
    <row r="20" spans="1:13" x14ac:dyDescent="0.25">
      <c r="A20" s="11"/>
      <c r="B20" s="12"/>
      <c r="C20" s="13"/>
      <c r="D20" s="14"/>
      <c r="E20" s="15"/>
      <c r="F20" s="15"/>
      <c r="G20" s="13"/>
      <c r="H20" s="13"/>
      <c r="I20" s="13"/>
      <c r="J20" s="15"/>
      <c r="K20" s="15"/>
      <c r="L20" s="15"/>
      <c r="M20" s="15"/>
    </row>
    <row r="21" spans="1:13" x14ac:dyDescent="0.25">
      <c r="A21" s="11"/>
      <c r="B21" s="12"/>
      <c r="C21" s="13"/>
      <c r="D21" s="14"/>
      <c r="E21" s="15"/>
      <c r="F21" s="15"/>
      <c r="G21" s="13"/>
      <c r="H21" s="13"/>
      <c r="I21" s="13"/>
      <c r="J21" s="15"/>
      <c r="K21" s="15"/>
      <c r="L21" s="15"/>
      <c r="M21" s="15"/>
    </row>
    <row r="22" spans="1:13" x14ac:dyDescent="0.25">
      <c r="A22" s="11"/>
      <c r="B22" s="12"/>
      <c r="C22" s="13"/>
      <c r="D22" s="14"/>
      <c r="E22" s="15"/>
      <c r="F22" s="15"/>
      <c r="G22" s="13"/>
      <c r="H22" s="13"/>
      <c r="I22" s="13"/>
      <c r="J22" s="15"/>
      <c r="K22" s="15"/>
      <c r="L22" s="15"/>
      <c r="M22" s="15"/>
    </row>
  </sheetData>
  <phoneticPr fontId="2"/>
  <dataValidations count="2">
    <dataValidation type="list" allowBlank="1" showInputMessage="1" showErrorMessage="1" sqref="D2:D11">
      <formula1>レアリティリスト</formula1>
    </dataValidation>
    <dataValidation type="list" allowBlank="1" showInputMessage="1" showErrorMessage="1" sqref="H2:I11">
      <formula1>タイプリスト</formula1>
    </dataValidation>
  </dataValidations>
  <pageMargins left="0.7" right="0.7" top="0.75" bottom="0.75" header="0.3" footer="0.3"/>
  <pageSetup paperSize="9" orientation="portrait" r:id="rId1"/>
  <legacyDrawing r:id="rId2"/>
  <tableParts count="1">
    <tablePart r:id="rId3"/>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A14"/>
  <sheetViews>
    <sheetView workbookViewId="0"/>
  </sheetViews>
  <sheetFormatPr defaultRowHeight="14.25" x14ac:dyDescent="0.25"/>
  <cols>
    <col min="1" max="1" width="13.875" style="2" bestFit="1" customWidth="1"/>
    <col min="2" max="2" width="8.5" bestFit="1" customWidth="1"/>
    <col min="3" max="3" width="9.25" style="2" bestFit="1" customWidth="1"/>
    <col min="4" max="7" width="5" bestFit="1" customWidth="1"/>
    <col min="8" max="10" width="5" style="2" bestFit="1" customWidth="1"/>
    <col min="11" max="13" width="6.625" style="2" bestFit="1" customWidth="1"/>
    <col min="14" max="14" width="8.25" style="2" bestFit="1" customWidth="1"/>
    <col min="15" max="15" width="8.875" style="2" bestFit="1" customWidth="1"/>
    <col min="16" max="16" width="8.125" style="2" bestFit="1" customWidth="1"/>
    <col min="17" max="17" width="9.25" bestFit="1" customWidth="1"/>
    <col min="18" max="18" width="7.875" style="2" bestFit="1" customWidth="1"/>
    <col min="19" max="19" width="14.125" style="2" bestFit="1" customWidth="1"/>
    <col min="20" max="20" width="12.375" style="17" bestFit="1" customWidth="1"/>
    <col min="21" max="21" width="9.625" style="17" bestFit="1" customWidth="1"/>
    <col min="22" max="22" width="10.125" style="17" bestFit="1" customWidth="1"/>
    <col min="23" max="23" width="11.25" style="17" bestFit="1" customWidth="1"/>
    <col min="24" max="24" width="10.375" bestFit="1" customWidth="1"/>
    <col min="25" max="25" width="8.5" bestFit="1" customWidth="1"/>
    <col min="26" max="26" width="9" style="3"/>
    <col min="27" max="27" width="3" customWidth="1"/>
  </cols>
  <sheetData>
    <row r="1" spans="1:27" ht="28.5" x14ac:dyDescent="0.25">
      <c r="A1" s="17" t="s">
        <v>234</v>
      </c>
      <c r="B1" t="s">
        <v>0</v>
      </c>
      <c r="C1" s="17" t="s">
        <v>193</v>
      </c>
      <c r="D1" t="s">
        <v>87</v>
      </c>
      <c r="E1" s="18" t="s">
        <v>194</v>
      </c>
      <c r="F1" s="18" t="s">
        <v>233</v>
      </c>
      <c r="G1" s="18" t="s">
        <v>195</v>
      </c>
      <c r="H1" s="19" t="s">
        <v>196</v>
      </c>
      <c r="I1" s="19" t="s">
        <v>198</v>
      </c>
      <c r="J1" s="19" t="s">
        <v>197</v>
      </c>
      <c r="K1" s="19" t="s">
        <v>199</v>
      </c>
      <c r="L1" s="19" t="s">
        <v>200</v>
      </c>
      <c r="M1" s="19" t="s">
        <v>201</v>
      </c>
      <c r="N1" s="17" t="s">
        <v>202</v>
      </c>
      <c r="O1" s="2" t="s">
        <v>107</v>
      </c>
      <c r="P1" s="2" t="s">
        <v>21</v>
      </c>
      <c r="Q1" t="s">
        <v>110</v>
      </c>
      <c r="R1" s="2" t="s">
        <v>111</v>
      </c>
      <c r="S1" s="2" t="s">
        <v>225</v>
      </c>
      <c r="T1" s="19" t="s">
        <v>114</v>
      </c>
      <c r="U1" s="19" t="s">
        <v>115</v>
      </c>
      <c r="V1" s="19" t="s">
        <v>116</v>
      </c>
      <c r="W1" s="19" t="s">
        <v>117</v>
      </c>
      <c r="X1" s="17" t="s">
        <v>212</v>
      </c>
      <c r="Y1" s="17" t="s">
        <v>213</v>
      </c>
      <c r="Z1" s="22" t="s">
        <v>261</v>
      </c>
    </row>
    <row r="2" spans="1:27" x14ac:dyDescent="0.25">
      <c r="A2" s="2" t="s">
        <v>85</v>
      </c>
      <c r="B2">
        <v>2279133</v>
      </c>
      <c r="C2" s="2" t="s">
        <v>84</v>
      </c>
      <c r="D2">
        <v>1</v>
      </c>
      <c r="E2">
        <v>1</v>
      </c>
      <c r="F2">
        <v>1</v>
      </c>
      <c r="G2">
        <v>5</v>
      </c>
      <c r="H2" s="2" t="s">
        <v>91</v>
      </c>
      <c r="I2" s="2" t="s">
        <v>91</v>
      </c>
      <c r="J2" s="2" t="s">
        <v>91</v>
      </c>
      <c r="K2" s="2" t="s">
        <v>91</v>
      </c>
      <c r="L2" s="2" t="s">
        <v>91</v>
      </c>
      <c r="M2" s="2" t="s">
        <v>91</v>
      </c>
      <c r="N2" s="2" t="s">
        <v>105</v>
      </c>
      <c r="O2" s="2" t="s">
        <v>109</v>
      </c>
      <c r="P2" s="2" t="s">
        <v>14</v>
      </c>
      <c r="Q2">
        <v>2278000</v>
      </c>
      <c r="R2" s="2" t="s">
        <v>22</v>
      </c>
      <c r="S2" s="2" t="s">
        <v>113</v>
      </c>
      <c r="T2" s="17" t="s">
        <v>166</v>
      </c>
      <c r="U2" s="17" t="s">
        <v>124</v>
      </c>
      <c r="V2" s="17" t="s">
        <v>126</v>
      </c>
      <c r="W2" s="17" t="s">
        <v>128</v>
      </c>
      <c r="X2" t="str">
        <f>"&lt;!--"&amp;コアページテーブル[[#This Row],[表示名]]&amp;"--&gt;"&amp;
"&lt;Book ID="""&amp;コアページテーブル[[#This Row],[ID]]&amp;"""&gt;"&amp;
"&lt;Name&gt;"&amp;コアページテーブル[[#This Row],[内部名]]&amp;"&lt;/Name&gt;"&amp;
"&lt;TextId&gt;"&amp;コアページテーブル[[#This Row],[ID]]&amp;"&lt;/TextId&gt;"&amp;
"&lt;EquipEffect&gt;"&amp;
"&lt;HP&gt;"&amp;コアページテーブル[[#This Row],[体力]]&amp;"&lt;/HP&gt;"&amp;
"&lt;Break&gt;"&amp;コアページテーブル[[#This Row],[混乱耐性]]&amp;"&lt;/Break&gt;"&amp;
"&lt;SpeedMin&gt;"&amp;コアページテーブル[[#This Row],[最小速度]]&amp;"&lt;/SpeedMin&gt;"&amp;
"&lt;Speed&gt;"&amp;コアページテーブル[[#This Row],[最大速度]]&amp;"&lt;/Speed&gt;"&amp;
"&lt;SResist&gt;"&amp;VLOOKUP(コアページテーブル[[#This Row],[斬撃耐性]],属性耐性テーブル[],2,FALSE)&amp;"&lt;/SResist&gt;"&amp;
"&lt;PResist&gt;"&amp;VLOOKUP(コアページテーブル[[#This Row],[貫通耐性]],属性耐性テーブル[],2,FALSE)&amp;"&lt;/PResist&gt;"&amp;
"&lt;HResist&gt;"&amp;VLOOKUP(コアページテーブル[[#This Row],[打撃耐性]],属性耐性テーブル[],2,FALSE)&amp;"&lt;/HResist&gt;"&amp;
"&lt;SBResist&gt;"&amp;VLOOKUP(コアページテーブル[[#This Row],[斬撃混乱耐性]],属性耐性テーブル[],2,FALSE)&amp;"&lt;/SBResist&gt;"&amp;
"&lt;PBResist&gt;"&amp;VLOOKUP(コアページテーブル[[#This Row],[貫通混乱耐性]],属性耐性テーブル[],2,FALSE)&amp;"&lt;/PBResist&gt;"&amp;
"&lt;HBResist&gt;"&amp;VLOOKUP(コアページテーブル[[#This Row],[打撃混乱耐性]],属性耐性テーブル[],2,FALSE)&amp;"&lt;/HBResist&gt;"&amp;
IF(ISBLANK(コアページテーブル[[#This Row],[パッシブ1(タイプ系)]]),"","&lt;!--"&amp;コアページテーブル[[#This Row],[パッシブ1(タイプ系)]]&amp;"--&gt;&lt;Passive Level=""1""&gt;"&amp;VLOOKUP(コアページテーブル[[#This Row],[パッシブ1(タイプ系)]],タイプ系パッシブテーブル[],2,FALSE)&amp;"&lt;/Passive&gt;")&amp;
IF(ISBLANK(コアページテーブル[[#This Row],[パッシブ2(特性1)]]),"","&lt;!--"&amp;コアページテーブル[[#This Row],[パッシブ2(特性1)]]&amp;"--&gt;&lt;Passive Level=""1""&gt;"&amp;VLOOKUP(コアページテーブル[[#This Row],[パッシブ2(特性1)]],パッシブテーブル[],2,FALSE)&amp;"&lt;/Passive&gt;")&amp;
IF(ISBLANK(コアページテーブル[[#This Row],[パッシブ3(特性2)]]),"","&lt;!--"&amp;コアページテーブル[[#This Row],[パッシブ3(特性2)]]&amp;"--&gt;&lt;Passive Level=""1""&gt;"&amp;VLOOKUP(コアページテーブル[[#This Row],[パッシブ3(特性2)]],パッシブテーブル[],2,FALSE)&amp;"&lt;/Passive&gt;")&amp;
IF(ISBLANK(コアページテーブル[[#This Row],[パッシブ4(隠れ特性)]]),"","&lt;!--"&amp;コアページテーブル[[#This Row],[パッシブ4(隠れ特性)]]&amp;"--&gt;&lt;Passive Level=""1""&gt;"&amp;VLOOKUP(コアページテーブル[[#This Row],[パッシブ4(隠れ特性)]],パッシブテーブル[],2,FALSE)&amp;"&lt;/Passive&gt;")&amp;
"&lt;/EquipEffect&gt;"&amp;
IF(コアページテーブル[[#This Row],[装着不可]]="true","&lt;NotEquip&gt;true&lt;/NotEquip&gt;","")&amp;
"&lt;BookIcon&gt;"&amp;コアページテーブル[[#This Row],[アイコン名]]&amp;"&lt;/BookIcon&gt;"&amp;
"&lt;Chapter&gt;"&amp;VLOOKUP(コアページテーブル[[#This Row],[チャプター]],チャプターテーブル[],2,FALSE)&amp;"&lt;/Chapter&gt;"&amp;
IF(ISBLANK(コアページテーブル[[#This Row],[ステージID]]),"","&lt;Episode&gt;"&amp;コアページテーブル[[#This Row],[ステージID]]&amp;"&lt;/Episode&gt;")&amp;
"&lt;Rarity&gt;"&amp;VLOOKUP(コアページテーブル[[#This Row],[レアリティ]],レアリティテーブル[],2,FALSE)&amp;"&lt;/Rarity&gt;"&amp;
"&lt;CharacterSkin&gt;"&amp;コアページテーブル[[#This Row],[表示スキン名]]&amp;"&lt;/CharacterSkin&gt;"&amp;
"&lt;/Book&gt;"</f>
        <v>&lt;!--イーブイのページ--&gt;&lt;Book ID="2279133"&gt;&lt;Name&gt;Eevee&lt;/Name&gt;&lt;TextId&gt;2279133&lt;/TextId&gt;&lt;EquipEffect&gt;&lt;HP&gt;1&lt;/HP&gt;&lt;Break&gt;1&lt;/Break&gt;&lt;SpeedMin&gt;1&lt;/SpeedMin&gt;&lt;Speed&gt;5&lt;/Speed&gt;&lt;SResist&gt;Normal&lt;/SResist&gt;&lt;PResist&gt;Normal&lt;/PResist&gt;&lt;HResist&gt;Normal&lt;/HResist&gt;&lt;SBResist&gt;Normal&lt;/SBResist&gt;&lt;PBResist&gt;Normal&lt;/PBResist&gt;&lt;HBResist&gt;Normal&lt;/HBResist&gt;&lt;!--ノーマルタイプ--&gt;&lt;Passive Level="1"&gt;22700100&lt;/Passive&gt;&lt;!--にげあし--&gt;&lt;Passive Level="1"&gt;2270003&lt;/Passive&gt;&lt;!--てきおうりょく--&gt;&lt;Passive Level="1"&gt;2270004&lt;/Passive&gt;&lt;!--きけんよち--&gt;&lt;Passive Level="1"&gt;2270005&lt;/Passive&gt;&lt;/EquipEffect&gt;&lt;NotEquip&gt;true&lt;/NotEquip&gt;&lt;BookIcon&gt;Pokemon&lt;/BookIcon&gt;&lt;Chapter&gt;4&lt;/Chapter&gt;&lt;Episode&gt;2278000&lt;/Episode&gt;&lt;Rarity&gt;Unique&lt;/Rarity&gt;&lt;CharacterSkin&gt;KetherLibrarian&lt;/CharacterSkin&gt;&lt;/Book&gt;</v>
      </c>
      <c r="Y2" t="str">
        <f>"&lt;BookDesc BookID="""&amp;コアページテーブル[[#This Row],[ID]]&amp;"""&gt;"&amp;
"&lt;BookName&gt;"&amp;コアページテーブル[[#This Row],[表示名]]&amp;"&lt;/BookName&gt;"&amp;
"&lt;TextList&gt;"&amp;
"&lt;/TextList&gt;"&amp;
"&lt;PassiveList /&gt;"&amp;
"&lt;/BookDesc&gt;"</f>
        <v>&lt;BookDesc BookID="2279133"&gt;&lt;BookName&gt;イーブイのページ&lt;/BookName&gt;&lt;TextList&gt;&lt;/TextList&gt;&lt;PassiveList /&gt;&lt;/BookDesc&gt;</v>
      </c>
      <c r="Z2" s="22" t="str">
        <f>"|"&amp;コアページテーブル[[#This Row],[表示名]]&amp;"|"&amp;IF(ISBLANK(コアページテーブル[[#This Row],[パッシブ1(タイプ系)]]),"",コアページテーブル[[#This Row],[パッシブ1(タイプ系)]])&amp;IF(ISBLANK(コアページテーブル[[#This Row],[パッシブ2(特性1)]]),"","&lt;br&gt;"&amp;コアページテーブル[[#This Row],[パッシブ2(特性1)]])&amp;IF(ISBLANK(コアページテーブル[[#This Row],[パッシブ3(特性2)]]),"","&lt;br&gt;"&amp;コアページテーブル[[#This Row],[パッシブ3(特性2)]])&amp;IF(ISBLANK(コアページテーブル[[#This Row],[パッシブ4(隠れ特性)]]),"","&lt;br&gt;"&amp;コアページテーブル[[#This Row],[パッシブ4(隠れ特性)]])&amp;"|"</f>
        <v>|イーブイのページ|ノーマルタイプ&lt;br&gt;にげあし&lt;br&gt;てきおうりょく&lt;br&gt;きけんよち|</v>
      </c>
      <c r="AA2" t="str">
        <f>""</f>
        <v/>
      </c>
    </row>
    <row r="3" spans="1:27" x14ac:dyDescent="0.25">
      <c r="A3" s="2" t="s">
        <v>203</v>
      </c>
      <c r="B3">
        <v>2279134</v>
      </c>
      <c r="C3" s="2" t="s">
        <v>215</v>
      </c>
      <c r="D3">
        <v>1</v>
      </c>
      <c r="E3">
        <v>1</v>
      </c>
      <c r="F3">
        <v>1</v>
      </c>
      <c r="G3">
        <v>5</v>
      </c>
      <c r="H3" s="2" t="s">
        <v>91</v>
      </c>
      <c r="I3" s="2" t="s">
        <v>91</v>
      </c>
      <c r="J3" s="2" t="s">
        <v>91</v>
      </c>
      <c r="K3" s="2" t="s">
        <v>91</v>
      </c>
      <c r="L3" s="2" t="s">
        <v>91</v>
      </c>
      <c r="M3" s="2" t="s">
        <v>91</v>
      </c>
      <c r="N3" s="2" t="s">
        <v>101</v>
      </c>
      <c r="O3" s="2" t="s">
        <v>108</v>
      </c>
      <c r="P3" s="2" t="s">
        <v>14</v>
      </c>
      <c r="Q3">
        <v>2278000</v>
      </c>
      <c r="R3" s="2" t="s">
        <v>22</v>
      </c>
      <c r="S3" s="2" t="s">
        <v>112</v>
      </c>
      <c r="T3" s="17" t="s">
        <v>168</v>
      </c>
      <c r="U3" s="17" t="s">
        <v>226</v>
      </c>
      <c r="W3" s="17" t="s">
        <v>227</v>
      </c>
      <c r="X3" t="str">
        <f>"&lt;!--"&amp;コアページテーブル[[#This Row],[表示名]]&amp;"--&gt;"&amp;
"&lt;Book ID="""&amp;コアページテーブル[[#This Row],[ID]]&amp;"""&gt;"&amp;
"&lt;Name&gt;"&amp;コアページテーブル[[#This Row],[内部名]]&amp;"&lt;/Name&gt;"&amp;
"&lt;TextId&gt;"&amp;コアページテーブル[[#This Row],[ID]]&amp;"&lt;/TextId&gt;"&amp;
"&lt;EquipEffect&gt;"&amp;
"&lt;HP&gt;"&amp;コアページテーブル[[#This Row],[体力]]&amp;"&lt;/HP&gt;"&amp;
"&lt;Break&gt;"&amp;コアページテーブル[[#This Row],[混乱耐性]]&amp;"&lt;/Break&gt;"&amp;
"&lt;SpeedMin&gt;"&amp;コアページテーブル[[#This Row],[最小速度]]&amp;"&lt;/SpeedMin&gt;"&amp;
"&lt;Speed&gt;"&amp;コアページテーブル[[#This Row],[最大速度]]&amp;"&lt;/Speed&gt;"&amp;
"&lt;SResist&gt;"&amp;VLOOKUP(コアページテーブル[[#This Row],[斬撃耐性]],属性耐性テーブル[],2,FALSE)&amp;"&lt;/SResist&gt;"&amp;
"&lt;PResist&gt;"&amp;VLOOKUP(コアページテーブル[[#This Row],[貫通耐性]],属性耐性テーブル[],2,FALSE)&amp;"&lt;/PResist&gt;"&amp;
"&lt;HResist&gt;"&amp;VLOOKUP(コアページテーブル[[#This Row],[打撃耐性]],属性耐性テーブル[],2,FALSE)&amp;"&lt;/HResist&gt;"&amp;
"&lt;SBResist&gt;"&amp;VLOOKUP(コアページテーブル[[#This Row],[斬撃混乱耐性]],属性耐性テーブル[],2,FALSE)&amp;"&lt;/SBResist&gt;"&amp;
"&lt;PBResist&gt;"&amp;VLOOKUP(コアページテーブル[[#This Row],[貫通混乱耐性]],属性耐性テーブル[],2,FALSE)&amp;"&lt;/PBResist&gt;"&amp;
"&lt;HBResist&gt;"&amp;VLOOKUP(コアページテーブル[[#This Row],[打撃混乱耐性]],属性耐性テーブル[],2,FALSE)&amp;"&lt;/HBResist&gt;"&amp;
IF(ISBLANK(コアページテーブル[[#This Row],[パッシブ1(タイプ系)]]),"","&lt;!--"&amp;コアページテーブル[[#This Row],[パッシブ1(タイプ系)]]&amp;"--&gt;&lt;Passive Level=""1""&gt;"&amp;VLOOKUP(コアページテーブル[[#This Row],[パッシブ1(タイプ系)]],タイプ系パッシブテーブル[],2,FALSE)&amp;"&lt;/Passive&gt;")&amp;
IF(ISBLANK(コアページテーブル[[#This Row],[パッシブ2(特性1)]]),"","&lt;!--"&amp;コアページテーブル[[#This Row],[パッシブ2(特性1)]]&amp;"--&gt;&lt;Passive Level=""1""&gt;"&amp;VLOOKUP(コアページテーブル[[#This Row],[パッシブ2(特性1)]],パッシブテーブル[],2,FALSE)&amp;"&lt;/Passive&gt;")&amp;
IF(ISBLANK(コアページテーブル[[#This Row],[パッシブ3(特性2)]]),"","&lt;!--"&amp;コアページテーブル[[#This Row],[パッシブ3(特性2)]]&amp;"--&gt;&lt;Passive Level=""1""&gt;"&amp;VLOOKUP(コアページテーブル[[#This Row],[パッシブ3(特性2)]],パッシブテーブル[],2,FALSE)&amp;"&lt;/Passive&gt;")&amp;
IF(ISBLANK(コアページテーブル[[#This Row],[パッシブ4(隠れ特性)]]),"","&lt;!--"&amp;コアページテーブル[[#This Row],[パッシブ4(隠れ特性)]]&amp;"--&gt;&lt;Passive Level=""1""&gt;"&amp;VLOOKUP(コアページテーブル[[#This Row],[パッシブ4(隠れ特性)]],パッシブテーブル[],2,FALSE)&amp;"&lt;/Passive&gt;")&amp;
"&lt;/EquipEffect&gt;"&amp;
IF(コアページテーブル[[#This Row],[装着不可]]="true","&lt;NotEquip&gt;true&lt;/NotEquip&gt;","")&amp;
"&lt;BookIcon&gt;"&amp;コアページテーブル[[#This Row],[アイコン名]]&amp;"&lt;/BookIcon&gt;"&amp;
"&lt;Chapter&gt;"&amp;VLOOKUP(コアページテーブル[[#This Row],[チャプター]],チャプターテーブル[],2,FALSE)&amp;"&lt;/Chapter&gt;"&amp;
IF(ISBLANK(コアページテーブル[[#This Row],[ステージID]]),"","&lt;Episode&gt;"&amp;コアページテーブル[[#This Row],[ステージID]]&amp;"&lt;/Episode&gt;")&amp;
"&lt;Rarity&gt;"&amp;VLOOKUP(コアページテーブル[[#This Row],[レアリティ]],レアリティテーブル[],2,FALSE)&amp;"&lt;/Rarity&gt;"&amp;
"&lt;CharacterSkin&gt;"&amp;コアページテーブル[[#This Row],[表示スキン名]]&amp;"&lt;/CharacterSkin&gt;"&amp;
"&lt;/Book&gt;"</f>
        <v>&lt;!--シャワーズのページ--&gt;&lt;Book ID="2279134"&gt;&lt;Name&gt;Vaporeon&lt;/Name&gt;&lt;TextId&gt;2279134&lt;/TextId&gt;&lt;EquipEffect&gt;&lt;HP&gt;1&lt;/HP&gt;&lt;Break&gt;1&lt;/Break&gt;&lt;SpeedMin&gt;1&lt;/SpeedMin&gt;&lt;Speed&gt;5&lt;/Speed&gt;&lt;SResist&gt;Normal&lt;/SResist&gt;&lt;PResist&gt;Normal&lt;/PResist&gt;&lt;HResist&gt;Normal&lt;/HResist&gt;&lt;SBResist&gt;Normal&lt;/SBResist&gt;&lt;PBResist&gt;Normal&lt;/PBResist&gt;&lt;HBResist&gt;Normal&lt;/HBResist&gt;&lt;!--みずタイプ--&gt;&lt;Passive Level="1"&gt;22700300&lt;/Passive&gt;&lt;!--ちょすい--&gt;&lt;Passive Level="1"&gt;2270010&lt;/Passive&gt;&lt;!--うるおいボディ--&gt;&lt;Passive Level="1"&gt;2270011&lt;/Passive&gt;&lt;/EquipEffect&gt;&lt;NotEquip&gt;true&lt;/NotEquip&gt;&lt;BookIcon&gt;Pokemon&lt;/BookIcon&gt;&lt;Chapter&gt;4&lt;/Chapter&gt;&lt;Episode&gt;2278000&lt;/Episode&gt;&lt;Rarity&gt;Unique&lt;/Rarity&gt;&lt;CharacterSkin&gt;KetherLibrarian&lt;/CharacterSkin&gt;&lt;/Book&gt;</v>
      </c>
      <c r="Y3" t="str">
        <f>"&lt;BookDesc BookID="""&amp;コアページテーブル[[#This Row],[ID]]&amp;"""&gt;"&amp;
"&lt;BookName&gt;"&amp;コアページテーブル[[#This Row],[表示名]]&amp;"&lt;/BookName&gt;"&amp;
"&lt;TextList&gt;"&amp;
"&lt;/TextList&gt;"&amp;
"&lt;PassiveList /&gt;"&amp;
"&lt;/BookDesc&gt;"</f>
        <v>&lt;BookDesc BookID="2279134"&gt;&lt;BookName&gt;シャワーズのページ&lt;/BookName&gt;&lt;TextList&gt;&lt;/TextList&gt;&lt;PassiveList /&gt;&lt;/BookDesc&gt;</v>
      </c>
      <c r="Z3" s="22" t="str">
        <f>"|"&amp;コアページテーブル[[#This Row],[表示名]]&amp;"|"&amp;IF(ISBLANK(コアページテーブル[[#This Row],[パッシブ1(タイプ系)]]),"",コアページテーブル[[#This Row],[パッシブ1(タイプ系)]])&amp;IF(ISBLANK(コアページテーブル[[#This Row],[パッシブ2(特性1)]]),"","&lt;br&gt;"&amp;コアページテーブル[[#This Row],[パッシブ2(特性1)]])&amp;IF(ISBLANK(コアページテーブル[[#This Row],[パッシブ3(特性2)]]),"","&lt;br&gt;"&amp;コアページテーブル[[#This Row],[パッシブ3(特性2)]])&amp;IF(ISBLANK(コアページテーブル[[#This Row],[パッシブ4(隠れ特性)]]),"","&lt;br&gt;"&amp;コアページテーブル[[#This Row],[パッシブ4(隠れ特性)]])&amp;"|"</f>
        <v>|シャワーズのページ|みずタイプ&lt;br&gt;ちょすい&lt;br&gt;うるおいボディ|</v>
      </c>
      <c r="AA3" t="str">
        <f>""</f>
        <v/>
      </c>
    </row>
    <row r="4" spans="1:27" x14ac:dyDescent="0.25">
      <c r="A4" s="2" t="s">
        <v>204</v>
      </c>
      <c r="B4">
        <v>2279135</v>
      </c>
      <c r="C4" s="2" t="s">
        <v>216</v>
      </c>
      <c r="D4">
        <v>1</v>
      </c>
      <c r="E4">
        <v>1</v>
      </c>
      <c r="F4">
        <v>1</v>
      </c>
      <c r="G4">
        <v>5</v>
      </c>
      <c r="H4" s="2" t="s">
        <v>91</v>
      </c>
      <c r="I4" s="2" t="s">
        <v>91</v>
      </c>
      <c r="J4" s="2" t="s">
        <v>91</v>
      </c>
      <c r="K4" s="2" t="s">
        <v>91</v>
      </c>
      <c r="L4" s="2" t="s">
        <v>91</v>
      </c>
      <c r="M4" s="2" t="s">
        <v>91</v>
      </c>
      <c r="N4" s="2" t="s">
        <v>101</v>
      </c>
      <c r="O4" s="2" t="s">
        <v>108</v>
      </c>
      <c r="P4" s="2" t="s">
        <v>14</v>
      </c>
      <c r="Q4">
        <v>2278000</v>
      </c>
      <c r="R4" s="2" t="s">
        <v>22</v>
      </c>
      <c r="S4" s="2" t="s">
        <v>112</v>
      </c>
      <c r="T4" s="17" t="s">
        <v>170</v>
      </c>
      <c r="U4" s="17" t="s">
        <v>228</v>
      </c>
      <c r="W4" s="17" t="s">
        <v>229</v>
      </c>
      <c r="X4" t="str">
        <f>"&lt;!--"&amp;コアページテーブル[[#This Row],[表示名]]&amp;"--&gt;"&amp;
"&lt;Book ID="""&amp;コアページテーブル[[#This Row],[ID]]&amp;"""&gt;"&amp;
"&lt;Name&gt;"&amp;コアページテーブル[[#This Row],[内部名]]&amp;"&lt;/Name&gt;"&amp;
"&lt;TextId&gt;"&amp;コアページテーブル[[#This Row],[ID]]&amp;"&lt;/TextId&gt;"&amp;
"&lt;EquipEffect&gt;"&amp;
"&lt;HP&gt;"&amp;コアページテーブル[[#This Row],[体力]]&amp;"&lt;/HP&gt;"&amp;
"&lt;Break&gt;"&amp;コアページテーブル[[#This Row],[混乱耐性]]&amp;"&lt;/Break&gt;"&amp;
"&lt;SpeedMin&gt;"&amp;コアページテーブル[[#This Row],[最小速度]]&amp;"&lt;/SpeedMin&gt;"&amp;
"&lt;Speed&gt;"&amp;コアページテーブル[[#This Row],[最大速度]]&amp;"&lt;/Speed&gt;"&amp;
"&lt;SResist&gt;"&amp;VLOOKUP(コアページテーブル[[#This Row],[斬撃耐性]],属性耐性テーブル[],2,FALSE)&amp;"&lt;/SResist&gt;"&amp;
"&lt;PResist&gt;"&amp;VLOOKUP(コアページテーブル[[#This Row],[貫通耐性]],属性耐性テーブル[],2,FALSE)&amp;"&lt;/PResist&gt;"&amp;
"&lt;HResist&gt;"&amp;VLOOKUP(コアページテーブル[[#This Row],[打撃耐性]],属性耐性テーブル[],2,FALSE)&amp;"&lt;/HResist&gt;"&amp;
"&lt;SBResist&gt;"&amp;VLOOKUP(コアページテーブル[[#This Row],[斬撃混乱耐性]],属性耐性テーブル[],2,FALSE)&amp;"&lt;/SBResist&gt;"&amp;
"&lt;PBResist&gt;"&amp;VLOOKUP(コアページテーブル[[#This Row],[貫通混乱耐性]],属性耐性テーブル[],2,FALSE)&amp;"&lt;/PBResist&gt;"&amp;
"&lt;HBResist&gt;"&amp;VLOOKUP(コアページテーブル[[#This Row],[打撃混乱耐性]],属性耐性テーブル[],2,FALSE)&amp;"&lt;/HBResist&gt;"&amp;
IF(ISBLANK(コアページテーブル[[#This Row],[パッシブ1(タイプ系)]]),"","&lt;!--"&amp;コアページテーブル[[#This Row],[パッシブ1(タイプ系)]]&amp;"--&gt;&lt;Passive Level=""1""&gt;"&amp;VLOOKUP(コアページテーブル[[#This Row],[パッシブ1(タイプ系)]],タイプ系パッシブテーブル[],2,FALSE)&amp;"&lt;/Passive&gt;")&amp;
IF(ISBLANK(コアページテーブル[[#This Row],[パッシブ2(特性1)]]),"","&lt;!--"&amp;コアページテーブル[[#This Row],[パッシブ2(特性1)]]&amp;"--&gt;&lt;Passive Level=""1""&gt;"&amp;VLOOKUP(コアページテーブル[[#This Row],[パッシブ2(特性1)]],パッシブテーブル[],2,FALSE)&amp;"&lt;/Passive&gt;")&amp;
IF(ISBLANK(コアページテーブル[[#This Row],[パッシブ3(特性2)]]),"","&lt;!--"&amp;コアページテーブル[[#This Row],[パッシブ3(特性2)]]&amp;"--&gt;&lt;Passive Level=""1""&gt;"&amp;VLOOKUP(コアページテーブル[[#This Row],[パッシブ3(特性2)]],パッシブテーブル[],2,FALSE)&amp;"&lt;/Passive&gt;")&amp;
IF(ISBLANK(コアページテーブル[[#This Row],[パッシブ4(隠れ特性)]]),"","&lt;!--"&amp;コアページテーブル[[#This Row],[パッシブ4(隠れ特性)]]&amp;"--&gt;&lt;Passive Level=""1""&gt;"&amp;VLOOKUP(コアページテーブル[[#This Row],[パッシブ4(隠れ特性)]],パッシブテーブル[],2,FALSE)&amp;"&lt;/Passive&gt;")&amp;
"&lt;/EquipEffect&gt;"&amp;
IF(コアページテーブル[[#This Row],[装着不可]]="true","&lt;NotEquip&gt;true&lt;/NotEquip&gt;","")&amp;
"&lt;BookIcon&gt;"&amp;コアページテーブル[[#This Row],[アイコン名]]&amp;"&lt;/BookIcon&gt;"&amp;
"&lt;Chapter&gt;"&amp;VLOOKUP(コアページテーブル[[#This Row],[チャプター]],チャプターテーブル[],2,FALSE)&amp;"&lt;/Chapter&gt;"&amp;
IF(ISBLANK(コアページテーブル[[#This Row],[ステージID]]),"","&lt;Episode&gt;"&amp;コアページテーブル[[#This Row],[ステージID]]&amp;"&lt;/Episode&gt;")&amp;
"&lt;Rarity&gt;"&amp;VLOOKUP(コアページテーブル[[#This Row],[レアリティ]],レアリティテーブル[],2,FALSE)&amp;"&lt;/Rarity&gt;"&amp;
"&lt;CharacterSkin&gt;"&amp;コアページテーブル[[#This Row],[表示スキン名]]&amp;"&lt;/CharacterSkin&gt;"&amp;
"&lt;/Book&gt;"</f>
        <v>&lt;!--サンダースのページ--&gt;&lt;Book ID="2279135"&gt;&lt;Name&gt;Jolteon&lt;/Name&gt;&lt;TextId&gt;2279135&lt;/TextId&gt;&lt;EquipEffect&gt;&lt;HP&gt;1&lt;/HP&gt;&lt;Break&gt;1&lt;/Break&gt;&lt;SpeedMin&gt;1&lt;/SpeedMin&gt;&lt;Speed&gt;5&lt;/Speed&gt;&lt;SResist&gt;Normal&lt;/SResist&gt;&lt;PResist&gt;Normal&lt;/PResist&gt;&lt;HResist&gt;Normal&lt;/HResist&gt;&lt;SBResist&gt;Normal&lt;/SBResist&gt;&lt;PBResist&gt;Normal&lt;/PBResist&gt;&lt;HBResist&gt;Normal&lt;/HBResist&gt;&lt;!--でんきタイプ--&gt;&lt;Passive Level="1"&gt;22700400&lt;/Passive&gt;&lt;!--ちくでん--&gt;&lt;Passive Level="1"&gt;2270008&lt;/Passive&gt;&lt;!--はやあし--&gt;&lt;Passive Level="1"&gt;2270009&lt;/Passive&gt;&lt;/EquipEffect&gt;&lt;NotEquip&gt;true&lt;/NotEquip&gt;&lt;BookIcon&gt;Pokemon&lt;/BookIcon&gt;&lt;Chapter&gt;4&lt;/Chapter&gt;&lt;Episode&gt;2278000&lt;/Episode&gt;&lt;Rarity&gt;Unique&lt;/Rarity&gt;&lt;CharacterSkin&gt;KetherLibrarian&lt;/CharacterSkin&gt;&lt;/Book&gt;</v>
      </c>
      <c r="Y4" t="str">
        <f>"&lt;BookDesc BookID="""&amp;コアページテーブル[[#This Row],[ID]]&amp;"""&gt;"&amp;
"&lt;BookName&gt;"&amp;コアページテーブル[[#This Row],[表示名]]&amp;"&lt;/BookName&gt;"&amp;
"&lt;TextList&gt;"&amp;
"&lt;/TextList&gt;"&amp;
"&lt;PassiveList /&gt;"&amp;
"&lt;/BookDesc&gt;"</f>
        <v>&lt;BookDesc BookID="2279135"&gt;&lt;BookName&gt;サンダースのページ&lt;/BookName&gt;&lt;TextList&gt;&lt;/TextList&gt;&lt;PassiveList /&gt;&lt;/BookDesc&gt;</v>
      </c>
      <c r="Z4" s="22" t="str">
        <f>"|"&amp;コアページテーブル[[#This Row],[表示名]]&amp;"|"&amp;IF(ISBLANK(コアページテーブル[[#This Row],[パッシブ1(タイプ系)]]),"",コアページテーブル[[#This Row],[パッシブ1(タイプ系)]])&amp;IF(ISBLANK(コアページテーブル[[#This Row],[パッシブ2(特性1)]]),"","&lt;br&gt;"&amp;コアページテーブル[[#This Row],[パッシブ2(特性1)]])&amp;IF(ISBLANK(コアページテーブル[[#This Row],[パッシブ3(特性2)]]),"","&lt;br&gt;"&amp;コアページテーブル[[#This Row],[パッシブ3(特性2)]])&amp;IF(ISBLANK(コアページテーブル[[#This Row],[パッシブ4(隠れ特性)]]),"","&lt;br&gt;"&amp;コアページテーブル[[#This Row],[パッシブ4(隠れ特性)]])&amp;"|"</f>
        <v>|サンダースのページ|でんきタイプ&lt;br&gt;ちくでん&lt;br&gt;はやあし|</v>
      </c>
      <c r="AA4" t="str">
        <f>""</f>
        <v/>
      </c>
    </row>
    <row r="5" spans="1:27" x14ac:dyDescent="0.25">
      <c r="A5" s="2" t="s">
        <v>205</v>
      </c>
      <c r="B5">
        <v>2279136</v>
      </c>
      <c r="C5" s="2" t="s">
        <v>217</v>
      </c>
      <c r="D5">
        <v>1</v>
      </c>
      <c r="E5">
        <v>1</v>
      </c>
      <c r="F5">
        <v>1</v>
      </c>
      <c r="G5">
        <v>5</v>
      </c>
      <c r="H5" s="2" t="s">
        <v>91</v>
      </c>
      <c r="I5" s="2" t="s">
        <v>91</v>
      </c>
      <c r="J5" s="2" t="s">
        <v>91</v>
      </c>
      <c r="K5" s="2" t="s">
        <v>91</v>
      </c>
      <c r="L5" s="2" t="s">
        <v>91</v>
      </c>
      <c r="M5" s="2" t="s">
        <v>91</v>
      </c>
      <c r="N5" s="2" t="s">
        <v>101</v>
      </c>
      <c r="O5" s="2" t="s">
        <v>108</v>
      </c>
      <c r="P5" s="2" t="s">
        <v>14</v>
      </c>
      <c r="Q5">
        <v>2278000</v>
      </c>
      <c r="R5" s="2" t="s">
        <v>22</v>
      </c>
      <c r="S5" s="2" t="s">
        <v>112</v>
      </c>
      <c r="T5" s="17" t="s">
        <v>167</v>
      </c>
      <c r="U5" s="17" t="s">
        <v>230</v>
      </c>
      <c r="W5" s="17" t="s">
        <v>231</v>
      </c>
      <c r="X5" t="str">
        <f>"&lt;!--"&amp;コアページテーブル[[#This Row],[表示名]]&amp;"--&gt;"&amp;
"&lt;Book ID="""&amp;コアページテーブル[[#This Row],[ID]]&amp;"""&gt;"&amp;
"&lt;Name&gt;"&amp;コアページテーブル[[#This Row],[内部名]]&amp;"&lt;/Name&gt;"&amp;
"&lt;TextId&gt;"&amp;コアページテーブル[[#This Row],[ID]]&amp;"&lt;/TextId&gt;"&amp;
"&lt;EquipEffect&gt;"&amp;
"&lt;HP&gt;"&amp;コアページテーブル[[#This Row],[体力]]&amp;"&lt;/HP&gt;"&amp;
"&lt;Break&gt;"&amp;コアページテーブル[[#This Row],[混乱耐性]]&amp;"&lt;/Break&gt;"&amp;
"&lt;SpeedMin&gt;"&amp;コアページテーブル[[#This Row],[最小速度]]&amp;"&lt;/SpeedMin&gt;"&amp;
"&lt;Speed&gt;"&amp;コアページテーブル[[#This Row],[最大速度]]&amp;"&lt;/Speed&gt;"&amp;
"&lt;SResist&gt;"&amp;VLOOKUP(コアページテーブル[[#This Row],[斬撃耐性]],属性耐性テーブル[],2,FALSE)&amp;"&lt;/SResist&gt;"&amp;
"&lt;PResist&gt;"&amp;VLOOKUP(コアページテーブル[[#This Row],[貫通耐性]],属性耐性テーブル[],2,FALSE)&amp;"&lt;/PResist&gt;"&amp;
"&lt;HResist&gt;"&amp;VLOOKUP(コアページテーブル[[#This Row],[打撃耐性]],属性耐性テーブル[],2,FALSE)&amp;"&lt;/HResist&gt;"&amp;
"&lt;SBResist&gt;"&amp;VLOOKUP(コアページテーブル[[#This Row],[斬撃混乱耐性]],属性耐性テーブル[],2,FALSE)&amp;"&lt;/SBResist&gt;"&amp;
"&lt;PBResist&gt;"&amp;VLOOKUP(コアページテーブル[[#This Row],[貫通混乱耐性]],属性耐性テーブル[],2,FALSE)&amp;"&lt;/PBResist&gt;"&amp;
"&lt;HBResist&gt;"&amp;VLOOKUP(コアページテーブル[[#This Row],[打撃混乱耐性]],属性耐性テーブル[],2,FALSE)&amp;"&lt;/HBResist&gt;"&amp;
IF(ISBLANK(コアページテーブル[[#This Row],[パッシブ1(タイプ系)]]),"","&lt;!--"&amp;コアページテーブル[[#This Row],[パッシブ1(タイプ系)]]&amp;"--&gt;&lt;Passive Level=""1""&gt;"&amp;VLOOKUP(コアページテーブル[[#This Row],[パッシブ1(タイプ系)]],タイプ系パッシブテーブル[],2,FALSE)&amp;"&lt;/Passive&gt;")&amp;
IF(ISBLANK(コアページテーブル[[#This Row],[パッシブ2(特性1)]]),"","&lt;!--"&amp;コアページテーブル[[#This Row],[パッシブ2(特性1)]]&amp;"--&gt;&lt;Passive Level=""1""&gt;"&amp;VLOOKUP(コアページテーブル[[#This Row],[パッシブ2(特性1)]],パッシブテーブル[],2,FALSE)&amp;"&lt;/Passive&gt;")&amp;
IF(ISBLANK(コアページテーブル[[#This Row],[パッシブ3(特性2)]]),"","&lt;!--"&amp;コアページテーブル[[#This Row],[パッシブ3(特性2)]]&amp;"--&gt;&lt;Passive Level=""1""&gt;"&amp;VLOOKUP(コアページテーブル[[#This Row],[パッシブ3(特性2)]],パッシブテーブル[],2,FALSE)&amp;"&lt;/Passive&gt;")&amp;
IF(ISBLANK(コアページテーブル[[#This Row],[パッシブ4(隠れ特性)]]),"","&lt;!--"&amp;コアページテーブル[[#This Row],[パッシブ4(隠れ特性)]]&amp;"--&gt;&lt;Passive Level=""1""&gt;"&amp;VLOOKUP(コアページテーブル[[#This Row],[パッシブ4(隠れ特性)]],パッシブテーブル[],2,FALSE)&amp;"&lt;/Passive&gt;")&amp;
"&lt;/EquipEffect&gt;"&amp;
IF(コアページテーブル[[#This Row],[装着不可]]="true","&lt;NotEquip&gt;true&lt;/NotEquip&gt;","")&amp;
"&lt;BookIcon&gt;"&amp;コアページテーブル[[#This Row],[アイコン名]]&amp;"&lt;/BookIcon&gt;"&amp;
"&lt;Chapter&gt;"&amp;VLOOKUP(コアページテーブル[[#This Row],[チャプター]],チャプターテーブル[],2,FALSE)&amp;"&lt;/Chapter&gt;"&amp;
IF(ISBLANK(コアページテーブル[[#This Row],[ステージID]]),"","&lt;Episode&gt;"&amp;コアページテーブル[[#This Row],[ステージID]]&amp;"&lt;/Episode&gt;")&amp;
"&lt;Rarity&gt;"&amp;VLOOKUP(コアページテーブル[[#This Row],[レアリティ]],レアリティテーブル[],2,FALSE)&amp;"&lt;/Rarity&gt;"&amp;
"&lt;CharacterSkin&gt;"&amp;コアページテーブル[[#This Row],[表示スキン名]]&amp;"&lt;/CharacterSkin&gt;"&amp;
"&lt;/Book&gt;"</f>
        <v>&lt;!--ブースターのページ--&gt;&lt;Book ID="2279136"&gt;&lt;Name&gt;Flareon&lt;/Name&gt;&lt;TextId&gt;2279136&lt;/TextId&gt;&lt;EquipEffect&gt;&lt;HP&gt;1&lt;/HP&gt;&lt;Break&gt;1&lt;/Break&gt;&lt;SpeedMin&gt;1&lt;/SpeedMin&gt;&lt;Speed&gt;5&lt;/Speed&gt;&lt;SResist&gt;Normal&lt;/SResist&gt;&lt;PResist&gt;Normal&lt;/PResist&gt;&lt;HResist&gt;Normal&lt;/HResist&gt;&lt;SBResist&gt;Normal&lt;/SBResist&gt;&lt;PBResist&gt;Normal&lt;/PBResist&gt;&lt;HBResist&gt;Normal&lt;/HBResist&gt;&lt;!--ほのおタイプ--&gt;&lt;Passive Level="1"&gt;22700200&lt;/Passive&gt;&lt;!--もらいび--&gt;&lt;Passive Level="1"&gt;2270006&lt;/Passive&gt;&lt;!--こんじょう--&gt;&lt;Passive Level="1"&gt;2270007&lt;/Passive&gt;&lt;/EquipEffect&gt;&lt;NotEquip&gt;true&lt;/NotEquip&gt;&lt;BookIcon&gt;Pokemon&lt;/BookIcon&gt;&lt;Chapter&gt;4&lt;/Chapter&gt;&lt;Episode&gt;2278000&lt;/Episode&gt;&lt;Rarity&gt;Unique&lt;/Rarity&gt;&lt;CharacterSkin&gt;KetherLibrarian&lt;/CharacterSkin&gt;&lt;/Book&gt;</v>
      </c>
      <c r="Y5" t="str">
        <f>"&lt;BookDesc BookID="""&amp;コアページテーブル[[#This Row],[ID]]&amp;"""&gt;"&amp;
"&lt;BookName&gt;"&amp;コアページテーブル[[#This Row],[表示名]]&amp;"&lt;/BookName&gt;"&amp;
"&lt;TextList&gt;"&amp;
"&lt;/TextList&gt;"&amp;
"&lt;PassiveList /&gt;"&amp;
"&lt;/BookDesc&gt;"</f>
        <v>&lt;BookDesc BookID="2279136"&gt;&lt;BookName&gt;ブースターのページ&lt;/BookName&gt;&lt;TextList&gt;&lt;/TextList&gt;&lt;PassiveList /&gt;&lt;/BookDesc&gt;</v>
      </c>
      <c r="Z5" s="22" t="str">
        <f>"|"&amp;コアページテーブル[[#This Row],[表示名]]&amp;"|"&amp;IF(ISBLANK(コアページテーブル[[#This Row],[パッシブ1(タイプ系)]]),"",コアページテーブル[[#This Row],[パッシブ1(タイプ系)]])&amp;IF(ISBLANK(コアページテーブル[[#This Row],[パッシブ2(特性1)]]),"","&lt;br&gt;"&amp;コアページテーブル[[#This Row],[パッシブ2(特性1)]])&amp;IF(ISBLANK(コアページテーブル[[#This Row],[パッシブ3(特性2)]]),"","&lt;br&gt;"&amp;コアページテーブル[[#This Row],[パッシブ3(特性2)]])&amp;IF(ISBLANK(コアページテーブル[[#This Row],[パッシブ4(隠れ特性)]]),"","&lt;br&gt;"&amp;コアページテーブル[[#This Row],[パッシブ4(隠れ特性)]])&amp;"|"</f>
        <v>|ブースターのページ|ほのおタイプ&lt;br&gt;もらいび&lt;br&gt;こんじょう|</v>
      </c>
      <c r="AA5" t="str">
        <f>""</f>
        <v/>
      </c>
    </row>
    <row r="6" spans="1:27" x14ac:dyDescent="0.25">
      <c r="A6" s="2" t="s">
        <v>206</v>
      </c>
      <c r="B6">
        <v>2279196</v>
      </c>
      <c r="C6" s="2" t="s">
        <v>218</v>
      </c>
      <c r="D6">
        <v>1</v>
      </c>
      <c r="E6">
        <v>1</v>
      </c>
      <c r="F6">
        <v>1</v>
      </c>
      <c r="G6">
        <v>5</v>
      </c>
      <c r="H6" s="2" t="s">
        <v>91</v>
      </c>
      <c r="I6" s="2" t="s">
        <v>91</v>
      </c>
      <c r="J6" s="2" t="s">
        <v>91</v>
      </c>
      <c r="K6" s="2" t="s">
        <v>91</v>
      </c>
      <c r="L6" s="2" t="s">
        <v>91</v>
      </c>
      <c r="M6" s="2" t="s">
        <v>91</v>
      </c>
      <c r="N6" s="2" t="s">
        <v>101</v>
      </c>
      <c r="O6" s="2" t="s">
        <v>108</v>
      </c>
      <c r="P6" s="2" t="s">
        <v>14</v>
      </c>
      <c r="Q6">
        <v>2278000</v>
      </c>
      <c r="R6" s="2" t="s">
        <v>22</v>
      </c>
      <c r="S6" s="2" t="s">
        <v>112</v>
      </c>
      <c r="T6" s="17" t="s">
        <v>173</v>
      </c>
      <c r="U6" s="17" t="s">
        <v>232</v>
      </c>
      <c r="W6" s="17" t="s">
        <v>177</v>
      </c>
      <c r="X6" t="str">
        <f>"&lt;!--"&amp;コアページテーブル[[#This Row],[表示名]]&amp;"--&gt;"&amp;
"&lt;Book ID="""&amp;コアページテーブル[[#This Row],[ID]]&amp;"""&gt;"&amp;
"&lt;Name&gt;"&amp;コアページテーブル[[#This Row],[内部名]]&amp;"&lt;/Name&gt;"&amp;
"&lt;TextId&gt;"&amp;コアページテーブル[[#This Row],[ID]]&amp;"&lt;/TextId&gt;"&amp;
"&lt;EquipEffect&gt;"&amp;
"&lt;HP&gt;"&amp;コアページテーブル[[#This Row],[体力]]&amp;"&lt;/HP&gt;"&amp;
"&lt;Break&gt;"&amp;コアページテーブル[[#This Row],[混乱耐性]]&amp;"&lt;/Break&gt;"&amp;
"&lt;SpeedMin&gt;"&amp;コアページテーブル[[#This Row],[最小速度]]&amp;"&lt;/SpeedMin&gt;"&amp;
"&lt;Speed&gt;"&amp;コアページテーブル[[#This Row],[最大速度]]&amp;"&lt;/Speed&gt;"&amp;
"&lt;SResist&gt;"&amp;VLOOKUP(コアページテーブル[[#This Row],[斬撃耐性]],属性耐性テーブル[],2,FALSE)&amp;"&lt;/SResist&gt;"&amp;
"&lt;PResist&gt;"&amp;VLOOKUP(コアページテーブル[[#This Row],[貫通耐性]],属性耐性テーブル[],2,FALSE)&amp;"&lt;/PResist&gt;"&amp;
"&lt;HResist&gt;"&amp;VLOOKUP(コアページテーブル[[#This Row],[打撃耐性]],属性耐性テーブル[],2,FALSE)&amp;"&lt;/HResist&gt;"&amp;
"&lt;SBResist&gt;"&amp;VLOOKUP(コアページテーブル[[#This Row],[斬撃混乱耐性]],属性耐性テーブル[],2,FALSE)&amp;"&lt;/SBResist&gt;"&amp;
"&lt;PBResist&gt;"&amp;VLOOKUP(コアページテーブル[[#This Row],[貫通混乱耐性]],属性耐性テーブル[],2,FALSE)&amp;"&lt;/PBResist&gt;"&amp;
"&lt;HBResist&gt;"&amp;VLOOKUP(コアページテーブル[[#This Row],[打撃混乱耐性]],属性耐性テーブル[],2,FALSE)&amp;"&lt;/HBResist&gt;"&amp;
IF(ISBLANK(コアページテーブル[[#This Row],[パッシブ1(タイプ系)]]),"","&lt;!--"&amp;コアページテーブル[[#This Row],[パッシブ1(タイプ系)]]&amp;"--&gt;&lt;Passive Level=""1""&gt;"&amp;VLOOKUP(コアページテーブル[[#This Row],[パッシブ1(タイプ系)]],タイプ系パッシブテーブル[],2,FALSE)&amp;"&lt;/Passive&gt;")&amp;
IF(ISBLANK(コアページテーブル[[#This Row],[パッシブ2(特性1)]]),"","&lt;!--"&amp;コアページテーブル[[#This Row],[パッシブ2(特性1)]]&amp;"--&gt;&lt;Passive Level=""1""&gt;"&amp;VLOOKUP(コアページテーブル[[#This Row],[パッシブ2(特性1)]],パッシブテーブル[],2,FALSE)&amp;"&lt;/Passive&gt;")&amp;
IF(ISBLANK(コアページテーブル[[#This Row],[パッシブ3(特性2)]]),"","&lt;!--"&amp;コアページテーブル[[#This Row],[パッシブ3(特性2)]]&amp;"--&gt;&lt;Passive Level=""1""&gt;"&amp;VLOOKUP(コアページテーブル[[#This Row],[パッシブ3(特性2)]],パッシブテーブル[],2,FALSE)&amp;"&lt;/Passive&gt;")&amp;
IF(ISBLANK(コアページテーブル[[#This Row],[パッシブ4(隠れ特性)]]),"","&lt;!--"&amp;コアページテーブル[[#This Row],[パッシブ4(隠れ特性)]]&amp;"--&gt;&lt;Passive Level=""1""&gt;"&amp;VLOOKUP(コアページテーブル[[#This Row],[パッシブ4(隠れ特性)]],パッシブテーブル[],2,FALSE)&amp;"&lt;/Passive&gt;")&amp;
"&lt;/EquipEffect&gt;"&amp;
IF(コアページテーブル[[#This Row],[装着不可]]="true","&lt;NotEquip&gt;true&lt;/NotEquip&gt;","")&amp;
"&lt;BookIcon&gt;"&amp;コアページテーブル[[#This Row],[アイコン名]]&amp;"&lt;/BookIcon&gt;"&amp;
"&lt;Chapter&gt;"&amp;VLOOKUP(コアページテーブル[[#This Row],[チャプター]],チャプターテーブル[],2,FALSE)&amp;"&lt;/Chapter&gt;"&amp;
IF(ISBLANK(コアページテーブル[[#This Row],[ステージID]]),"","&lt;Episode&gt;"&amp;コアページテーブル[[#This Row],[ステージID]]&amp;"&lt;/Episode&gt;")&amp;
"&lt;Rarity&gt;"&amp;VLOOKUP(コアページテーブル[[#This Row],[レアリティ]],レアリティテーブル[],2,FALSE)&amp;"&lt;/Rarity&gt;"&amp;
"&lt;CharacterSkin&gt;"&amp;コアページテーブル[[#This Row],[表示スキン名]]&amp;"&lt;/CharacterSkin&gt;"&amp;
"&lt;/Book&gt;"</f>
        <v>&lt;!--エーフィのページ--&gt;&lt;Book ID="2279196"&gt;&lt;Name&gt;Espeon&lt;/Name&gt;&lt;TextId&gt;2279196&lt;/TextId&gt;&lt;EquipEffect&gt;&lt;HP&gt;1&lt;/HP&gt;&lt;Break&gt;1&lt;/Break&gt;&lt;SpeedMin&gt;1&lt;/SpeedMin&gt;&lt;Speed&gt;5&lt;/Speed&gt;&lt;SResist&gt;Normal&lt;/SResist&gt;&lt;PResist&gt;Normal&lt;/PResist&gt;&lt;HResist&gt;Normal&lt;/HResist&gt;&lt;SBResist&gt;Normal&lt;/SBResist&gt;&lt;PBResist&gt;Normal&lt;/PBResist&gt;&lt;HBResist&gt;Normal&lt;/HBResist&gt;&lt;!--エスパータイプ--&gt;&lt;Passive Level="1"&gt;22701100&lt;/Passive&gt;&lt;!--シンクロ--&gt;&lt;Passive Level="1"&gt;2270000&lt;/Passive&gt;&lt;!--マジックミラー--&gt;&lt;Passive Level="1"&gt;2270001&lt;/Passive&gt;&lt;/EquipEffect&gt;&lt;NotEquip&gt;true&lt;/NotEquip&gt;&lt;BookIcon&gt;Pokemon&lt;/BookIcon&gt;&lt;Chapter&gt;4&lt;/Chapter&gt;&lt;Episode&gt;2278000&lt;/Episode&gt;&lt;Rarity&gt;Unique&lt;/Rarity&gt;&lt;CharacterSkin&gt;KetherLibrarian&lt;/CharacterSkin&gt;&lt;/Book&gt;</v>
      </c>
      <c r="Y6" t="str">
        <f>"&lt;BookDesc BookID="""&amp;コアページテーブル[[#This Row],[ID]]&amp;"""&gt;"&amp;
"&lt;BookName&gt;"&amp;コアページテーブル[[#This Row],[表示名]]&amp;"&lt;/BookName&gt;"&amp;
"&lt;TextList&gt;"&amp;
"&lt;/TextList&gt;"&amp;
"&lt;PassiveList /&gt;"&amp;
"&lt;/BookDesc&gt;"</f>
        <v>&lt;BookDesc BookID="2279196"&gt;&lt;BookName&gt;エーフィのページ&lt;/BookName&gt;&lt;TextList&gt;&lt;/TextList&gt;&lt;PassiveList /&gt;&lt;/BookDesc&gt;</v>
      </c>
      <c r="Z6" s="22" t="str">
        <f>"|"&amp;コアページテーブル[[#This Row],[表示名]]&amp;"|"&amp;IF(ISBLANK(コアページテーブル[[#This Row],[パッシブ1(タイプ系)]]),"",コアページテーブル[[#This Row],[パッシブ1(タイプ系)]])&amp;IF(ISBLANK(コアページテーブル[[#This Row],[パッシブ2(特性1)]]),"","&lt;br&gt;"&amp;コアページテーブル[[#This Row],[パッシブ2(特性1)]])&amp;IF(ISBLANK(コアページテーブル[[#This Row],[パッシブ3(特性2)]]),"","&lt;br&gt;"&amp;コアページテーブル[[#This Row],[パッシブ3(特性2)]])&amp;IF(ISBLANK(コアページテーブル[[#This Row],[パッシブ4(隠れ特性)]]),"","&lt;br&gt;"&amp;コアページテーブル[[#This Row],[パッシブ4(隠れ特性)]])&amp;"|"</f>
        <v>|エーフィのページ|エスパータイプ&lt;br&gt;シンクロ&lt;br&gt;マジックミラー|</v>
      </c>
      <c r="AA6" t="str">
        <f>""</f>
        <v/>
      </c>
    </row>
    <row r="7" spans="1:27" x14ac:dyDescent="0.25">
      <c r="A7" s="2" t="s">
        <v>207</v>
      </c>
      <c r="B7">
        <v>2279197</v>
      </c>
      <c r="C7" s="2" t="s">
        <v>219</v>
      </c>
      <c r="D7">
        <v>1</v>
      </c>
      <c r="E7">
        <v>1</v>
      </c>
      <c r="F7">
        <v>1</v>
      </c>
      <c r="G7">
        <v>5</v>
      </c>
      <c r="H7" s="2" t="s">
        <v>91</v>
      </c>
      <c r="I7" s="2" t="s">
        <v>91</v>
      </c>
      <c r="J7" s="2" t="s">
        <v>91</v>
      </c>
      <c r="K7" s="2" t="s">
        <v>91</v>
      </c>
      <c r="L7" s="2" t="s">
        <v>91</v>
      </c>
      <c r="M7" s="2" t="s">
        <v>91</v>
      </c>
      <c r="N7" s="2" t="s">
        <v>101</v>
      </c>
      <c r="O7" s="2" t="s">
        <v>108</v>
      </c>
      <c r="P7" s="2" t="s">
        <v>14</v>
      </c>
      <c r="Q7">
        <v>2278000</v>
      </c>
      <c r="R7" s="2" t="s">
        <v>22</v>
      </c>
      <c r="S7" s="2" t="s">
        <v>112</v>
      </c>
      <c r="T7" s="17" t="s">
        <v>174</v>
      </c>
      <c r="U7" s="17" t="s">
        <v>176</v>
      </c>
      <c r="W7" s="17" t="s">
        <v>178</v>
      </c>
      <c r="X7" t="str">
        <f>"&lt;!--"&amp;コアページテーブル[[#This Row],[表示名]]&amp;"--&gt;"&amp;
"&lt;Book ID="""&amp;コアページテーブル[[#This Row],[ID]]&amp;"""&gt;"&amp;
"&lt;Name&gt;"&amp;コアページテーブル[[#This Row],[内部名]]&amp;"&lt;/Name&gt;"&amp;
"&lt;TextId&gt;"&amp;コアページテーブル[[#This Row],[ID]]&amp;"&lt;/TextId&gt;"&amp;
"&lt;EquipEffect&gt;"&amp;
"&lt;HP&gt;"&amp;コアページテーブル[[#This Row],[体力]]&amp;"&lt;/HP&gt;"&amp;
"&lt;Break&gt;"&amp;コアページテーブル[[#This Row],[混乱耐性]]&amp;"&lt;/Break&gt;"&amp;
"&lt;SpeedMin&gt;"&amp;コアページテーブル[[#This Row],[最小速度]]&amp;"&lt;/SpeedMin&gt;"&amp;
"&lt;Speed&gt;"&amp;コアページテーブル[[#This Row],[最大速度]]&amp;"&lt;/Speed&gt;"&amp;
"&lt;SResist&gt;"&amp;VLOOKUP(コアページテーブル[[#This Row],[斬撃耐性]],属性耐性テーブル[],2,FALSE)&amp;"&lt;/SResist&gt;"&amp;
"&lt;PResist&gt;"&amp;VLOOKUP(コアページテーブル[[#This Row],[貫通耐性]],属性耐性テーブル[],2,FALSE)&amp;"&lt;/PResist&gt;"&amp;
"&lt;HResist&gt;"&amp;VLOOKUP(コアページテーブル[[#This Row],[打撃耐性]],属性耐性テーブル[],2,FALSE)&amp;"&lt;/HResist&gt;"&amp;
"&lt;SBResist&gt;"&amp;VLOOKUP(コアページテーブル[[#This Row],[斬撃混乱耐性]],属性耐性テーブル[],2,FALSE)&amp;"&lt;/SBResist&gt;"&amp;
"&lt;PBResist&gt;"&amp;VLOOKUP(コアページテーブル[[#This Row],[貫通混乱耐性]],属性耐性テーブル[],2,FALSE)&amp;"&lt;/PBResist&gt;"&amp;
"&lt;HBResist&gt;"&amp;VLOOKUP(コアページテーブル[[#This Row],[打撃混乱耐性]],属性耐性テーブル[],2,FALSE)&amp;"&lt;/HBResist&gt;"&amp;
IF(ISBLANK(コアページテーブル[[#This Row],[パッシブ1(タイプ系)]]),"","&lt;!--"&amp;コアページテーブル[[#This Row],[パッシブ1(タイプ系)]]&amp;"--&gt;&lt;Passive Level=""1""&gt;"&amp;VLOOKUP(コアページテーブル[[#This Row],[パッシブ1(タイプ系)]],タイプ系パッシブテーブル[],2,FALSE)&amp;"&lt;/Passive&gt;")&amp;
IF(ISBLANK(コアページテーブル[[#This Row],[パッシブ2(特性1)]]),"","&lt;!--"&amp;コアページテーブル[[#This Row],[パッシブ2(特性1)]]&amp;"--&gt;&lt;Passive Level=""1""&gt;"&amp;VLOOKUP(コアページテーブル[[#This Row],[パッシブ2(特性1)]],パッシブテーブル[],2,FALSE)&amp;"&lt;/Passive&gt;")&amp;
IF(ISBLANK(コアページテーブル[[#This Row],[パッシブ3(特性2)]]),"","&lt;!--"&amp;コアページテーブル[[#This Row],[パッシブ3(特性2)]]&amp;"--&gt;&lt;Passive Level=""1""&gt;"&amp;VLOOKUP(コアページテーブル[[#This Row],[パッシブ3(特性2)]],パッシブテーブル[],2,FALSE)&amp;"&lt;/Passive&gt;")&amp;
IF(ISBLANK(コアページテーブル[[#This Row],[パッシブ4(隠れ特性)]]),"","&lt;!--"&amp;コアページテーブル[[#This Row],[パッシブ4(隠れ特性)]]&amp;"--&gt;&lt;Passive Level=""1""&gt;"&amp;VLOOKUP(コアページテーブル[[#This Row],[パッシブ4(隠れ特性)]],パッシブテーブル[],2,FALSE)&amp;"&lt;/Passive&gt;")&amp;
"&lt;/EquipEffect&gt;"&amp;
IF(コアページテーブル[[#This Row],[装着不可]]="true","&lt;NotEquip&gt;true&lt;/NotEquip&gt;","")&amp;
"&lt;BookIcon&gt;"&amp;コアページテーブル[[#This Row],[アイコン名]]&amp;"&lt;/BookIcon&gt;"&amp;
"&lt;Chapter&gt;"&amp;VLOOKUP(コアページテーブル[[#This Row],[チャプター]],チャプターテーブル[],2,FALSE)&amp;"&lt;/Chapter&gt;"&amp;
IF(ISBLANK(コアページテーブル[[#This Row],[ステージID]]),"","&lt;Episode&gt;"&amp;コアページテーブル[[#This Row],[ステージID]]&amp;"&lt;/Episode&gt;")&amp;
"&lt;Rarity&gt;"&amp;VLOOKUP(コアページテーブル[[#This Row],[レアリティ]],レアリティテーブル[],2,FALSE)&amp;"&lt;/Rarity&gt;"&amp;
"&lt;CharacterSkin&gt;"&amp;コアページテーブル[[#This Row],[表示スキン名]]&amp;"&lt;/CharacterSkin&gt;"&amp;
"&lt;/Book&gt;"</f>
        <v>&lt;!--ブラッキーのページ--&gt;&lt;Book ID="2279197"&gt;&lt;Name&gt;Umbreon&lt;/Name&gt;&lt;TextId&gt;2279197&lt;/TextId&gt;&lt;EquipEffect&gt;&lt;HP&gt;1&lt;/HP&gt;&lt;Break&gt;1&lt;/Break&gt;&lt;SpeedMin&gt;1&lt;/SpeedMin&gt;&lt;Speed&gt;5&lt;/Speed&gt;&lt;SResist&gt;Normal&lt;/SResist&gt;&lt;PResist&gt;Normal&lt;/PResist&gt;&lt;HResist&gt;Normal&lt;/HResist&gt;&lt;SBResist&gt;Normal&lt;/SBResist&gt;&lt;PBResist&gt;Normal&lt;/PBResist&gt;&lt;HBResist&gt;Normal&lt;/HBResist&gt;&lt;!--あくタイプ--&gt;&lt;Passive Level="1"&gt;22701600&lt;/Passive&gt;&lt;!--シンクロ--&gt;&lt;Passive Level="1"&gt;2270000&lt;/Passive&gt;&lt;!--せいしんりょく--&gt;&lt;Passive Level="1"&gt;2270002&lt;/Passive&gt;&lt;/EquipEffect&gt;&lt;NotEquip&gt;true&lt;/NotEquip&gt;&lt;BookIcon&gt;Pokemon&lt;/BookIcon&gt;&lt;Chapter&gt;4&lt;/Chapter&gt;&lt;Episode&gt;2278000&lt;/Episode&gt;&lt;Rarity&gt;Unique&lt;/Rarity&gt;&lt;CharacterSkin&gt;KetherLibrarian&lt;/CharacterSkin&gt;&lt;/Book&gt;</v>
      </c>
      <c r="Y7" t="str">
        <f>"&lt;BookDesc BookID="""&amp;コアページテーブル[[#This Row],[ID]]&amp;"""&gt;"&amp;
"&lt;BookName&gt;"&amp;コアページテーブル[[#This Row],[表示名]]&amp;"&lt;/BookName&gt;"&amp;
"&lt;TextList&gt;"&amp;
"&lt;/TextList&gt;"&amp;
"&lt;PassiveList /&gt;"&amp;
"&lt;/BookDesc&gt;"</f>
        <v>&lt;BookDesc BookID="2279197"&gt;&lt;BookName&gt;ブラッキーのページ&lt;/BookName&gt;&lt;TextList&gt;&lt;/TextList&gt;&lt;PassiveList /&gt;&lt;/BookDesc&gt;</v>
      </c>
      <c r="Z7" s="22" t="str">
        <f>"|"&amp;コアページテーブル[[#This Row],[表示名]]&amp;"|"&amp;IF(ISBLANK(コアページテーブル[[#This Row],[パッシブ1(タイプ系)]]),"",コアページテーブル[[#This Row],[パッシブ1(タイプ系)]])&amp;IF(ISBLANK(コアページテーブル[[#This Row],[パッシブ2(特性1)]]),"","&lt;br&gt;"&amp;コアページテーブル[[#This Row],[パッシブ2(特性1)]])&amp;IF(ISBLANK(コアページテーブル[[#This Row],[パッシブ3(特性2)]]),"","&lt;br&gt;"&amp;コアページテーブル[[#This Row],[パッシブ3(特性2)]])&amp;IF(ISBLANK(コアページテーブル[[#This Row],[パッシブ4(隠れ特性)]]),"","&lt;br&gt;"&amp;コアページテーブル[[#This Row],[パッシブ4(隠れ特性)]])&amp;"|"</f>
        <v>|ブラッキーのページ|あくタイプ&lt;br&gt;シンクロ&lt;br&gt;せいしんりょく|</v>
      </c>
      <c r="AA7" t="str">
        <f>""</f>
        <v/>
      </c>
    </row>
    <row r="8" spans="1:27" x14ac:dyDescent="0.25">
      <c r="A8" s="2" t="s">
        <v>208</v>
      </c>
      <c r="B8">
        <v>2279278</v>
      </c>
      <c r="C8" s="2" t="s">
        <v>220</v>
      </c>
      <c r="D8">
        <v>1</v>
      </c>
      <c r="E8">
        <v>1</v>
      </c>
      <c r="F8">
        <v>1</v>
      </c>
      <c r="G8">
        <v>5</v>
      </c>
      <c r="H8" s="2" t="s">
        <v>91</v>
      </c>
      <c r="I8" s="2" t="s">
        <v>91</v>
      </c>
      <c r="J8" s="2" t="s">
        <v>91</v>
      </c>
      <c r="K8" s="2" t="s">
        <v>91</v>
      </c>
      <c r="L8" s="2" t="s">
        <v>91</v>
      </c>
      <c r="M8" s="2" t="s">
        <v>91</v>
      </c>
      <c r="N8" s="2" t="s">
        <v>101</v>
      </c>
      <c r="O8" s="2" t="s">
        <v>108</v>
      </c>
      <c r="P8" s="2" t="s">
        <v>14</v>
      </c>
      <c r="Q8">
        <v>2278000</v>
      </c>
      <c r="R8" s="2" t="s">
        <v>22</v>
      </c>
      <c r="S8" s="2" t="s">
        <v>112</v>
      </c>
      <c r="T8" s="17" t="s">
        <v>169</v>
      </c>
      <c r="U8" s="17" t="s">
        <v>156</v>
      </c>
      <c r="V8" s="17" t="s">
        <v>136</v>
      </c>
      <c r="W8" s="17" t="s">
        <v>159</v>
      </c>
      <c r="X8" t="str">
        <f>"&lt;!--"&amp;コアページテーブル[[#This Row],[表示名]]&amp;"--&gt;"&amp;
"&lt;Book ID="""&amp;コアページテーブル[[#This Row],[ID]]&amp;"""&gt;"&amp;
"&lt;Name&gt;"&amp;コアページテーブル[[#This Row],[内部名]]&amp;"&lt;/Name&gt;"&amp;
"&lt;TextId&gt;"&amp;コアページテーブル[[#This Row],[ID]]&amp;"&lt;/TextId&gt;"&amp;
"&lt;EquipEffect&gt;"&amp;
"&lt;HP&gt;"&amp;コアページテーブル[[#This Row],[体力]]&amp;"&lt;/HP&gt;"&amp;
"&lt;Break&gt;"&amp;コアページテーブル[[#This Row],[混乱耐性]]&amp;"&lt;/Break&gt;"&amp;
"&lt;SpeedMin&gt;"&amp;コアページテーブル[[#This Row],[最小速度]]&amp;"&lt;/SpeedMin&gt;"&amp;
"&lt;Speed&gt;"&amp;コアページテーブル[[#This Row],[最大速度]]&amp;"&lt;/Speed&gt;"&amp;
"&lt;SResist&gt;"&amp;VLOOKUP(コアページテーブル[[#This Row],[斬撃耐性]],属性耐性テーブル[],2,FALSE)&amp;"&lt;/SResist&gt;"&amp;
"&lt;PResist&gt;"&amp;VLOOKUP(コアページテーブル[[#This Row],[貫通耐性]],属性耐性テーブル[],2,FALSE)&amp;"&lt;/PResist&gt;"&amp;
"&lt;HResist&gt;"&amp;VLOOKUP(コアページテーブル[[#This Row],[打撃耐性]],属性耐性テーブル[],2,FALSE)&amp;"&lt;/HResist&gt;"&amp;
"&lt;SBResist&gt;"&amp;VLOOKUP(コアページテーブル[[#This Row],[斬撃混乱耐性]],属性耐性テーブル[],2,FALSE)&amp;"&lt;/SBResist&gt;"&amp;
"&lt;PBResist&gt;"&amp;VLOOKUP(コアページテーブル[[#This Row],[貫通混乱耐性]],属性耐性テーブル[],2,FALSE)&amp;"&lt;/PBResist&gt;"&amp;
"&lt;HBResist&gt;"&amp;VLOOKUP(コアページテーブル[[#This Row],[打撃混乱耐性]],属性耐性テーブル[],2,FALSE)&amp;"&lt;/HBResist&gt;"&amp;
IF(ISBLANK(コアページテーブル[[#This Row],[パッシブ1(タイプ系)]]),"","&lt;!--"&amp;コアページテーブル[[#This Row],[パッシブ1(タイプ系)]]&amp;"--&gt;&lt;Passive Level=""1""&gt;"&amp;VLOOKUP(コアページテーブル[[#This Row],[パッシブ1(タイプ系)]],タイプ系パッシブテーブル[],2,FALSE)&amp;"&lt;/Passive&gt;")&amp;
IF(ISBLANK(コアページテーブル[[#This Row],[パッシブ2(特性1)]]),"","&lt;!--"&amp;コアページテーブル[[#This Row],[パッシブ2(特性1)]]&amp;"--&gt;&lt;Passive Level=""1""&gt;"&amp;VLOOKUP(コアページテーブル[[#This Row],[パッシブ2(特性1)]],パッシブテーブル[],2,FALSE)&amp;"&lt;/Passive&gt;")&amp;
IF(ISBLANK(コアページテーブル[[#This Row],[パッシブ3(特性2)]]),"","&lt;!--"&amp;コアページテーブル[[#This Row],[パッシブ3(特性2)]]&amp;"--&gt;&lt;Passive Level=""1""&gt;"&amp;VLOOKUP(コアページテーブル[[#This Row],[パッシブ3(特性2)]],パッシブテーブル[],2,FALSE)&amp;"&lt;/Passive&gt;")&amp;
IF(ISBLANK(コアページテーブル[[#This Row],[パッシブ4(隠れ特性)]]),"","&lt;!--"&amp;コアページテーブル[[#This Row],[パッシブ4(隠れ特性)]]&amp;"--&gt;&lt;Passive Level=""1""&gt;"&amp;VLOOKUP(コアページテーブル[[#This Row],[パッシブ4(隠れ特性)]],パッシブテーブル[],2,FALSE)&amp;"&lt;/Passive&gt;")&amp;
"&lt;/EquipEffect&gt;"&amp;
IF(コアページテーブル[[#This Row],[装着不可]]="true","&lt;NotEquip&gt;true&lt;/NotEquip&gt;","")&amp;
"&lt;BookIcon&gt;"&amp;コアページテーブル[[#This Row],[アイコン名]]&amp;"&lt;/BookIcon&gt;"&amp;
"&lt;Chapter&gt;"&amp;VLOOKUP(コアページテーブル[[#This Row],[チャプター]],チャプターテーブル[],2,FALSE)&amp;"&lt;/Chapter&gt;"&amp;
IF(ISBLANK(コアページテーブル[[#This Row],[ステージID]]),"","&lt;Episode&gt;"&amp;コアページテーブル[[#This Row],[ステージID]]&amp;"&lt;/Episode&gt;")&amp;
"&lt;Rarity&gt;"&amp;VLOOKUP(コアページテーブル[[#This Row],[レアリティ]],レアリティテーブル[],2,FALSE)&amp;"&lt;/Rarity&gt;"&amp;
"&lt;CharacterSkin&gt;"&amp;コアページテーブル[[#This Row],[表示スキン名]]&amp;"&lt;/CharacterSkin&gt;"&amp;
"&lt;/Book&gt;"</f>
        <v>&lt;!--キャモメのページ--&gt;&lt;Book ID="2279278"&gt;&lt;Name&gt;Wingull&lt;/Name&gt;&lt;TextId&gt;2279278&lt;/TextId&gt;&lt;EquipEffect&gt;&lt;HP&gt;1&lt;/HP&gt;&lt;Break&gt;1&lt;/Break&gt;&lt;SpeedMin&gt;1&lt;/SpeedMin&gt;&lt;Speed&gt;5&lt;/Speed&gt;&lt;SResist&gt;Normal&lt;/SResist&gt;&lt;PResist&gt;Normal&lt;/PResist&gt;&lt;HResist&gt;Normal&lt;/HResist&gt;&lt;SBResist&gt;Normal&lt;/SBResist&gt;&lt;PBResist&gt;Normal&lt;/PBResist&gt;&lt;HBResist&gt;Normal&lt;/HBResist&gt;&lt;!--みず/ひこうタイプ--&gt;&lt;Passive Level="1"&gt;22700310&lt;/Passive&gt;&lt;!--するどいめ--&gt;&lt;Passive Level="1"&gt;2270018&lt;/Passive&gt;&lt;!--うるおいボディ--&gt;&lt;Passive Level="1"&gt;2270011&lt;/Passive&gt;&lt;!--あめうけざら--&gt;&lt;Passive Level="1"&gt;2270019&lt;/Passive&gt;&lt;/EquipEffect&gt;&lt;NotEquip&gt;true&lt;/NotEquip&gt;&lt;BookIcon&gt;Pokemon&lt;/BookIcon&gt;&lt;Chapter&gt;4&lt;/Chapter&gt;&lt;Episode&gt;2278000&lt;/Episode&gt;&lt;Rarity&gt;Unique&lt;/Rarity&gt;&lt;CharacterSkin&gt;KetherLibrarian&lt;/CharacterSkin&gt;&lt;/Book&gt;</v>
      </c>
      <c r="Y8" t="str">
        <f>"&lt;BookDesc BookID="""&amp;コアページテーブル[[#This Row],[ID]]&amp;"""&gt;"&amp;
"&lt;BookName&gt;"&amp;コアページテーブル[[#This Row],[表示名]]&amp;"&lt;/BookName&gt;"&amp;
"&lt;TextList&gt;"&amp;
"&lt;/TextList&gt;"&amp;
"&lt;PassiveList /&gt;"&amp;
"&lt;/BookDesc&gt;"</f>
        <v>&lt;BookDesc BookID="2279278"&gt;&lt;BookName&gt;キャモメのページ&lt;/BookName&gt;&lt;TextList&gt;&lt;/TextList&gt;&lt;PassiveList /&gt;&lt;/BookDesc&gt;</v>
      </c>
      <c r="Z8" s="22" t="str">
        <f>"|"&amp;コアページテーブル[[#This Row],[表示名]]&amp;"|"&amp;IF(ISBLANK(コアページテーブル[[#This Row],[パッシブ1(タイプ系)]]),"",コアページテーブル[[#This Row],[パッシブ1(タイプ系)]])&amp;IF(ISBLANK(コアページテーブル[[#This Row],[パッシブ2(特性1)]]),"","&lt;br&gt;"&amp;コアページテーブル[[#This Row],[パッシブ2(特性1)]])&amp;IF(ISBLANK(コアページテーブル[[#This Row],[パッシブ3(特性2)]]),"","&lt;br&gt;"&amp;コアページテーブル[[#This Row],[パッシブ3(特性2)]])&amp;IF(ISBLANK(コアページテーブル[[#This Row],[パッシブ4(隠れ特性)]]),"","&lt;br&gt;"&amp;コアページテーブル[[#This Row],[パッシブ4(隠れ特性)]])&amp;"|"</f>
        <v>|キャモメのページ|みず/ひこうタイプ&lt;br&gt;するどいめ&lt;br&gt;うるおいボディ&lt;br&gt;あめうけざら|</v>
      </c>
      <c r="AA8" t="str">
        <f>""</f>
        <v/>
      </c>
    </row>
    <row r="9" spans="1:27" x14ac:dyDescent="0.25">
      <c r="A9" s="2" t="s">
        <v>86</v>
      </c>
      <c r="B9">
        <v>2279279</v>
      </c>
      <c r="C9" s="2" t="s">
        <v>221</v>
      </c>
      <c r="D9">
        <v>1</v>
      </c>
      <c r="E9">
        <v>1</v>
      </c>
      <c r="F9">
        <v>1</v>
      </c>
      <c r="G9">
        <v>5</v>
      </c>
      <c r="H9" s="2" t="s">
        <v>91</v>
      </c>
      <c r="I9" s="2" t="s">
        <v>91</v>
      </c>
      <c r="J9" s="2" t="s">
        <v>91</v>
      </c>
      <c r="K9" s="2" t="s">
        <v>91</v>
      </c>
      <c r="L9" s="2" t="s">
        <v>91</v>
      </c>
      <c r="M9" s="2" t="s">
        <v>91</v>
      </c>
      <c r="N9" s="2" t="s">
        <v>101</v>
      </c>
      <c r="O9" s="2" t="s">
        <v>108</v>
      </c>
      <c r="P9" s="2" t="s">
        <v>14</v>
      </c>
      <c r="Q9">
        <v>2278000</v>
      </c>
      <c r="R9" s="2" t="s">
        <v>22</v>
      </c>
      <c r="S9" s="2" t="s">
        <v>112</v>
      </c>
      <c r="T9" s="17" t="s">
        <v>169</v>
      </c>
      <c r="U9" s="17" t="s">
        <v>156</v>
      </c>
      <c r="V9" s="17" t="s">
        <v>162</v>
      </c>
      <c r="W9" s="17" t="s">
        <v>159</v>
      </c>
      <c r="X9" t="str">
        <f>"&lt;!--"&amp;コアページテーブル[[#This Row],[表示名]]&amp;"--&gt;"&amp;
"&lt;Book ID="""&amp;コアページテーブル[[#This Row],[ID]]&amp;"""&gt;"&amp;
"&lt;Name&gt;"&amp;コアページテーブル[[#This Row],[内部名]]&amp;"&lt;/Name&gt;"&amp;
"&lt;TextId&gt;"&amp;コアページテーブル[[#This Row],[ID]]&amp;"&lt;/TextId&gt;"&amp;
"&lt;EquipEffect&gt;"&amp;
"&lt;HP&gt;"&amp;コアページテーブル[[#This Row],[体力]]&amp;"&lt;/HP&gt;"&amp;
"&lt;Break&gt;"&amp;コアページテーブル[[#This Row],[混乱耐性]]&amp;"&lt;/Break&gt;"&amp;
"&lt;SpeedMin&gt;"&amp;コアページテーブル[[#This Row],[最小速度]]&amp;"&lt;/SpeedMin&gt;"&amp;
"&lt;Speed&gt;"&amp;コアページテーブル[[#This Row],[最大速度]]&amp;"&lt;/Speed&gt;"&amp;
"&lt;SResist&gt;"&amp;VLOOKUP(コアページテーブル[[#This Row],[斬撃耐性]],属性耐性テーブル[],2,FALSE)&amp;"&lt;/SResist&gt;"&amp;
"&lt;PResist&gt;"&amp;VLOOKUP(コアページテーブル[[#This Row],[貫通耐性]],属性耐性テーブル[],2,FALSE)&amp;"&lt;/PResist&gt;"&amp;
"&lt;HResist&gt;"&amp;VLOOKUP(コアページテーブル[[#This Row],[打撃耐性]],属性耐性テーブル[],2,FALSE)&amp;"&lt;/HResist&gt;"&amp;
"&lt;SBResist&gt;"&amp;VLOOKUP(コアページテーブル[[#This Row],[斬撃混乱耐性]],属性耐性テーブル[],2,FALSE)&amp;"&lt;/SBResist&gt;"&amp;
"&lt;PBResist&gt;"&amp;VLOOKUP(コアページテーブル[[#This Row],[貫通混乱耐性]],属性耐性テーブル[],2,FALSE)&amp;"&lt;/PBResist&gt;"&amp;
"&lt;HBResist&gt;"&amp;VLOOKUP(コアページテーブル[[#This Row],[打撃混乱耐性]],属性耐性テーブル[],2,FALSE)&amp;"&lt;/HBResist&gt;"&amp;
IF(ISBLANK(コアページテーブル[[#This Row],[パッシブ1(タイプ系)]]),"","&lt;!--"&amp;コアページテーブル[[#This Row],[パッシブ1(タイプ系)]]&amp;"--&gt;&lt;Passive Level=""1""&gt;"&amp;VLOOKUP(コアページテーブル[[#This Row],[パッシブ1(タイプ系)]],タイプ系パッシブテーブル[],2,FALSE)&amp;"&lt;/Passive&gt;")&amp;
IF(ISBLANK(コアページテーブル[[#This Row],[パッシブ2(特性1)]]),"","&lt;!--"&amp;コアページテーブル[[#This Row],[パッシブ2(特性1)]]&amp;"--&gt;&lt;Passive Level=""1""&gt;"&amp;VLOOKUP(コアページテーブル[[#This Row],[パッシブ2(特性1)]],パッシブテーブル[],2,FALSE)&amp;"&lt;/Passive&gt;")&amp;
IF(ISBLANK(コアページテーブル[[#This Row],[パッシブ3(特性2)]]),"","&lt;!--"&amp;コアページテーブル[[#This Row],[パッシブ3(特性2)]]&amp;"--&gt;&lt;Passive Level=""1""&gt;"&amp;VLOOKUP(コアページテーブル[[#This Row],[パッシブ3(特性2)]],パッシブテーブル[],2,FALSE)&amp;"&lt;/Passive&gt;")&amp;
IF(ISBLANK(コアページテーブル[[#This Row],[パッシブ4(隠れ特性)]]),"","&lt;!--"&amp;コアページテーブル[[#This Row],[パッシブ4(隠れ特性)]]&amp;"--&gt;&lt;Passive Level=""1""&gt;"&amp;VLOOKUP(コアページテーブル[[#This Row],[パッシブ4(隠れ特性)]],パッシブテーブル[],2,FALSE)&amp;"&lt;/Passive&gt;")&amp;
"&lt;/EquipEffect&gt;"&amp;
IF(コアページテーブル[[#This Row],[装着不可]]="true","&lt;NotEquip&gt;true&lt;/NotEquip&gt;","")&amp;
"&lt;BookIcon&gt;"&amp;コアページテーブル[[#This Row],[アイコン名]]&amp;"&lt;/BookIcon&gt;"&amp;
"&lt;Chapter&gt;"&amp;VLOOKUP(コアページテーブル[[#This Row],[チャプター]],チャプターテーブル[],2,FALSE)&amp;"&lt;/Chapter&gt;"&amp;
IF(ISBLANK(コアページテーブル[[#This Row],[ステージID]]),"","&lt;Episode&gt;"&amp;コアページテーブル[[#This Row],[ステージID]]&amp;"&lt;/Episode&gt;")&amp;
"&lt;Rarity&gt;"&amp;VLOOKUP(コアページテーブル[[#This Row],[レアリティ]],レアリティテーブル[],2,FALSE)&amp;"&lt;/Rarity&gt;"&amp;
"&lt;CharacterSkin&gt;"&amp;コアページテーブル[[#This Row],[表示スキン名]]&amp;"&lt;/CharacterSkin&gt;"&amp;
"&lt;/Book&gt;"</f>
        <v>&lt;!--ペリッパーのページ--&gt;&lt;Book ID="2279279"&gt;&lt;Name&gt;Pelipper&lt;/Name&gt;&lt;TextId&gt;2279279&lt;/TextId&gt;&lt;EquipEffect&gt;&lt;HP&gt;1&lt;/HP&gt;&lt;Break&gt;1&lt;/Break&gt;&lt;SpeedMin&gt;1&lt;/SpeedMin&gt;&lt;Speed&gt;5&lt;/Speed&gt;&lt;SResist&gt;Normal&lt;/SResist&gt;&lt;PResist&gt;Normal&lt;/PResist&gt;&lt;HResist&gt;Normal&lt;/HResist&gt;&lt;SBResist&gt;Normal&lt;/SBResist&gt;&lt;PBResist&gt;Normal&lt;/PBResist&gt;&lt;HBResist&gt;Normal&lt;/HBResist&gt;&lt;!--みず/ひこうタイプ--&gt;&lt;Passive Level="1"&gt;22700310&lt;/Passive&gt;&lt;!--するどいめ--&gt;&lt;Passive Level="1"&gt;2270018&lt;/Passive&gt;&lt;!--あめふらし--&gt;&lt;Passive Level="1"&gt;2270020&lt;/Passive&gt;&lt;!--あめうけざら--&gt;&lt;Passive Level="1"&gt;2270019&lt;/Passive&gt;&lt;/EquipEffect&gt;&lt;NotEquip&gt;true&lt;/NotEquip&gt;&lt;BookIcon&gt;Pokemon&lt;/BookIcon&gt;&lt;Chapter&gt;4&lt;/Chapter&gt;&lt;Episode&gt;2278000&lt;/Episode&gt;&lt;Rarity&gt;Unique&lt;/Rarity&gt;&lt;CharacterSkin&gt;KetherLibrarian&lt;/CharacterSkin&gt;&lt;/Book&gt;</v>
      </c>
      <c r="Y9" t="str">
        <f>"&lt;BookDesc BookID="""&amp;コアページテーブル[[#This Row],[ID]]&amp;"""&gt;"&amp;
"&lt;BookName&gt;"&amp;コアページテーブル[[#This Row],[表示名]]&amp;"&lt;/BookName&gt;"&amp;
"&lt;TextList&gt;"&amp;
"&lt;/TextList&gt;"&amp;
"&lt;PassiveList /&gt;"&amp;
"&lt;/BookDesc&gt;"</f>
        <v>&lt;BookDesc BookID="2279279"&gt;&lt;BookName&gt;ペリッパーのページ&lt;/BookName&gt;&lt;TextList&gt;&lt;/TextList&gt;&lt;PassiveList /&gt;&lt;/BookDesc&gt;</v>
      </c>
      <c r="Z9" s="22" t="str">
        <f>"|"&amp;コアページテーブル[[#This Row],[表示名]]&amp;"|"&amp;IF(ISBLANK(コアページテーブル[[#This Row],[パッシブ1(タイプ系)]]),"",コアページテーブル[[#This Row],[パッシブ1(タイプ系)]])&amp;IF(ISBLANK(コアページテーブル[[#This Row],[パッシブ2(特性1)]]),"","&lt;br&gt;"&amp;コアページテーブル[[#This Row],[パッシブ2(特性1)]])&amp;IF(ISBLANK(コアページテーブル[[#This Row],[パッシブ3(特性2)]]),"","&lt;br&gt;"&amp;コアページテーブル[[#This Row],[パッシブ3(特性2)]])&amp;IF(ISBLANK(コアページテーブル[[#This Row],[パッシブ4(隠れ特性)]]),"","&lt;br&gt;"&amp;コアページテーブル[[#This Row],[パッシブ4(隠れ特性)]])&amp;"|"</f>
        <v>|ペリッパーのページ|みず/ひこうタイプ&lt;br&gt;するどいめ&lt;br&gt;あめふらし&lt;br&gt;あめうけざら|</v>
      </c>
      <c r="AA9" t="str">
        <f>""</f>
        <v/>
      </c>
    </row>
    <row r="10" spans="1:27" x14ac:dyDescent="0.25">
      <c r="A10" s="2" t="s">
        <v>209</v>
      </c>
      <c r="B10">
        <v>2279470</v>
      </c>
      <c r="C10" s="2" t="s">
        <v>222</v>
      </c>
      <c r="D10">
        <v>1</v>
      </c>
      <c r="E10">
        <v>1</v>
      </c>
      <c r="F10">
        <v>1</v>
      </c>
      <c r="G10">
        <v>5</v>
      </c>
      <c r="H10" s="2" t="s">
        <v>91</v>
      </c>
      <c r="I10" s="2" t="s">
        <v>91</v>
      </c>
      <c r="J10" s="2" t="s">
        <v>91</v>
      </c>
      <c r="K10" s="2" t="s">
        <v>91</v>
      </c>
      <c r="L10" s="2" t="s">
        <v>91</v>
      </c>
      <c r="M10" s="2" t="s">
        <v>91</v>
      </c>
      <c r="N10" s="2" t="s">
        <v>101</v>
      </c>
      <c r="O10" s="2" t="s">
        <v>108</v>
      </c>
      <c r="P10" s="2" t="s">
        <v>14</v>
      </c>
      <c r="Q10">
        <v>2278000</v>
      </c>
      <c r="R10" s="2" t="s">
        <v>22</v>
      </c>
      <c r="S10" s="2" t="s">
        <v>112</v>
      </c>
      <c r="T10" s="17" t="s">
        <v>171</v>
      </c>
      <c r="U10" s="17" t="s">
        <v>145</v>
      </c>
      <c r="W10" s="17" t="s">
        <v>148</v>
      </c>
      <c r="X10" t="str">
        <f>"&lt;!--"&amp;コアページテーブル[[#This Row],[表示名]]&amp;"--&gt;"&amp;
"&lt;Book ID="""&amp;コアページテーブル[[#This Row],[ID]]&amp;"""&gt;"&amp;
"&lt;Name&gt;"&amp;コアページテーブル[[#This Row],[内部名]]&amp;"&lt;/Name&gt;"&amp;
"&lt;TextId&gt;"&amp;コアページテーブル[[#This Row],[ID]]&amp;"&lt;/TextId&gt;"&amp;
"&lt;EquipEffect&gt;"&amp;
"&lt;HP&gt;"&amp;コアページテーブル[[#This Row],[体力]]&amp;"&lt;/HP&gt;"&amp;
"&lt;Break&gt;"&amp;コアページテーブル[[#This Row],[混乱耐性]]&amp;"&lt;/Break&gt;"&amp;
"&lt;SpeedMin&gt;"&amp;コアページテーブル[[#This Row],[最小速度]]&amp;"&lt;/SpeedMin&gt;"&amp;
"&lt;Speed&gt;"&amp;コアページテーブル[[#This Row],[最大速度]]&amp;"&lt;/Speed&gt;"&amp;
"&lt;SResist&gt;"&amp;VLOOKUP(コアページテーブル[[#This Row],[斬撃耐性]],属性耐性テーブル[],2,FALSE)&amp;"&lt;/SResist&gt;"&amp;
"&lt;PResist&gt;"&amp;VLOOKUP(コアページテーブル[[#This Row],[貫通耐性]],属性耐性テーブル[],2,FALSE)&amp;"&lt;/PResist&gt;"&amp;
"&lt;HResist&gt;"&amp;VLOOKUP(コアページテーブル[[#This Row],[打撃耐性]],属性耐性テーブル[],2,FALSE)&amp;"&lt;/HResist&gt;"&amp;
"&lt;SBResist&gt;"&amp;VLOOKUP(コアページテーブル[[#This Row],[斬撃混乱耐性]],属性耐性テーブル[],2,FALSE)&amp;"&lt;/SBResist&gt;"&amp;
"&lt;PBResist&gt;"&amp;VLOOKUP(コアページテーブル[[#This Row],[貫通混乱耐性]],属性耐性テーブル[],2,FALSE)&amp;"&lt;/PBResist&gt;"&amp;
"&lt;HBResist&gt;"&amp;VLOOKUP(コアページテーブル[[#This Row],[打撃混乱耐性]],属性耐性テーブル[],2,FALSE)&amp;"&lt;/HBResist&gt;"&amp;
IF(ISBLANK(コアページテーブル[[#This Row],[パッシブ1(タイプ系)]]),"","&lt;!--"&amp;コアページテーブル[[#This Row],[パッシブ1(タイプ系)]]&amp;"--&gt;&lt;Passive Level=""1""&gt;"&amp;VLOOKUP(コアページテーブル[[#This Row],[パッシブ1(タイプ系)]],タイプ系パッシブテーブル[],2,FALSE)&amp;"&lt;/Passive&gt;")&amp;
IF(ISBLANK(コアページテーブル[[#This Row],[パッシブ2(特性1)]]),"","&lt;!--"&amp;コアページテーブル[[#This Row],[パッシブ2(特性1)]]&amp;"--&gt;&lt;Passive Level=""1""&gt;"&amp;VLOOKUP(コアページテーブル[[#This Row],[パッシブ2(特性1)]],パッシブテーブル[],2,FALSE)&amp;"&lt;/Passive&gt;")&amp;
IF(ISBLANK(コアページテーブル[[#This Row],[パッシブ3(特性2)]]),"","&lt;!--"&amp;コアページテーブル[[#This Row],[パッシブ3(特性2)]]&amp;"--&gt;&lt;Passive Level=""1""&gt;"&amp;VLOOKUP(コアページテーブル[[#This Row],[パッシブ3(特性2)]],パッシブテーブル[],2,FALSE)&amp;"&lt;/Passive&gt;")&amp;
IF(ISBLANK(コアページテーブル[[#This Row],[パッシブ4(隠れ特性)]]),"","&lt;!--"&amp;コアページテーブル[[#This Row],[パッシブ4(隠れ特性)]]&amp;"--&gt;&lt;Passive Level=""1""&gt;"&amp;VLOOKUP(コアページテーブル[[#This Row],[パッシブ4(隠れ特性)]],パッシブテーブル[],2,FALSE)&amp;"&lt;/Passive&gt;")&amp;
"&lt;/EquipEffect&gt;"&amp;
IF(コアページテーブル[[#This Row],[装着不可]]="true","&lt;NotEquip&gt;true&lt;/NotEquip&gt;","")&amp;
"&lt;BookIcon&gt;"&amp;コアページテーブル[[#This Row],[アイコン名]]&amp;"&lt;/BookIcon&gt;"&amp;
"&lt;Chapter&gt;"&amp;VLOOKUP(コアページテーブル[[#This Row],[チャプター]],チャプターテーブル[],2,FALSE)&amp;"&lt;/Chapter&gt;"&amp;
IF(ISBLANK(コアページテーブル[[#This Row],[ステージID]]),"","&lt;Episode&gt;"&amp;コアページテーブル[[#This Row],[ステージID]]&amp;"&lt;/Episode&gt;")&amp;
"&lt;Rarity&gt;"&amp;VLOOKUP(コアページテーブル[[#This Row],[レアリティ]],レアリティテーブル[],2,FALSE)&amp;"&lt;/Rarity&gt;"&amp;
"&lt;CharacterSkin&gt;"&amp;コアページテーブル[[#This Row],[表示スキン名]]&amp;"&lt;/CharacterSkin&gt;"&amp;
"&lt;/Book&gt;"</f>
        <v>&lt;!--リーフィアのページ--&gt;&lt;Book ID="2279470"&gt;&lt;Name&gt;Leafeon&lt;/Name&gt;&lt;TextId&gt;2279470&lt;/TextId&gt;&lt;EquipEffect&gt;&lt;HP&gt;1&lt;/HP&gt;&lt;Break&gt;1&lt;/Break&gt;&lt;SpeedMin&gt;1&lt;/SpeedMin&gt;&lt;Speed&gt;5&lt;/Speed&gt;&lt;SResist&gt;Normal&lt;/SResist&gt;&lt;PResist&gt;Normal&lt;/PResist&gt;&lt;HResist&gt;Normal&lt;/HResist&gt;&lt;SBResist&gt;Normal&lt;/SBResist&gt;&lt;PBResist&gt;Normal&lt;/PBResist&gt;&lt;HBResist&gt;Normal&lt;/HBResist&gt;&lt;!--くさタイプ--&gt;&lt;Passive Level="1"&gt;22700500&lt;/Passive&gt;&lt;!--リーフガード--&gt;&lt;Passive Level="1"&gt;2270014&lt;/Passive&gt;&lt;!--ようりょくそ--&gt;&lt;Passive Level="1"&gt;2270015&lt;/Passive&gt;&lt;/EquipEffect&gt;&lt;NotEquip&gt;true&lt;/NotEquip&gt;&lt;BookIcon&gt;Pokemon&lt;/BookIcon&gt;&lt;Chapter&gt;4&lt;/Chapter&gt;&lt;Episode&gt;2278000&lt;/Episode&gt;&lt;Rarity&gt;Unique&lt;/Rarity&gt;&lt;CharacterSkin&gt;KetherLibrarian&lt;/CharacterSkin&gt;&lt;/Book&gt;</v>
      </c>
      <c r="Y10" t="str">
        <f>"&lt;BookDesc BookID="""&amp;コアページテーブル[[#This Row],[ID]]&amp;"""&gt;"&amp;
"&lt;BookName&gt;"&amp;コアページテーブル[[#This Row],[表示名]]&amp;"&lt;/BookName&gt;"&amp;
"&lt;TextList&gt;"&amp;
"&lt;/TextList&gt;"&amp;
"&lt;PassiveList /&gt;"&amp;
"&lt;/BookDesc&gt;"</f>
        <v>&lt;BookDesc BookID="2279470"&gt;&lt;BookName&gt;リーフィアのページ&lt;/BookName&gt;&lt;TextList&gt;&lt;/TextList&gt;&lt;PassiveList /&gt;&lt;/BookDesc&gt;</v>
      </c>
      <c r="Z10" s="22" t="str">
        <f>"|"&amp;コアページテーブル[[#This Row],[表示名]]&amp;"|"&amp;IF(ISBLANK(コアページテーブル[[#This Row],[パッシブ1(タイプ系)]]),"",コアページテーブル[[#This Row],[パッシブ1(タイプ系)]])&amp;IF(ISBLANK(コアページテーブル[[#This Row],[パッシブ2(特性1)]]),"","&lt;br&gt;"&amp;コアページテーブル[[#This Row],[パッシブ2(特性1)]])&amp;IF(ISBLANK(コアページテーブル[[#This Row],[パッシブ3(特性2)]]),"","&lt;br&gt;"&amp;コアページテーブル[[#This Row],[パッシブ3(特性2)]])&amp;IF(ISBLANK(コアページテーブル[[#This Row],[パッシブ4(隠れ特性)]]),"","&lt;br&gt;"&amp;コアページテーブル[[#This Row],[パッシブ4(隠れ特性)]])&amp;"|"</f>
        <v>|リーフィアのページ|くさタイプ&lt;br&gt;リーフガード&lt;br&gt;ようりょくそ|</v>
      </c>
      <c r="AA10" t="str">
        <f>""</f>
        <v/>
      </c>
    </row>
    <row r="11" spans="1:27" x14ac:dyDescent="0.25">
      <c r="A11" s="2" t="s">
        <v>210</v>
      </c>
      <c r="B11">
        <v>2279471</v>
      </c>
      <c r="C11" s="2" t="s">
        <v>223</v>
      </c>
      <c r="D11">
        <v>1</v>
      </c>
      <c r="E11">
        <v>1</v>
      </c>
      <c r="F11">
        <v>1</v>
      </c>
      <c r="G11">
        <v>5</v>
      </c>
      <c r="H11" s="2" t="s">
        <v>91</v>
      </c>
      <c r="I11" s="2" t="s">
        <v>91</v>
      </c>
      <c r="J11" s="2" t="s">
        <v>91</v>
      </c>
      <c r="K11" s="2" t="s">
        <v>91</v>
      </c>
      <c r="L11" s="2" t="s">
        <v>91</v>
      </c>
      <c r="M11" s="2" t="s">
        <v>91</v>
      </c>
      <c r="N11" s="2" t="s">
        <v>101</v>
      </c>
      <c r="O11" s="2" t="s">
        <v>108</v>
      </c>
      <c r="P11" s="2" t="s">
        <v>14</v>
      </c>
      <c r="Q11">
        <v>2278000</v>
      </c>
      <c r="R11" s="2" t="s">
        <v>22</v>
      </c>
      <c r="S11" s="2" t="s">
        <v>112</v>
      </c>
      <c r="T11" s="17" t="s">
        <v>172</v>
      </c>
      <c r="U11" s="17" t="s">
        <v>150</v>
      </c>
      <c r="W11" s="17" t="s">
        <v>153</v>
      </c>
      <c r="X11" t="str">
        <f>"&lt;!--"&amp;コアページテーブル[[#This Row],[表示名]]&amp;"--&gt;"&amp;
"&lt;Book ID="""&amp;コアページテーブル[[#This Row],[ID]]&amp;"""&gt;"&amp;
"&lt;Name&gt;"&amp;コアページテーブル[[#This Row],[内部名]]&amp;"&lt;/Name&gt;"&amp;
"&lt;TextId&gt;"&amp;コアページテーブル[[#This Row],[ID]]&amp;"&lt;/TextId&gt;"&amp;
"&lt;EquipEffect&gt;"&amp;
"&lt;HP&gt;"&amp;コアページテーブル[[#This Row],[体力]]&amp;"&lt;/HP&gt;"&amp;
"&lt;Break&gt;"&amp;コアページテーブル[[#This Row],[混乱耐性]]&amp;"&lt;/Break&gt;"&amp;
"&lt;SpeedMin&gt;"&amp;コアページテーブル[[#This Row],[最小速度]]&amp;"&lt;/SpeedMin&gt;"&amp;
"&lt;Speed&gt;"&amp;コアページテーブル[[#This Row],[最大速度]]&amp;"&lt;/Speed&gt;"&amp;
"&lt;SResist&gt;"&amp;VLOOKUP(コアページテーブル[[#This Row],[斬撃耐性]],属性耐性テーブル[],2,FALSE)&amp;"&lt;/SResist&gt;"&amp;
"&lt;PResist&gt;"&amp;VLOOKUP(コアページテーブル[[#This Row],[貫通耐性]],属性耐性テーブル[],2,FALSE)&amp;"&lt;/PResist&gt;"&amp;
"&lt;HResist&gt;"&amp;VLOOKUP(コアページテーブル[[#This Row],[打撃耐性]],属性耐性テーブル[],2,FALSE)&amp;"&lt;/HResist&gt;"&amp;
"&lt;SBResist&gt;"&amp;VLOOKUP(コアページテーブル[[#This Row],[斬撃混乱耐性]],属性耐性テーブル[],2,FALSE)&amp;"&lt;/SBResist&gt;"&amp;
"&lt;PBResist&gt;"&amp;VLOOKUP(コアページテーブル[[#This Row],[貫通混乱耐性]],属性耐性テーブル[],2,FALSE)&amp;"&lt;/PBResist&gt;"&amp;
"&lt;HBResist&gt;"&amp;VLOOKUP(コアページテーブル[[#This Row],[打撃混乱耐性]],属性耐性テーブル[],2,FALSE)&amp;"&lt;/HBResist&gt;"&amp;
IF(ISBLANK(コアページテーブル[[#This Row],[パッシブ1(タイプ系)]]),"","&lt;!--"&amp;コアページテーブル[[#This Row],[パッシブ1(タイプ系)]]&amp;"--&gt;&lt;Passive Level=""1""&gt;"&amp;VLOOKUP(コアページテーブル[[#This Row],[パッシブ1(タイプ系)]],タイプ系パッシブテーブル[],2,FALSE)&amp;"&lt;/Passive&gt;")&amp;
IF(ISBLANK(コアページテーブル[[#This Row],[パッシブ2(特性1)]]),"","&lt;!--"&amp;コアページテーブル[[#This Row],[パッシブ2(特性1)]]&amp;"--&gt;&lt;Passive Level=""1""&gt;"&amp;VLOOKUP(コアページテーブル[[#This Row],[パッシブ2(特性1)]],パッシブテーブル[],2,FALSE)&amp;"&lt;/Passive&gt;")&amp;
IF(ISBLANK(コアページテーブル[[#This Row],[パッシブ3(特性2)]]),"","&lt;!--"&amp;コアページテーブル[[#This Row],[パッシブ3(特性2)]]&amp;"--&gt;&lt;Passive Level=""1""&gt;"&amp;VLOOKUP(コアページテーブル[[#This Row],[パッシブ3(特性2)]],パッシブテーブル[],2,FALSE)&amp;"&lt;/Passive&gt;")&amp;
IF(ISBLANK(コアページテーブル[[#This Row],[パッシブ4(隠れ特性)]]),"","&lt;!--"&amp;コアページテーブル[[#This Row],[パッシブ4(隠れ特性)]]&amp;"--&gt;&lt;Passive Level=""1""&gt;"&amp;VLOOKUP(コアページテーブル[[#This Row],[パッシブ4(隠れ特性)]],パッシブテーブル[],2,FALSE)&amp;"&lt;/Passive&gt;")&amp;
"&lt;/EquipEffect&gt;"&amp;
IF(コアページテーブル[[#This Row],[装着不可]]="true","&lt;NotEquip&gt;true&lt;/NotEquip&gt;","")&amp;
"&lt;BookIcon&gt;"&amp;コアページテーブル[[#This Row],[アイコン名]]&amp;"&lt;/BookIcon&gt;"&amp;
"&lt;Chapter&gt;"&amp;VLOOKUP(コアページテーブル[[#This Row],[チャプター]],チャプターテーブル[],2,FALSE)&amp;"&lt;/Chapter&gt;"&amp;
IF(ISBLANK(コアページテーブル[[#This Row],[ステージID]]),"","&lt;Episode&gt;"&amp;コアページテーブル[[#This Row],[ステージID]]&amp;"&lt;/Episode&gt;")&amp;
"&lt;Rarity&gt;"&amp;VLOOKUP(コアページテーブル[[#This Row],[レアリティ]],レアリティテーブル[],2,FALSE)&amp;"&lt;/Rarity&gt;"&amp;
"&lt;CharacterSkin&gt;"&amp;コアページテーブル[[#This Row],[表示スキン名]]&amp;"&lt;/CharacterSkin&gt;"&amp;
"&lt;/Book&gt;"</f>
        <v>&lt;!--グレイシアのページ--&gt;&lt;Book ID="2279471"&gt;&lt;Name&gt;Glaceon&lt;/Name&gt;&lt;TextId&gt;2279471&lt;/TextId&gt;&lt;EquipEffect&gt;&lt;HP&gt;1&lt;/HP&gt;&lt;Break&gt;1&lt;/Break&gt;&lt;SpeedMin&gt;1&lt;/SpeedMin&gt;&lt;Speed&gt;5&lt;/Speed&gt;&lt;SResist&gt;Normal&lt;/SResist&gt;&lt;PResist&gt;Normal&lt;/PResist&gt;&lt;HResist&gt;Normal&lt;/HResist&gt;&lt;SBResist&gt;Normal&lt;/SBResist&gt;&lt;PBResist&gt;Normal&lt;/PBResist&gt;&lt;HBResist&gt;Normal&lt;/HBResist&gt;&lt;!--こおりタイプ--&gt;&lt;Passive Level="1"&gt;22700600&lt;/Passive&gt;&lt;!--ゆきがくれ--&gt;&lt;Passive Level="1"&gt;2270016&lt;/Passive&gt;&lt;!--アイスボディ--&gt;&lt;Passive Level="1"&gt;2270017&lt;/Passive&gt;&lt;/EquipEffect&gt;&lt;NotEquip&gt;true&lt;/NotEquip&gt;&lt;BookIcon&gt;Pokemon&lt;/BookIcon&gt;&lt;Chapter&gt;4&lt;/Chapter&gt;&lt;Episode&gt;2278000&lt;/Episode&gt;&lt;Rarity&gt;Unique&lt;/Rarity&gt;&lt;CharacterSkin&gt;KetherLibrarian&lt;/CharacterSkin&gt;&lt;/Book&gt;</v>
      </c>
      <c r="Y11" t="str">
        <f>"&lt;BookDesc BookID="""&amp;コアページテーブル[[#This Row],[ID]]&amp;"""&gt;"&amp;
"&lt;BookName&gt;"&amp;コアページテーブル[[#This Row],[表示名]]&amp;"&lt;/BookName&gt;"&amp;
"&lt;TextList&gt;"&amp;
"&lt;/TextList&gt;"&amp;
"&lt;PassiveList /&gt;"&amp;
"&lt;/BookDesc&gt;"</f>
        <v>&lt;BookDesc BookID="2279471"&gt;&lt;BookName&gt;グレイシアのページ&lt;/BookName&gt;&lt;TextList&gt;&lt;/TextList&gt;&lt;PassiveList /&gt;&lt;/BookDesc&gt;</v>
      </c>
      <c r="Z11" s="22" t="str">
        <f>"|"&amp;コアページテーブル[[#This Row],[表示名]]&amp;"|"&amp;IF(ISBLANK(コアページテーブル[[#This Row],[パッシブ1(タイプ系)]]),"",コアページテーブル[[#This Row],[パッシブ1(タイプ系)]])&amp;IF(ISBLANK(コアページテーブル[[#This Row],[パッシブ2(特性1)]]),"","&lt;br&gt;"&amp;コアページテーブル[[#This Row],[パッシブ2(特性1)]])&amp;IF(ISBLANK(コアページテーブル[[#This Row],[パッシブ3(特性2)]]),"","&lt;br&gt;"&amp;コアページテーブル[[#This Row],[パッシブ3(特性2)]])&amp;IF(ISBLANK(コアページテーブル[[#This Row],[パッシブ4(隠れ特性)]]),"","&lt;br&gt;"&amp;コアページテーブル[[#This Row],[パッシブ4(隠れ特性)]])&amp;"|"</f>
        <v>|グレイシアのページ|こおりタイプ&lt;br&gt;ゆきがくれ&lt;br&gt;アイスボディ|</v>
      </c>
      <c r="AA11" t="str">
        <f>""</f>
        <v/>
      </c>
    </row>
    <row r="12" spans="1:27" x14ac:dyDescent="0.25">
      <c r="A12" s="2" t="s">
        <v>252</v>
      </c>
      <c r="B12">
        <v>2279613</v>
      </c>
      <c r="C12" s="2" t="s">
        <v>238</v>
      </c>
      <c r="D12">
        <v>1</v>
      </c>
      <c r="E12">
        <v>1</v>
      </c>
      <c r="F12">
        <v>1</v>
      </c>
      <c r="G12">
        <v>5</v>
      </c>
      <c r="H12" s="2" t="s">
        <v>91</v>
      </c>
      <c r="I12" s="2" t="s">
        <v>91</v>
      </c>
      <c r="J12" s="2" t="s">
        <v>91</v>
      </c>
      <c r="K12" s="2" t="s">
        <v>91</v>
      </c>
      <c r="L12" s="2" t="s">
        <v>91</v>
      </c>
      <c r="M12" s="2" t="s">
        <v>91</v>
      </c>
      <c r="N12" s="2" t="s">
        <v>101</v>
      </c>
      <c r="O12" s="2" t="s">
        <v>108</v>
      </c>
      <c r="P12" s="2" t="s">
        <v>14</v>
      </c>
      <c r="Q12">
        <v>2278000</v>
      </c>
      <c r="R12" s="2" t="s">
        <v>22</v>
      </c>
      <c r="S12" s="2" t="s">
        <v>112</v>
      </c>
      <c r="T12" s="17" t="s">
        <v>239</v>
      </c>
      <c r="U12" s="17" t="s">
        <v>240</v>
      </c>
      <c r="V12" s="17" t="s">
        <v>241</v>
      </c>
      <c r="W12" s="17" t="s">
        <v>242</v>
      </c>
      <c r="X12" s="3" t="str">
        <f>"&lt;!--"&amp;コアページテーブル[[#This Row],[表示名]]&amp;"--&gt;"&amp;
"&lt;Book ID="""&amp;コアページテーブル[[#This Row],[ID]]&amp;"""&gt;"&amp;
"&lt;Name&gt;"&amp;コアページテーブル[[#This Row],[内部名]]&amp;"&lt;/Name&gt;"&amp;
"&lt;TextId&gt;"&amp;コアページテーブル[[#This Row],[ID]]&amp;"&lt;/TextId&gt;"&amp;
"&lt;EquipEffect&gt;"&amp;
"&lt;HP&gt;"&amp;コアページテーブル[[#This Row],[体力]]&amp;"&lt;/HP&gt;"&amp;
"&lt;Break&gt;"&amp;コアページテーブル[[#This Row],[混乱耐性]]&amp;"&lt;/Break&gt;"&amp;
"&lt;SpeedMin&gt;"&amp;コアページテーブル[[#This Row],[最小速度]]&amp;"&lt;/SpeedMin&gt;"&amp;
"&lt;Speed&gt;"&amp;コアページテーブル[[#This Row],[最大速度]]&amp;"&lt;/Speed&gt;"&amp;
"&lt;SResist&gt;"&amp;VLOOKUP(コアページテーブル[[#This Row],[斬撃耐性]],属性耐性テーブル[],2,FALSE)&amp;"&lt;/SResist&gt;"&amp;
"&lt;PResist&gt;"&amp;VLOOKUP(コアページテーブル[[#This Row],[貫通耐性]],属性耐性テーブル[],2,FALSE)&amp;"&lt;/PResist&gt;"&amp;
"&lt;HResist&gt;"&amp;VLOOKUP(コアページテーブル[[#This Row],[打撃耐性]],属性耐性テーブル[],2,FALSE)&amp;"&lt;/HResist&gt;"&amp;
"&lt;SBResist&gt;"&amp;VLOOKUP(コアページテーブル[[#This Row],[斬撃混乱耐性]],属性耐性テーブル[],2,FALSE)&amp;"&lt;/SBResist&gt;"&amp;
"&lt;PBResist&gt;"&amp;VLOOKUP(コアページテーブル[[#This Row],[貫通混乱耐性]],属性耐性テーブル[],2,FALSE)&amp;"&lt;/PBResist&gt;"&amp;
"&lt;HBResist&gt;"&amp;VLOOKUP(コアページテーブル[[#This Row],[打撃混乱耐性]],属性耐性テーブル[],2,FALSE)&amp;"&lt;/HBResist&gt;"&amp;
IF(ISBLANK(コアページテーブル[[#This Row],[パッシブ1(タイプ系)]]),"","&lt;!--"&amp;コアページテーブル[[#This Row],[パッシブ1(タイプ系)]]&amp;"--&gt;&lt;Passive Level=""1""&gt;"&amp;VLOOKUP(コアページテーブル[[#This Row],[パッシブ1(タイプ系)]],タイプ系パッシブテーブル[],2,FALSE)&amp;"&lt;/Passive&gt;")&amp;
IF(ISBLANK(コアページテーブル[[#This Row],[パッシブ2(特性1)]]),"","&lt;!--"&amp;コアページテーブル[[#This Row],[パッシブ2(特性1)]]&amp;"--&gt;&lt;Passive Level=""1""&gt;"&amp;VLOOKUP(コアページテーブル[[#This Row],[パッシブ2(特性1)]],パッシブテーブル[],2,FALSE)&amp;"&lt;/Passive&gt;")&amp;
IF(ISBLANK(コアページテーブル[[#This Row],[パッシブ3(特性2)]]),"","&lt;!--"&amp;コアページテーブル[[#This Row],[パッシブ3(特性2)]]&amp;"--&gt;&lt;Passive Level=""1""&gt;"&amp;VLOOKUP(コアページテーブル[[#This Row],[パッシブ3(特性2)]],パッシブテーブル[],2,FALSE)&amp;"&lt;/Passive&gt;")&amp;
IF(ISBLANK(コアページテーブル[[#This Row],[パッシブ4(隠れ特性)]]),"","&lt;!--"&amp;コアページテーブル[[#This Row],[パッシブ4(隠れ特性)]]&amp;"--&gt;&lt;Passive Level=""1""&gt;"&amp;VLOOKUP(コアページテーブル[[#This Row],[パッシブ4(隠れ特性)]],パッシブテーブル[],2,FALSE)&amp;"&lt;/Passive&gt;")&amp;
"&lt;/EquipEffect&gt;"&amp;
IF(コアページテーブル[[#This Row],[装着不可]]="true","&lt;NotEquip&gt;true&lt;/NotEquip&gt;","")&amp;
"&lt;BookIcon&gt;"&amp;コアページテーブル[[#This Row],[アイコン名]]&amp;"&lt;/BookIcon&gt;"&amp;
"&lt;Chapter&gt;"&amp;VLOOKUP(コアページテーブル[[#This Row],[チャプター]],チャプターテーブル[],2,FALSE)&amp;"&lt;/Chapter&gt;"&amp;
IF(ISBLANK(コアページテーブル[[#This Row],[ステージID]]),"","&lt;Episode&gt;"&amp;コアページテーブル[[#This Row],[ステージID]]&amp;"&lt;/Episode&gt;")&amp;
"&lt;Rarity&gt;"&amp;VLOOKUP(コアページテーブル[[#This Row],[レアリティ]],レアリティテーブル[],2,FALSE)&amp;"&lt;/Rarity&gt;"&amp;
"&lt;CharacterSkin&gt;"&amp;コアページテーブル[[#This Row],[表示スキン名]]&amp;"&lt;/CharacterSkin&gt;"&amp;
"&lt;/Book&gt;"</f>
        <v>&lt;!--クマシュンのページ--&gt;&lt;Book ID="2279613"&gt;&lt;Name&gt;Cubchoo&lt;/Name&gt;&lt;TextId&gt;2279613&lt;/TextId&gt;&lt;EquipEffect&gt;&lt;HP&gt;1&lt;/HP&gt;&lt;Break&gt;1&lt;/Break&gt;&lt;SpeedMin&gt;1&lt;/SpeedMin&gt;&lt;Speed&gt;5&lt;/Speed&gt;&lt;SResist&gt;Normal&lt;/SResist&gt;&lt;PResist&gt;Normal&lt;/PResist&gt;&lt;HResist&gt;Normal&lt;/HResist&gt;&lt;SBResist&gt;Normal&lt;/SBResist&gt;&lt;PBResist&gt;Normal&lt;/PBResist&gt;&lt;HBResist&gt;Normal&lt;/HBResist&gt;&lt;!--こおりタイプ--&gt;&lt;Passive Level="1"&gt;22700600&lt;/Passive&gt;&lt;!--ゆきがくれ--&gt;&lt;Passive Level="1"&gt;2270016&lt;/Passive&gt;&lt;!--ゆきかき--&gt;&lt;Passive Level="1"&gt;2270021&lt;/Passive&gt;&lt;!--びびり--&gt;&lt;Passive Level="1"&gt;2270022&lt;/Passive&gt;&lt;/EquipEffect&gt;&lt;NotEquip&gt;true&lt;/NotEquip&gt;&lt;BookIcon&gt;Pokemon&lt;/BookIcon&gt;&lt;Chapter&gt;4&lt;/Chapter&gt;&lt;Episode&gt;2278000&lt;/Episode&gt;&lt;Rarity&gt;Unique&lt;/Rarity&gt;&lt;CharacterSkin&gt;KetherLibrarian&lt;/CharacterSkin&gt;&lt;/Book&gt;</v>
      </c>
      <c r="Y12" s="3" t="str">
        <f>"&lt;BookDesc BookID="""&amp;コアページテーブル[[#This Row],[ID]]&amp;"""&gt;"&amp;
"&lt;BookName&gt;"&amp;コアページテーブル[[#This Row],[表示名]]&amp;"&lt;/BookName&gt;"&amp;
"&lt;TextList&gt;"&amp;
"&lt;/TextList&gt;"&amp;
"&lt;PassiveList /&gt;"&amp;
"&lt;/BookDesc&gt;"</f>
        <v>&lt;BookDesc BookID="2279613"&gt;&lt;BookName&gt;クマシュンのページ&lt;/BookName&gt;&lt;TextList&gt;&lt;/TextList&gt;&lt;PassiveList /&gt;&lt;/BookDesc&gt;</v>
      </c>
      <c r="Z12" s="22" t="str">
        <f>"|"&amp;コアページテーブル[[#This Row],[表示名]]&amp;"|"&amp;IF(ISBLANK(コアページテーブル[[#This Row],[パッシブ1(タイプ系)]]),"",コアページテーブル[[#This Row],[パッシブ1(タイプ系)]])&amp;IF(ISBLANK(コアページテーブル[[#This Row],[パッシブ2(特性1)]]),"","&lt;br&gt;"&amp;コアページテーブル[[#This Row],[パッシブ2(特性1)]])&amp;IF(ISBLANK(コアページテーブル[[#This Row],[パッシブ3(特性2)]]),"","&lt;br&gt;"&amp;コアページテーブル[[#This Row],[パッシブ3(特性2)]])&amp;IF(ISBLANK(コアページテーブル[[#This Row],[パッシブ4(隠れ特性)]]),"","&lt;br&gt;"&amp;コアページテーブル[[#This Row],[パッシブ4(隠れ特性)]])&amp;"|"</f>
        <v>|クマシュンのページ|こおりタイプ&lt;br&gt;ゆきがくれ&lt;br&gt;ゆきかき&lt;br&gt;びびり|</v>
      </c>
      <c r="AA12" t="str">
        <f>""</f>
        <v/>
      </c>
    </row>
    <row r="13" spans="1:27" x14ac:dyDescent="0.25">
      <c r="A13" s="2" t="s">
        <v>236</v>
      </c>
      <c r="B13">
        <v>2279614</v>
      </c>
      <c r="C13" s="2" t="s">
        <v>237</v>
      </c>
      <c r="D13">
        <v>1</v>
      </c>
      <c r="E13">
        <v>1</v>
      </c>
      <c r="F13">
        <v>1</v>
      </c>
      <c r="G13">
        <v>5</v>
      </c>
      <c r="H13" s="2" t="s">
        <v>91</v>
      </c>
      <c r="I13" s="2" t="s">
        <v>91</v>
      </c>
      <c r="J13" s="2" t="s">
        <v>91</v>
      </c>
      <c r="K13" s="2" t="s">
        <v>91</v>
      </c>
      <c r="L13" s="2" t="s">
        <v>91</v>
      </c>
      <c r="M13" s="2" t="s">
        <v>91</v>
      </c>
      <c r="N13" s="2" t="s">
        <v>101</v>
      </c>
      <c r="O13" s="2" t="s">
        <v>108</v>
      </c>
      <c r="P13" s="2" t="s">
        <v>14</v>
      </c>
      <c r="Q13">
        <v>2278000</v>
      </c>
      <c r="R13" s="2" t="s">
        <v>22</v>
      </c>
      <c r="S13" s="2" t="s">
        <v>112</v>
      </c>
      <c r="T13" s="17" t="s">
        <v>82</v>
      </c>
      <c r="U13" s="17" t="s">
        <v>240</v>
      </c>
      <c r="V13" s="17" t="s">
        <v>241</v>
      </c>
      <c r="W13" s="17" t="s">
        <v>243</v>
      </c>
      <c r="X13" s="3" t="str">
        <f>"&lt;!--"&amp;コアページテーブル[[#This Row],[表示名]]&amp;"--&gt;"&amp;
"&lt;Book ID="""&amp;コアページテーブル[[#This Row],[ID]]&amp;"""&gt;"&amp;
"&lt;Name&gt;"&amp;コアページテーブル[[#This Row],[内部名]]&amp;"&lt;/Name&gt;"&amp;
"&lt;TextId&gt;"&amp;コアページテーブル[[#This Row],[ID]]&amp;"&lt;/TextId&gt;"&amp;
"&lt;EquipEffect&gt;"&amp;
"&lt;HP&gt;"&amp;コアページテーブル[[#This Row],[体力]]&amp;"&lt;/HP&gt;"&amp;
"&lt;Break&gt;"&amp;コアページテーブル[[#This Row],[混乱耐性]]&amp;"&lt;/Break&gt;"&amp;
"&lt;SpeedMin&gt;"&amp;コアページテーブル[[#This Row],[最小速度]]&amp;"&lt;/SpeedMin&gt;"&amp;
"&lt;Speed&gt;"&amp;コアページテーブル[[#This Row],[最大速度]]&amp;"&lt;/Speed&gt;"&amp;
"&lt;SResist&gt;"&amp;VLOOKUP(コアページテーブル[[#This Row],[斬撃耐性]],属性耐性テーブル[],2,FALSE)&amp;"&lt;/SResist&gt;"&amp;
"&lt;PResist&gt;"&amp;VLOOKUP(コアページテーブル[[#This Row],[貫通耐性]],属性耐性テーブル[],2,FALSE)&amp;"&lt;/PResist&gt;"&amp;
"&lt;HResist&gt;"&amp;VLOOKUP(コアページテーブル[[#This Row],[打撃耐性]],属性耐性テーブル[],2,FALSE)&amp;"&lt;/HResist&gt;"&amp;
"&lt;SBResist&gt;"&amp;VLOOKUP(コアページテーブル[[#This Row],[斬撃混乱耐性]],属性耐性テーブル[],2,FALSE)&amp;"&lt;/SBResist&gt;"&amp;
"&lt;PBResist&gt;"&amp;VLOOKUP(コアページテーブル[[#This Row],[貫通混乱耐性]],属性耐性テーブル[],2,FALSE)&amp;"&lt;/PBResist&gt;"&amp;
"&lt;HBResist&gt;"&amp;VLOOKUP(コアページテーブル[[#This Row],[打撃混乱耐性]],属性耐性テーブル[],2,FALSE)&amp;"&lt;/HBResist&gt;"&amp;
IF(ISBLANK(コアページテーブル[[#This Row],[パッシブ1(タイプ系)]]),"","&lt;!--"&amp;コアページテーブル[[#This Row],[パッシブ1(タイプ系)]]&amp;"--&gt;&lt;Passive Level=""1""&gt;"&amp;VLOOKUP(コアページテーブル[[#This Row],[パッシブ1(タイプ系)]],タイプ系パッシブテーブル[],2,FALSE)&amp;"&lt;/Passive&gt;")&amp;
IF(ISBLANK(コアページテーブル[[#This Row],[パッシブ2(特性1)]]),"","&lt;!--"&amp;コアページテーブル[[#This Row],[パッシブ2(特性1)]]&amp;"--&gt;&lt;Passive Level=""1""&gt;"&amp;VLOOKUP(コアページテーブル[[#This Row],[パッシブ2(特性1)]],パッシブテーブル[],2,FALSE)&amp;"&lt;/Passive&gt;")&amp;
IF(ISBLANK(コアページテーブル[[#This Row],[パッシブ3(特性2)]]),"","&lt;!--"&amp;コアページテーブル[[#This Row],[パッシブ3(特性2)]]&amp;"--&gt;&lt;Passive Level=""1""&gt;"&amp;VLOOKUP(コアページテーブル[[#This Row],[パッシブ3(特性2)]],パッシブテーブル[],2,FALSE)&amp;"&lt;/Passive&gt;")&amp;
IF(ISBLANK(コアページテーブル[[#This Row],[パッシブ4(隠れ特性)]]),"","&lt;!--"&amp;コアページテーブル[[#This Row],[パッシブ4(隠れ特性)]]&amp;"--&gt;&lt;Passive Level=""1""&gt;"&amp;VLOOKUP(コアページテーブル[[#This Row],[パッシブ4(隠れ特性)]],パッシブテーブル[],2,FALSE)&amp;"&lt;/Passive&gt;")&amp;
"&lt;/EquipEffect&gt;"&amp;
IF(コアページテーブル[[#This Row],[装着不可]]="true","&lt;NotEquip&gt;true&lt;/NotEquip&gt;","")&amp;
"&lt;BookIcon&gt;"&amp;コアページテーブル[[#This Row],[アイコン名]]&amp;"&lt;/BookIcon&gt;"&amp;
"&lt;Chapter&gt;"&amp;VLOOKUP(コアページテーブル[[#This Row],[チャプター]],チャプターテーブル[],2,FALSE)&amp;"&lt;/Chapter&gt;"&amp;
IF(ISBLANK(コアページテーブル[[#This Row],[ステージID]]),"","&lt;Episode&gt;"&amp;コアページテーブル[[#This Row],[ステージID]]&amp;"&lt;/Episode&gt;")&amp;
"&lt;Rarity&gt;"&amp;VLOOKUP(コアページテーブル[[#This Row],[レアリティ]],レアリティテーブル[],2,FALSE)&amp;"&lt;/Rarity&gt;"&amp;
"&lt;CharacterSkin&gt;"&amp;コアページテーブル[[#This Row],[表示スキン名]]&amp;"&lt;/CharacterSkin&gt;"&amp;
"&lt;/Book&gt;"</f>
        <v>&lt;!--ツンベアーのページ--&gt;&lt;Book ID="2279614"&gt;&lt;Name&gt;Beartic&lt;/Name&gt;&lt;TextId&gt;2279614&lt;/TextId&gt;&lt;EquipEffect&gt;&lt;HP&gt;1&lt;/HP&gt;&lt;Break&gt;1&lt;/Break&gt;&lt;SpeedMin&gt;1&lt;/SpeedMin&gt;&lt;Speed&gt;5&lt;/Speed&gt;&lt;SResist&gt;Normal&lt;/SResist&gt;&lt;PResist&gt;Normal&lt;/PResist&gt;&lt;HResist&gt;Normal&lt;/HResist&gt;&lt;SBResist&gt;Normal&lt;/SBResist&gt;&lt;PBResist&gt;Normal&lt;/PBResist&gt;&lt;HBResist&gt;Normal&lt;/HBResist&gt;&lt;!--こおりタイプ--&gt;&lt;Passive Level="1"&gt;22700600&lt;/Passive&gt;&lt;!--ゆきがくれ--&gt;&lt;Passive Level="1"&gt;2270016&lt;/Passive&gt;&lt;!--ゆきかき--&gt;&lt;Passive Level="1"&gt;2270021&lt;/Passive&gt;&lt;!--すいすい--&gt;&lt;Passive Level="1"&gt;2270023&lt;/Passive&gt;&lt;/EquipEffect&gt;&lt;NotEquip&gt;true&lt;/NotEquip&gt;&lt;BookIcon&gt;Pokemon&lt;/BookIcon&gt;&lt;Chapter&gt;4&lt;/Chapter&gt;&lt;Episode&gt;2278000&lt;/Episode&gt;&lt;Rarity&gt;Unique&lt;/Rarity&gt;&lt;CharacterSkin&gt;KetherLibrarian&lt;/CharacterSkin&gt;&lt;/Book&gt;</v>
      </c>
      <c r="Y13" s="3" t="str">
        <f>"&lt;BookDesc BookID="""&amp;コアページテーブル[[#This Row],[ID]]&amp;"""&gt;"&amp;
"&lt;BookName&gt;"&amp;コアページテーブル[[#This Row],[表示名]]&amp;"&lt;/BookName&gt;"&amp;
"&lt;TextList&gt;"&amp;
"&lt;/TextList&gt;"&amp;
"&lt;PassiveList /&gt;"&amp;
"&lt;/BookDesc&gt;"</f>
        <v>&lt;BookDesc BookID="2279614"&gt;&lt;BookName&gt;ツンベアーのページ&lt;/BookName&gt;&lt;TextList&gt;&lt;/TextList&gt;&lt;PassiveList /&gt;&lt;/BookDesc&gt;</v>
      </c>
      <c r="Z13" s="22" t="str">
        <f>"|"&amp;コアページテーブル[[#This Row],[表示名]]&amp;"|"&amp;IF(ISBLANK(コアページテーブル[[#This Row],[パッシブ1(タイプ系)]]),"",コアページテーブル[[#This Row],[パッシブ1(タイプ系)]])&amp;IF(ISBLANK(コアページテーブル[[#This Row],[パッシブ2(特性1)]]),"","&lt;br&gt;"&amp;コアページテーブル[[#This Row],[パッシブ2(特性1)]])&amp;IF(ISBLANK(コアページテーブル[[#This Row],[パッシブ3(特性2)]]),"","&lt;br&gt;"&amp;コアページテーブル[[#This Row],[パッシブ3(特性2)]])&amp;IF(ISBLANK(コアページテーブル[[#This Row],[パッシブ4(隠れ特性)]]),"","&lt;br&gt;"&amp;コアページテーブル[[#This Row],[パッシブ4(隠れ特性)]])&amp;"|"</f>
        <v>|ツンベアーのページ|こおりタイプ&lt;br&gt;ゆきがくれ&lt;br&gt;ゆきかき&lt;br&gt;すいすい|</v>
      </c>
      <c r="AA13" t="str">
        <f>""</f>
        <v/>
      </c>
    </row>
    <row r="14" spans="1:27" x14ac:dyDescent="0.25">
      <c r="A14" s="2" t="s">
        <v>211</v>
      </c>
      <c r="B14">
        <v>2279700</v>
      </c>
      <c r="C14" s="2" t="s">
        <v>224</v>
      </c>
      <c r="D14">
        <v>1</v>
      </c>
      <c r="E14">
        <v>1</v>
      </c>
      <c r="F14">
        <v>1</v>
      </c>
      <c r="G14">
        <v>5</v>
      </c>
      <c r="H14" s="2" t="s">
        <v>91</v>
      </c>
      <c r="I14" s="2" t="s">
        <v>91</v>
      </c>
      <c r="J14" s="2" t="s">
        <v>91</v>
      </c>
      <c r="K14" s="2" t="s">
        <v>91</v>
      </c>
      <c r="L14" s="2" t="s">
        <v>91</v>
      </c>
      <c r="M14" s="2" t="s">
        <v>91</v>
      </c>
      <c r="N14" s="2" t="s">
        <v>101</v>
      </c>
      <c r="O14" s="2" t="s">
        <v>108</v>
      </c>
      <c r="P14" s="2" t="s">
        <v>14</v>
      </c>
      <c r="Q14">
        <v>2278000</v>
      </c>
      <c r="R14" s="2" t="s">
        <v>22</v>
      </c>
      <c r="S14" s="2" t="s">
        <v>112</v>
      </c>
      <c r="T14" s="17" t="s">
        <v>175</v>
      </c>
      <c r="U14" s="17" t="s">
        <v>139</v>
      </c>
      <c r="W14" s="17" t="s">
        <v>142</v>
      </c>
      <c r="X14" t="str">
        <f>"&lt;!--"&amp;コアページテーブル[[#This Row],[表示名]]&amp;"--&gt;"&amp;
"&lt;Book ID="""&amp;コアページテーブル[[#This Row],[ID]]&amp;"""&gt;"&amp;
"&lt;Name&gt;"&amp;コアページテーブル[[#This Row],[内部名]]&amp;"&lt;/Name&gt;"&amp;
"&lt;TextId&gt;"&amp;コアページテーブル[[#This Row],[ID]]&amp;"&lt;/TextId&gt;"&amp;
"&lt;EquipEffect&gt;"&amp;
"&lt;HP&gt;"&amp;コアページテーブル[[#This Row],[体力]]&amp;"&lt;/HP&gt;"&amp;
"&lt;Break&gt;"&amp;コアページテーブル[[#This Row],[混乱耐性]]&amp;"&lt;/Break&gt;"&amp;
"&lt;SpeedMin&gt;"&amp;コアページテーブル[[#This Row],[最小速度]]&amp;"&lt;/SpeedMin&gt;"&amp;
"&lt;Speed&gt;"&amp;コアページテーブル[[#This Row],[最大速度]]&amp;"&lt;/Speed&gt;"&amp;
"&lt;SResist&gt;"&amp;VLOOKUP(コアページテーブル[[#This Row],[斬撃耐性]],属性耐性テーブル[],2,FALSE)&amp;"&lt;/SResist&gt;"&amp;
"&lt;PResist&gt;"&amp;VLOOKUP(コアページテーブル[[#This Row],[貫通耐性]],属性耐性テーブル[],2,FALSE)&amp;"&lt;/PResist&gt;"&amp;
"&lt;HResist&gt;"&amp;VLOOKUP(コアページテーブル[[#This Row],[打撃耐性]],属性耐性テーブル[],2,FALSE)&amp;"&lt;/HResist&gt;"&amp;
"&lt;SBResist&gt;"&amp;VLOOKUP(コアページテーブル[[#This Row],[斬撃混乱耐性]],属性耐性テーブル[],2,FALSE)&amp;"&lt;/SBResist&gt;"&amp;
"&lt;PBResist&gt;"&amp;VLOOKUP(コアページテーブル[[#This Row],[貫通混乱耐性]],属性耐性テーブル[],2,FALSE)&amp;"&lt;/PBResist&gt;"&amp;
"&lt;HBResist&gt;"&amp;VLOOKUP(コアページテーブル[[#This Row],[打撃混乱耐性]],属性耐性テーブル[],2,FALSE)&amp;"&lt;/HBResist&gt;"&amp;
IF(ISBLANK(コアページテーブル[[#This Row],[パッシブ1(タイプ系)]]),"","&lt;!--"&amp;コアページテーブル[[#This Row],[パッシブ1(タイプ系)]]&amp;"--&gt;&lt;Passive Level=""1""&gt;"&amp;VLOOKUP(コアページテーブル[[#This Row],[パッシブ1(タイプ系)]],タイプ系パッシブテーブル[],2,FALSE)&amp;"&lt;/Passive&gt;")&amp;
IF(ISBLANK(コアページテーブル[[#This Row],[パッシブ2(特性1)]]),"","&lt;!--"&amp;コアページテーブル[[#This Row],[パッシブ2(特性1)]]&amp;"--&gt;&lt;Passive Level=""1""&gt;"&amp;VLOOKUP(コアページテーブル[[#This Row],[パッシブ2(特性1)]],パッシブテーブル[],2,FALSE)&amp;"&lt;/Passive&gt;")&amp;
IF(ISBLANK(コアページテーブル[[#This Row],[パッシブ3(特性2)]]),"","&lt;!--"&amp;コアページテーブル[[#This Row],[パッシブ3(特性2)]]&amp;"--&gt;&lt;Passive Level=""1""&gt;"&amp;VLOOKUP(コアページテーブル[[#This Row],[パッシブ3(特性2)]],パッシブテーブル[],2,FALSE)&amp;"&lt;/Passive&gt;")&amp;
IF(ISBLANK(コアページテーブル[[#This Row],[パッシブ4(隠れ特性)]]),"","&lt;!--"&amp;コアページテーブル[[#This Row],[パッシブ4(隠れ特性)]]&amp;"--&gt;&lt;Passive Level=""1""&gt;"&amp;VLOOKUP(コアページテーブル[[#This Row],[パッシブ4(隠れ特性)]],パッシブテーブル[],2,FALSE)&amp;"&lt;/Passive&gt;")&amp;
"&lt;/EquipEffect&gt;"&amp;
IF(コアページテーブル[[#This Row],[装着不可]]="true","&lt;NotEquip&gt;true&lt;/NotEquip&gt;","")&amp;
"&lt;BookIcon&gt;"&amp;コアページテーブル[[#This Row],[アイコン名]]&amp;"&lt;/BookIcon&gt;"&amp;
"&lt;Chapter&gt;"&amp;VLOOKUP(コアページテーブル[[#This Row],[チャプター]],チャプターテーブル[],2,FALSE)&amp;"&lt;/Chapter&gt;"&amp;
IF(ISBLANK(コアページテーブル[[#This Row],[ステージID]]),"","&lt;Episode&gt;"&amp;コアページテーブル[[#This Row],[ステージID]]&amp;"&lt;/Episode&gt;")&amp;
"&lt;Rarity&gt;"&amp;VLOOKUP(コアページテーブル[[#This Row],[レアリティ]],レアリティテーブル[],2,FALSE)&amp;"&lt;/Rarity&gt;"&amp;
"&lt;CharacterSkin&gt;"&amp;コアページテーブル[[#This Row],[表示スキン名]]&amp;"&lt;/CharacterSkin&gt;"&amp;
"&lt;/Book&gt;"</f>
        <v>&lt;!--ニンフィアのページ--&gt;&lt;Book ID="2279700"&gt;&lt;Name&gt;Sylveon&lt;/Name&gt;&lt;TextId&gt;2279700&lt;/TextId&gt;&lt;EquipEffect&gt;&lt;HP&gt;1&lt;/HP&gt;&lt;Break&gt;1&lt;/Break&gt;&lt;SpeedMin&gt;1&lt;/SpeedMin&gt;&lt;Speed&gt;5&lt;/Speed&gt;&lt;SResist&gt;Normal&lt;/SResist&gt;&lt;PResist&gt;Normal&lt;/PResist&gt;&lt;HResist&gt;Normal&lt;/HResist&gt;&lt;SBResist&gt;Normal&lt;/SBResist&gt;&lt;PBResist&gt;Normal&lt;/PBResist&gt;&lt;HBResist&gt;Normal&lt;/HBResist&gt;&lt;!--フェアリータイプ--&gt;&lt;Passive Level="1"&gt;22701800&lt;/Passive&gt;&lt;!--メロメロボディ--&gt;&lt;Passive Level="1"&gt;2270012&lt;/Passive&gt;&lt;!--フェアリースキン--&gt;&lt;Passive Level="1"&gt;2270013&lt;/Passive&gt;&lt;/EquipEffect&gt;&lt;NotEquip&gt;true&lt;/NotEquip&gt;&lt;BookIcon&gt;Pokemon&lt;/BookIcon&gt;&lt;Chapter&gt;4&lt;/Chapter&gt;&lt;Episode&gt;2278000&lt;/Episode&gt;&lt;Rarity&gt;Unique&lt;/Rarity&gt;&lt;CharacterSkin&gt;KetherLibrarian&lt;/CharacterSkin&gt;&lt;/Book&gt;</v>
      </c>
      <c r="Y14" t="str">
        <f>"&lt;BookDesc BookID="""&amp;コアページテーブル[[#This Row],[ID]]&amp;"""&gt;"&amp;
"&lt;BookName&gt;"&amp;コアページテーブル[[#This Row],[表示名]]&amp;"&lt;/BookName&gt;"&amp;
"&lt;TextList&gt;"&amp;
"&lt;/TextList&gt;"&amp;
"&lt;PassiveList /&gt;"&amp;
"&lt;/BookDesc&gt;"</f>
        <v>&lt;BookDesc BookID="2279700"&gt;&lt;BookName&gt;ニンフィアのページ&lt;/BookName&gt;&lt;TextList&gt;&lt;/TextList&gt;&lt;PassiveList /&gt;&lt;/BookDesc&gt;</v>
      </c>
      <c r="Z14" s="22" t="str">
        <f>"|"&amp;コアページテーブル[[#This Row],[表示名]]&amp;"|"&amp;IF(ISBLANK(コアページテーブル[[#This Row],[パッシブ1(タイプ系)]]),"",コアページテーブル[[#This Row],[パッシブ1(タイプ系)]])&amp;IF(ISBLANK(コアページテーブル[[#This Row],[パッシブ2(特性1)]]),"","&lt;br&gt;"&amp;コアページテーブル[[#This Row],[パッシブ2(特性1)]])&amp;IF(ISBLANK(コアページテーブル[[#This Row],[パッシブ3(特性2)]]),"","&lt;br&gt;"&amp;コアページテーブル[[#This Row],[パッシブ3(特性2)]])&amp;IF(ISBLANK(コアページテーブル[[#This Row],[パッシブ4(隠れ特性)]]),"","&lt;br&gt;"&amp;コアページテーブル[[#This Row],[パッシブ4(隠れ特性)]])&amp;"|"</f>
        <v>|ニンフィアのページ|フェアリータイプ&lt;br&gt;メロメロボディ&lt;br&gt;フェアリースキン|</v>
      </c>
      <c r="AA14" t="str">
        <f>""</f>
        <v/>
      </c>
    </row>
  </sheetData>
  <phoneticPr fontId="2"/>
  <dataValidations count="6">
    <dataValidation type="list" allowBlank="1" showInputMessage="1" showErrorMessage="1" sqref="H2:M2">
      <formula1>属性耐性リスト</formula1>
    </dataValidation>
    <dataValidation type="list" allowBlank="1" showInputMessage="1" showErrorMessage="1" sqref="N2">
      <formula1>ブール値リスト</formula1>
    </dataValidation>
    <dataValidation type="list" allowBlank="1" showInputMessage="1" showErrorMessage="1" sqref="P2">
      <formula1>チャプターリスト</formula1>
    </dataValidation>
    <dataValidation type="list" allowBlank="1" showInputMessage="1" showErrorMessage="1" sqref="R2">
      <formula1>レアリティリスト</formula1>
    </dataValidation>
    <dataValidation type="list" allowBlank="1" showInputMessage="1" showErrorMessage="1" sqref="T2:T14">
      <formula1>タイプ系パッシブリスト</formula1>
    </dataValidation>
    <dataValidation type="list" allowBlank="1" showInputMessage="1" showErrorMessage="1" sqref="U2:W14">
      <formula1>パッシブリスト</formula1>
    </dataValidation>
  </dataValidations>
  <pageMargins left="0.7" right="0.7" top="0.75" bottom="0.75" header="0.3" footer="0.3"/>
  <pageSetup paperSize="9" orientation="portrait" r:id="rId1"/>
  <legacy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5"/>
  <sheetViews>
    <sheetView workbookViewId="0">
      <pane ySplit="2" topLeftCell="A3" activePane="bottomLeft" state="frozen"/>
      <selection pane="bottomLeft" activeCell="A3" sqref="A3"/>
    </sheetView>
  </sheetViews>
  <sheetFormatPr defaultRowHeight="14.25" x14ac:dyDescent="0.25"/>
  <cols>
    <col min="1" max="1" width="9.375" style="2" bestFit="1" customWidth="1"/>
    <col min="2" max="2" width="8.5" style="3" bestFit="1" customWidth="1"/>
    <col min="3" max="3" width="10.625" style="2" bestFit="1" customWidth="1"/>
    <col min="4" max="4" width="14.25" style="2" bestFit="1" customWidth="1"/>
    <col min="5" max="5" width="7.125" style="2" bestFit="1" customWidth="1"/>
    <col min="6" max="6" width="8" style="2" bestFit="1" customWidth="1"/>
    <col min="7" max="7" width="5" style="3" bestFit="1" customWidth="1"/>
    <col min="8" max="8" width="8.875" style="2" bestFit="1" customWidth="1"/>
    <col min="9" max="9" width="8" style="2" bestFit="1" customWidth="1"/>
    <col min="10" max="11" width="4.75" style="3" bestFit="1" customWidth="1"/>
    <col min="12" max="12" width="4.75" style="3" customWidth="1"/>
    <col min="13" max="13" width="4.75" style="2" bestFit="1" customWidth="1"/>
    <col min="14" max="14" width="7.375" style="2" bestFit="1" customWidth="1"/>
    <col min="15" max="15" width="11.5" style="2" bestFit="1" customWidth="1"/>
    <col min="16" max="16" width="7.125" style="2" bestFit="1" customWidth="1"/>
    <col min="17" max="18" width="4.75" style="3" bestFit="1" customWidth="1"/>
    <col min="19" max="19" width="4.75" style="3" customWidth="1"/>
    <col min="20" max="20" width="4.75" style="2" bestFit="1" customWidth="1"/>
    <col min="21" max="21" width="7.375" style="2" bestFit="1" customWidth="1"/>
    <col min="22" max="22" width="11.5" style="2" bestFit="1" customWidth="1"/>
    <col min="23" max="23" width="7.125" style="2" bestFit="1" customWidth="1"/>
    <col min="24" max="25" width="4.75" style="3" bestFit="1" customWidth="1"/>
    <col min="26" max="26" width="4.75" style="3" customWidth="1"/>
    <col min="27" max="27" width="4.75" style="2" bestFit="1" customWidth="1"/>
    <col min="28" max="28" width="7.375" style="2" bestFit="1" customWidth="1"/>
    <col min="29" max="29" width="8.25" style="2" bestFit="1" customWidth="1"/>
    <col min="30" max="30" width="7.125" style="2" bestFit="1" customWidth="1"/>
  </cols>
  <sheetData>
    <row r="1" spans="1:30" s="16" customFormat="1" x14ac:dyDescent="0.25">
      <c r="A1" s="24" t="s">
        <v>214</v>
      </c>
      <c r="B1" s="23" t="s">
        <v>0</v>
      </c>
      <c r="C1" s="24" t="s">
        <v>193</v>
      </c>
      <c r="D1" s="24" t="s">
        <v>235</v>
      </c>
      <c r="E1" s="24" t="s">
        <v>3</v>
      </c>
      <c r="F1" s="24" t="s">
        <v>4</v>
      </c>
      <c r="G1" s="23" t="s">
        <v>5</v>
      </c>
      <c r="H1" s="24" t="s">
        <v>71</v>
      </c>
      <c r="I1" s="24" t="s">
        <v>21</v>
      </c>
      <c r="J1" s="24" t="s">
        <v>10</v>
      </c>
      <c r="K1" s="24"/>
      <c r="L1" s="24"/>
      <c r="M1" s="24"/>
      <c r="N1" s="24"/>
      <c r="O1" s="24"/>
      <c r="P1" s="24"/>
      <c r="Q1" s="24" t="s">
        <v>11</v>
      </c>
      <c r="R1" s="24"/>
      <c r="S1" s="24"/>
      <c r="T1" s="24"/>
      <c r="U1" s="24"/>
      <c r="V1" s="24"/>
      <c r="W1" s="24"/>
      <c r="X1" s="24" t="s">
        <v>12</v>
      </c>
      <c r="Y1" s="24"/>
      <c r="Z1" s="24"/>
      <c r="AA1" s="24"/>
      <c r="AB1" s="24"/>
      <c r="AC1" s="24"/>
      <c r="AD1" s="24"/>
    </row>
    <row r="2" spans="1:30" s="16" customFormat="1" x14ac:dyDescent="0.25">
      <c r="A2" s="24"/>
      <c r="B2" s="23"/>
      <c r="C2" s="24"/>
      <c r="D2" s="24"/>
      <c r="E2" s="24"/>
      <c r="F2" s="24"/>
      <c r="G2" s="23"/>
      <c r="H2" s="24"/>
      <c r="I2" s="24"/>
      <c r="J2" s="20" t="s">
        <v>18</v>
      </c>
      <c r="K2" s="20" t="s">
        <v>19</v>
      </c>
      <c r="L2" s="20" t="s">
        <v>15</v>
      </c>
      <c r="M2" s="21" t="s">
        <v>63</v>
      </c>
      <c r="N2" s="21" t="s">
        <v>70</v>
      </c>
      <c r="O2" s="21" t="s">
        <v>17</v>
      </c>
      <c r="P2" s="21" t="s">
        <v>20</v>
      </c>
      <c r="Q2" s="20" t="s">
        <v>18</v>
      </c>
      <c r="R2" s="20" t="s">
        <v>19</v>
      </c>
      <c r="S2" s="20" t="s">
        <v>15</v>
      </c>
      <c r="T2" s="21" t="s">
        <v>63</v>
      </c>
      <c r="U2" s="21" t="s">
        <v>70</v>
      </c>
      <c r="V2" s="21" t="s">
        <v>17</v>
      </c>
      <c r="W2" s="21" t="s">
        <v>20</v>
      </c>
      <c r="X2" s="20" t="s">
        <v>18</v>
      </c>
      <c r="Y2" s="20" t="s">
        <v>19</v>
      </c>
      <c r="Z2" s="20" t="s">
        <v>15</v>
      </c>
      <c r="AA2" s="21" t="s">
        <v>63</v>
      </c>
      <c r="AB2" s="21" t="s">
        <v>70</v>
      </c>
      <c r="AC2" s="21" t="s">
        <v>17</v>
      </c>
      <c r="AD2" s="21" t="s">
        <v>20</v>
      </c>
    </row>
    <row r="3" spans="1:30" x14ac:dyDescent="0.25">
      <c r="A3" s="5" t="s">
        <v>8</v>
      </c>
      <c r="B3" s="4">
        <v>2278000</v>
      </c>
      <c r="C3" s="5" t="s">
        <v>6</v>
      </c>
      <c r="D3" s="5" t="s">
        <v>7</v>
      </c>
      <c r="E3" s="5" t="s">
        <v>22</v>
      </c>
      <c r="F3" s="5" t="s">
        <v>35</v>
      </c>
      <c r="G3" s="4">
        <v>3</v>
      </c>
      <c r="H3" s="5" t="s">
        <v>13</v>
      </c>
      <c r="I3" s="5" t="s">
        <v>14</v>
      </c>
      <c r="J3" s="4">
        <v>6</v>
      </c>
      <c r="K3" s="4">
        <v>8</v>
      </c>
      <c r="L3" s="4" t="s">
        <v>16</v>
      </c>
      <c r="M3" s="5" t="s">
        <v>16</v>
      </c>
      <c r="N3" s="5" t="s">
        <v>16</v>
      </c>
      <c r="O3" s="5"/>
      <c r="P3" s="5"/>
      <c r="Q3" s="4">
        <v>7</v>
      </c>
      <c r="R3" s="4">
        <v>9</v>
      </c>
      <c r="S3" s="4" t="s">
        <v>16</v>
      </c>
      <c r="T3" s="5" t="s">
        <v>50</v>
      </c>
      <c r="U3" s="5" t="s">
        <v>50</v>
      </c>
      <c r="V3" s="5"/>
      <c r="W3" s="5"/>
      <c r="X3" s="4"/>
      <c r="Y3" s="4"/>
      <c r="Z3" s="4"/>
      <c r="AA3" s="5"/>
      <c r="AB3" s="5"/>
      <c r="AC3" s="5"/>
      <c r="AD3" s="5"/>
    </row>
    <row r="4" spans="1:30" x14ac:dyDescent="0.25">
      <c r="A4" s="5" t="s">
        <v>73</v>
      </c>
      <c r="B4" s="4">
        <v>2278001</v>
      </c>
      <c r="C4" s="5" t="s">
        <v>72</v>
      </c>
      <c r="D4" s="5" t="s">
        <v>74</v>
      </c>
      <c r="E4" s="5" t="s">
        <v>22</v>
      </c>
      <c r="F4" s="5" t="s">
        <v>35</v>
      </c>
      <c r="G4" s="4">
        <v>3</v>
      </c>
      <c r="H4" s="5" t="s">
        <v>75</v>
      </c>
      <c r="I4" s="5" t="s">
        <v>14</v>
      </c>
      <c r="J4" s="4">
        <v>7</v>
      </c>
      <c r="K4" s="4">
        <v>9</v>
      </c>
      <c r="L4" s="4" t="s">
        <v>16</v>
      </c>
      <c r="M4" s="5" t="s">
        <v>16</v>
      </c>
      <c r="N4" s="5" t="s">
        <v>16</v>
      </c>
      <c r="O4" s="5" t="s">
        <v>79</v>
      </c>
      <c r="P4" s="5"/>
      <c r="Q4" s="4">
        <v>5</v>
      </c>
      <c r="R4" s="4">
        <v>6</v>
      </c>
      <c r="S4" s="4" t="s">
        <v>16</v>
      </c>
      <c r="T4" s="5" t="s">
        <v>16</v>
      </c>
      <c r="U4" s="5" t="s">
        <v>16</v>
      </c>
      <c r="V4" s="5"/>
      <c r="W4" s="5"/>
      <c r="X4" s="4"/>
      <c r="Y4" s="4"/>
      <c r="Z4" s="4"/>
      <c r="AA4" s="5"/>
      <c r="AB4" s="5"/>
      <c r="AC4" s="5"/>
      <c r="AD4" s="5"/>
    </row>
    <row r="5" spans="1:30" x14ac:dyDescent="0.25">
      <c r="A5" s="5" t="s">
        <v>77</v>
      </c>
      <c r="B5" s="4">
        <v>2278002</v>
      </c>
      <c r="C5" s="5" t="s">
        <v>76</v>
      </c>
      <c r="D5" s="5" t="s">
        <v>76</v>
      </c>
      <c r="E5" s="5" t="s">
        <v>22</v>
      </c>
      <c r="F5" s="5" t="s">
        <v>35</v>
      </c>
      <c r="G5" s="4">
        <v>3</v>
      </c>
      <c r="H5" s="5" t="s">
        <v>78</v>
      </c>
      <c r="I5" s="5" t="s">
        <v>14</v>
      </c>
      <c r="J5" s="4">
        <v>6</v>
      </c>
      <c r="K5" s="4">
        <v>9</v>
      </c>
      <c r="L5" s="4" t="s">
        <v>16</v>
      </c>
      <c r="M5" s="5" t="s">
        <v>50</v>
      </c>
      <c r="N5" s="5" t="s">
        <v>50</v>
      </c>
      <c r="O5" s="5" t="s">
        <v>80</v>
      </c>
      <c r="P5" s="5"/>
      <c r="Q5" s="4">
        <v>5</v>
      </c>
      <c r="R5" s="4">
        <v>6</v>
      </c>
      <c r="S5" s="4" t="s">
        <v>16</v>
      </c>
      <c r="T5" s="5" t="s">
        <v>50</v>
      </c>
      <c r="U5" s="5" t="s">
        <v>50</v>
      </c>
      <c r="V5" s="5" t="s">
        <v>80</v>
      </c>
      <c r="W5" s="5"/>
      <c r="X5" s="4"/>
      <c r="Y5" s="4"/>
      <c r="Z5" s="4"/>
      <c r="AA5" s="5"/>
      <c r="AB5" s="5"/>
      <c r="AC5" s="5"/>
      <c r="AD5" s="5"/>
    </row>
  </sheetData>
  <mergeCells count="12">
    <mergeCell ref="B1:B2"/>
    <mergeCell ref="C1:C2"/>
    <mergeCell ref="A1:A2"/>
    <mergeCell ref="Q1:W1"/>
    <mergeCell ref="X1:AD1"/>
    <mergeCell ref="J1:P1"/>
    <mergeCell ref="D1:D2"/>
    <mergeCell ref="F1:F2"/>
    <mergeCell ref="G1:G2"/>
    <mergeCell ref="H1:H2"/>
    <mergeCell ref="I1:I2"/>
    <mergeCell ref="E1:E2"/>
  </mergeCells>
  <phoneticPr fontId="2"/>
  <dataValidations count="6">
    <dataValidation type="list" allowBlank="1" showInputMessage="1" showErrorMessage="1" sqref="E3:E5">
      <formula1>レアリティリスト</formula1>
    </dataValidation>
    <dataValidation type="list" allowBlank="1" showInputMessage="1" showErrorMessage="1" sqref="F3:F5">
      <formula1>範囲リスト</formula1>
    </dataValidation>
    <dataValidation type="list" allowBlank="1" showInputMessage="1" showErrorMessage="1" sqref="I3:I5">
      <formula1>チャプターリスト</formula1>
    </dataValidation>
    <dataValidation type="list" allowBlank="1" showInputMessage="1" showErrorMessage="1" sqref="L3:L5 Z3:Z5 S3:S5">
      <formula1>ダイス種類リスト</formula1>
    </dataValidation>
    <dataValidation type="list" allowBlank="1" showInputMessage="1" showErrorMessage="1" sqref="M3:M5 AA3:AA5 T3:T5">
      <formula1>ダイス詳細リスト</formula1>
    </dataValidation>
    <dataValidation type="list" allowBlank="1" showInputMessage="1" showErrorMessage="1" sqref="N3:N5 AB3:AB5 U3:U5">
      <formula1>ダイスアクションリスト</formula1>
    </dataValidation>
  </dataValidation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AA19"/>
  <sheetViews>
    <sheetView topLeftCell="C1" workbookViewId="0">
      <selection activeCell="C1" sqref="C1"/>
    </sheetView>
  </sheetViews>
  <sheetFormatPr defaultRowHeight="14.25" x14ac:dyDescent="0.25"/>
  <cols>
    <col min="1" max="1" width="7.875" bestFit="1" customWidth="1"/>
    <col min="2" max="2" width="10.5" bestFit="1" customWidth="1"/>
    <col min="3" max="3" width="3" customWidth="1"/>
    <col min="4" max="4" width="8" bestFit="1" customWidth="1"/>
    <col min="5" max="5" width="11.75" bestFit="1" customWidth="1"/>
    <col min="6" max="6" width="3" customWidth="1"/>
    <col min="7" max="7" width="8.125" bestFit="1" customWidth="1"/>
    <col min="8" max="8" width="3.375" bestFit="1" customWidth="1"/>
    <col min="9" max="9" width="3" customWidth="1"/>
    <col min="10" max="10" width="9.125" bestFit="1" customWidth="1"/>
    <col min="11" max="11" width="8" bestFit="1" customWidth="1"/>
    <col min="12" max="12" width="3" customWidth="1"/>
    <col min="13" max="13" width="9.125" bestFit="1" customWidth="1"/>
    <col min="14" max="14" width="9.375" bestFit="1" customWidth="1"/>
    <col min="15" max="15" width="3" customWidth="1"/>
    <col min="16" max="16" width="12.5" bestFit="1" customWidth="1"/>
    <col min="17" max="17" width="3.375" bestFit="1" customWidth="1"/>
    <col min="18" max="18" width="3" customWidth="1"/>
    <col min="19" max="19" width="8.25" bestFit="1" customWidth="1"/>
    <col min="20" max="20" width="10" bestFit="1" customWidth="1"/>
    <col min="21" max="21" width="3" customWidth="1"/>
    <col min="22" max="22" width="7.625" bestFit="1" customWidth="1"/>
    <col min="23" max="23" width="5.125" bestFit="1" customWidth="1"/>
    <col min="24" max="24" width="3" customWidth="1"/>
    <col min="25" max="25" width="7.25" bestFit="1" customWidth="1"/>
    <col min="26" max="26" width="7.75" bestFit="1" customWidth="1"/>
    <col min="27" max="27" width="3.875" bestFit="1" customWidth="1"/>
  </cols>
  <sheetData>
    <row r="1" spans="1:27" x14ac:dyDescent="0.25">
      <c r="A1" t="s">
        <v>3</v>
      </c>
      <c r="B1" t="s">
        <v>53</v>
      </c>
      <c r="D1" t="s">
        <v>4</v>
      </c>
      <c r="E1" t="s">
        <v>23</v>
      </c>
      <c r="G1" t="s">
        <v>39</v>
      </c>
      <c r="H1" t="s">
        <v>23</v>
      </c>
      <c r="J1" t="s">
        <v>46</v>
      </c>
      <c r="K1" t="s">
        <v>23</v>
      </c>
      <c r="M1" t="s">
        <v>57</v>
      </c>
      <c r="N1" t="s">
        <v>23</v>
      </c>
      <c r="P1" t="s">
        <v>69</v>
      </c>
      <c r="Q1" t="s">
        <v>23</v>
      </c>
      <c r="S1" t="s">
        <v>88</v>
      </c>
      <c r="T1" t="s">
        <v>23</v>
      </c>
      <c r="V1" t="s">
        <v>104</v>
      </c>
      <c r="W1" t="s">
        <v>23</v>
      </c>
      <c r="Y1" t="s">
        <v>262</v>
      </c>
      <c r="Z1" t="s">
        <v>23</v>
      </c>
      <c r="AA1" t="s">
        <v>300</v>
      </c>
    </row>
    <row r="2" spans="1:27" x14ac:dyDescent="0.25">
      <c r="A2" t="s">
        <v>24</v>
      </c>
      <c r="B2" t="s">
        <v>27</v>
      </c>
      <c r="D2" t="s">
        <v>36</v>
      </c>
      <c r="E2" t="s">
        <v>31</v>
      </c>
      <c r="G2" t="s">
        <v>40</v>
      </c>
      <c r="H2">
        <v>1</v>
      </c>
      <c r="J2" t="s">
        <v>54</v>
      </c>
      <c r="K2" t="s">
        <v>52</v>
      </c>
      <c r="M2" t="s">
        <v>47</v>
      </c>
      <c r="N2" t="s">
        <v>58</v>
      </c>
      <c r="P2" t="s">
        <v>47</v>
      </c>
      <c r="Q2" t="s">
        <v>68</v>
      </c>
      <c r="S2" t="s">
        <v>89</v>
      </c>
      <c r="T2" t="s">
        <v>96</v>
      </c>
      <c r="V2" s="2" t="s">
        <v>102</v>
      </c>
      <c r="W2" s="2" t="s">
        <v>105</v>
      </c>
      <c r="Y2" t="s">
        <v>264</v>
      </c>
      <c r="Z2" t="s">
        <v>282</v>
      </c>
      <c r="AA2" s="2" t="s">
        <v>301</v>
      </c>
    </row>
    <row r="3" spans="1:27" x14ac:dyDescent="0.25">
      <c r="A3" t="s">
        <v>26</v>
      </c>
      <c r="B3" t="s">
        <v>28</v>
      </c>
      <c r="D3" t="s">
        <v>30</v>
      </c>
      <c r="E3" t="s">
        <v>32</v>
      </c>
      <c r="G3" t="s">
        <v>41</v>
      </c>
      <c r="H3">
        <v>2</v>
      </c>
      <c r="J3" t="s">
        <v>16</v>
      </c>
      <c r="K3" t="s">
        <v>51</v>
      </c>
      <c r="M3" t="s">
        <v>48</v>
      </c>
      <c r="N3" t="s">
        <v>59</v>
      </c>
      <c r="P3" t="s">
        <v>48</v>
      </c>
      <c r="Q3" t="s">
        <v>67</v>
      </c>
      <c r="S3" t="s">
        <v>90</v>
      </c>
      <c r="T3" t="s">
        <v>95</v>
      </c>
      <c r="V3" s="2" t="s">
        <v>103</v>
      </c>
      <c r="W3" s="2" t="s">
        <v>106</v>
      </c>
      <c r="Y3" t="s">
        <v>265</v>
      </c>
      <c r="Z3" t="s">
        <v>283</v>
      </c>
      <c r="AA3" s="2" t="s">
        <v>302</v>
      </c>
    </row>
    <row r="4" spans="1:27" x14ac:dyDescent="0.25">
      <c r="A4" t="s">
        <v>25</v>
      </c>
      <c r="B4" t="s">
        <v>29</v>
      </c>
      <c r="D4" t="s">
        <v>37</v>
      </c>
      <c r="E4" t="s">
        <v>33</v>
      </c>
      <c r="G4" t="s">
        <v>42</v>
      </c>
      <c r="H4">
        <v>3</v>
      </c>
      <c r="J4" t="s">
        <v>55</v>
      </c>
      <c r="K4" t="s">
        <v>56</v>
      </c>
      <c r="M4" t="s">
        <v>49</v>
      </c>
      <c r="N4" t="s">
        <v>60</v>
      </c>
      <c r="P4" t="s">
        <v>49</v>
      </c>
      <c r="Q4" t="s">
        <v>66</v>
      </c>
      <c r="S4" t="s">
        <v>91</v>
      </c>
      <c r="T4" t="s">
        <v>97</v>
      </c>
      <c r="Y4" t="s">
        <v>266</v>
      </c>
      <c r="Z4" t="s">
        <v>284</v>
      </c>
      <c r="AA4" s="2" t="s">
        <v>303</v>
      </c>
    </row>
    <row r="5" spans="1:27" x14ac:dyDescent="0.25">
      <c r="A5" t="s">
        <v>22</v>
      </c>
      <c r="B5" t="s">
        <v>9</v>
      </c>
      <c r="D5" t="s">
        <v>38</v>
      </c>
      <c r="E5" t="s">
        <v>34</v>
      </c>
      <c r="G5" t="s">
        <v>14</v>
      </c>
      <c r="H5">
        <v>4</v>
      </c>
      <c r="M5" t="s">
        <v>16</v>
      </c>
      <c r="N5" t="s">
        <v>61</v>
      </c>
      <c r="P5" t="s">
        <v>16</v>
      </c>
      <c r="Q5" t="s">
        <v>64</v>
      </c>
      <c r="S5" t="s">
        <v>94</v>
      </c>
      <c r="T5" t="s">
        <v>99</v>
      </c>
      <c r="Y5" t="s">
        <v>267</v>
      </c>
      <c r="Z5" t="s">
        <v>285</v>
      </c>
      <c r="AA5" s="2" t="s">
        <v>304</v>
      </c>
    </row>
    <row r="6" spans="1:27" x14ac:dyDescent="0.25">
      <c r="G6" t="s">
        <v>43</v>
      </c>
      <c r="H6">
        <v>5</v>
      </c>
      <c r="M6" t="s">
        <v>50</v>
      </c>
      <c r="N6" t="s">
        <v>62</v>
      </c>
      <c r="P6" t="s">
        <v>50</v>
      </c>
      <c r="Q6" t="s">
        <v>65</v>
      </c>
      <c r="S6" t="s">
        <v>92</v>
      </c>
      <c r="T6" t="s">
        <v>98</v>
      </c>
      <c r="Y6" t="s">
        <v>268</v>
      </c>
      <c r="Z6" t="s">
        <v>286</v>
      </c>
      <c r="AA6" s="2" t="s">
        <v>305</v>
      </c>
    </row>
    <row r="7" spans="1:27" x14ac:dyDescent="0.25">
      <c r="G7" t="s">
        <v>44</v>
      </c>
      <c r="H7">
        <v>6</v>
      </c>
      <c r="S7" t="s">
        <v>93</v>
      </c>
      <c r="T7" t="s">
        <v>100</v>
      </c>
      <c r="Y7" t="s">
        <v>269</v>
      </c>
      <c r="Z7" t="s">
        <v>287</v>
      </c>
      <c r="AA7" s="2" t="s">
        <v>306</v>
      </c>
    </row>
    <row r="8" spans="1:27" x14ac:dyDescent="0.25">
      <c r="G8" t="s">
        <v>45</v>
      </c>
      <c r="H8">
        <v>7</v>
      </c>
      <c r="Y8" t="s">
        <v>270</v>
      </c>
      <c r="Z8" t="s">
        <v>288</v>
      </c>
      <c r="AA8" s="2" t="s">
        <v>307</v>
      </c>
    </row>
    <row r="9" spans="1:27" x14ac:dyDescent="0.25">
      <c r="Y9" t="s">
        <v>271</v>
      </c>
      <c r="Z9" t="s">
        <v>289</v>
      </c>
      <c r="AA9" s="2" t="s">
        <v>308</v>
      </c>
    </row>
    <row r="10" spans="1:27" x14ac:dyDescent="0.25">
      <c r="Y10" t="s">
        <v>272</v>
      </c>
      <c r="Z10" t="s">
        <v>290</v>
      </c>
      <c r="AA10" s="2" t="s">
        <v>309</v>
      </c>
    </row>
    <row r="11" spans="1:27" x14ac:dyDescent="0.25">
      <c r="Y11" t="s">
        <v>273</v>
      </c>
      <c r="Z11" t="s">
        <v>291</v>
      </c>
      <c r="AA11" s="2" t="s">
        <v>310</v>
      </c>
    </row>
    <row r="12" spans="1:27" x14ac:dyDescent="0.25">
      <c r="Y12" t="s">
        <v>274</v>
      </c>
      <c r="Z12" t="s">
        <v>292</v>
      </c>
      <c r="AA12" s="2" t="s">
        <v>311</v>
      </c>
    </row>
    <row r="13" spans="1:27" x14ac:dyDescent="0.25">
      <c r="Y13" t="s">
        <v>275</v>
      </c>
      <c r="Z13" t="s">
        <v>293</v>
      </c>
      <c r="AA13" s="2" t="s">
        <v>312</v>
      </c>
    </row>
    <row r="14" spans="1:27" x14ac:dyDescent="0.25">
      <c r="Y14" t="s">
        <v>276</v>
      </c>
      <c r="Z14" t="s">
        <v>294</v>
      </c>
      <c r="AA14" s="2" t="s">
        <v>313</v>
      </c>
    </row>
    <row r="15" spans="1:27" x14ac:dyDescent="0.25">
      <c r="Y15" t="s">
        <v>277</v>
      </c>
      <c r="Z15" t="s">
        <v>295</v>
      </c>
      <c r="AA15" s="2" t="s">
        <v>314</v>
      </c>
    </row>
    <row r="16" spans="1:27" x14ac:dyDescent="0.25">
      <c r="Y16" t="s">
        <v>278</v>
      </c>
      <c r="Z16" t="s">
        <v>296</v>
      </c>
      <c r="AA16" s="2" t="s">
        <v>315</v>
      </c>
    </row>
    <row r="17" spans="25:27" x14ac:dyDescent="0.25">
      <c r="Y17" t="s">
        <v>279</v>
      </c>
      <c r="Z17" t="s">
        <v>297</v>
      </c>
      <c r="AA17" s="2" t="s">
        <v>316</v>
      </c>
    </row>
    <row r="18" spans="25:27" x14ac:dyDescent="0.25">
      <c r="Y18" t="s">
        <v>280</v>
      </c>
      <c r="Z18" t="s">
        <v>298</v>
      </c>
      <c r="AA18" s="2" t="s">
        <v>317</v>
      </c>
    </row>
    <row r="19" spans="25:27" x14ac:dyDescent="0.25">
      <c r="Y19" t="s">
        <v>281</v>
      </c>
      <c r="Z19" t="s">
        <v>299</v>
      </c>
      <c r="AA19" s="2" t="s">
        <v>318</v>
      </c>
    </row>
  </sheetData>
  <phoneticPr fontId="2"/>
  <pageMargins left="0.7" right="0.7" top="0.75" bottom="0.75" header="0.3" footer="0.3"/>
  <pageSetup paperSize="9" orientation="portrait" r:id="rId1"/>
  <tableParts count="9">
    <tablePart r:id="rId2"/>
    <tablePart r:id="rId3"/>
    <tablePart r:id="rId4"/>
    <tablePart r:id="rId5"/>
    <tablePart r:id="rId6"/>
    <tablePart r:id="rId7"/>
    <tablePart r:id="rId8"/>
    <tablePart r:id="rId9"/>
    <tablePart r:id="rId10"/>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5</vt:i4>
      </vt:variant>
      <vt:variant>
        <vt:lpstr>名前付き一覧</vt:lpstr>
      </vt:variant>
      <vt:variant>
        <vt:i4>11</vt:i4>
      </vt:variant>
    </vt:vector>
  </HeadingPairs>
  <TitlesOfParts>
    <vt:vector size="16" baseType="lpstr">
      <vt:lpstr>パッシブ</vt:lpstr>
      <vt:lpstr>タイプ系パッシブ</vt:lpstr>
      <vt:lpstr>コアページ</vt:lpstr>
      <vt:lpstr>バトルページ</vt:lpstr>
      <vt:lpstr>リストデータ</vt:lpstr>
      <vt:lpstr>ダイスアクションリスト</vt:lpstr>
      <vt:lpstr>ダイス種類リスト</vt:lpstr>
      <vt:lpstr>ダイス詳細リスト</vt:lpstr>
      <vt:lpstr>タイプリスト</vt:lpstr>
      <vt:lpstr>タイプ系パッシブリスト</vt:lpstr>
      <vt:lpstr>チャプターリスト</vt:lpstr>
      <vt:lpstr>パッシブリスト</vt:lpstr>
      <vt:lpstr>ブール値リスト</vt:lpstr>
      <vt:lpstr>レアリティリスト</vt:lpstr>
      <vt:lpstr>属性耐性リスト</vt:lpstr>
      <vt:lpstr>範囲リスト</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2021-05-30T13:54:56Z</dcterms:created>
  <dcterms:modified xsi:type="dcterms:W3CDTF">2021-06-09T14:49:07Z</dcterms:modified>
</cp:coreProperties>
</file>