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<sst xmlns="http://schemas.openxmlformats.org/spreadsheetml/2006/main" count="71" uniqueCount="63">
  <si>
    <t>AGROSPHERE</t>
  </si>
  <si>
    <t>Capex</t>
  </si>
  <si>
    <t>Who is our audience ?</t>
  </si>
  <si>
    <t>P&amp;L Sheet</t>
  </si>
  <si>
    <t>Item</t>
  </si>
  <si>
    <t>Monthly</t>
  </si>
  <si>
    <t>Yearly</t>
  </si>
  <si>
    <t xml:space="preserve">Age </t>
  </si>
  <si>
    <t>18-35(15-25%),35-55(60-70%),55+(15-25%)</t>
  </si>
  <si>
    <t>Rental</t>
  </si>
  <si>
    <t>India Level</t>
  </si>
  <si>
    <t>1,2</t>
  </si>
  <si>
    <t>Opex</t>
  </si>
  <si>
    <t>Monitors</t>
  </si>
  <si>
    <t>Category</t>
  </si>
  <si>
    <t>Middle Class, Upper Middle Class, Rich Farmers</t>
  </si>
  <si>
    <t>Yearly Revenue</t>
  </si>
  <si>
    <t>Mouses</t>
  </si>
  <si>
    <t>Average L.P.A</t>
  </si>
  <si>
    <t>Emloyee Cost</t>
  </si>
  <si>
    <t>Keyboards</t>
  </si>
  <si>
    <t xml:space="preserve">Average CTC of a farmer </t>
  </si>
  <si>
    <t>9.8/-</t>
  </si>
  <si>
    <t xml:space="preserve">Revenue </t>
  </si>
  <si>
    <t>Desks</t>
  </si>
  <si>
    <t>Average Monthly Income</t>
  </si>
  <si>
    <t>27000/-</t>
  </si>
  <si>
    <t>Hidden Charges</t>
  </si>
  <si>
    <t>Whiteboards</t>
  </si>
  <si>
    <t>Average Montly Spend</t>
  </si>
  <si>
    <t>3,777/-</t>
  </si>
  <si>
    <t>Regulatory Fees</t>
  </si>
  <si>
    <t>Stationary</t>
  </si>
  <si>
    <t>Gross Margin in Service</t>
  </si>
  <si>
    <t>Taxes</t>
  </si>
  <si>
    <t>Total</t>
  </si>
  <si>
    <t>Gross Margin in Retail</t>
  </si>
  <si>
    <t xml:space="preserve">Bank Royalties </t>
  </si>
  <si>
    <t>Average repeat customer rate(predicted)</t>
  </si>
  <si>
    <t>Documentations</t>
  </si>
  <si>
    <t>Average Age Grp to Use the app is</t>
  </si>
  <si>
    <t>Bonuses</t>
  </si>
  <si>
    <t>Average Returns after PAT</t>
  </si>
  <si>
    <t>Inverter(Backup)</t>
  </si>
  <si>
    <t xml:space="preserve">Monthly </t>
  </si>
  <si>
    <t xml:space="preserve">Gross Value Added (GVA) of economy </t>
  </si>
  <si>
    <t>EBITDA</t>
  </si>
  <si>
    <t>Electricity</t>
  </si>
  <si>
    <t xml:space="preserve">Taxes </t>
  </si>
  <si>
    <t>Employee Cost</t>
  </si>
  <si>
    <t>Customers</t>
  </si>
  <si>
    <t>Gross Profit</t>
  </si>
  <si>
    <t>Developer Cost</t>
  </si>
  <si>
    <t>Per Customer Transaction Value (Minimum)</t>
  </si>
  <si>
    <t>Hosting Charges</t>
  </si>
  <si>
    <t>Average Daily Income Per Customer</t>
  </si>
  <si>
    <t>Domain Charges</t>
  </si>
  <si>
    <t xml:space="preserve">Total Per Day Revenue </t>
  </si>
  <si>
    <t xml:space="preserve">Maintainance Charges </t>
  </si>
  <si>
    <t xml:space="preserve">Website Storage </t>
  </si>
  <si>
    <t xml:space="preserve">Marketing Charges </t>
  </si>
  <si>
    <t>UI/UX Designer Charges</t>
  </si>
  <si>
    <t xml:space="preserve">Employees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</si>
</sst>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6">
    <font>
      <sz val="10.0"/>
      <color rgb="FF000000"/>
      <name val="Arial"/>
      <scheme val="minor"/>
    </font>
    <font>
      <b/>
      <sz val="20.0"/>
      <color theme="1"/>
      <name val="Arial"/>
    </font>
    <font/>
    <font>
      <color theme="1"/>
      <name val="Arial"/>
    </font>
    <font>
      <b/>
      <color theme="1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2" fontId="4" numFmtId="0" xfId="0" applyAlignment="1" applyBorder="1" applyFill="1" applyFont="1">
      <alignment horizontal="center" vertical="bottom"/>
    </xf>
    <xf borderId="6" fillId="0" fontId="2" numFmtId="0" xfId="0" applyBorder="1" applyFont="1"/>
    <xf borderId="6" fillId="0" fontId="3" numFmtId="0" xfId="0" applyAlignment="1" applyBorder="1" applyFont="1">
      <alignment vertical="bottom"/>
    </xf>
    <xf borderId="0" fillId="3" fontId="4" numFmtId="0" xfId="0" applyAlignment="1" applyFill="1" applyFont="1">
      <alignment horizontal="center" vertical="bottom"/>
    </xf>
    <xf borderId="0" fillId="4" fontId="4" numFmtId="0" xfId="0" applyAlignment="1" applyFill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6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horizontal="left" vertical="bottom"/>
    </xf>
    <xf borderId="6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6" fillId="5" fontId="3" numFmtId="0" xfId="0" applyAlignment="1" applyBorder="1" applyFont="1">
      <alignment readingOrder="0" vertical="bottom"/>
    </xf>
    <xf borderId="6" fillId="5" fontId="3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6" fillId="5" fontId="3" numFmtId="9" xfId="0" applyAlignment="1" applyBorder="1" applyFont="1" applyNumberFormat="1">
      <alignment horizontal="left" readingOrder="0" vertical="bottom"/>
    </xf>
    <xf borderId="6" fillId="0" fontId="3" numFmtId="9" xfId="0" applyAlignment="1" applyBorder="1" applyFont="1" applyNumberFormat="1">
      <alignment horizontal="right" vertical="bottom"/>
    </xf>
    <xf borderId="7" fillId="2" fontId="4" numFmtId="0" xfId="0" applyAlignment="1" applyBorder="1" applyFont="1">
      <alignment vertical="bottom"/>
    </xf>
    <xf borderId="4" fillId="2" fontId="4" numFmtId="164" xfId="0" applyAlignment="1" applyBorder="1" applyFont="1" applyNumberFormat="1">
      <alignment horizontal="right" vertical="bottom"/>
    </xf>
    <xf borderId="8" fillId="2" fontId="4" numFmtId="164" xfId="0" applyAlignment="1" applyBorder="1" applyFont="1" applyNumberFormat="1">
      <alignment horizontal="right" vertical="bottom"/>
    </xf>
    <xf borderId="6" fillId="0" fontId="3" numFmtId="9" xfId="0" applyAlignment="1" applyBorder="1" applyFont="1" applyNumberFormat="1">
      <alignment horizontal="left" readingOrder="0" vertical="bottom"/>
    </xf>
    <xf borderId="6" fillId="0" fontId="3" numFmtId="164" xfId="0" applyAlignment="1" applyBorder="1" applyFont="1" applyNumberFormat="1">
      <alignment horizontal="right" vertical="bottom"/>
    </xf>
    <xf borderId="6" fillId="0" fontId="3" numFmtId="9" xfId="0" applyAlignment="1" applyBorder="1" applyFont="1" applyNumberFormat="1">
      <alignment horizontal="left" vertical="bottom"/>
    </xf>
    <xf borderId="4" fillId="0" fontId="3" numFmtId="0" xfId="0" applyAlignment="1" applyBorder="1" applyFont="1">
      <alignment readingOrder="0" vertical="bottom"/>
    </xf>
    <xf borderId="8" fillId="0" fontId="3" numFmtId="9" xfId="0" applyAlignment="1" applyBorder="1" applyFont="1" applyNumberFormat="1">
      <alignment horizontal="left" readingOrder="0" vertical="bottom"/>
    </xf>
    <xf borderId="4" fillId="2" fontId="4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right" readingOrder="0" vertical="bottom"/>
    </xf>
    <xf borderId="6" fillId="0" fontId="3" numFmtId="0" xfId="0" applyAlignment="1" applyBorder="1" applyFont="1">
      <alignment horizontal="right" vertical="bottom"/>
    </xf>
    <xf borderId="4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Sheet1!$K$3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Sheet1!$J$4:$J$18</c:f>
            </c:strRef>
          </c:cat>
          <c:val>
            <c:numRef>
              <c:f>Sheet1!$K$4:$K$18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314325</xdr:colOff>
      <xdr:row>19</xdr:row>
      <xdr:rowOff>0</xdr:rowOff>
    </xdr:from>
    <xdr:ext cx="2133600" cy="1323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0.63"/>
    <col customWidth="1" min="3" max="3" width="20.5"/>
    <col customWidth="1" min="6" max="6" width="3.88"/>
    <col customWidth="1" min="7" max="7" width="41.5"/>
    <col customWidth="1" min="8" max="8" width="36.63"/>
    <col customWidth="1" min="9" max="9" width="5.0"/>
  </cols>
  <sheetData>
    <row r="2">
      <c r="C2" s="1" t="s">
        <v>0</v>
      </c>
      <c r="D2" s="2"/>
      <c r="E2" s="3"/>
      <c r="F2" s="4"/>
      <c r="G2" s="5"/>
      <c r="H2" s="5"/>
      <c r="I2" s="4"/>
      <c r="J2" s="5"/>
      <c r="K2" s="5"/>
      <c r="L2" s="4"/>
    </row>
    <row r="3">
      <c r="C3" s="6" t="s">
        <v>1</v>
      </c>
      <c r="E3" s="7"/>
      <c r="F3" s="8"/>
      <c r="G3" s="9" t="s">
        <v>2</v>
      </c>
      <c r="H3" s="7"/>
      <c r="I3" s="8"/>
      <c r="J3" s="10" t="s">
        <v>3</v>
      </c>
      <c r="K3" s="7"/>
      <c r="L3" s="4"/>
    </row>
    <row r="4">
      <c r="C4" s="11" t="s">
        <v>4</v>
      </c>
      <c r="D4" s="12" t="s">
        <v>5</v>
      </c>
      <c r="E4" s="13" t="s">
        <v>6</v>
      </c>
      <c r="F4" s="8"/>
      <c r="G4" s="4" t="s">
        <v>7</v>
      </c>
      <c r="H4" s="14" t="s">
        <v>8</v>
      </c>
      <c r="I4" s="8"/>
      <c r="J4" s="4" t="s">
        <v>1</v>
      </c>
      <c r="K4" s="15">
        <f>E12</f>
        <v>540000</v>
      </c>
      <c r="L4" s="4"/>
    </row>
    <row r="5">
      <c r="C5" s="16" t="s">
        <v>9</v>
      </c>
      <c r="D5" s="17">
        <v>25000.0</v>
      </c>
      <c r="E5" s="15">
        <f>D5*12</f>
        <v>300000</v>
      </c>
      <c r="F5" s="8"/>
      <c r="G5" s="4" t="s">
        <v>10</v>
      </c>
      <c r="H5" s="8" t="s">
        <v>11</v>
      </c>
      <c r="I5" s="8"/>
      <c r="J5" s="4" t="s">
        <v>12</v>
      </c>
      <c r="K5" s="15">
        <f>E26</f>
        <v>2214000</v>
      </c>
      <c r="L5" s="4"/>
    </row>
    <row r="6">
      <c r="C6" s="16" t="s">
        <v>13</v>
      </c>
      <c r="D6" s="17">
        <v>15000.0</v>
      </c>
      <c r="E6" s="15">
        <f>15000*12</f>
        <v>180000</v>
      </c>
      <c r="F6" s="8"/>
      <c r="G6" s="4" t="s">
        <v>14</v>
      </c>
      <c r="H6" s="14" t="s">
        <v>15</v>
      </c>
      <c r="I6" s="8"/>
      <c r="J6" s="4" t="s">
        <v>16</v>
      </c>
      <c r="K6" s="15">
        <f>H22</f>
        <v>5760000</v>
      </c>
      <c r="L6" s="4"/>
    </row>
    <row r="7">
      <c r="C7" s="16" t="s">
        <v>17</v>
      </c>
      <c r="D7" s="17">
        <v>10000.0</v>
      </c>
      <c r="E7" s="18"/>
      <c r="F7" s="8"/>
      <c r="G7" s="19" t="s">
        <v>18</v>
      </c>
      <c r="H7" s="20">
        <v>3.12</v>
      </c>
      <c r="I7" s="8"/>
      <c r="J7" s="4" t="s">
        <v>19</v>
      </c>
      <c r="K7" s="15">
        <f>H26</f>
        <v>1500000</v>
      </c>
      <c r="L7" s="4"/>
    </row>
    <row r="8">
      <c r="C8" s="16" t="s">
        <v>20</v>
      </c>
      <c r="D8" s="17">
        <v>10000.0</v>
      </c>
      <c r="E8" s="18"/>
      <c r="F8" s="8"/>
      <c r="G8" s="21" t="s">
        <v>21</v>
      </c>
      <c r="H8" s="20" t="s">
        <v>22</v>
      </c>
      <c r="I8" s="8"/>
      <c r="J8" s="4" t="s">
        <v>23</v>
      </c>
      <c r="K8" s="15">
        <f>K6-(K5+K4)</f>
        <v>3006000</v>
      </c>
      <c r="L8" s="4"/>
    </row>
    <row r="9">
      <c r="C9" s="16" t="s">
        <v>24</v>
      </c>
      <c r="D9" s="22">
        <v>80000.0</v>
      </c>
      <c r="E9" s="18"/>
      <c r="F9" s="8"/>
      <c r="G9" s="23" t="s">
        <v>25</v>
      </c>
      <c r="H9" s="14" t="s">
        <v>26</v>
      </c>
      <c r="I9" s="8"/>
      <c r="J9" s="4" t="s">
        <v>27</v>
      </c>
      <c r="K9" s="15">
        <v>100000.0</v>
      </c>
      <c r="L9" s="4"/>
    </row>
    <row r="10">
      <c r="C10" s="16" t="s">
        <v>28</v>
      </c>
      <c r="D10" s="17">
        <v>10000.0</v>
      </c>
      <c r="E10" s="18"/>
      <c r="F10" s="8"/>
      <c r="G10" s="24" t="s">
        <v>29</v>
      </c>
      <c r="H10" s="25" t="s">
        <v>30</v>
      </c>
      <c r="I10" s="26"/>
      <c r="J10" s="27" t="s">
        <v>31</v>
      </c>
      <c r="K10" s="15">
        <v>100000.0</v>
      </c>
      <c r="L10" s="4"/>
    </row>
    <row r="11">
      <c r="C11" s="16" t="s">
        <v>32</v>
      </c>
      <c r="D11" s="17">
        <v>5000.0</v>
      </c>
      <c r="E11" s="15">
        <f>D11*12</f>
        <v>60000</v>
      </c>
      <c r="F11" s="8"/>
      <c r="G11" s="24" t="s">
        <v>33</v>
      </c>
      <c r="H11" s="28">
        <v>0.17</v>
      </c>
      <c r="I11" s="26"/>
      <c r="J11" s="27" t="s">
        <v>34</v>
      </c>
      <c r="K11" s="29">
        <v>0.18</v>
      </c>
      <c r="L11" s="4"/>
    </row>
    <row r="12">
      <c r="C12" s="30" t="s">
        <v>35</v>
      </c>
      <c r="D12" s="31">
        <f t="shared" ref="D12:E12" si="1">SUM(D5:D11)</f>
        <v>155000</v>
      </c>
      <c r="E12" s="32">
        <f t="shared" si="1"/>
        <v>540000</v>
      </c>
      <c r="F12" s="8"/>
      <c r="G12" s="24" t="s">
        <v>36</v>
      </c>
      <c r="H12" s="28">
        <v>0.07</v>
      </c>
      <c r="I12" s="8"/>
      <c r="J12" s="4" t="s">
        <v>37</v>
      </c>
      <c r="K12" s="29">
        <v>0.03</v>
      </c>
      <c r="L12" s="4"/>
    </row>
    <row r="13">
      <c r="C13" s="4"/>
      <c r="D13" s="4"/>
      <c r="E13" s="4"/>
      <c r="F13" s="8"/>
      <c r="G13" s="23" t="s">
        <v>38</v>
      </c>
      <c r="H13" s="33">
        <v>0.24</v>
      </c>
      <c r="I13" s="8"/>
      <c r="J13" s="4" t="s">
        <v>39</v>
      </c>
      <c r="K13" s="15">
        <v>1000000.0</v>
      </c>
      <c r="L13" s="4"/>
    </row>
    <row r="14">
      <c r="C14" s="5"/>
      <c r="D14" s="5"/>
      <c r="E14" s="5"/>
      <c r="F14" s="8"/>
      <c r="G14" s="23" t="s">
        <v>40</v>
      </c>
      <c r="H14" s="20">
        <v>31.0</v>
      </c>
      <c r="I14" s="8"/>
      <c r="J14" s="4" t="s">
        <v>41</v>
      </c>
      <c r="K14" s="34">
        <v>200000.0</v>
      </c>
      <c r="L14" s="4"/>
    </row>
    <row r="15">
      <c r="C15" s="6" t="s">
        <v>12</v>
      </c>
      <c r="E15" s="7"/>
      <c r="F15" s="8"/>
      <c r="G15" s="23" t="s">
        <v>42</v>
      </c>
      <c r="H15" s="35">
        <f>H11+H12</f>
        <v>0.24</v>
      </c>
      <c r="I15" s="8"/>
      <c r="J15" s="4" t="s">
        <v>43</v>
      </c>
      <c r="K15" s="34">
        <v>100000.0</v>
      </c>
      <c r="L15" s="4"/>
    </row>
    <row r="16">
      <c r="C16" s="11" t="s">
        <v>4</v>
      </c>
      <c r="D16" s="12" t="s">
        <v>44</v>
      </c>
      <c r="E16" s="13" t="s">
        <v>6</v>
      </c>
      <c r="F16" s="8"/>
      <c r="G16" s="36" t="s">
        <v>45</v>
      </c>
      <c r="H16" s="37">
        <v>0.15</v>
      </c>
      <c r="I16" s="8"/>
      <c r="J16" s="4" t="s">
        <v>46</v>
      </c>
      <c r="K16" s="15">
        <f>K8-(K9+K10+K13+K14+K15)</f>
        <v>1506000</v>
      </c>
      <c r="L16" s="4"/>
    </row>
    <row r="17">
      <c r="C17" s="16" t="s">
        <v>47</v>
      </c>
      <c r="D17" s="17">
        <v>6000.0</v>
      </c>
      <c r="E17" s="15">
        <f t="shared" ref="E17:E25" si="2">D17*12</f>
        <v>72000</v>
      </c>
      <c r="F17" s="4"/>
      <c r="G17" s="5"/>
      <c r="H17" s="5"/>
      <c r="I17" s="8"/>
      <c r="J17" s="4" t="s">
        <v>48</v>
      </c>
      <c r="K17" s="15">
        <f>(K11+K12/100)*K16</f>
        <v>271531.8</v>
      </c>
      <c r="L17" s="4"/>
    </row>
    <row r="18">
      <c r="C18" s="16" t="s">
        <v>49</v>
      </c>
      <c r="D18" s="17">
        <v>30000.0</v>
      </c>
      <c r="E18" s="15">
        <f t="shared" si="2"/>
        <v>360000</v>
      </c>
      <c r="F18" s="8"/>
      <c r="G18" s="9" t="s">
        <v>50</v>
      </c>
      <c r="H18" s="7"/>
      <c r="I18" s="8"/>
      <c r="J18" s="38" t="s">
        <v>51</v>
      </c>
      <c r="K18" s="32">
        <f>K16-K17</f>
        <v>1234468.2</v>
      </c>
      <c r="L18" s="4"/>
    </row>
    <row r="19">
      <c r="C19" s="16" t="s">
        <v>52</v>
      </c>
      <c r="D19" s="22">
        <v>70000.0</v>
      </c>
      <c r="E19" s="15">
        <f t="shared" si="2"/>
        <v>840000</v>
      </c>
      <c r="F19" s="8"/>
      <c r="G19" s="23" t="s">
        <v>53</v>
      </c>
      <c r="H19" s="39">
        <v>2000.0</v>
      </c>
      <c r="I19" s="4"/>
      <c r="J19" s="4"/>
      <c r="K19" s="4"/>
      <c r="L19" s="4"/>
    </row>
    <row r="20">
      <c r="C20" s="16" t="s">
        <v>54</v>
      </c>
      <c r="D20" s="22">
        <v>1500.0</v>
      </c>
      <c r="E20" s="15">
        <f t="shared" si="2"/>
        <v>18000</v>
      </c>
      <c r="F20" s="8"/>
      <c r="G20" s="4" t="s">
        <v>55</v>
      </c>
      <c r="H20" s="22">
        <v>3200.0</v>
      </c>
      <c r="I20" s="4"/>
      <c r="J20" s="4"/>
      <c r="K20" s="4"/>
      <c r="L20" s="4"/>
    </row>
    <row r="21">
      <c r="C21" s="16" t="s">
        <v>56</v>
      </c>
      <c r="D21" s="17">
        <v>600.0</v>
      </c>
      <c r="E21" s="15">
        <f t="shared" si="2"/>
        <v>7200</v>
      </c>
      <c r="F21" s="8"/>
      <c r="G21" s="4" t="s">
        <v>57</v>
      </c>
      <c r="H21" s="22">
        <f>H20*5</f>
        <v>16000</v>
      </c>
      <c r="I21" s="4"/>
      <c r="J21" s="4"/>
      <c r="K21" s="4"/>
      <c r="L21" s="4"/>
    </row>
    <row r="22">
      <c r="C22" s="16" t="s">
        <v>58</v>
      </c>
      <c r="D22" s="17">
        <v>400.0</v>
      </c>
      <c r="E22" s="15">
        <f t="shared" si="2"/>
        <v>4800</v>
      </c>
      <c r="F22" s="8"/>
      <c r="G22" s="38" t="s">
        <v>16</v>
      </c>
      <c r="H22" s="32">
        <f>(H21*30)*12</f>
        <v>5760000</v>
      </c>
      <c r="I22" s="4"/>
      <c r="J22" s="4"/>
      <c r="K22" s="4"/>
      <c r="L22" s="4"/>
    </row>
    <row r="23">
      <c r="C23" s="16" t="s">
        <v>59</v>
      </c>
      <c r="D23" s="17">
        <v>1000.0</v>
      </c>
      <c r="E23" s="15">
        <f t="shared" si="2"/>
        <v>12000</v>
      </c>
      <c r="F23" s="4"/>
      <c r="G23" s="5"/>
      <c r="H23" s="5"/>
      <c r="I23" s="4"/>
      <c r="J23" s="4"/>
      <c r="K23" s="4"/>
      <c r="L23" s="4"/>
    </row>
    <row r="24">
      <c r="C24" s="16" t="s">
        <v>60</v>
      </c>
      <c r="D24" s="22">
        <v>50000.0</v>
      </c>
      <c r="E24" s="15">
        <f t="shared" si="2"/>
        <v>600000</v>
      </c>
      <c r="F24" s="8"/>
      <c r="G24" s="9" t="s">
        <v>49</v>
      </c>
      <c r="H24" s="7"/>
      <c r="I24" s="4"/>
      <c r="J24" s="4"/>
      <c r="K24" s="4"/>
      <c r="L24" s="4"/>
    </row>
    <row r="25">
      <c r="C25" s="16" t="s">
        <v>61</v>
      </c>
      <c r="D25" s="17">
        <v>25000.0</v>
      </c>
      <c r="E25" s="15">
        <f t="shared" si="2"/>
        <v>300000</v>
      </c>
      <c r="F25" s="8"/>
      <c r="G25" s="4" t="s">
        <v>62</v>
      </c>
      <c r="H25" s="40">
        <v>6.0</v>
      </c>
      <c r="I25" s="4"/>
      <c r="J25" s="4"/>
      <c r="K25" s="4"/>
      <c r="L25" s="4"/>
    </row>
    <row r="26">
      <c r="C26" s="30" t="s">
        <v>35</v>
      </c>
      <c r="D26" s="31">
        <f t="shared" ref="D26:E26" si="3">SUM(D17:D25)</f>
        <v>184500</v>
      </c>
      <c r="E26" s="32">
        <f t="shared" si="3"/>
        <v>2214000</v>
      </c>
      <c r="F26" s="8"/>
      <c r="G26" s="41" t="s">
        <v>49</v>
      </c>
      <c r="H26" s="32">
        <f>E18+E25+E19</f>
        <v>1500000</v>
      </c>
      <c r="I26" s="4"/>
      <c r="J26" s="4"/>
      <c r="K26" s="4"/>
      <c r="L26" s="4"/>
    </row>
  </sheetData>
  <mergeCells count="7">
    <mergeCell ref="C2:E2"/>
    <mergeCell ref="C3:E3"/>
    <mergeCell ref="G3:H3"/>
    <mergeCell ref="J3:K3"/>
    <mergeCell ref="C15:E15"/>
    <mergeCell ref="G18:H18"/>
    <mergeCell ref="G24:H24"/>
  </mergeCells>
  <drawing r:id="rId1"/>
</worksheet>
</file>