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4.xml" ContentType="application/vnd.openxmlformats-officedocument.drawingml.chart+xml"/>
  <Override PartName="/xl/charts/chart5.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activeTab="7"/>
  </bookViews>
  <sheets>
    <sheet name="Sheet2" sheetId="2" r:id="rId1"/>
    <sheet name="Sheet3" sheetId="3" r:id="rId2"/>
    <sheet name="sheet4" sheetId="1" r:id="rId3"/>
    <sheet name="sheet5" sheetId="4" r:id="rId4"/>
    <sheet name="sheet1" sheetId="5" r:id="rId5"/>
    <sheet name="sheet6" sheetId="8" r:id="rId6"/>
    <sheet name="sheet7" sheetId="7" r:id="rId7"/>
    <sheet name="Dashboard" sheetId="9" r:id="rId8"/>
  </sheets>
  <definedNames>
    <definedName name="_xlnm._FilterDatabase" localSheetId="2" hidden="1">sheet4!$B$94:$AC$170</definedName>
    <definedName name="_xlnm._FilterDatabase" localSheetId="3" hidden="1">sheet5!$C$5:$I$81</definedName>
    <definedName name="_xlnm._FilterDatabase" localSheetId="5" hidden="1">sheet6!$D$148:$T$224</definedName>
    <definedName name="ExternalData_1" localSheetId="6" hidden="1">sheet7!$A$1:$A$2</definedName>
    <definedName name="Slicer_Product">#N/A</definedName>
    <definedName name="Slicer_Quantity">#N/A</definedName>
    <definedName name="Slicer_Total_Sales__BDT">#N/A</definedName>
    <definedName name="Slicer_Unit_Price__BDT">#N/A</definedName>
  </definedNames>
  <calcPr calcId="144525"/>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24" i="8" l="1"/>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39" i="8"/>
  <c r="H139" i="8"/>
  <c r="G139" i="8"/>
  <c r="F139" i="8"/>
  <c r="K138" i="8"/>
  <c r="H138" i="8"/>
  <c r="G138" i="8"/>
  <c r="F138" i="8"/>
  <c r="K137" i="8"/>
  <c r="H137" i="8"/>
  <c r="G137" i="8"/>
  <c r="F137" i="8"/>
  <c r="K129" i="8"/>
  <c r="K123" i="8"/>
  <c r="I123" i="8"/>
  <c r="K118" i="8"/>
  <c r="I118" i="8"/>
  <c r="G118" i="8"/>
  <c r="K117" i="8"/>
  <c r="I117" i="8"/>
  <c r="G117" i="8"/>
  <c r="K116" i="8"/>
  <c r="I116" i="8"/>
  <c r="G116" i="8"/>
  <c r="K115" i="8"/>
  <c r="I115" i="8"/>
  <c r="G115" i="8"/>
  <c r="Q105" i="8"/>
  <c r="H105" i="8"/>
  <c r="Q99" i="8"/>
  <c r="H99" i="8"/>
  <c r="Q94" i="8"/>
  <c r="O94" i="8"/>
  <c r="H94" i="8"/>
  <c r="F94" i="8"/>
  <c r="Q93" i="8"/>
  <c r="O93" i="8"/>
  <c r="H93" i="8"/>
  <c r="F93" i="8"/>
  <c r="Q92" i="8"/>
  <c r="O92" i="8"/>
  <c r="H92" i="8"/>
  <c r="F92" i="8"/>
  <c r="Q91" i="8"/>
  <c r="O91" i="8"/>
  <c r="H91" i="8"/>
  <c r="F91" i="8"/>
  <c r="J82" i="8"/>
  <c r="J81" i="8"/>
  <c r="J80" i="8"/>
  <c r="J79" i="8"/>
  <c r="J78" i="8"/>
  <c r="J77" i="8"/>
  <c r="J76" i="8"/>
  <c r="J75" i="8"/>
  <c r="J74" i="8"/>
  <c r="J73" i="8"/>
  <c r="J72" i="8"/>
  <c r="J71" i="8"/>
  <c r="J70" i="8"/>
  <c r="J69" i="8"/>
  <c r="J68" i="8"/>
  <c r="J67" i="8"/>
  <c r="J66" i="8"/>
  <c r="J65" i="8"/>
  <c r="J64" i="8"/>
  <c r="J63" i="8"/>
  <c r="J62" i="8"/>
  <c r="J61" i="8"/>
  <c r="J60" i="8"/>
  <c r="J59" i="8"/>
  <c r="J58" i="8"/>
  <c r="J57" i="8"/>
  <c r="J56" i="8"/>
  <c r="J55" i="8"/>
  <c r="J54" i="8"/>
  <c r="J53" i="8"/>
  <c r="J52" i="8"/>
  <c r="J51" i="8"/>
  <c r="J50" i="8"/>
  <c r="J49" i="8"/>
  <c r="J48" i="8"/>
  <c r="J47" i="8"/>
  <c r="J46" i="8"/>
  <c r="J45" i="8"/>
  <c r="J44" i="8"/>
  <c r="J43" i="8"/>
  <c r="J42" i="8"/>
  <c r="J41" i="8"/>
  <c r="J40" i="8"/>
  <c r="J39" i="8"/>
  <c r="J38" i="8"/>
  <c r="J37" i="8"/>
  <c r="J36" i="8"/>
  <c r="J35" i="8"/>
  <c r="J34" i="8"/>
  <c r="J33" i="8"/>
  <c r="J32" i="8"/>
  <c r="J31" i="8"/>
  <c r="J30" i="8"/>
  <c r="J29" i="8"/>
  <c r="J28" i="8"/>
  <c r="J27" i="8"/>
  <c r="J26" i="8"/>
  <c r="J25" i="8"/>
  <c r="J24" i="8"/>
  <c r="J23" i="8"/>
  <c r="J22" i="8"/>
  <c r="J21" i="8"/>
  <c r="J20" i="8"/>
  <c r="J19" i="8"/>
  <c r="J18" i="8"/>
  <c r="J17" i="8"/>
  <c r="J16" i="8"/>
  <c r="J15" i="8"/>
  <c r="J14" i="8"/>
  <c r="J13" i="8"/>
  <c r="J12" i="8"/>
  <c r="J11" i="8"/>
  <c r="J10" i="8"/>
  <c r="J9" i="8"/>
  <c r="J8" i="8"/>
  <c r="J7" i="8"/>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R39" i="5"/>
  <c r="Q39" i="5"/>
  <c r="P39" i="5"/>
  <c r="I39" i="5"/>
  <c r="R38" i="5"/>
  <c r="Q38" i="5"/>
  <c r="P38" i="5"/>
  <c r="I38" i="5"/>
  <c r="R37" i="5"/>
  <c r="Q37" i="5"/>
  <c r="P37" i="5"/>
  <c r="I37" i="5"/>
  <c r="R36" i="5"/>
  <c r="Q36" i="5"/>
  <c r="P36" i="5"/>
  <c r="I36" i="5"/>
  <c r="R35" i="5"/>
  <c r="Q35" i="5"/>
  <c r="P35" i="5"/>
  <c r="I35" i="5"/>
  <c r="R34" i="5"/>
  <c r="Q34" i="5"/>
  <c r="P34" i="5"/>
  <c r="I34" i="5"/>
  <c r="I33" i="5"/>
  <c r="I32" i="5"/>
  <c r="I31" i="5"/>
  <c r="I30" i="5"/>
  <c r="I29" i="5"/>
  <c r="I28" i="5"/>
  <c r="I27" i="5"/>
  <c r="I26" i="5"/>
  <c r="I25" i="5"/>
  <c r="I24" i="5"/>
  <c r="I23" i="5"/>
  <c r="I22" i="5"/>
  <c r="I21" i="5"/>
  <c r="I20" i="5"/>
  <c r="I19" i="5"/>
  <c r="I18" i="5"/>
  <c r="I17" i="5"/>
  <c r="I16" i="5"/>
  <c r="I15" i="5"/>
  <c r="I14" i="5"/>
  <c r="I13" i="5"/>
  <c r="I12" i="5"/>
  <c r="Q11" i="5"/>
  <c r="P11" i="5"/>
  <c r="O11" i="5"/>
  <c r="I11" i="5"/>
  <c r="Q10" i="5"/>
  <c r="P10" i="5"/>
  <c r="O10" i="5"/>
  <c r="I10" i="5"/>
  <c r="R9" i="5"/>
  <c r="Q9" i="5"/>
  <c r="P9" i="5"/>
  <c r="O9" i="5"/>
  <c r="I9" i="5"/>
  <c r="Q8" i="5"/>
  <c r="P8" i="5"/>
  <c r="O8" i="5"/>
  <c r="I8" i="5"/>
  <c r="Q7" i="5"/>
  <c r="P7" i="5"/>
  <c r="O7" i="5"/>
  <c r="I7" i="5"/>
  <c r="S6" i="5"/>
  <c r="Q6" i="5"/>
  <c r="P6" i="5"/>
  <c r="O6" i="5"/>
  <c r="I6" i="5"/>
  <c r="I1048576"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G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J9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R15" i="1"/>
  <c r="I15" i="1"/>
  <c r="R14" i="1"/>
  <c r="I14" i="1"/>
  <c r="R13" i="1"/>
  <c r="I13" i="1"/>
  <c r="R12" i="1"/>
  <c r="I12" i="1"/>
  <c r="R11" i="1"/>
  <c r="I11" i="1"/>
  <c r="R10" i="1"/>
  <c r="I10" i="1"/>
  <c r="I9" i="1"/>
  <c r="I8" i="1"/>
  <c r="I7" i="1"/>
</calcChain>
</file>

<file path=xl/connections.xml><?xml version="1.0" encoding="utf-8"?>
<connections xmlns="http://schemas.openxmlformats.org/spreadsheetml/2006/main">
  <connection id="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<sst xmlns="http://schemas.openxmlformats.org/spreadsheetml/2006/main" count="1896" uniqueCount="106">
  <si>
    <t>Sales report of XYZ company</t>
  </si>
  <si>
    <t>Date</t>
  </si>
  <si>
    <t>Region</t>
  </si>
  <si>
    <t>Sales Rep</t>
  </si>
  <si>
    <t>Product</t>
  </si>
  <si>
    <t>Quantity</t>
  </si>
  <si>
    <t>Unit Price (BDT)</t>
  </si>
  <si>
    <t>Total Sales (BDT)</t>
  </si>
  <si>
    <t>Barishal</t>
  </si>
  <si>
    <t>Arif Hossain</t>
  </si>
  <si>
    <t>Laptop</t>
  </si>
  <si>
    <t>Chittagong</t>
  </si>
  <si>
    <t>Oishi Das</t>
  </si>
  <si>
    <t>Desktop</t>
  </si>
  <si>
    <t>Khulna</t>
  </si>
  <si>
    <t>Parvez Hasan</t>
  </si>
  <si>
    <t>Tablet</t>
  </si>
  <si>
    <t>Rajshahi</t>
  </si>
  <si>
    <t>Nabila Sultana</t>
  </si>
  <si>
    <t>Smartphone</t>
  </si>
  <si>
    <t>Sylhet</t>
  </si>
  <si>
    <t>Eva Karim</t>
  </si>
  <si>
    <t>Dhaka</t>
  </si>
  <si>
    <t>Farhan Islam</t>
  </si>
  <si>
    <t xml:space="preserve">Total sale for three month </t>
  </si>
  <si>
    <t xml:space="preserve">Barishal </t>
  </si>
  <si>
    <t xml:space="preserve">     khulna </t>
  </si>
  <si>
    <t xml:space="preserve">Rajshahi </t>
  </si>
  <si>
    <t xml:space="preserve">Sylhet </t>
  </si>
  <si>
    <t xml:space="preserve">Dhaka </t>
  </si>
  <si>
    <t xml:space="preserve">Total sales in every region and make the table </t>
  </si>
  <si>
    <t xml:space="preserve">Total sales </t>
  </si>
  <si>
    <t xml:space="preserve">pie chart </t>
  </si>
  <si>
    <t>Make pivot table and pivot chart with Product and Total sales.</t>
  </si>
  <si>
    <t xml:space="preserve">Total </t>
  </si>
  <si>
    <t>Row Labels</t>
  </si>
  <si>
    <t>Grand Total</t>
  </si>
  <si>
    <t>Sum of Total Sales (BDT)</t>
  </si>
  <si>
    <t>The total number of smartphones sold by “Arif Hossain”.</t>
  </si>
  <si>
    <t>sum</t>
  </si>
  <si>
    <t>Total Sales of Arif</t>
  </si>
  <si>
    <t xml:space="preserve">Arif Hossain </t>
  </si>
  <si>
    <t xml:space="preserve">Oishi Das </t>
  </si>
  <si>
    <t xml:space="preserve">Parvez Hasan </t>
  </si>
  <si>
    <t xml:space="preserve">Nabila Sultana </t>
  </si>
  <si>
    <t xml:space="preserve">Eva Karim </t>
  </si>
  <si>
    <t xml:space="preserve">Farhan Islam </t>
  </si>
  <si>
    <t>Column1</t>
  </si>
  <si>
    <t>4. Visualize these data with appropriate chart (Use at least 2 charts)</t>
  </si>
  <si>
    <t xml:space="preserve"> </t>
  </si>
  <si>
    <t>Yearly report</t>
  </si>
  <si>
    <t xml:space="preserve">Month </t>
  </si>
  <si>
    <t xml:space="preserve">Expenses </t>
  </si>
  <si>
    <t xml:space="preserve">Sales </t>
  </si>
  <si>
    <t>Profit</t>
  </si>
  <si>
    <t xml:space="preserve">January </t>
  </si>
  <si>
    <t xml:space="preserve">February </t>
  </si>
  <si>
    <t xml:space="preserve">March </t>
  </si>
  <si>
    <t xml:space="preserve">April </t>
  </si>
  <si>
    <t>May</t>
  </si>
  <si>
    <t>June</t>
  </si>
  <si>
    <t xml:space="preserve">July </t>
  </si>
  <si>
    <t>August</t>
  </si>
  <si>
    <t>September</t>
  </si>
  <si>
    <t>October</t>
  </si>
  <si>
    <t xml:space="preserve">November </t>
  </si>
  <si>
    <t>December</t>
  </si>
  <si>
    <t xml:space="preserve">Statistics of  sales represantative </t>
  </si>
  <si>
    <t>Id</t>
  </si>
  <si>
    <t xml:space="preserve">Name </t>
  </si>
  <si>
    <t>Salary</t>
  </si>
  <si>
    <t xml:space="preserve">Bonus </t>
  </si>
  <si>
    <t xml:space="preserve">Toatal </t>
  </si>
  <si>
    <t xml:space="preserve">Maximum salary </t>
  </si>
  <si>
    <t>The average salary of every sales representative and if it’s fractional then make it round.</t>
  </si>
  <si>
    <t xml:space="preserve">Average </t>
  </si>
  <si>
    <t xml:space="preserve">Average salary </t>
  </si>
  <si>
    <t>Item</t>
  </si>
  <si>
    <t xml:space="preserve">Category </t>
  </si>
  <si>
    <t xml:space="preserve">Quantity </t>
  </si>
  <si>
    <t xml:space="preserve">Unite price </t>
  </si>
  <si>
    <t xml:space="preserve">Office rent </t>
  </si>
  <si>
    <t xml:space="preserve">rent expenses </t>
  </si>
  <si>
    <t>Marketing expenses</t>
  </si>
  <si>
    <t xml:space="preserve">Advertisement </t>
  </si>
  <si>
    <t xml:space="preserve">Warehouse rent </t>
  </si>
  <si>
    <t xml:space="preserve">Internet </t>
  </si>
  <si>
    <t>Office expenses</t>
  </si>
  <si>
    <t xml:space="preserve">Operetion expeses </t>
  </si>
  <si>
    <t xml:space="preserve">Staf salary </t>
  </si>
  <si>
    <t xml:space="preserve">Administration </t>
  </si>
  <si>
    <t>Computer bill</t>
  </si>
  <si>
    <t xml:space="preserve">Voucher </t>
  </si>
  <si>
    <t xml:space="preserve">Printing materials </t>
  </si>
  <si>
    <t>Additional cost</t>
  </si>
  <si>
    <t>Total cost</t>
  </si>
  <si>
    <t>Expenses</t>
  </si>
  <si>
    <t>Sales</t>
  </si>
  <si>
    <t xml:space="preserve">Retail Profit </t>
  </si>
  <si>
    <t>Profit/Loss</t>
  </si>
  <si>
    <t>January</t>
  </si>
  <si>
    <t>February</t>
  </si>
  <si>
    <t xml:space="preserve">Martch </t>
  </si>
  <si>
    <t>Total</t>
  </si>
  <si>
    <t>Calclute total expense from every month and compare it with the total of sales from that particular month and check if the company gained profit of loss</t>
  </si>
  <si>
    <t>Loss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</si>
</sst>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color rgb="FFFF0000"/>
      <name val="Calibri"/>
      <family val="2"/>
      <scheme val="minor"/>
    </font>
    <font>
      <b/>
      <sz val="11"/>
      <color theme="1"/>
      <name val="Calibri"/>
      <family val="2"/>
      <scheme val="minor"/>
    </font>
    <font>
      <sz val="11"/>
      <color indexed="8"/>
      <name val="Calibri"/>
      <charset val="134"/>
    </font>
    <font>
      <b/>
      <sz val="11"/>
      <color indexed="8"/>
      <name val="Calibri"/>
      <charset val="134"/>
    </font>
    <font>
      <b/>
      <sz val="14"/>
      <color theme="1"/>
      <name val="Calibri"/>
      <family val="2"/>
      <scheme val="minor"/>
    </font>
    <font>
      <b/>
      <sz val="18"/>
      <color theme="1"/>
      <name val="Calibri"/>
      <family val="2"/>
      <scheme val="minor"/>
    </font>
    <font>
      <b/>
      <sz val="20"/>
      <color rgb="FFFF0000"/>
      <name val="Calibri"/>
      <family val="2"/>
      <scheme val="minor"/>
    </font>
    <font>
      <b/>
      <sz val="16"/>
      <color rgb="FFFF0000"/>
      <name val="Calibri"/>
      <family val="2"/>
      <scheme val="minor"/>
    </font>
    <font>
      <b/>
      <sz val="12"/>
      <color rgb="FFFF0000"/>
      <name val="Calibri"/>
      <family val="2"/>
      <scheme val="minor"/>
    </font>
    <font>
      <sz val="11"/>
      <color indexed="8"/>
      <name val="Calibri"/>
      <family val="2"/>
    </font>
    <font>
      <b/>
      <sz val="14"/>
      <color indexed="8"/>
      <name val="Calibri"/>
      <family val="2"/>
    </font>
    <font>
      <sz val="11"/>
      <name val="Calibri"/>
      <family val="2"/>
      <scheme val="minor"/>
    </font>
  </fonts>
  <fills count="9">
    <fill>
      <patternFill patternType="none"/>
    </fill>
    <fill>
      <patternFill patternType="gray125"/>
    </fill>
    <fill>
      <patternFill patternType="solid">
        <fgColor rgb="FF9BC2E6"/>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bgColor indexed="64"/>
      </patternFill>
    </fill>
    <fill>
      <patternFill patternType="solid">
        <fgColor theme="0" tint="-0.249977111117893"/>
        <bgColor indexed="64"/>
      </patternFill>
    </fill>
    <fill>
      <patternFill patternType="solid">
        <fgColor theme="0"/>
        <bgColor indexed="64"/>
      </patternFill>
    </fill>
    <fill>
      <patternFill patternType="solid">
        <fgColor theme="4"/>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6">
    <xf numFmtId="0" fontId="0" fillId="0" borderId="0" xfId="0"/>
    <xf numFmtId="0" fontId="3" fillId="0" borderId="0" xfId="0" applyNumberFormat="1" applyFont="1" applyFill="1" applyBorder="1" applyAlignment="1" applyProtection="1"/>
    <xf numFmtId="0" fontId="4" fillId="0" borderId="0" xfId="0" applyNumberFormat="1" applyFont="1" applyFill="1" applyBorder="1" applyAlignment="1" applyProtection="1">
      <alignment horizontal="center" vertical="center" wrapText="1"/>
    </xf>
    <xf numFmtId="14" fontId="3" fillId="0" borderId="0" xfId="0" applyNumberFormat="1" applyFont="1" applyFill="1" applyBorder="1" applyAlignment="1" applyProtection="1">
      <alignment horizontal="center" vertical="center" wrapText="1"/>
    </xf>
    <xf numFmtId="0" fontId="3" fillId="0" borderId="0" xfId="0" applyNumberFormat="1" applyFont="1" applyFill="1" applyBorder="1" applyAlignment="1" applyProtection="1">
      <alignment horizontal="center" vertical="center" wrapText="1"/>
    </xf>
    <xf numFmtId="0" fontId="0" fillId="0" borderId="0" xfId="0" applyAlignment="1">
      <alignment wrapText="1"/>
    </xf>
    <xf numFmtId="0" fontId="0" fillId="3" borderId="0" xfId="0" applyFill="1"/>
    <xf numFmtId="0" fontId="0" fillId="3" borderId="0" xfId="0" applyFill="1" applyAlignment="1">
      <alignment horizontal="center" wrapText="1"/>
    </xf>
    <xf numFmtId="0" fontId="3" fillId="3" borderId="0" xfId="0" applyNumberFormat="1" applyFont="1" applyFill="1" applyBorder="1" applyAlignment="1" applyProtection="1">
      <alignment horizontal="center" vertical="center" wrapText="1"/>
    </xf>
    <xf numFmtId="0" fontId="2" fillId="0" borderId="0" xfId="0" applyFont="1"/>
    <xf numFmtId="0" fontId="5" fillId="0" borderId="0" xfId="0" applyFont="1" applyFill="1"/>
    <xf numFmtId="0" fontId="0" fillId="0" borderId="1" xfId="0" applyBorder="1"/>
    <xf numFmtId="0" fontId="0" fillId="0" borderId="1" xfId="0" applyBorder="1" applyAlignment="1">
      <alignment horizontal="center" vertical="top"/>
    </xf>
    <xf numFmtId="0" fontId="0" fillId="0" borderId="0" xfId="0" applyBorder="1"/>
    <xf numFmtId="0" fontId="2" fillId="0" borderId="0" xfId="0" applyFont="1" applyBorder="1"/>
    <xf numFmtId="0" fontId="0" fillId="0" borderId="1" xfId="0" applyBorder="1" applyAlignment="1">
      <alignment horizontal="center" vertical="top" wrapText="1"/>
    </xf>
    <xf numFmtId="0" fontId="8" fillId="0" borderId="0" xfId="0" applyFon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wrapText="1"/>
    </xf>
    <xf numFmtId="0" fontId="0" fillId="0" borderId="1" xfId="0" pivotButton="1" applyBorder="1"/>
    <xf numFmtId="0" fontId="0" fillId="0" borderId="1" xfId="0" applyBorder="1" applyAlignment="1">
      <alignment horizontal="left"/>
    </xf>
    <xf numFmtId="0" fontId="0" fillId="0" borderId="1" xfId="0" applyNumberFormat="1" applyBorder="1"/>
    <xf numFmtId="0" fontId="9" fillId="0" borderId="0" xfId="0" applyFont="1"/>
    <xf numFmtId="0" fontId="8" fillId="0" borderId="0" xfId="0" applyFont="1" applyAlignment="1"/>
    <xf numFmtId="0" fontId="0" fillId="0" borderId="0" xfId="0" applyAlignment="1"/>
    <xf numFmtId="0" fontId="10" fillId="0" borderId="0" xfId="0" applyNumberFormat="1" applyFont="1" applyFill="1" applyBorder="1" applyAlignment="1" applyProtection="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0" xfId="0" applyBorder="1" applyAlignment="1">
      <alignment vertical="center"/>
    </xf>
    <xf numFmtId="0" fontId="11" fillId="0" borderId="1" xfId="0" applyNumberFormat="1" applyFont="1" applyFill="1" applyBorder="1" applyAlignment="1" applyProtection="1">
      <alignment horizontal="center" vertical="center" wrapText="1"/>
    </xf>
    <xf numFmtId="0" fontId="5" fillId="0" borderId="1" xfId="0" applyFont="1" applyBorder="1" applyAlignment="1">
      <alignment vertical="center"/>
    </xf>
    <xf numFmtId="0" fontId="5" fillId="0" borderId="1" xfId="0" applyFont="1" applyFill="1" applyBorder="1" applyAlignment="1">
      <alignment vertical="center" wrapText="1"/>
    </xf>
    <xf numFmtId="0" fontId="0" fillId="0" borderId="0" xfId="0" applyFill="1" applyBorder="1"/>
    <xf numFmtId="0" fontId="0" fillId="0" borderId="1" xfId="0" applyBorder="1" applyAlignment="1">
      <alignment vertical="center" wrapText="1"/>
    </xf>
    <xf numFmtId="0" fontId="3" fillId="0" borderId="1" xfId="0" applyNumberFormat="1" applyFont="1" applyFill="1" applyBorder="1" applyAlignment="1" applyProtection="1">
      <alignment horizontal="center" vertical="center" wrapText="1"/>
    </xf>
    <xf numFmtId="0" fontId="1" fillId="0" borderId="13" xfId="0" applyFont="1" applyFill="1" applyBorder="1"/>
    <xf numFmtId="0" fontId="12" fillId="0" borderId="1" xfId="0" applyFont="1" applyBorder="1" applyAlignment="1">
      <alignment horizontal="center" vertical="center"/>
    </xf>
    <xf numFmtId="0" fontId="0" fillId="7" borderId="0" xfId="0" applyFill="1"/>
    <xf numFmtId="0" fontId="5" fillId="7" borderId="0" xfId="0" applyFont="1" applyFill="1"/>
    <xf numFmtId="0" fontId="0" fillId="0" borderId="1" xfId="0" applyBorder="1" applyAlignment="1">
      <alignment horizontal="center" vertical="center"/>
    </xf>
    <xf numFmtId="0" fontId="3" fillId="2" borderId="0" xfId="0" applyNumberFormat="1" applyFont="1" applyFill="1" applyBorder="1" applyAlignment="1" applyProtection="1">
      <alignment horizontal="center" vertical="center"/>
    </xf>
    <xf numFmtId="0" fontId="5" fillId="0" borderId="0" xfId="0" applyFont="1" applyFill="1" applyBorder="1" applyAlignment="1">
      <alignment horizontal="center"/>
    </xf>
    <xf numFmtId="0" fontId="7" fillId="0" borderId="0" xfId="0" applyFont="1" applyAlignment="1">
      <alignment horizontal="center"/>
    </xf>
    <xf numFmtId="0" fontId="0" fillId="0" borderId="0" xfId="0" applyAlignment="1">
      <alignment horizontal="center"/>
    </xf>
    <xf numFmtId="0" fontId="8" fillId="0" borderId="0" xfId="0" applyFont="1" applyAlignment="1">
      <alignment horizontal="center"/>
    </xf>
    <xf numFmtId="0" fontId="6" fillId="4" borderId="2" xfId="0" applyFont="1" applyFill="1" applyBorder="1" applyAlignment="1">
      <alignment horizontal="center" vertical="top"/>
    </xf>
    <xf numFmtId="0" fontId="6" fillId="4" borderId="3" xfId="0" applyFont="1" applyFill="1" applyBorder="1" applyAlignment="1">
      <alignment horizontal="center" vertical="top"/>
    </xf>
    <xf numFmtId="0" fontId="6" fillId="4" borderId="4" xfId="0" applyFont="1" applyFill="1" applyBorder="1" applyAlignment="1">
      <alignment horizontal="center" vertical="top"/>
    </xf>
    <xf numFmtId="0" fontId="6" fillId="4" borderId="7" xfId="0" applyFont="1" applyFill="1" applyBorder="1" applyAlignment="1">
      <alignment horizontal="center" vertical="top"/>
    </xf>
    <xf numFmtId="0" fontId="6" fillId="4" borderId="8" xfId="0" applyFont="1" applyFill="1" applyBorder="1" applyAlignment="1">
      <alignment horizontal="center" vertical="top"/>
    </xf>
    <xf numFmtId="0" fontId="6" fillId="4" borderId="9" xfId="0" applyFont="1" applyFill="1" applyBorder="1" applyAlignment="1">
      <alignment horizontal="center" vertical="top"/>
    </xf>
    <xf numFmtId="0" fontId="5" fillId="5" borderId="10" xfId="0" applyFont="1" applyFill="1" applyBorder="1" applyAlignment="1">
      <alignment horizontal="center"/>
    </xf>
    <xf numFmtId="0" fontId="5" fillId="5" borderId="11" xfId="0" applyFont="1" applyFill="1" applyBorder="1" applyAlignment="1">
      <alignment horizontal="center"/>
    </xf>
    <xf numFmtId="0" fontId="5" fillId="5" borderId="12" xfId="0" applyFont="1" applyFill="1" applyBorder="1" applyAlignment="1">
      <alignment horizontal="center"/>
    </xf>
    <xf numFmtId="0" fontId="0" fillId="0" borderId="1" xfId="0" applyBorder="1" applyAlignment="1">
      <alignment horizontal="center" vertical="center"/>
    </xf>
    <xf numFmtId="0" fontId="0" fillId="6" borderId="0" xfId="0" applyFill="1" applyAlignment="1">
      <alignment horizontal="center" vertical="center"/>
    </xf>
    <xf numFmtId="0" fontId="3" fillId="2" borderId="5" xfId="0" applyNumberFormat="1" applyFont="1" applyFill="1" applyBorder="1" applyAlignment="1" applyProtection="1">
      <alignment horizontal="center" vertical="center"/>
    </xf>
    <xf numFmtId="0" fontId="3" fillId="2" borderId="6" xfId="0" applyNumberFormat="1" applyFont="1" applyFill="1" applyBorder="1" applyAlignment="1" applyProtection="1">
      <alignment horizontal="center" vertical="center"/>
    </xf>
    <xf numFmtId="0" fontId="0" fillId="6" borderId="5" xfId="0" applyFill="1" applyBorder="1" applyAlignment="1">
      <alignment horizontal="center" vertical="center"/>
    </xf>
    <xf numFmtId="0" fontId="0" fillId="6" borderId="0" xfId="0" applyFill="1" applyBorder="1" applyAlignment="1">
      <alignment horizontal="center" vertical="center"/>
    </xf>
    <xf numFmtId="0" fontId="0" fillId="6" borderId="6" xfId="0" applyFill="1" applyBorder="1" applyAlignment="1">
      <alignment horizontal="center" vertical="center"/>
    </xf>
    <xf numFmtId="0" fontId="5"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0" fillId="8"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cellXfs>
  <cellStyles count="1">
    <cellStyle name="Normal" xfId="0" builtinId="0"/>
  </cellStyles>
  <dxfs count="1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39994506668294322"/>
        </patternFill>
      </fill>
    </dxf>
    <dxf>
      <fill>
        <patternFill>
          <bgColor rgb="FFFF0000"/>
        </patternFill>
      </fill>
    </dxf>
    <dxf>
      <numFmt numFmtId="0" formatCode="General"/>
    </dxf>
    <dxf>
      <fill>
        <patternFill>
          <bgColor theme="4" tint="0.39994506668294322"/>
        </patternFill>
      </fill>
    </dxf>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in percent  </a:t>
            </a:r>
          </a:p>
        </c:rich>
      </c:tx>
      <c:layout>
        <c:manualLayout>
          <c:xMode val="edge"/>
          <c:yMode val="edge"/>
          <c:x val="0.29574594858206632"/>
          <c:y val="2.2045855379188711E-2"/>
        </c:manualLayout>
      </c:layout>
      <c:overlay val="0"/>
      <c:spPr>
        <a:no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sheet4!$R$9</c:f>
              <c:strCache>
                <c:ptCount val="1"/>
                <c:pt idx="0">
                  <c:v>Total sales </c:v>
                </c:pt>
              </c:strCache>
            </c:strRef>
          </c:tx>
          <c:dPt>
            <c:idx val="0"/>
            <c:bubble3D val="0"/>
            <c:spPr>
              <a:solidFill>
                <a:schemeClr val="accent6"/>
              </a:solidFill>
              <a:ln>
                <a:noFill/>
              </a:ln>
              <a:effectLst>
                <a:outerShdw blurRad="254000" sx="102000" sy="102000" algn="ctr" rotWithShape="0">
                  <a:prstClr val="black">
                    <a:alpha val="20000"/>
                  </a:prstClr>
                </a:outerShdw>
              </a:effectLst>
              <a:sp3d/>
            </c:spPr>
          </c:dPt>
          <c:dPt>
            <c:idx val="1"/>
            <c:bubble3D val="0"/>
            <c:spPr>
              <a:solidFill>
                <a:schemeClr val="accent5"/>
              </a:solidFill>
              <a:ln>
                <a:noFill/>
              </a:ln>
              <a:effectLst>
                <a:outerShdw blurRad="254000" sx="102000" sy="102000" algn="ctr" rotWithShape="0">
                  <a:prstClr val="black">
                    <a:alpha val="20000"/>
                  </a:prstClr>
                </a:outerShdw>
              </a:effectLst>
              <a:sp3d/>
            </c:spPr>
          </c:dPt>
          <c:dPt>
            <c:idx val="2"/>
            <c:bubble3D val="0"/>
            <c:spPr>
              <a:solidFill>
                <a:schemeClr val="accent4"/>
              </a:solidFill>
              <a:ln>
                <a:noFill/>
              </a:ln>
              <a:effectLst>
                <a:outerShdw blurRad="254000" sx="102000" sy="102000" algn="ctr" rotWithShape="0">
                  <a:prstClr val="black">
                    <a:alpha val="20000"/>
                  </a:prstClr>
                </a:outerShdw>
              </a:effectLst>
              <a:sp3d/>
            </c:spPr>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5"/>
            <c:bubble3D val="0"/>
            <c:spPr>
              <a:solidFill>
                <a:schemeClr val="accent4">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sheet4!$Q$10:$Q$15</c:f>
              <c:strCache>
                <c:ptCount val="6"/>
                <c:pt idx="0">
                  <c:v>Barishal </c:v>
                </c:pt>
                <c:pt idx="1">
                  <c:v>Chittagong</c:v>
                </c:pt>
                <c:pt idx="2">
                  <c:v>     khulna </c:v>
                </c:pt>
                <c:pt idx="3">
                  <c:v>Rajshahi </c:v>
                </c:pt>
                <c:pt idx="4">
                  <c:v>Sylhet </c:v>
                </c:pt>
                <c:pt idx="5">
                  <c:v>Dhaka </c:v>
                </c:pt>
              </c:strCache>
            </c:strRef>
          </c:cat>
          <c:val>
            <c:numRef>
              <c:f>sheet4!$R$10:$R$15</c:f>
              <c:numCache>
                <c:formatCode>General</c:formatCode>
                <c:ptCount val="6"/>
                <c:pt idx="0">
                  <c:v>5010000</c:v>
                </c:pt>
                <c:pt idx="1">
                  <c:v>4340000</c:v>
                </c:pt>
                <c:pt idx="2">
                  <c:v>4110000</c:v>
                </c:pt>
                <c:pt idx="3">
                  <c:v>4760000</c:v>
                </c:pt>
                <c:pt idx="4">
                  <c:v>4600000</c:v>
                </c:pt>
                <c:pt idx="5">
                  <c:v>5850000</c:v>
                </c:pt>
              </c:numCache>
            </c:numRef>
          </c:val>
          <c:extLst xmlns:c16r2="http://schemas.microsoft.com/office/drawing/2015/06/chart">
            <c:ext xmlns:c16="http://schemas.microsoft.com/office/drawing/2014/chart" uri="{C3380CC4-5D6E-409C-BE32-E72D297353CC}">
              <c16:uniqueId val="{00000000-CDB6-4C8B-BB81-A5C8483466D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in percent  </a:t>
            </a:r>
          </a:p>
        </c:rich>
      </c:tx>
      <c:layout>
        <c:manualLayout>
          <c:xMode val="edge"/>
          <c:yMode val="edge"/>
          <c:x val="0.29574594858206632"/>
          <c:y val="2.2045855379188711E-2"/>
        </c:manualLayout>
      </c:layout>
      <c:overlay val="0"/>
      <c:spPr>
        <a:noFill/>
        <a:ln>
          <a:noFill/>
        </a:ln>
        <a:effectLst/>
      </c:spPr>
    </c:title>
    <c:autoTitleDeleted val="0"/>
    <c:view3D>
      <c:rotX val="5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sheet4!$R$9</c:f>
              <c:strCache>
                <c:ptCount val="1"/>
                <c:pt idx="0">
                  <c:v>Total sales </c:v>
                </c:pt>
              </c:strCache>
            </c:strRef>
          </c:tx>
          <c:dPt>
            <c:idx val="0"/>
            <c:bubble3D val="0"/>
            <c:spPr>
              <a:solidFill>
                <a:schemeClr val="accent6"/>
              </a:solidFill>
              <a:ln>
                <a:noFill/>
              </a:ln>
              <a:effectLst>
                <a:outerShdw blurRad="254000" sx="102000" sy="102000" algn="ctr" rotWithShape="0">
                  <a:prstClr val="black">
                    <a:alpha val="20000"/>
                  </a:prstClr>
                </a:outerShdw>
              </a:effectLst>
              <a:sp3d/>
            </c:spPr>
          </c:dPt>
          <c:dPt>
            <c:idx val="1"/>
            <c:bubble3D val="0"/>
            <c:spPr>
              <a:solidFill>
                <a:schemeClr val="accent5"/>
              </a:solidFill>
              <a:ln>
                <a:noFill/>
              </a:ln>
              <a:effectLst>
                <a:outerShdw blurRad="254000" sx="102000" sy="102000" algn="ctr" rotWithShape="0">
                  <a:prstClr val="black">
                    <a:alpha val="20000"/>
                  </a:prstClr>
                </a:outerShdw>
              </a:effectLst>
              <a:sp3d/>
            </c:spPr>
          </c:dPt>
          <c:dPt>
            <c:idx val="2"/>
            <c:bubble3D val="0"/>
            <c:spPr>
              <a:solidFill>
                <a:schemeClr val="accent4"/>
              </a:solidFill>
              <a:ln>
                <a:noFill/>
              </a:ln>
              <a:effectLst>
                <a:outerShdw blurRad="254000" sx="102000" sy="102000" algn="ctr" rotWithShape="0">
                  <a:prstClr val="black">
                    <a:alpha val="20000"/>
                  </a:prstClr>
                </a:outerShdw>
              </a:effectLst>
              <a:sp3d/>
            </c:spPr>
          </c:dPt>
          <c:dPt>
            <c:idx val="3"/>
            <c:bubble3D val="0"/>
            <c:spPr>
              <a:solidFill>
                <a:schemeClr val="accent6">
                  <a:lumMod val="60000"/>
                </a:schemeClr>
              </a:solidFill>
              <a:ln>
                <a:noFill/>
              </a:ln>
              <a:effectLst>
                <a:outerShdw blurRad="254000" sx="102000" sy="102000" algn="ctr" rotWithShape="0">
                  <a:prstClr val="black">
                    <a:alpha val="20000"/>
                  </a:prstClr>
                </a:outerShdw>
              </a:effectLst>
              <a:sp3d/>
            </c:spPr>
          </c:dPt>
          <c:dPt>
            <c:idx val="4"/>
            <c:bubble3D val="0"/>
            <c:spPr>
              <a:solidFill>
                <a:schemeClr val="accent5">
                  <a:lumMod val="60000"/>
                </a:schemeClr>
              </a:solidFill>
              <a:ln>
                <a:noFill/>
              </a:ln>
              <a:effectLst>
                <a:outerShdw blurRad="254000" sx="102000" sy="102000" algn="ctr" rotWithShape="0">
                  <a:prstClr val="black">
                    <a:alpha val="20000"/>
                  </a:prstClr>
                </a:outerShdw>
              </a:effectLst>
              <a:sp3d/>
            </c:spPr>
          </c:dPt>
          <c:dPt>
            <c:idx val="5"/>
            <c:bubble3D val="0"/>
            <c:spPr>
              <a:solidFill>
                <a:schemeClr val="accent4">
                  <a:lumMod val="60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sheet4!$Q$10:$Q$15</c:f>
              <c:strCache>
                <c:ptCount val="6"/>
                <c:pt idx="0">
                  <c:v>Barishal </c:v>
                </c:pt>
                <c:pt idx="1">
                  <c:v>Chittagong</c:v>
                </c:pt>
                <c:pt idx="2">
                  <c:v>     khulna </c:v>
                </c:pt>
                <c:pt idx="3">
                  <c:v>Rajshahi </c:v>
                </c:pt>
                <c:pt idx="4">
                  <c:v>Sylhet </c:v>
                </c:pt>
                <c:pt idx="5">
                  <c:v>Dhaka </c:v>
                </c:pt>
              </c:strCache>
            </c:strRef>
          </c:cat>
          <c:val>
            <c:numRef>
              <c:f>sheet4!$R$10:$R$15</c:f>
              <c:numCache>
                <c:formatCode>General</c:formatCode>
                <c:ptCount val="6"/>
                <c:pt idx="0">
                  <c:v>5010000</c:v>
                </c:pt>
                <c:pt idx="1">
                  <c:v>4340000</c:v>
                </c:pt>
                <c:pt idx="2">
                  <c:v>4110000</c:v>
                </c:pt>
                <c:pt idx="3">
                  <c:v>4760000</c:v>
                </c:pt>
                <c:pt idx="4">
                  <c:v>4600000</c:v>
                </c:pt>
                <c:pt idx="5">
                  <c:v>5850000</c:v>
                </c:pt>
              </c:numCache>
            </c:numRef>
          </c:val>
          <c:extLst xmlns:c16r2="http://schemas.microsoft.com/office/drawing/2015/06/chart">
            <c:ext xmlns:c16="http://schemas.microsoft.com/office/drawing/2014/chart" uri="{C3380CC4-5D6E-409C-BE32-E72D297353CC}">
              <c16:uniqueId val="{00000000-CDB6-4C8B-BB81-A5C8483466D4}"/>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[MST. Tanbin Akter_01-31-23-office31.xlsx]sheet4!PivotTable16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sheet4!$R$39</c:f>
              <c:strCache>
                <c:ptCount val="1"/>
                <c:pt idx="0">
                  <c:v>Total</c:v>
                </c:pt>
              </c:strCache>
            </c:strRef>
          </c:tx>
          <c:spPr>
            <a:solidFill>
              <a:schemeClr val="accent1"/>
            </a:solidFill>
            <a:ln>
              <a:noFill/>
            </a:ln>
            <a:effectLst/>
          </c:spPr>
          <c:invertIfNegative val="0"/>
          <c:cat>
            <c:strRef>
              <c:f>sheet4!$Q$40:$Q$44</c:f>
              <c:strCache>
                <c:ptCount val="4"/>
                <c:pt idx="0">
                  <c:v>Desktop</c:v>
                </c:pt>
                <c:pt idx="1">
                  <c:v>Laptop</c:v>
                </c:pt>
                <c:pt idx="2">
                  <c:v>Smartphone</c:v>
                </c:pt>
                <c:pt idx="3">
                  <c:v>Tablet</c:v>
                </c:pt>
              </c:strCache>
            </c:strRef>
          </c:cat>
          <c:val>
            <c:numRef>
              <c:f>sheet4!$R$40:$R$44</c:f>
              <c:numCache>
                <c:formatCode>General</c:formatCode>
                <c:ptCount val="4"/>
                <c:pt idx="0">
                  <c:v>6950000</c:v>
                </c:pt>
                <c:pt idx="1">
                  <c:v>12250000</c:v>
                </c:pt>
                <c:pt idx="2">
                  <c:v>6150000</c:v>
                </c:pt>
                <c:pt idx="3">
                  <c:v>3320000</c:v>
                </c:pt>
              </c:numCache>
            </c:numRef>
          </c:val>
          <c:extLst xmlns:c16r2="http://schemas.microsoft.com/office/drawing/2015/06/chart">
            <c:ext xmlns:c16="http://schemas.microsoft.com/office/drawing/2014/chart" uri="{C3380CC4-5D6E-409C-BE32-E72D297353CC}">
              <c16:uniqueId val="{00000000-805D-4947-A583-0435C73667EB}"/>
            </c:ext>
          </c:extLst>
        </c:ser>
        <c:dLbls>
          <c:showLegendKey val="0"/>
          <c:showVal val="0"/>
          <c:showCatName val="0"/>
          <c:showSerName val="0"/>
          <c:showPercent val="0"/>
          <c:showBubbleSize val="0"/>
        </c:dLbls>
        <c:gapWidth val="219"/>
        <c:overlap val="-27"/>
        <c:axId val="192948480"/>
        <c:axId val="192954368"/>
      </c:barChart>
      <c:catAx>
        <c:axId val="19294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54368"/>
        <c:crosses val="autoZero"/>
        <c:auto val="1"/>
        <c:lblAlgn val="ctr"/>
        <c:lblOffset val="100"/>
        <c:noMultiLvlLbl val="0"/>
      </c:catAx>
      <c:valAx>
        <c:axId val="19295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4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Toatal Salary </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3"/>
          <c:order val="0"/>
          <c:tx>
            <c:strRef>
              <c:f>sheet1!$Q$5</c:f>
              <c:strCache>
                <c:ptCount val="1"/>
                <c:pt idx="0">
                  <c:v>Total</c:v>
                </c:pt>
              </c:strCache>
            </c:strRef>
          </c:tx>
          <c:spPr>
            <a:solidFill>
              <a:schemeClr val="accent1">
                <a:lumMod val="60000"/>
              </a:schemeClr>
            </a:solidFill>
            <a:ln>
              <a:noFill/>
            </a:ln>
            <a:effectLst/>
            <a:sp3d/>
          </c:spPr>
          <c:invertIfNegative val="0"/>
          <c:cat>
            <c:strRef>
              <c:f>sheet1!$M$6:$M$11</c:f>
              <c:strCache>
                <c:ptCount val="6"/>
                <c:pt idx="0">
                  <c:v>Arif Hossain </c:v>
                </c:pt>
                <c:pt idx="1">
                  <c:v>Oishi Das </c:v>
                </c:pt>
                <c:pt idx="2">
                  <c:v>Parvez Hasan </c:v>
                </c:pt>
                <c:pt idx="3">
                  <c:v>Nabila Sultana </c:v>
                </c:pt>
                <c:pt idx="4">
                  <c:v>Eva Karim </c:v>
                </c:pt>
                <c:pt idx="5">
                  <c:v>Farhan Islam </c:v>
                </c:pt>
              </c:strCache>
            </c:strRef>
          </c:cat>
          <c:val>
            <c:numRef>
              <c:f>sheet1!$Q$6:$Q$11</c:f>
              <c:numCache>
                <c:formatCode>General</c:formatCode>
                <c:ptCount val="6"/>
                <c:pt idx="0">
                  <c:v>543000</c:v>
                </c:pt>
                <c:pt idx="1">
                  <c:v>269000</c:v>
                </c:pt>
                <c:pt idx="2">
                  <c:v>501000</c:v>
                </c:pt>
                <c:pt idx="3">
                  <c:v>723000</c:v>
                </c:pt>
                <c:pt idx="4">
                  <c:v>449000</c:v>
                </c:pt>
                <c:pt idx="5">
                  <c:v>562000</c:v>
                </c:pt>
              </c:numCache>
            </c:numRef>
          </c:val>
          <c:extLst xmlns:c16r2="http://schemas.microsoft.com/office/drawing/2015/06/chart">
            <c:ext xmlns:c16="http://schemas.microsoft.com/office/drawing/2014/chart" uri="{C3380CC4-5D6E-409C-BE32-E72D297353CC}">
              <c16:uniqueId val="{00000003-7275-4D86-9BF7-C73B83A982B1}"/>
            </c:ext>
          </c:extLst>
        </c:ser>
        <c:dLbls>
          <c:showLegendKey val="0"/>
          <c:showVal val="1"/>
          <c:showCatName val="0"/>
          <c:showSerName val="0"/>
          <c:showPercent val="0"/>
          <c:showBubbleSize val="0"/>
        </c:dLbls>
        <c:gapWidth val="150"/>
        <c:shape val="box"/>
        <c:axId val="171890944"/>
        <c:axId val="192585728"/>
        <c:axId val="0"/>
        <c:extLst xmlns:c16r2="http://schemas.microsoft.com/office/drawing/2015/06/chart">
          <c:ext xmlns:c15="http://schemas.microsoft.com/office/drawing/2012/chart" uri="{02D57815-91ED-43cb-92C2-25804820EDAC}">
            <c15:filteredBarSeries>
              <c15:ser>
                <c:idx val="0"/>
                <c:order val="0"/>
                <c:tx>
                  <c:strRef>
                    <c:extLst>
                      <c:ext uri="{02D57815-91ED-43cb-92C2-25804820EDAC}">
                        <c15:formulaRef>
                          <c15:sqref>sheet1!$N$5</c15:sqref>
                        </c15:formulaRef>
                      </c:ext>
                    </c:extLst>
                    <c:strCache>
                      <c:ptCount val="1"/>
                      <c:pt idx="0">
                        <c:v>Salary</c:v>
                      </c:pt>
                    </c:strCache>
                  </c:strRef>
                </c:tx>
                <c:spPr>
                  <a:solidFill>
                    <a:schemeClr val="accent1"/>
                  </a:solidFill>
                  <a:ln>
                    <a:noFill/>
                  </a:ln>
                  <a:effectLst/>
                  <a:sp3d/>
                </c:spPr>
                <c:invertIfNegative val="0"/>
                <c:cat>
                  <c:strRef>
                    <c:extLst>
                      <c:ext uri="{02D57815-91ED-43cb-92C2-25804820EDAC}">
                        <c15:formulaRef>
                          <c15:sqref>sheet1!$M$6:$M$11</c15:sqref>
                        </c15:formulaRef>
                      </c:ext>
                    </c:extLst>
                    <c:strCache>
                      <c:ptCount val="6"/>
                      <c:pt idx="0">
                        <c:v>Arif Hossain </c:v>
                      </c:pt>
                      <c:pt idx="1">
                        <c:v>Oishi Das </c:v>
                      </c:pt>
                      <c:pt idx="2">
                        <c:v>Parvez Hasan </c:v>
                      </c:pt>
                      <c:pt idx="3">
                        <c:v>Nabila Sultana </c:v>
                      </c:pt>
                      <c:pt idx="4">
                        <c:v>Eva Karim </c:v>
                      </c:pt>
                      <c:pt idx="5">
                        <c:v>Farhan Islam </c:v>
                      </c:pt>
                    </c:strCache>
                  </c:strRef>
                </c:cat>
                <c:val>
                  <c:numRef>
                    <c:extLst>
                      <c:ext uri="{02D57815-91ED-43cb-92C2-25804820EDAC}">
                        <c15:formulaRef>
                          <c15:sqref>sheet1!$N$6:$N$11</c15:sqref>
                        </c15:formulaRef>
                      </c:ext>
                    </c:extLst>
                    <c:numCache>
                      <c:formatCode>General</c:formatCode>
                      <c:ptCount val="6"/>
                      <c:pt idx="0">
                        <c:v>30000</c:v>
                      </c:pt>
                      <c:pt idx="1">
                        <c:v>30000</c:v>
                      </c:pt>
                      <c:pt idx="2">
                        <c:v>30000</c:v>
                      </c:pt>
                      <c:pt idx="3">
                        <c:v>30000</c:v>
                      </c:pt>
                      <c:pt idx="4">
                        <c:v>30000</c:v>
                      </c:pt>
                      <c:pt idx="5">
                        <c:v>30000</c:v>
                      </c:pt>
                    </c:numCache>
                  </c:numRef>
                </c:val>
                <c:extLst>
                  <c:ext xmlns:c16="http://schemas.microsoft.com/office/drawing/2014/chart" uri="{C3380CC4-5D6E-409C-BE32-E72D297353CC}">
                    <c16:uniqueId val="{00000000-7275-4D86-9BF7-C73B83A982B1}"/>
                  </c:ext>
                </c:extLst>
              </c15:ser>
            </c15:filteredBarSeries>
            <c15:filteredBarSeries>
              <c15:ser>
                <c:idx val="1"/>
                <c:order val="1"/>
                <c:tx>
                  <c:strRef>
                    <c:extLst>
                      <c:ext xmlns:c15="http://schemas.microsoft.com/office/drawing/2012/chart" uri="{02D57815-91ED-43cb-92C2-25804820EDAC}">
                        <c15:formulaRef>
                          <c15:sqref>sheet1!$O$5</c15:sqref>
                        </c15:formulaRef>
                      </c:ext>
                    </c:extLst>
                    <c:strCache>
                      <c:ptCount val="1"/>
                      <c:pt idx="0">
                        <c:v>Sales </c:v>
                      </c:pt>
                    </c:strCache>
                  </c:strRef>
                </c:tx>
                <c:spPr>
                  <a:solidFill>
                    <a:schemeClr val="accent3"/>
                  </a:solidFill>
                  <a:ln>
                    <a:noFill/>
                  </a:ln>
                  <a:effectLst/>
                  <a:sp3d/>
                </c:spPr>
                <c:invertIfNegative val="0"/>
                <c:cat>
                  <c:strRef>
                    <c:extLst>
                      <c:ext xmlns:c15="http://schemas.microsoft.com/office/drawing/2012/chart" uri="{02D57815-91ED-43cb-92C2-25804820EDAC}">
                        <c15:formulaRef>
                          <c15:sqref>sheet1!$M$6:$M$11</c15:sqref>
                        </c15:formulaRef>
                      </c:ext>
                    </c:extLst>
                    <c:strCache>
                      <c:ptCount val="6"/>
                      <c:pt idx="0">
                        <c:v>Arif Hossain </c:v>
                      </c:pt>
                      <c:pt idx="1">
                        <c:v>Oishi Das </c:v>
                      </c:pt>
                      <c:pt idx="2">
                        <c:v>Parvez Hasan </c:v>
                      </c:pt>
                      <c:pt idx="3">
                        <c:v>Nabila Sultana </c:v>
                      </c:pt>
                      <c:pt idx="4">
                        <c:v>Eva Karim </c:v>
                      </c:pt>
                      <c:pt idx="5">
                        <c:v>Farhan Islam </c:v>
                      </c:pt>
                    </c:strCache>
                  </c:strRef>
                </c:cat>
                <c:val>
                  <c:numRef>
                    <c:extLst>
                      <c:ext xmlns:c15="http://schemas.microsoft.com/office/drawing/2012/chart" uri="{02D57815-91ED-43cb-92C2-25804820EDAC}">
                        <c15:formulaRef>
                          <c15:sqref>sheet1!$O$6:$O$11</c15:sqref>
                        </c15:formulaRef>
                      </c:ext>
                    </c:extLst>
                    <c:numCache>
                      <c:formatCode>General</c:formatCode>
                      <c:ptCount val="6"/>
                      <c:pt idx="0">
                        <c:v>5130000</c:v>
                      </c:pt>
                      <c:pt idx="1">
                        <c:v>2390000</c:v>
                      </c:pt>
                      <c:pt idx="2">
                        <c:v>4710000</c:v>
                      </c:pt>
                      <c:pt idx="3">
                        <c:v>6930000</c:v>
                      </c:pt>
                      <c:pt idx="4">
                        <c:v>4190000</c:v>
                      </c:pt>
                      <c:pt idx="5">
                        <c:v>5320000</c:v>
                      </c:pt>
                    </c:numCache>
                  </c:numRef>
                </c:val>
                <c:extLst>
                  <c:ext xmlns:c16="http://schemas.microsoft.com/office/drawing/2014/chart" uri="{C3380CC4-5D6E-409C-BE32-E72D297353CC}">
                    <c16:uniqueId val="{00000001-7275-4D86-9BF7-C73B83A982B1}"/>
                  </c:ext>
                </c:extLst>
              </c15:ser>
            </c15:filteredBarSeries>
            <c15:filteredBarSeries>
              <c15:ser>
                <c:idx val="2"/>
                <c:order val="2"/>
                <c:tx>
                  <c:strRef>
                    <c:extLst>
                      <c:ext xmlns:c15="http://schemas.microsoft.com/office/drawing/2012/chart" uri="{02D57815-91ED-43cb-92C2-25804820EDAC}">
                        <c15:formulaRef>
                          <c15:sqref>sheet1!$P$5</c15:sqref>
                        </c15:formulaRef>
                      </c:ext>
                    </c:extLst>
                    <c:strCache>
                      <c:ptCount val="1"/>
                      <c:pt idx="0">
                        <c:v>Bonus </c:v>
                      </c:pt>
                    </c:strCache>
                  </c:strRef>
                </c:tx>
                <c:spPr>
                  <a:solidFill>
                    <a:schemeClr val="accent5"/>
                  </a:solidFill>
                  <a:ln>
                    <a:noFill/>
                  </a:ln>
                  <a:effectLst/>
                  <a:sp3d/>
                </c:spPr>
                <c:invertIfNegative val="0"/>
                <c:cat>
                  <c:strRef>
                    <c:extLst>
                      <c:ext xmlns:c15="http://schemas.microsoft.com/office/drawing/2012/chart" uri="{02D57815-91ED-43cb-92C2-25804820EDAC}">
                        <c15:formulaRef>
                          <c15:sqref>sheet1!$M$6:$M$11</c15:sqref>
                        </c15:formulaRef>
                      </c:ext>
                    </c:extLst>
                    <c:strCache>
                      <c:ptCount val="6"/>
                      <c:pt idx="0">
                        <c:v>Arif Hossain </c:v>
                      </c:pt>
                      <c:pt idx="1">
                        <c:v>Oishi Das </c:v>
                      </c:pt>
                      <c:pt idx="2">
                        <c:v>Parvez Hasan </c:v>
                      </c:pt>
                      <c:pt idx="3">
                        <c:v>Nabila Sultana </c:v>
                      </c:pt>
                      <c:pt idx="4">
                        <c:v>Eva Karim </c:v>
                      </c:pt>
                      <c:pt idx="5">
                        <c:v>Farhan Islam </c:v>
                      </c:pt>
                    </c:strCache>
                  </c:strRef>
                </c:cat>
                <c:val>
                  <c:numRef>
                    <c:extLst>
                      <c:ext xmlns:c15="http://schemas.microsoft.com/office/drawing/2012/chart" uri="{02D57815-91ED-43cb-92C2-25804820EDAC}">
                        <c15:formulaRef>
                          <c15:sqref>sheet1!$P$6:$P$11</c15:sqref>
                        </c15:formulaRef>
                      </c:ext>
                    </c:extLst>
                    <c:numCache>
                      <c:formatCode>General</c:formatCode>
                      <c:ptCount val="6"/>
                      <c:pt idx="0">
                        <c:v>513000</c:v>
                      </c:pt>
                      <c:pt idx="1">
                        <c:v>239000</c:v>
                      </c:pt>
                      <c:pt idx="2">
                        <c:v>471000</c:v>
                      </c:pt>
                      <c:pt idx="3">
                        <c:v>693000</c:v>
                      </c:pt>
                      <c:pt idx="4">
                        <c:v>419000</c:v>
                      </c:pt>
                      <c:pt idx="5">
                        <c:v>532000</c:v>
                      </c:pt>
                    </c:numCache>
                  </c:numRef>
                </c:val>
                <c:extLst>
                  <c:ext xmlns:c16="http://schemas.microsoft.com/office/drawing/2014/chart" uri="{C3380CC4-5D6E-409C-BE32-E72D297353CC}">
                    <c16:uniqueId val="{00000002-7275-4D86-9BF7-C73B83A982B1}"/>
                  </c:ext>
                </c:extLst>
              </c15:ser>
            </c15:filteredBarSeries>
          </c:ext>
        </c:extLst>
      </c:bar3DChart>
      <c:catAx>
        <c:axId val="171890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85728"/>
        <c:crosses val="autoZero"/>
        <c:auto val="1"/>
        <c:lblAlgn val="ctr"/>
        <c:lblOffset val="100"/>
        <c:noMultiLvlLbl val="0"/>
      </c:catAx>
      <c:valAx>
        <c:axId val="192585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9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Chart 1</a:t>
            </a:r>
          </a:p>
        </c:rich>
      </c:tx>
      <c:overlay val="0"/>
      <c:spPr>
        <a:noFill/>
        <a:ln>
          <a:noFill/>
        </a:ln>
        <a:effectLst/>
      </c:spPr>
    </c:title>
    <c:autoTitleDeleted val="0"/>
    <c:plotArea>
      <c:layout/>
      <c:barChart>
        <c:barDir val="col"/>
        <c:grouping val="clustered"/>
        <c:varyColors val="0"/>
        <c:ser>
          <c:idx val="0"/>
          <c:order val="0"/>
          <c:tx>
            <c:strRef>
              <c:f>sheet7!$G$7:$G$8</c:f>
              <c:strCache>
                <c:ptCount val="1"/>
                <c:pt idx="0">
                  <c:v>Yearly report Expenses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sheet7!$G$9:$G$20</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xmlns:c16r2="http://schemas.microsoft.com/office/drawing/2015/06/chart">
            <c:ext xmlns:c16="http://schemas.microsoft.com/office/drawing/2014/chart" uri="{C3380CC4-5D6E-409C-BE32-E72D297353CC}">
              <c16:uniqueId val="{00000000-2BE9-4259-9E9E-5DB2F163DC7E}"/>
            </c:ext>
          </c:extLst>
        </c:ser>
        <c:ser>
          <c:idx val="1"/>
          <c:order val="1"/>
          <c:tx>
            <c:strRef>
              <c:f>sheet7!$H$7:$H$8</c:f>
              <c:strCache>
                <c:ptCount val="1"/>
                <c:pt idx="0">
                  <c:v>Yearly report Sales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sheet7!$H$9:$H$20</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extLst xmlns:c16r2="http://schemas.microsoft.com/office/drawing/2015/06/chart">
            <c:ext xmlns:c16="http://schemas.microsoft.com/office/drawing/2014/chart" uri="{C3380CC4-5D6E-409C-BE32-E72D297353CC}">
              <c16:uniqueId val="{00000001-2BE9-4259-9E9E-5DB2F163DC7E}"/>
            </c:ext>
          </c:extLst>
        </c:ser>
        <c:ser>
          <c:idx val="2"/>
          <c:order val="2"/>
          <c:tx>
            <c:strRef>
              <c:f>sheet7!$I$7:$I$8</c:f>
              <c:strCache>
                <c:ptCount val="1"/>
                <c:pt idx="0">
                  <c:v>Yearly report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sheet7!$I$9:$I$20</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xmlns:c16r2="http://schemas.microsoft.com/office/drawing/2015/06/chart">
            <c:ext xmlns:c16="http://schemas.microsoft.com/office/drawing/2014/chart" uri="{C3380CC4-5D6E-409C-BE32-E72D297353CC}">
              <c16:uniqueId val="{00000002-2BE9-4259-9E9E-5DB2F163DC7E}"/>
            </c:ext>
          </c:extLst>
        </c:ser>
        <c:dLbls>
          <c:showLegendKey val="0"/>
          <c:showVal val="0"/>
          <c:showCatName val="0"/>
          <c:showSerName val="0"/>
          <c:showPercent val="0"/>
          <c:showBubbleSize val="0"/>
        </c:dLbls>
        <c:gapWidth val="100"/>
        <c:overlap val="-24"/>
        <c:axId val="192794624"/>
        <c:axId val="192796160"/>
      </c:barChart>
      <c:catAx>
        <c:axId val="192794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96160"/>
        <c:crosses val="autoZero"/>
        <c:auto val="1"/>
        <c:lblAlgn val="ctr"/>
        <c:lblOffset val="100"/>
        <c:noMultiLvlLbl val="0"/>
      </c:catAx>
      <c:valAx>
        <c:axId val="192796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9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SG"/>
              <a:t>Chart 2 </a:t>
            </a:r>
          </a:p>
        </c:rich>
      </c:tx>
      <c:overlay val="0"/>
      <c:spPr>
        <a:noFill/>
        <a:ln>
          <a:noFill/>
        </a:ln>
        <a:effectLst/>
      </c:spPr>
    </c:title>
    <c:autoTitleDeleted val="0"/>
    <c:plotArea>
      <c:layout/>
      <c:barChart>
        <c:barDir val="col"/>
        <c:grouping val="percentStacked"/>
        <c:varyColors val="0"/>
        <c:ser>
          <c:idx val="0"/>
          <c:order val="0"/>
          <c:tx>
            <c:strRef>
              <c:f>sheet7!$G$7:$G$8</c:f>
              <c:strCache>
                <c:ptCount val="1"/>
                <c:pt idx="0">
                  <c:v>Yearly report Expenses </c:v>
                </c:pt>
              </c:strCache>
            </c:strRef>
          </c:tx>
          <c:spPr>
            <a:solidFill>
              <a:schemeClr val="accent1"/>
            </a:solidFill>
            <a:ln>
              <a:noFill/>
            </a:ln>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sheet7!$G$9:$G$20</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xmlns:c16r2="http://schemas.microsoft.com/office/drawing/2015/06/chart">
            <c:ext xmlns:c16="http://schemas.microsoft.com/office/drawing/2014/chart" uri="{C3380CC4-5D6E-409C-BE32-E72D297353CC}">
              <c16:uniqueId val="{00000000-041C-4B91-8F4B-A89F20847764}"/>
            </c:ext>
          </c:extLst>
        </c:ser>
        <c:ser>
          <c:idx val="1"/>
          <c:order val="1"/>
          <c:tx>
            <c:strRef>
              <c:f>sheet7!$H$7:$H$8</c:f>
              <c:strCache>
                <c:ptCount val="1"/>
                <c:pt idx="0">
                  <c:v>Yearly report Sales </c:v>
                </c:pt>
              </c:strCache>
            </c:strRef>
          </c:tx>
          <c:spPr>
            <a:solidFill>
              <a:schemeClr val="accent2"/>
            </a:solidFill>
            <a:ln>
              <a:noFill/>
            </a:ln>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sheet7!$H$9:$H$20</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extLst xmlns:c16r2="http://schemas.microsoft.com/office/drawing/2015/06/chart">
            <c:ext xmlns:c16="http://schemas.microsoft.com/office/drawing/2014/chart" uri="{C3380CC4-5D6E-409C-BE32-E72D297353CC}">
              <c16:uniqueId val="{00000001-041C-4B91-8F4B-A89F20847764}"/>
            </c:ext>
          </c:extLst>
        </c:ser>
        <c:ser>
          <c:idx val="2"/>
          <c:order val="2"/>
          <c:tx>
            <c:strRef>
              <c:f>sheet7!$I$7:$I$8</c:f>
              <c:strCache>
                <c:ptCount val="1"/>
                <c:pt idx="0">
                  <c:v>Yearly report Profit</c:v>
                </c:pt>
              </c:strCache>
            </c:strRef>
          </c:tx>
          <c:spPr>
            <a:solidFill>
              <a:schemeClr val="accent3"/>
            </a:solidFill>
            <a:ln>
              <a:noFill/>
            </a:ln>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sheet7!$I$9:$I$20</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xmlns:c16r2="http://schemas.microsoft.com/office/drawing/2015/06/chart">
            <c:ext xmlns:c16="http://schemas.microsoft.com/office/drawing/2014/chart" uri="{C3380CC4-5D6E-409C-BE32-E72D297353CC}">
              <c16:uniqueId val="{00000002-041C-4B91-8F4B-A89F20847764}"/>
            </c:ext>
          </c:extLst>
        </c:ser>
        <c:dLbls>
          <c:showLegendKey val="0"/>
          <c:showVal val="0"/>
          <c:showCatName val="0"/>
          <c:showSerName val="0"/>
          <c:showPercent val="0"/>
          <c:showBubbleSize val="0"/>
        </c:dLbls>
        <c:gapWidth val="150"/>
        <c:overlap val="100"/>
        <c:axId val="192845696"/>
        <c:axId val="192847232"/>
      </c:barChart>
      <c:catAx>
        <c:axId val="19284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2847232"/>
        <c:crosses val="autoZero"/>
        <c:auto val="1"/>
        <c:lblAlgn val="ctr"/>
        <c:lblOffset val="100"/>
        <c:noMultiLvlLbl val="0"/>
      </c:catAx>
      <c:valAx>
        <c:axId val="1928472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56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Toatal Salary </a:t>
            </a:r>
          </a:p>
        </c:rich>
      </c:tx>
      <c:layout/>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3"/>
          <c:order val="0"/>
          <c:tx>
            <c:strRef>
              <c:f>sheet1!$Q$5</c:f>
              <c:strCache>
                <c:ptCount val="1"/>
                <c:pt idx="0">
                  <c:v>Total</c:v>
                </c:pt>
              </c:strCache>
            </c:strRef>
          </c:tx>
          <c:spPr>
            <a:solidFill>
              <a:schemeClr val="accent1">
                <a:lumMod val="60000"/>
              </a:schemeClr>
            </a:solidFill>
            <a:ln>
              <a:noFill/>
            </a:ln>
            <a:effectLst/>
            <a:sp3d/>
          </c:spPr>
          <c:invertIfNegative val="0"/>
          <c:cat>
            <c:strRef>
              <c:f>sheet1!$M$6:$M$11</c:f>
              <c:strCache>
                <c:ptCount val="6"/>
                <c:pt idx="0">
                  <c:v>Arif Hossain </c:v>
                </c:pt>
                <c:pt idx="1">
                  <c:v>Oishi Das </c:v>
                </c:pt>
                <c:pt idx="2">
                  <c:v>Parvez Hasan </c:v>
                </c:pt>
                <c:pt idx="3">
                  <c:v>Nabila Sultana </c:v>
                </c:pt>
                <c:pt idx="4">
                  <c:v>Eva Karim </c:v>
                </c:pt>
                <c:pt idx="5">
                  <c:v>Farhan Islam </c:v>
                </c:pt>
              </c:strCache>
            </c:strRef>
          </c:cat>
          <c:val>
            <c:numRef>
              <c:f>sheet1!$Q$6:$Q$11</c:f>
              <c:numCache>
                <c:formatCode>General</c:formatCode>
                <c:ptCount val="6"/>
                <c:pt idx="0">
                  <c:v>543000</c:v>
                </c:pt>
                <c:pt idx="1">
                  <c:v>269000</c:v>
                </c:pt>
                <c:pt idx="2">
                  <c:v>501000</c:v>
                </c:pt>
                <c:pt idx="3">
                  <c:v>723000</c:v>
                </c:pt>
                <c:pt idx="4">
                  <c:v>449000</c:v>
                </c:pt>
                <c:pt idx="5">
                  <c:v>562000</c:v>
                </c:pt>
              </c:numCache>
            </c:numRef>
          </c:val>
          <c:extLst xmlns:c16r2="http://schemas.microsoft.com/office/drawing/2015/06/chart">
            <c:ext xmlns:c16="http://schemas.microsoft.com/office/drawing/2014/chart" uri="{C3380CC4-5D6E-409C-BE32-E72D297353CC}">
              <c16:uniqueId val="{00000003-7275-4D86-9BF7-C73B83A982B1}"/>
            </c:ext>
          </c:extLst>
        </c:ser>
        <c:dLbls>
          <c:showLegendKey val="0"/>
          <c:showVal val="1"/>
          <c:showCatName val="0"/>
          <c:showSerName val="0"/>
          <c:showPercent val="0"/>
          <c:showBubbleSize val="0"/>
        </c:dLbls>
        <c:gapWidth val="150"/>
        <c:shape val="box"/>
        <c:axId val="193386368"/>
        <c:axId val="193387904"/>
        <c:axId val="0"/>
        <c:extLst xmlns:c16r2="http://schemas.microsoft.com/office/drawing/2015/06/chart">
          <c:ext xmlns:c15="http://schemas.microsoft.com/office/drawing/2012/chart" uri="{02D57815-91ED-43cb-92C2-25804820EDAC}">
            <c15:filteredBarSeries>
              <c15:ser>
                <c:idx val="0"/>
                <c:order val="0"/>
                <c:tx>
                  <c:strRef>
                    <c:extLst>
                      <c:ext uri="{02D57815-91ED-43cb-92C2-25804820EDAC}">
                        <c15:formulaRef>
                          <c15:sqref>sheet1!$N$5</c15:sqref>
                        </c15:formulaRef>
                      </c:ext>
                    </c:extLst>
                    <c:strCache>
                      <c:ptCount val="1"/>
                      <c:pt idx="0">
                        <c:v>Salary</c:v>
                      </c:pt>
                    </c:strCache>
                  </c:strRef>
                </c:tx>
                <c:spPr>
                  <a:solidFill>
                    <a:schemeClr val="accent1"/>
                  </a:solidFill>
                  <a:ln>
                    <a:noFill/>
                  </a:ln>
                  <a:effectLst/>
                  <a:sp3d/>
                </c:spPr>
                <c:invertIfNegative val="0"/>
                <c:cat>
                  <c:strRef>
                    <c:extLst>
                      <c:ext uri="{02D57815-91ED-43cb-92C2-25804820EDAC}">
                        <c15:formulaRef>
                          <c15:sqref>sheet1!$M$6:$M$11</c15:sqref>
                        </c15:formulaRef>
                      </c:ext>
                    </c:extLst>
                    <c:strCache>
                      <c:ptCount val="6"/>
                      <c:pt idx="0">
                        <c:v>Arif Hossain </c:v>
                      </c:pt>
                      <c:pt idx="1">
                        <c:v>Oishi Das </c:v>
                      </c:pt>
                      <c:pt idx="2">
                        <c:v>Parvez Hasan </c:v>
                      </c:pt>
                      <c:pt idx="3">
                        <c:v>Nabila Sultana </c:v>
                      </c:pt>
                      <c:pt idx="4">
                        <c:v>Eva Karim </c:v>
                      </c:pt>
                      <c:pt idx="5">
                        <c:v>Farhan Islam </c:v>
                      </c:pt>
                    </c:strCache>
                  </c:strRef>
                </c:cat>
                <c:val>
                  <c:numRef>
                    <c:extLst>
                      <c:ext uri="{02D57815-91ED-43cb-92C2-25804820EDAC}">
                        <c15:formulaRef>
                          <c15:sqref>sheet1!$N$6:$N$11</c15:sqref>
                        </c15:formulaRef>
                      </c:ext>
                    </c:extLst>
                    <c:numCache>
                      <c:formatCode>General</c:formatCode>
                      <c:ptCount val="6"/>
                      <c:pt idx="0">
                        <c:v>30000</c:v>
                      </c:pt>
                      <c:pt idx="1">
                        <c:v>30000</c:v>
                      </c:pt>
                      <c:pt idx="2">
                        <c:v>30000</c:v>
                      </c:pt>
                      <c:pt idx="3">
                        <c:v>30000</c:v>
                      </c:pt>
                      <c:pt idx="4">
                        <c:v>30000</c:v>
                      </c:pt>
                      <c:pt idx="5">
                        <c:v>30000</c:v>
                      </c:pt>
                    </c:numCache>
                  </c:numRef>
                </c:val>
                <c:extLst>
                  <c:ext xmlns:c16="http://schemas.microsoft.com/office/drawing/2014/chart" uri="{C3380CC4-5D6E-409C-BE32-E72D297353CC}">
                    <c16:uniqueId val="{00000000-7275-4D86-9BF7-C73B83A982B1}"/>
                  </c:ext>
                </c:extLst>
              </c15:ser>
            </c15:filteredBarSeries>
            <c15:filteredBarSeries>
              <c15:ser>
                <c:idx val="1"/>
                <c:order val="1"/>
                <c:tx>
                  <c:strRef>
                    <c:extLst>
                      <c:ext xmlns:c15="http://schemas.microsoft.com/office/drawing/2012/chart" uri="{02D57815-91ED-43cb-92C2-25804820EDAC}">
                        <c15:formulaRef>
                          <c15:sqref>sheet1!$O$5</c15:sqref>
                        </c15:formulaRef>
                      </c:ext>
                    </c:extLst>
                    <c:strCache>
                      <c:ptCount val="1"/>
                      <c:pt idx="0">
                        <c:v>Sales </c:v>
                      </c:pt>
                    </c:strCache>
                  </c:strRef>
                </c:tx>
                <c:spPr>
                  <a:solidFill>
                    <a:schemeClr val="accent3"/>
                  </a:solidFill>
                  <a:ln>
                    <a:noFill/>
                  </a:ln>
                  <a:effectLst/>
                  <a:sp3d/>
                </c:spPr>
                <c:invertIfNegative val="0"/>
                <c:cat>
                  <c:strRef>
                    <c:extLst>
                      <c:ext xmlns:c15="http://schemas.microsoft.com/office/drawing/2012/chart" uri="{02D57815-91ED-43cb-92C2-25804820EDAC}">
                        <c15:formulaRef>
                          <c15:sqref>sheet1!$M$6:$M$11</c15:sqref>
                        </c15:formulaRef>
                      </c:ext>
                    </c:extLst>
                    <c:strCache>
                      <c:ptCount val="6"/>
                      <c:pt idx="0">
                        <c:v>Arif Hossain </c:v>
                      </c:pt>
                      <c:pt idx="1">
                        <c:v>Oishi Das </c:v>
                      </c:pt>
                      <c:pt idx="2">
                        <c:v>Parvez Hasan </c:v>
                      </c:pt>
                      <c:pt idx="3">
                        <c:v>Nabila Sultana </c:v>
                      </c:pt>
                      <c:pt idx="4">
                        <c:v>Eva Karim </c:v>
                      </c:pt>
                      <c:pt idx="5">
                        <c:v>Farhan Islam </c:v>
                      </c:pt>
                    </c:strCache>
                  </c:strRef>
                </c:cat>
                <c:val>
                  <c:numRef>
                    <c:extLst>
                      <c:ext xmlns:c15="http://schemas.microsoft.com/office/drawing/2012/chart" uri="{02D57815-91ED-43cb-92C2-25804820EDAC}">
                        <c15:formulaRef>
                          <c15:sqref>sheet1!$O$6:$O$11</c15:sqref>
                        </c15:formulaRef>
                      </c:ext>
                    </c:extLst>
                    <c:numCache>
                      <c:formatCode>General</c:formatCode>
                      <c:ptCount val="6"/>
                      <c:pt idx="0">
                        <c:v>5130000</c:v>
                      </c:pt>
                      <c:pt idx="1">
                        <c:v>2390000</c:v>
                      </c:pt>
                      <c:pt idx="2">
                        <c:v>4710000</c:v>
                      </c:pt>
                      <c:pt idx="3">
                        <c:v>6930000</c:v>
                      </c:pt>
                      <c:pt idx="4">
                        <c:v>4190000</c:v>
                      </c:pt>
                      <c:pt idx="5">
                        <c:v>5320000</c:v>
                      </c:pt>
                    </c:numCache>
                  </c:numRef>
                </c:val>
                <c:extLst>
                  <c:ext xmlns:c16="http://schemas.microsoft.com/office/drawing/2014/chart" uri="{C3380CC4-5D6E-409C-BE32-E72D297353CC}">
                    <c16:uniqueId val="{00000001-7275-4D86-9BF7-C73B83A982B1}"/>
                  </c:ext>
                </c:extLst>
              </c15:ser>
            </c15:filteredBarSeries>
            <c15:filteredBarSeries>
              <c15:ser>
                <c:idx val="2"/>
                <c:order val="2"/>
                <c:tx>
                  <c:strRef>
                    <c:extLst>
                      <c:ext xmlns:c15="http://schemas.microsoft.com/office/drawing/2012/chart" uri="{02D57815-91ED-43cb-92C2-25804820EDAC}">
                        <c15:formulaRef>
                          <c15:sqref>sheet1!$P$5</c15:sqref>
                        </c15:formulaRef>
                      </c:ext>
                    </c:extLst>
                    <c:strCache>
                      <c:ptCount val="1"/>
                      <c:pt idx="0">
                        <c:v>Bonus </c:v>
                      </c:pt>
                    </c:strCache>
                  </c:strRef>
                </c:tx>
                <c:spPr>
                  <a:solidFill>
                    <a:schemeClr val="accent5"/>
                  </a:solidFill>
                  <a:ln>
                    <a:noFill/>
                  </a:ln>
                  <a:effectLst/>
                  <a:sp3d/>
                </c:spPr>
                <c:invertIfNegative val="0"/>
                <c:cat>
                  <c:strRef>
                    <c:extLst>
                      <c:ext xmlns:c15="http://schemas.microsoft.com/office/drawing/2012/chart" uri="{02D57815-91ED-43cb-92C2-25804820EDAC}">
                        <c15:formulaRef>
                          <c15:sqref>sheet1!$M$6:$M$11</c15:sqref>
                        </c15:formulaRef>
                      </c:ext>
                    </c:extLst>
                    <c:strCache>
                      <c:ptCount val="6"/>
                      <c:pt idx="0">
                        <c:v>Arif Hossain </c:v>
                      </c:pt>
                      <c:pt idx="1">
                        <c:v>Oishi Das </c:v>
                      </c:pt>
                      <c:pt idx="2">
                        <c:v>Parvez Hasan </c:v>
                      </c:pt>
                      <c:pt idx="3">
                        <c:v>Nabila Sultana </c:v>
                      </c:pt>
                      <c:pt idx="4">
                        <c:v>Eva Karim </c:v>
                      </c:pt>
                      <c:pt idx="5">
                        <c:v>Farhan Islam </c:v>
                      </c:pt>
                    </c:strCache>
                  </c:strRef>
                </c:cat>
                <c:val>
                  <c:numRef>
                    <c:extLst>
                      <c:ext xmlns:c15="http://schemas.microsoft.com/office/drawing/2012/chart" uri="{02D57815-91ED-43cb-92C2-25804820EDAC}">
                        <c15:formulaRef>
                          <c15:sqref>sheet1!$P$6:$P$11</c15:sqref>
                        </c15:formulaRef>
                      </c:ext>
                    </c:extLst>
                    <c:numCache>
                      <c:formatCode>General</c:formatCode>
                      <c:ptCount val="6"/>
                      <c:pt idx="0">
                        <c:v>513000</c:v>
                      </c:pt>
                      <c:pt idx="1">
                        <c:v>239000</c:v>
                      </c:pt>
                      <c:pt idx="2">
                        <c:v>471000</c:v>
                      </c:pt>
                      <c:pt idx="3">
                        <c:v>693000</c:v>
                      </c:pt>
                      <c:pt idx="4">
                        <c:v>419000</c:v>
                      </c:pt>
                      <c:pt idx="5">
                        <c:v>532000</c:v>
                      </c:pt>
                    </c:numCache>
                  </c:numRef>
                </c:val>
                <c:extLst>
                  <c:ext xmlns:c16="http://schemas.microsoft.com/office/drawing/2014/chart" uri="{C3380CC4-5D6E-409C-BE32-E72D297353CC}">
                    <c16:uniqueId val="{00000002-7275-4D86-9BF7-C73B83A982B1}"/>
                  </c:ext>
                </c:extLst>
              </c15:ser>
            </c15:filteredBarSeries>
          </c:ext>
        </c:extLst>
      </c:bar3DChart>
      <c:catAx>
        <c:axId val="193386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7904"/>
        <c:crosses val="autoZero"/>
        <c:auto val="1"/>
        <c:lblAlgn val="ctr"/>
        <c:lblOffset val="100"/>
        <c:noMultiLvlLbl val="0"/>
      </c:catAx>
      <c:valAx>
        <c:axId val="193387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6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pct5">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[MST. Tanbin Akter_01-31-23-office31.xlsx]sheet4!PivotTable16</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sheet4!$R$39</c:f>
              <c:strCache>
                <c:ptCount val="1"/>
                <c:pt idx="0">
                  <c:v>Total</c:v>
                </c:pt>
              </c:strCache>
            </c:strRef>
          </c:tx>
          <c:spPr>
            <a:solidFill>
              <a:schemeClr val="accent1"/>
            </a:solidFill>
            <a:ln>
              <a:noFill/>
            </a:ln>
            <a:effectLst/>
          </c:spPr>
          <c:invertIfNegative val="0"/>
          <c:cat>
            <c:strRef>
              <c:f>sheet4!$Q$40:$Q$44</c:f>
              <c:strCache>
                <c:ptCount val="4"/>
                <c:pt idx="0">
                  <c:v>Desktop</c:v>
                </c:pt>
                <c:pt idx="1">
                  <c:v>Laptop</c:v>
                </c:pt>
                <c:pt idx="2">
                  <c:v>Smartphone</c:v>
                </c:pt>
                <c:pt idx="3">
                  <c:v>Tablet</c:v>
                </c:pt>
              </c:strCache>
            </c:strRef>
          </c:cat>
          <c:val>
            <c:numRef>
              <c:f>sheet4!$R$40:$R$44</c:f>
              <c:numCache>
                <c:formatCode>General</c:formatCode>
                <c:ptCount val="4"/>
                <c:pt idx="0">
                  <c:v>6950000</c:v>
                </c:pt>
                <c:pt idx="1">
                  <c:v>12250000</c:v>
                </c:pt>
                <c:pt idx="2">
                  <c:v>6150000</c:v>
                </c:pt>
                <c:pt idx="3">
                  <c:v>3320000</c:v>
                </c:pt>
              </c:numCache>
            </c:numRef>
          </c:val>
          <c:extLst xmlns:c16r2="http://schemas.microsoft.com/office/drawing/2015/06/chart">
            <c:ext xmlns:c16="http://schemas.microsoft.com/office/drawing/2014/chart" uri="{C3380CC4-5D6E-409C-BE32-E72D297353CC}">
              <c16:uniqueId val="{00000000-805D-4947-A583-0435C73667EB}"/>
            </c:ext>
          </c:extLst>
        </c:ser>
        <c:dLbls>
          <c:showLegendKey val="0"/>
          <c:showVal val="0"/>
          <c:showCatName val="0"/>
          <c:showSerName val="0"/>
          <c:showPercent val="0"/>
          <c:showBubbleSize val="0"/>
        </c:dLbls>
        <c:gapWidth val="219"/>
        <c:overlap val="-27"/>
        <c:axId val="193427328"/>
        <c:axId val="193428864"/>
      </c:barChart>
      <c:catAx>
        <c:axId val="19342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8864"/>
        <c:crosses val="autoZero"/>
        <c:auto val="1"/>
        <c:lblAlgn val="ctr"/>
        <c:lblOffset val="100"/>
        <c:noMultiLvlLbl val="0"/>
      </c:catAx>
      <c:valAx>
        <c:axId val="19342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7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SG"/>
              <a:t>Chart 1</a:t>
            </a:r>
          </a:p>
        </c:rich>
      </c:tx>
      <c:layout/>
      <c:overlay val="0"/>
      <c:spPr>
        <a:noFill/>
        <a:ln>
          <a:noFill/>
        </a:ln>
        <a:effectLst/>
      </c:spPr>
    </c:title>
    <c:autoTitleDeleted val="0"/>
    <c:plotArea>
      <c:layout/>
      <c:barChart>
        <c:barDir val="col"/>
        <c:grouping val="clustered"/>
        <c:varyColors val="0"/>
        <c:ser>
          <c:idx val="0"/>
          <c:order val="0"/>
          <c:tx>
            <c:strRef>
              <c:f>sheet7!$G$7:$G$8</c:f>
              <c:strCache>
                <c:ptCount val="1"/>
                <c:pt idx="0">
                  <c:v>Yearly report Expenses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sheet7!$G$9:$G$20</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xmlns:c16r2="http://schemas.microsoft.com/office/drawing/2015/06/chart">
            <c:ext xmlns:c16="http://schemas.microsoft.com/office/drawing/2014/chart" uri="{C3380CC4-5D6E-409C-BE32-E72D297353CC}">
              <c16:uniqueId val="{00000000-2BE9-4259-9E9E-5DB2F163DC7E}"/>
            </c:ext>
          </c:extLst>
        </c:ser>
        <c:ser>
          <c:idx val="1"/>
          <c:order val="1"/>
          <c:tx>
            <c:strRef>
              <c:f>sheet7!$H$7:$H$8</c:f>
              <c:strCache>
                <c:ptCount val="1"/>
                <c:pt idx="0">
                  <c:v>Yearly report Sales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sheet7!$H$9:$H$20</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extLst xmlns:c16r2="http://schemas.microsoft.com/office/drawing/2015/06/chart">
            <c:ext xmlns:c16="http://schemas.microsoft.com/office/drawing/2014/chart" uri="{C3380CC4-5D6E-409C-BE32-E72D297353CC}">
              <c16:uniqueId val="{00000001-2BE9-4259-9E9E-5DB2F163DC7E}"/>
            </c:ext>
          </c:extLst>
        </c:ser>
        <c:ser>
          <c:idx val="2"/>
          <c:order val="2"/>
          <c:tx>
            <c:strRef>
              <c:f>sheet7!$I$7:$I$8</c:f>
              <c:strCache>
                <c:ptCount val="1"/>
                <c:pt idx="0">
                  <c:v>Yearly report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sheet7!$I$9:$I$20</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xmlns:c16r2="http://schemas.microsoft.com/office/drawing/2015/06/chart">
            <c:ext xmlns:c16="http://schemas.microsoft.com/office/drawing/2014/chart" uri="{C3380CC4-5D6E-409C-BE32-E72D297353CC}">
              <c16:uniqueId val="{00000002-2BE9-4259-9E9E-5DB2F163DC7E}"/>
            </c:ext>
          </c:extLst>
        </c:ser>
        <c:dLbls>
          <c:showLegendKey val="0"/>
          <c:showVal val="0"/>
          <c:showCatName val="0"/>
          <c:showSerName val="0"/>
          <c:showPercent val="0"/>
          <c:showBubbleSize val="0"/>
        </c:dLbls>
        <c:gapWidth val="100"/>
        <c:overlap val="-24"/>
        <c:axId val="193857792"/>
        <c:axId val="193863680"/>
      </c:barChart>
      <c:catAx>
        <c:axId val="193857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863680"/>
        <c:crosses val="autoZero"/>
        <c:auto val="1"/>
        <c:lblAlgn val="ctr"/>
        <c:lblOffset val="100"/>
        <c:noMultiLvlLbl val="0"/>
      </c:catAx>
      <c:valAx>
        <c:axId val="193863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8577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SG"/>
              <a:t>Chart 2 </a:t>
            </a:r>
          </a:p>
        </c:rich>
      </c:tx>
      <c:layout/>
      <c:overlay val="0"/>
      <c:spPr>
        <a:noFill/>
        <a:ln>
          <a:noFill/>
        </a:ln>
        <a:effectLst/>
      </c:spPr>
    </c:title>
    <c:autoTitleDeleted val="0"/>
    <c:plotArea>
      <c:layout/>
      <c:barChart>
        <c:barDir val="col"/>
        <c:grouping val="percentStacked"/>
        <c:varyColors val="0"/>
        <c:ser>
          <c:idx val="0"/>
          <c:order val="0"/>
          <c:tx>
            <c:strRef>
              <c:f>sheet7!$G$7:$G$8</c:f>
              <c:strCache>
                <c:ptCount val="1"/>
                <c:pt idx="0">
                  <c:v>Yearly report Expenses </c:v>
                </c:pt>
              </c:strCache>
            </c:strRef>
          </c:tx>
          <c:spPr>
            <a:solidFill>
              <a:schemeClr val="accent1"/>
            </a:solidFill>
            <a:ln>
              <a:noFill/>
            </a:ln>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sheet7!$G$9:$G$20</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extLst xmlns:c16r2="http://schemas.microsoft.com/office/drawing/2015/06/chart">
            <c:ext xmlns:c16="http://schemas.microsoft.com/office/drawing/2014/chart" uri="{C3380CC4-5D6E-409C-BE32-E72D297353CC}">
              <c16:uniqueId val="{00000000-041C-4B91-8F4B-A89F20847764}"/>
            </c:ext>
          </c:extLst>
        </c:ser>
        <c:ser>
          <c:idx val="1"/>
          <c:order val="1"/>
          <c:tx>
            <c:strRef>
              <c:f>sheet7!$H$7:$H$8</c:f>
              <c:strCache>
                <c:ptCount val="1"/>
                <c:pt idx="0">
                  <c:v>Yearly report Sales </c:v>
                </c:pt>
              </c:strCache>
            </c:strRef>
          </c:tx>
          <c:spPr>
            <a:solidFill>
              <a:schemeClr val="accent2"/>
            </a:solidFill>
            <a:ln>
              <a:noFill/>
            </a:ln>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sheet7!$H$9:$H$20</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extLst xmlns:c16r2="http://schemas.microsoft.com/office/drawing/2015/06/chart">
            <c:ext xmlns:c16="http://schemas.microsoft.com/office/drawing/2014/chart" uri="{C3380CC4-5D6E-409C-BE32-E72D297353CC}">
              <c16:uniqueId val="{00000001-041C-4B91-8F4B-A89F20847764}"/>
            </c:ext>
          </c:extLst>
        </c:ser>
        <c:ser>
          <c:idx val="2"/>
          <c:order val="2"/>
          <c:tx>
            <c:strRef>
              <c:f>sheet7!$I$7:$I$8</c:f>
              <c:strCache>
                <c:ptCount val="1"/>
                <c:pt idx="0">
                  <c:v>Yearly report Profit</c:v>
                </c:pt>
              </c:strCache>
            </c:strRef>
          </c:tx>
          <c:spPr>
            <a:solidFill>
              <a:schemeClr val="accent3"/>
            </a:solidFill>
            <a:ln>
              <a:noFill/>
            </a:ln>
            <a:effectLst/>
          </c:spPr>
          <c:invertIfNegative val="0"/>
          <c:cat>
            <c:strRef>
              <c:f>sheet7!$F$9:$F$20</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sheet7!$I$9:$I$20</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extLst xmlns:c16r2="http://schemas.microsoft.com/office/drawing/2015/06/chart">
            <c:ext xmlns:c16="http://schemas.microsoft.com/office/drawing/2014/chart" uri="{C3380CC4-5D6E-409C-BE32-E72D297353CC}">
              <c16:uniqueId val="{00000002-041C-4B91-8F4B-A89F20847764}"/>
            </c:ext>
          </c:extLst>
        </c:ser>
        <c:dLbls>
          <c:showLegendKey val="0"/>
          <c:showVal val="0"/>
          <c:showCatName val="0"/>
          <c:showSerName val="0"/>
          <c:showPercent val="0"/>
          <c:showBubbleSize val="0"/>
        </c:dLbls>
        <c:gapWidth val="150"/>
        <c:overlap val="100"/>
        <c:axId val="193919616"/>
        <c:axId val="193921408"/>
      </c:barChart>
      <c:catAx>
        <c:axId val="19391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3921408"/>
        <c:crosses val="autoZero"/>
        <c:auto val="1"/>
        <c:lblAlgn val="ctr"/>
        <c:lblOffset val="100"/>
        <c:noMultiLvlLbl val="0"/>
      </c:catAx>
      <c:valAx>
        <c:axId val="193921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1961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4</xdr:row>
      <xdr:rowOff>161925</xdr:rowOff>
    </xdr:from>
    <xdr:to>
      <xdr:col>16</xdr:col>
      <xdr:colOff>9525</xdr:colOff>
      <xdr:row>18</xdr:row>
      <xdr:rowOff>66675</xdr:rowOff>
    </xdr:to>
    <xdr:grpSp>
      <xdr:nvGrpSpPr>
        <xdr:cNvPr id="6" name="Group 5"/>
        <xdr:cNvGrpSpPr/>
      </xdr:nvGrpSpPr>
      <xdr:grpSpPr>
        <a:xfrm>
          <a:off x="2971800" y="923925"/>
          <a:ext cx="7962900" cy="2571750"/>
          <a:chOff x="2943225" y="790575"/>
          <a:chExt cx="7962900" cy="2571750"/>
        </a:xfrm>
      </xdr:grpSpPr>
      <mc:AlternateContent xmlns:mc="http://schemas.openxmlformats.org/markup-compatibility/2006" xmlns:a14="http://schemas.microsoft.com/office/drawing/2010/main">
        <mc:Choice Requires="a14">
          <xdr:graphicFrame macro="">
            <xdr:nvGraphicFramePr>
              <xdr:cNvPr id="2" name="Product"/>
              <xdr:cNvGraphicFramePr/>
            </xdr:nvGraphicFramePr>
            <xdr:xfrm>
              <a:off x="5067300" y="800100"/>
              <a:ext cx="1828800" cy="2524125"/>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095875"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 name="Quantity"/>
              <xdr:cNvGraphicFramePr/>
            </xdr:nvGraphicFramePr>
            <xdr:xfrm>
              <a:off x="2943225" y="790575"/>
              <a:ext cx="1828800" cy="2524125"/>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2971800" y="923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Unit Price (BDT)"/>
              <xdr:cNvGraphicFramePr/>
            </xdr:nvGraphicFramePr>
            <xdr:xfrm>
              <a:off x="7038975" y="838200"/>
              <a:ext cx="1828800" cy="2524125"/>
            </xdr:xfrm>
            <a:graphic>
              <a:graphicData uri="http://schemas.microsoft.com/office/drawing/2010/slicer">
                <sle:slicer xmlns:sle="http://schemas.microsoft.com/office/drawing/2010/slicer" name="Unit Price (BDT)"/>
              </a:graphicData>
            </a:graphic>
          </xdr:graphicFrame>
        </mc:Choice>
        <mc:Fallback xmlns="">
          <xdr:sp macro="" textlink="">
            <xdr:nvSpPr>
              <xdr:cNvPr id="0" name=""/>
              <xdr:cNvSpPr>
                <a:spLocks noTextEdit="1"/>
              </xdr:cNvSpPr>
            </xdr:nvSpPr>
            <xdr:spPr>
              <a:xfrm>
                <a:off x="7067550"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Total Sales (BDT)"/>
              <xdr:cNvGraphicFramePr/>
            </xdr:nvGraphicFramePr>
            <xdr:xfrm>
              <a:off x="9077325" y="800100"/>
              <a:ext cx="1828800" cy="2524125"/>
            </xdr:xfrm>
            <a:graphic>
              <a:graphicData uri="http://schemas.microsoft.com/office/drawing/2010/slicer">
                <sle:slicer xmlns:sle="http://schemas.microsoft.com/office/drawing/2010/slicer" name="Total Sales (BDT)"/>
              </a:graphicData>
            </a:graphic>
          </xdr:graphicFrame>
        </mc:Choice>
        <mc:Fallback xmlns="">
          <xdr:sp macro="" textlink="">
            <xdr:nvSpPr>
              <xdr:cNvPr id="0" name=""/>
              <xdr:cNvSpPr>
                <a:spLocks noTextEdit="1"/>
              </xdr:cNvSpPr>
            </xdr:nvSpPr>
            <xdr:spPr>
              <a:xfrm>
                <a:off x="9105900"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693420</xdr:colOff>
      <xdr:row>19</xdr:row>
      <xdr:rowOff>91440</xdr:rowOff>
    </xdr:from>
    <xdr:to>
      <xdr:col>23</xdr:col>
      <xdr:colOff>342900</xdr:colOff>
      <xdr:row>27</xdr:row>
      <xdr:rowOff>304800</xdr:rowOff>
    </xdr:to>
    <xdr:graphicFrame macro="">
      <xdr:nvGraphicFramePr>
        <xdr:cNvPr id="9" name="Chart 8">
          <a:extLst>
            <a:ext uri="{FF2B5EF4-FFF2-40B4-BE49-F238E27FC236}">
              <a16:creationId xmlns:a16="http://schemas.microsoft.com/office/drawing/2014/main" xmlns="" id="{31AA2D40-0E0D-DB63-2241-512232330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548640</xdr:colOff>
      <xdr:row>35</xdr:row>
      <xdr:rowOff>160020</xdr:rowOff>
    </xdr:from>
    <xdr:to>
      <xdr:col>27</xdr:col>
      <xdr:colOff>243840</xdr:colOff>
      <xdr:row>44</xdr:row>
      <xdr:rowOff>342900</xdr:rowOff>
    </xdr:to>
    <xdr:graphicFrame macro="">
      <xdr:nvGraphicFramePr>
        <xdr:cNvPr id="10" name="Chart 9">
          <a:extLst>
            <a:ext uri="{FF2B5EF4-FFF2-40B4-BE49-F238E27FC236}">
              <a16:creationId xmlns:a16="http://schemas.microsoft.com/office/drawing/2014/main" xmlns="" id="{1DCC6FE1-BFBB-78EB-C14E-8817665D1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45720</xdr:colOff>
      <xdr:row>13</xdr:row>
      <xdr:rowOff>220980</xdr:rowOff>
    </xdr:from>
    <xdr:to>
      <xdr:col>19</xdr:col>
      <xdr:colOff>342900</xdr:colOff>
      <xdr:row>22</xdr:row>
      <xdr:rowOff>251460</xdr:rowOff>
    </xdr:to>
    <xdr:graphicFrame macro="">
      <xdr:nvGraphicFramePr>
        <xdr:cNvPr id="2" name="Chart 1">
          <a:extLst>
            <a:ext uri="{FF2B5EF4-FFF2-40B4-BE49-F238E27FC236}">
              <a16:creationId xmlns:a16="http://schemas.microsoft.com/office/drawing/2014/main" xmlns="" id="{3CFFF814-8FE8-E76E-A15E-D036BD94C7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228600</xdr:colOff>
      <xdr:row>6</xdr:row>
      <xdr:rowOff>60960</xdr:rowOff>
    </xdr:from>
    <xdr:to>
      <xdr:col>22</xdr:col>
      <xdr:colOff>30480</xdr:colOff>
      <xdr:row>25</xdr:row>
      <xdr:rowOff>91440</xdr:rowOff>
    </xdr:to>
    <xdr:graphicFrame macro="">
      <xdr:nvGraphicFramePr>
        <xdr:cNvPr id="2" name="Chart 1">
          <a:extLst>
            <a:ext uri="{FF2B5EF4-FFF2-40B4-BE49-F238E27FC236}">
              <a16:creationId xmlns:a16="http://schemas.microsoft.com/office/drawing/2014/main" xmlns="" id="{A00D712C-EE5D-7705-9335-BD1EC0A91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27</xdr:row>
      <xdr:rowOff>7620</xdr:rowOff>
    </xdr:from>
    <xdr:to>
      <xdr:col>13</xdr:col>
      <xdr:colOff>495300</xdr:colOff>
      <xdr:row>50</xdr:row>
      <xdr:rowOff>38100</xdr:rowOff>
    </xdr:to>
    <xdr:graphicFrame macro="">
      <xdr:nvGraphicFramePr>
        <xdr:cNvPr id="6" name="Chart 5">
          <a:extLst>
            <a:ext uri="{FF2B5EF4-FFF2-40B4-BE49-F238E27FC236}">
              <a16:creationId xmlns:a16="http://schemas.microsoft.com/office/drawing/2014/main" xmlns="" id="{A3F9DB8E-2F71-9750-5C15-290AD5F24A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14</xdr:row>
      <xdr:rowOff>0</xdr:rowOff>
    </xdr:from>
    <xdr:to>
      <xdr:col>9</xdr:col>
      <xdr:colOff>209214</xdr:colOff>
      <xdr:row>31</xdr:row>
      <xdr:rowOff>30480</xdr:rowOff>
    </xdr:to>
    <xdr:graphicFrame macro="">
      <xdr:nvGraphicFramePr>
        <xdr:cNvPr id="2" name="Chart 1">
          <a:extLst>
            <a:ext uri="{FF2B5EF4-FFF2-40B4-BE49-F238E27FC236}">
              <a16:creationId xmlns:a16="http://schemas.microsoft.com/office/drawing/2014/main" xmlns="" id="{3CFFF814-8FE8-E76E-A15E-D036BD94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419100</xdr:colOff>
      <xdr:row>26</xdr:row>
      <xdr:rowOff>28575</xdr:rowOff>
    </xdr:from>
    <xdr:to>
      <xdr:col>15</xdr:col>
      <xdr:colOff>419100</xdr:colOff>
      <xdr:row>42</xdr:row>
      <xdr:rowOff>20955</xdr:rowOff>
    </xdr:to>
    <xdr:graphicFrame macro="">
      <xdr:nvGraphicFramePr>
        <xdr:cNvPr id="3" name="Chart 2">
          <a:extLst>
            <a:ext uri="{FF2B5EF4-FFF2-40B4-BE49-F238E27FC236}">
              <a16:creationId xmlns:a16="http://schemas.microsoft.com/office/drawing/2014/main" xmlns="" id="{1DCC6FE1-BFBB-78EB-C14E-8817665D1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42</xdr:row>
      <xdr:rowOff>0</xdr:rowOff>
    </xdr:from>
    <xdr:to>
      <xdr:col>10</xdr:col>
      <xdr:colOff>173355</xdr:colOff>
      <xdr:row>61</xdr:row>
      <xdr:rowOff>78105</xdr:rowOff>
    </xdr:to>
    <xdr:graphicFrame macro="">
      <xdr:nvGraphicFramePr>
        <xdr:cNvPr id="4" name="Chart 3">
          <a:extLst>
            <a:ext uri="{FF2B5EF4-FFF2-40B4-BE49-F238E27FC236}">
              <a16:creationId xmlns:a16="http://schemas.microsoft.com/office/drawing/2014/main" xmlns="" id="{A00D712C-EE5D-7705-9335-BD1EC0A91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42</xdr:row>
      <xdr:rowOff>171450</xdr:rowOff>
    </xdr:from>
    <xdr:to>
      <xdr:col>17</xdr:col>
      <xdr:colOff>462915</xdr:colOff>
      <xdr:row>66</xdr:row>
      <xdr:rowOff>11430</xdr:rowOff>
    </xdr:to>
    <xdr:graphicFrame macro="">
      <xdr:nvGraphicFramePr>
        <xdr:cNvPr id="5" name="Chart 4">
          <a:extLst>
            <a:ext uri="{FF2B5EF4-FFF2-40B4-BE49-F238E27FC236}">
              <a16:creationId xmlns:a16="http://schemas.microsoft.com/office/drawing/2014/main" xmlns="" id="{A3F9DB8E-2F71-9750-5C15-290AD5F24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67</xdr:row>
      <xdr:rowOff>0</xdr:rowOff>
    </xdr:from>
    <xdr:to>
      <xdr:col>8</xdr:col>
      <xdr:colOff>230505</xdr:colOff>
      <xdr:row>82</xdr:row>
      <xdr:rowOff>22860</xdr:rowOff>
    </xdr:to>
    <xdr:graphicFrame macro="">
      <xdr:nvGraphicFramePr>
        <xdr:cNvPr id="6" name="Chart 5">
          <a:extLst>
            <a:ext uri="{FF2B5EF4-FFF2-40B4-BE49-F238E27FC236}">
              <a16:creationId xmlns:a16="http://schemas.microsoft.com/office/drawing/2014/main" xmlns="" id="{31AA2D40-0E0D-DB63-2241-512232330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209550</xdr:colOff>
      <xdr:row>83</xdr:row>
      <xdr:rowOff>0</xdr:rowOff>
    </xdr:from>
    <xdr:to>
      <xdr:col>14</xdr:col>
      <xdr:colOff>409575</xdr:colOff>
      <xdr:row>96</xdr:row>
      <xdr:rowOff>95250</xdr:rowOff>
    </xdr:to>
    <xdr:grpSp>
      <xdr:nvGrpSpPr>
        <xdr:cNvPr id="7" name="Group 6"/>
        <xdr:cNvGrpSpPr/>
      </xdr:nvGrpSpPr>
      <xdr:grpSpPr>
        <a:xfrm>
          <a:off x="1428750" y="15811500"/>
          <a:ext cx="9553575" cy="2571750"/>
          <a:chOff x="2943225" y="790575"/>
          <a:chExt cx="7962900" cy="2571750"/>
        </a:xfrm>
      </xdr:grpSpPr>
      <mc:AlternateContent xmlns:mc="http://schemas.openxmlformats.org/markup-compatibility/2006">
        <mc:Choice xmlns:a14="http://schemas.microsoft.com/office/drawing/2010/main" Requires="a14">
          <xdr:graphicFrame macro="">
            <xdr:nvGraphicFramePr>
              <xdr:cNvPr id="8" name="Product 1"/>
              <xdr:cNvGraphicFramePr/>
            </xdr:nvGraphicFramePr>
            <xdr:xfrm>
              <a:off x="5067300" y="800100"/>
              <a:ext cx="1828800" cy="2524125"/>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3977132" y="15821025"/>
                <a:ext cx="219412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Quantity 1"/>
              <xdr:cNvGraphicFramePr/>
            </xdr:nvGraphicFramePr>
            <xdr:xfrm>
              <a:off x="2943225" y="790575"/>
              <a:ext cx="1828800" cy="2524125"/>
            </xdr:xfrm>
            <a:graphic>
              <a:graphicData uri="http://schemas.microsoft.com/office/drawing/2010/slicer">
                <sle:slicer xmlns:sle="http://schemas.microsoft.com/office/drawing/2010/slicer" name="Quantity 1"/>
              </a:graphicData>
            </a:graphic>
          </xdr:graphicFrame>
        </mc:Choice>
        <mc:Fallback>
          <xdr:sp macro="" textlink="">
            <xdr:nvSpPr>
              <xdr:cNvPr id="0" name=""/>
              <xdr:cNvSpPr>
                <a:spLocks noTextEdit="1"/>
              </xdr:cNvSpPr>
            </xdr:nvSpPr>
            <xdr:spPr>
              <a:xfrm>
                <a:off x="1428750" y="15811500"/>
                <a:ext cx="219412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Unit Price (BDT) 1"/>
              <xdr:cNvGraphicFramePr/>
            </xdr:nvGraphicFramePr>
            <xdr:xfrm>
              <a:off x="7038975" y="838200"/>
              <a:ext cx="1828800" cy="2524125"/>
            </xdr:xfrm>
            <a:graphic>
              <a:graphicData uri="http://schemas.microsoft.com/office/drawing/2010/slicer">
                <sle:slicer xmlns:sle="http://schemas.microsoft.com/office/drawing/2010/slicer" name="Unit Price (BDT) 1"/>
              </a:graphicData>
            </a:graphic>
          </xdr:graphicFrame>
        </mc:Choice>
        <mc:Fallback>
          <xdr:sp macro="" textlink="">
            <xdr:nvSpPr>
              <xdr:cNvPr id="0" name=""/>
              <xdr:cNvSpPr>
                <a:spLocks noTextEdit="1"/>
              </xdr:cNvSpPr>
            </xdr:nvSpPr>
            <xdr:spPr>
              <a:xfrm>
                <a:off x="6342670" y="15859125"/>
                <a:ext cx="219412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Total Sales (BDT) 1"/>
              <xdr:cNvGraphicFramePr/>
            </xdr:nvGraphicFramePr>
            <xdr:xfrm>
              <a:off x="9077325" y="800100"/>
              <a:ext cx="1828800" cy="2524125"/>
            </xdr:xfrm>
            <a:graphic>
              <a:graphicData uri="http://schemas.microsoft.com/office/drawing/2010/slicer">
                <sle:slicer xmlns:sle="http://schemas.microsoft.com/office/drawing/2010/slicer" name="Total Sales (BDT) 1"/>
              </a:graphicData>
            </a:graphic>
          </xdr:graphicFrame>
        </mc:Choice>
        <mc:Fallback>
          <xdr:sp macro="" textlink="">
            <xdr:nvSpPr>
              <xdr:cNvPr id="0" name=""/>
              <xdr:cNvSpPr>
                <a:spLocks noTextEdit="1"/>
              </xdr:cNvSpPr>
            </xdr:nvSpPr>
            <xdr:spPr>
              <a:xfrm>
                <a:off x="8788203" y="15821025"/>
                <a:ext cx="2194122"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43.473165740739" createdVersion="8" refreshedVersion="8" minRefreshableVersion="3" recordCount="76">
  <cacheSource type="worksheet">
    <worksheetSource ref="C6:I82" sheet="sheet4"/>
  </cacheSource>
  <cacheFields count="7">
    <cacheField name="Date" numFmtId="14">
      <sharedItems containsSemiMixedTypes="0" containsNonDate="0" containsDate="1" containsString="0" minDate="2024-01-05T00:00:00" maxDate="2024-03-31T00:00:00"/>
    </cacheField>
    <cacheField name="Region" numFmtId="0">
      <sharedItems/>
    </cacheField>
    <cacheField name="Sales Rep" numFmtId="0">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ount="14">
        <n v="5"/>
        <n v="10"/>
        <n v="7"/>
        <n v="15"/>
        <n v="3"/>
        <n v="6"/>
        <n v="4"/>
        <n v="8"/>
        <n v="12"/>
        <n v="9"/>
        <n v="11"/>
        <n v="13"/>
        <n v="14"/>
        <n v="20"/>
      </sharedItems>
    </cacheField>
    <cacheField name="Unit Price (BDT)" numFmtId="0">
      <sharedItems containsSemiMixedTypes="0" containsString="0" containsNumber="1" containsInteger="1" minValue="20000" maxValue="70000" count="4">
        <n v="70000"/>
        <n v="50000"/>
        <n v="20000"/>
        <n v="30000"/>
      </sharedItems>
    </cacheField>
    <cacheField name="Total Sales (BDT)" numFmtId="0">
      <sharedItems containsSemiMixedTypes="0" containsString="0" containsNumber="1" containsInteger="1" minValue="80000" maxValue="840000" count="31">
        <n v="350000"/>
        <n v="500000"/>
        <n v="140000"/>
        <n v="450000"/>
        <n v="210000"/>
        <n v="300000"/>
        <n v="80000"/>
        <n v="560000"/>
        <n v="600000"/>
        <n v="180000"/>
        <n v="150000"/>
        <n v="770000"/>
        <n v="120000"/>
        <n v="390000"/>
        <n v="630000"/>
        <n v="400000"/>
        <n v="280000"/>
        <n v="700000"/>
        <n v="250000"/>
        <n v="160000"/>
        <n v="490000"/>
        <n v="200000"/>
        <n v="100000"/>
        <n v="550000"/>
        <n v="240000"/>
        <n v="220000"/>
        <n v="420000"/>
        <n v="260000"/>
        <n v="840000"/>
        <n v="360000"/>
        <n v="27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
  <r>
    <d v="2024-01-05T00:00:00"/>
    <s v="Barishal"/>
    <s v="Arif Hossain"/>
    <x v="0"/>
    <x v="0"/>
    <x v="0"/>
    <x v="0"/>
  </r>
  <r>
    <d v="2024-01-06T00:00:00"/>
    <s v="Chittagong"/>
    <s v="Oishi Das"/>
    <x v="1"/>
    <x v="1"/>
    <x v="1"/>
    <x v="1"/>
  </r>
  <r>
    <d v="2024-01-07T00:00:00"/>
    <s v="Khulna"/>
    <s v="Parvez Hasan"/>
    <x v="2"/>
    <x v="2"/>
    <x v="2"/>
    <x v="2"/>
  </r>
  <r>
    <d v="2024-01-08T00:00:00"/>
    <s v="Rajshahi"/>
    <s v="Nabila Sultana"/>
    <x v="3"/>
    <x v="3"/>
    <x v="3"/>
    <x v="3"/>
  </r>
  <r>
    <d v="2024-01-09T00:00:00"/>
    <s v="Sylhet"/>
    <s v="Eva Karim"/>
    <x v="0"/>
    <x v="4"/>
    <x v="0"/>
    <x v="4"/>
  </r>
  <r>
    <d v="2024-01-10T00:00:00"/>
    <s v="Dhaka"/>
    <s v="Farhan Islam"/>
    <x v="1"/>
    <x v="5"/>
    <x v="1"/>
    <x v="5"/>
  </r>
  <r>
    <d v="2024-01-11T00:00:00"/>
    <s v="Chittagong"/>
    <s v="Parvez Hasan"/>
    <x v="2"/>
    <x v="6"/>
    <x v="2"/>
    <x v="6"/>
  </r>
  <r>
    <d v="2024-01-12T00:00:00"/>
    <s v="Khulna"/>
    <s v="Nabila Sultana"/>
    <x v="3"/>
    <x v="1"/>
    <x v="3"/>
    <x v="5"/>
  </r>
  <r>
    <d v="2024-01-13T00:00:00"/>
    <s v="Barishal"/>
    <s v="Arif Hossain"/>
    <x v="0"/>
    <x v="7"/>
    <x v="0"/>
    <x v="7"/>
  </r>
  <r>
    <d v="2024-01-14T00:00:00"/>
    <s v="Sylhet"/>
    <s v="Arif Hossain"/>
    <x v="1"/>
    <x v="8"/>
    <x v="1"/>
    <x v="8"/>
  </r>
  <r>
    <d v="2024-01-15T00:00:00"/>
    <s v="Dhaka"/>
    <s v="Oishi Das"/>
    <x v="2"/>
    <x v="9"/>
    <x v="2"/>
    <x v="9"/>
  </r>
  <r>
    <d v="2024-01-16T00:00:00"/>
    <s v="Chittagong"/>
    <s v="Parvez Hasan"/>
    <x v="3"/>
    <x v="0"/>
    <x v="3"/>
    <x v="10"/>
  </r>
  <r>
    <d v="2024-01-17T00:00:00"/>
    <s v="Khulna"/>
    <s v="Nabila Sultana"/>
    <x v="0"/>
    <x v="10"/>
    <x v="0"/>
    <x v="11"/>
  </r>
  <r>
    <d v="2024-01-18T00:00:00"/>
    <s v="Rajshahi"/>
    <s v="Eva Karim"/>
    <x v="1"/>
    <x v="2"/>
    <x v="1"/>
    <x v="0"/>
  </r>
  <r>
    <d v="2024-01-19T00:00:00"/>
    <s v="Sylhet"/>
    <s v="Farhan Islam"/>
    <x v="2"/>
    <x v="5"/>
    <x v="2"/>
    <x v="12"/>
  </r>
  <r>
    <d v="2024-01-20T00:00:00"/>
    <s v="Dhaka"/>
    <s v="Parvez Hasan"/>
    <x v="3"/>
    <x v="11"/>
    <x v="3"/>
    <x v="13"/>
  </r>
  <r>
    <d v="2024-01-21T00:00:00"/>
    <s v="Barishal"/>
    <s v="Nabila Sultana"/>
    <x v="0"/>
    <x v="9"/>
    <x v="0"/>
    <x v="14"/>
  </r>
  <r>
    <d v="2024-01-22T00:00:00"/>
    <s v="Khulna"/>
    <s v="Eva Karim"/>
    <x v="1"/>
    <x v="7"/>
    <x v="1"/>
    <x v="15"/>
  </r>
  <r>
    <d v="2024-01-23T00:00:00"/>
    <s v="Rajshahi"/>
    <s v="Farhan Islam"/>
    <x v="2"/>
    <x v="12"/>
    <x v="2"/>
    <x v="16"/>
  </r>
  <r>
    <d v="2024-01-24T00:00:00"/>
    <s v="Sylhet"/>
    <s v="Parvez Hasan"/>
    <x v="3"/>
    <x v="2"/>
    <x v="3"/>
    <x v="4"/>
  </r>
  <r>
    <d v="2024-01-25T00:00:00"/>
    <s v="Dhaka"/>
    <s v="Nabila Sultana"/>
    <x v="0"/>
    <x v="1"/>
    <x v="0"/>
    <x v="17"/>
  </r>
  <r>
    <d v="2024-01-26T00:00:00"/>
    <s v="Chittagong"/>
    <s v="Arif Hossain"/>
    <x v="1"/>
    <x v="0"/>
    <x v="1"/>
    <x v="18"/>
  </r>
  <r>
    <d v="2024-01-27T00:00:00"/>
    <s v="Barishal"/>
    <s v="Oishi Das"/>
    <x v="2"/>
    <x v="7"/>
    <x v="2"/>
    <x v="19"/>
  </r>
  <r>
    <d v="2024-01-28T00:00:00"/>
    <s v="Rajshahi"/>
    <s v="Parvez Hasan"/>
    <x v="3"/>
    <x v="5"/>
    <x v="3"/>
    <x v="9"/>
  </r>
  <r>
    <d v="2024-01-29T00:00:00"/>
    <s v="Sylhet"/>
    <s v="Nabila Sultana"/>
    <x v="0"/>
    <x v="2"/>
    <x v="0"/>
    <x v="20"/>
  </r>
  <r>
    <d v="2024-02-01T00:00:00"/>
    <s v="Dhaka"/>
    <s v="Eva Karim"/>
    <x v="0"/>
    <x v="7"/>
    <x v="0"/>
    <x v="7"/>
  </r>
  <r>
    <d v="2024-02-02T00:00:00"/>
    <s v="Chittagong"/>
    <s v="Farhan Islam"/>
    <x v="1"/>
    <x v="5"/>
    <x v="1"/>
    <x v="5"/>
  </r>
  <r>
    <d v="2024-02-03T00:00:00"/>
    <s v="Khulna"/>
    <s v="Parvez Hasan"/>
    <x v="2"/>
    <x v="1"/>
    <x v="2"/>
    <x v="21"/>
  </r>
  <r>
    <d v="2024-02-04T00:00:00"/>
    <s v="Rajshahi"/>
    <s v="Arif Hossain"/>
    <x v="3"/>
    <x v="13"/>
    <x v="3"/>
    <x v="8"/>
  </r>
  <r>
    <d v="2024-02-05T00:00:00"/>
    <s v="Barishal"/>
    <s v="Eva Karim"/>
    <x v="0"/>
    <x v="6"/>
    <x v="0"/>
    <x v="16"/>
  </r>
  <r>
    <d v="2024-02-06T00:00:00"/>
    <s v="Dhaka"/>
    <s v="Farhan Islam"/>
    <x v="1"/>
    <x v="9"/>
    <x v="1"/>
    <x v="3"/>
  </r>
  <r>
    <d v="2024-02-07T00:00:00"/>
    <s v="Chittagong"/>
    <s v="Eva Karim"/>
    <x v="2"/>
    <x v="0"/>
    <x v="2"/>
    <x v="22"/>
  </r>
  <r>
    <d v="2024-02-08T00:00:00"/>
    <s v="Barishal"/>
    <s v="Farhan Islam"/>
    <x v="3"/>
    <x v="3"/>
    <x v="3"/>
    <x v="3"/>
  </r>
  <r>
    <d v="2024-02-09T00:00:00"/>
    <s v="Rajshahi"/>
    <s v="Parvez Hasan"/>
    <x v="0"/>
    <x v="2"/>
    <x v="0"/>
    <x v="20"/>
  </r>
  <r>
    <d v="2024-02-10T00:00:00"/>
    <s v="Sylhet"/>
    <s v="Nabila Sultana"/>
    <x v="1"/>
    <x v="10"/>
    <x v="1"/>
    <x v="23"/>
  </r>
  <r>
    <d v="2024-02-11T00:00:00"/>
    <s v="Dhaka"/>
    <s v="Arif Hossain"/>
    <x v="2"/>
    <x v="8"/>
    <x v="2"/>
    <x v="24"/>
  </r>
  <r>
    <d v="2024-02-12T00:00:00"/>
    <s v="Chittagong"/>
    <s v="Arif Hossain"/>
    <x v="3"/>
    <x v="1"/>
    <x v="3"/>
    <x v="5"/>
  </r>
  <r>
    <d v="2024-02-13T00:00:00"/>
    <s v="Khulna"/>
    <s v="Oishi Das"/>
    <x v="0"/>
    <x v="9"/>
    <x v="0"/>
    <x v="14"/>
  </r>
  <r>
    <d v="2024-02-14T00:00:00"/>
    <s v="Rajshahi"/>
    <s v="Parvez Hasan"/>
    <x v="1"/>
    <x v="7"/>
    <x v="1"/>
    <x v="15"/>
  </r>
  <r>
    <d v="2024-02-15T00:00:00"/>
    <s v="Sylhet"/>
    <s v="Nabila Sultana"/>
    <x v="2"/>
    <x v="10"/>
    <x v="2"/>
    <x v="25"/>
  </r>
  <r>
    <d v="2024-02-16T00:00:00"/>
    <s v="Barishal"/>
    <s v="Eva Karim"/>
    <x v="3"/>
    <x v="12"/>
    <x v="3"/>
    <x v="26"/>
  </r>
  <r>
    <d v="2024-02-17T00:00:00"/>
    <s v="Chittagong"/>
    <s v="Farhan Islam"/>
    <x v="0"/>
    <x v="1"/>
    <x v="0"/>
    <x v="17"/>
  </r>
  <r>
    <d v="2024-02-18T00:00:00"/>
    <s v="Khulna"/>
    <s v="Parvez Hasan"/>
    <x v="1"/>
    <x v="9"/>
    <x v="1"/>
    <x v="3"/>
  </r>
  <r>
    <d v="2024-02-19T00:00:00"/>
    <s v="Rajshahi"/>
    <s v="Nabila Sultana"/>
    <x v="2"/>
    <x v="11"/>
    <x v="2"/>
    <x v="27"/>
  </r>
  <r>
    <d v="2024-02-20T00:00:00"/>
    <s v="Sylhet"/>
    <s v="Eva Karim"/>
    <x v="3"/>
    <x v="7"/>
    <x v="3"/>
    <x v="24"/>
  </r>
  <r>
    <d v="2024-02-21T00:00:00"/>
    <s v="Dhaka"/>
    <s v="Farhan Islam"/>
    <x v="0"/>
    <x v="8"/>
    <x v="0"/>
    <x v="28"/>
  </r>
  <r>
    <d v="2024-02-22T00:00:00"/>
    <s v="Chittagong"/>
    <s v="Parvez Hasan"/>
    <x v="1"/>
    <x v="2"/>
    <x v="1"/>
    <x v="0"/>
  </r>
  <r>
    <d v="2024-02-23T00:00:00"/>
    <s v="Khulna"/>
    <s v="Nabila Sultana"/>
    <x v="2"/>
    <x v="9"/>
    <x v="2"/>
    <x v="9"/>
  </r>
  <r>
    <d v="2024-02-24T00:00:00"/>
    <s v="Barishal"/>
    <s v="Arif Hossain"/>
    <x v="3"/>
    <x v="8"/>
    <x v="3"/>
    <x v="29"/>
  </r>
  <r>
    <d v="2024-02-25T00:00:00"/>
    <s v="Sylhet"/>
    <s v="Oishi Das"/>
    <x v="0"/>
    <x v="0"/>
    <x v="0"/>
    <x v="0"/>
  </r>
  <r>
    <d v="2024-03-01T00:00:00"/>
    <s v="Dhaka"/>
    <s v="Arif Hossain"/>
    <x v="0"/>
    <x v="8"/>
    <x v="0"/>
    <x v="28"/>
  </r>
  <r>
    <d v="2024-03-02T00:00:00"/>
    <s v="Chittagong"/>
    <s v="Arif Hossain"/>
    <x v="1"/>
    <x v="7"/>
    <x v="1"/>
    <x v="15"/>
  </r>
  <r>
    <d v="2024-03-03T00:00:00"/>
    <s v="Khulna"/>
    <s v="Eva Karim"/>
    <x v="2"/>
    <x v="2"/>
    <x v="2"/>
    <x v="2"/>
  </r>
  <r>
    <d v="2024-03-04T00:00:00"/>
    <s v="Rajshahi"/>
    <s v="Farhan Islam"/>
    <x v="3"/>
    <x v="9"/>
    <x v="3"/>
    <x v="30"/>
  </r>
  <r>
    <d v="2024-03-05T00:00:00"/>
    <s v="Sylhet"/>
    <s v="Eva Karim"/>
    <x v="0"/>
    <x v="5"/>
    <x v="0"/>
    <x v="26"/>
  </r>
  <r>
    <d v="2024-03-06T00:00:00"/>
    <s v="Barishal"/>
    <s v="Farhan Islam"/>
    <x v="1"/>
    <x v="1"/>
    <x v="1"/>
    <x v="1"/>
  </r>
  <r>
    <d v="2024-03-07T00:00:00"/>
    <s v="Chittagong"/>
    <s v="Parvez Hasan"/>
    <x v="2"/>
    <x v="7"/>
    <x v="2"/>
    <x v="19"/>
  </r>
  <r>
    <d v="2024-03-08T00:00:00"/>
    <s v="Barishal"/>
    <s v="Nabila Sultana"/>
    <x v="3"/>
    <x v="11"/>
    <x v="3"/>
    <x v="13"/>
  </r>
  <r>
    <d v="2024-03-09T00:00:00"/>
    <s v="Rajshahi"/>
    <s v="Arif Hossain"/>
    <x v="0"/>
    <x v="9"/>
    <x v="0"/>
    <x v="14"/>
  </r>
  <r>
    <d v="2024-03-10T00:00:00"/>
    <s v="Sylhet"/>
    <s v="Parvez Hasan"/>
    <x v="1"/>
    <x v="0"/>
    <x v="1"/>
    <x v="18"/>
  </r>
  <r>
    <d v="2024-03-11T00:00:00"/>
    <s v="Dhaka"/>
    <s v="Oishi Das"/>
    <x v="2"/>
    <x v="10"/>
    <x v="2"/>
    <x v="25"/>
  </r>
  <r>
    <d v="2024-03-12T00:00:00"/>
    <s v="Chittagong"/>
    <s v="Parvez Hasan"/>
    <x v="3"/>
    <x v="12"/>
    <x v="3"/>
    <x v="26"/>
  </r>
  <r>
    <d v="2024-03-13T00:00:00"/>
    <s v="Khulna"/>
    <s v="Nabila Sultana"/>
    <x v="0"/>
    <x v="1"/>
    <x v="0"/>
    <x v="17"/>
  </r>
  <r>
    <d v="2024-03-14T00:00:00"/>
    <s v="Rajshahi"/>
    <s v="Eva Karim"/>
    <x v="1"/>
    <x v="5"/>
    <x v="1"/>
    <x v="5"/>
  </r>
  <r>
    <d v="2024-03-15T00:00:00"/>
    <s v="Barishal"/>
    <s v="Farhan Islam"/>
    <x v="2"/>
    <x v="7"/>
    <x v="2"/>
    <x v="19"/>
  </r>
  <r>
    <d v="2024-03-16T00:00:00"/>
    <s v="Dhaka"/>
    <s v="Parvez Hasan"/>
    <x v="3"/>
    <x v="8"/>
    <x v="3"/>
    <x v="29"/>
  </r>
  <r>
    <d v="2024-03-17T00:00:00"/>
    <s v="Chittagong"/>
    <s v="Nabila Sultana"/>
    <x v="0"/>
    <x v="9"/>
    <x v="0"/>
    <x v="14"/>
  </r>
  <r>
    <d v="2024-03-18T00:00:00"/>
    <s v="Barishal"/>
    <s v="Oishi Das"/>
    <x v="1"/>
    <x v="2"/>
    <x v="1"/>
    <x v="0"/>
  </r>
  <r>
    <d v="2024-03-19T00:00:00"/>
    <s v="Rajshahi"/>
    <s v="Parvez Hasan"/>
    <x v="2"/>
    <x v="12"/>
    <x v="2"/>
    <x v="16"/>
  </r>
  <r>
    <d v="2024-03-20T00:00:00"/>
    <s v="Sylhet"/>
    <s v="Nabila Sultana"/>
    <x v="3"/>
    <x v="7"/>
    <x v="3"/>
    <x v="24"/>
  </r>
  <r>
    <d v="2024-03-21T00:00:00"/>
    <s v="Dhaka"/>
    <s v="Eva Karim"/>
    <x v="0"/>
    <x v="10"/>
    <x v="0"/>
    <x v="11"/>
  </r>
  <r>
    <d v="2024-03-22T00:00:00"/>
    <s v="Barishal"/>
    <s v="Farhan Islam"/>
    <x v="1"/>
    <x v="0"/>
    <x v="1"/>
    <x v="18"/>
  </r>
  <r>
    <d v="2024-03-23T00:00:00"/>
    <s v="Khulna"/>
    <s v="Parvez Hasan"/>
    <x v="2"/>
    <x v="1"/>
    <x v="2"/>
    <x v="21"/>
  </r>
  <r>
    <d v="2024-03-24T00:00:00"/>
    <s v="Rajshahi"/>
    <s v="Nabila Sultana"/>
    <x v="3"/>
    <x v="9"/>
    <x v="3"/>
    <x v="30"/>
  </r>
  <r>
    <d v="2024-03-25T00:00:00"/>
    <s v="Sylhet"/>
    <s v="Farhan Islam"/>
    <x v="0"/>
    <x v="1"/>
    <x v="0"/>
    <x v="17"/>
  </r>
  <r>
    <d v="2024-03-30T00:00:00"/>
    <s v="Barishal"/>
    <s v="Nabila Sultana"/>
    <x v="3"/>
    <x v="0"/>
    <x v="3"/>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location ref="G15:H17" firstHeaderRow="1" firstDataRow="1" firstDataCol="1"/>
  <pivotFields count="7">
    <pivotField numFmtId="14" showAll="0"/>
    <pivotField showAll="0"/>
    <pivotField showAll="0"/>
    <pivotField axis="axisRow" showAll="0">
      <items count="5">
        <item h="1" x="1"/>
        <item x="0"/>
        <item h="1" x="3"/>
        <item h="1" x="2"/>
        <item t="default"/>
      </items>
    </pivotField>
    <pivotField showAll="0"/>
    <pivotField showAll="0"/>
    <pivotField dataField="1" showAll="0"/>
  </pivotFields>
  <rowFields count="1">
    <field x="3"/>
  </rowFields>
  <rowItems count="2">
    <i>
      <x v="1"/>
    </i>
    <i t="grand">
      <x/>
    </i>
  </rowItems>
  <colItems count="1">
    <i/>
  </colItems>
  <dataFields count="1">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7">
    <pivotField numFmtId="14" showAll="0"/>
    <pivotField showAll="0"/>
    <pivotField showAll="0"/>
    <pivotField axis="axisRow" showAll="0">
      <items count="5">
        <item x="1"/>
        <item x="0"/>
        <item x="3"/>
        <item x="2"/>
        <item t="default"/>
      </items>
    </pivotField>
    <pivotField showAll="0"/>
    <pivotField showAll="0"/>
    <pivotField dataField="1" showAll="0"/>
  </pivotFields>
  <rowFields count="1">
    <field x="3"/>
  </rowFields>
  <rowItems count="5">
    <i>
      <x/>
    </i>
    <i>
      <x v="1"/>
    </i>
    <i>
      <x v="2"/>
    </i>
    <i>
      <x v="3"/>
    </i>
    <i t="grand">
      <x/>
    </i>
  </rowItems>
  <colItems count="1">
    <i/>
  </colItems>
  <dataFields count="1">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location ref="A3:B5" firstHeaderRow="1" firstDataRow="1" firstDataCol="1"/>
  <pivotFields count="7">
    <pivotField numFmtId="14" showAll="0"/>
    <pivotField showAll="0"/>
    <pivotField showAll="0"/>
    <pivotField axis="axisRow" showAll="0">
      <items count="5">
        <item x="1"/>
        <item x="0"/>
        <item x="3"/>
        <item x="2"/>
        <item t="default"/>
      </items>
    </pivotField>
    <pivotField showAll="0">
      <items count="15">
        <item x="4"/>
        <item x="6"/>
        <item x="0"/>
        <item x="5"/>
        <item x="2"/>
        <item x="7"/>
        <item x="9"/>
        <item x="1"/>
        <item x="10"/>
        <item x="8"/>
        <item x="11"/>
        <item x="12"/>
        <item x="3"/>
        <item x="13"/>
        <item t="default"/>
      </items>
    </pivotField>
    <pivotField showAll="0">
      <items count="5">
        <item x="2"/>
        <item x="3"/>
        <item x="1"/>
        <item x="0"/>
        <item t="default"/>
      </items>
    </pivotField>
    <pivotField dataField="1" showAll="0">
      <items count="32">
        <item h="1" x="6"/>
        <item x="22"/>
        <item h="1" x="12"/>
        <item h="1" x="2"/>
        <item h="1" x="10"/>
        <item h="1" x="19"/>
        <item h="1" x="9"/>
        <item h="1" x="21"/>
        <item h="1" x="4"/>
        <item h="1" x="25"/>
        <item h="1" x="24"/>
        <item h="1" x="18"/>
        <item h="1" x="27"/>
        <item h="1" x="30"/>
        <item h="1" x="16"/>
        <item h="1" x="5"/>
        <item h="1" x="0"/>
        <item h="1" x="29"/>
        <item h="1" x="13"/>
        <item h="1" x="15"/>
        <item h="1" x="26"/>
        <item h="1" x="3"/>
        <item h="1" x="20"/>
        <item h="1" x="1"/>
        <item h="1" x="23"/>
        <item h="1" x="7"/>
        <item h="1" x="8"/>
        <item h="1" x="14"/>
        <item h="1" x="17"/>
        <item h="1" x="11"/>
        <item h="1" x="28"/>
        <item t="default"/>
      </items>
    </pivotField>
  </pivotFields>
  <rowFields count="1">
    <field x="3"/>
  </rowFields>
  <rowItems count="2">
    <i>
      <x v="3"/>
    </i>
    <i t="grand">
      <x/>
    </i>
  </rowItems>
  <colItems count="1">
    <i/>
  </colItems>
  <dataFields count="1">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39:R44" firstHeaderRow="1" firstDataRow="1" firstDataCol="1"/>
  <pivotFields count="7">
    <pivotField numFmtId="14" showAll="0"/>
    <pivotField showAll="0"/>
    <pivotField showAll="0"/>
    <pivotField axis="axisRow" showAll="0">
      <items count="5">
        <item x="1"/>
        <item x="0"/>
        <item x="3"/>
        <item x="2"/>
        <item t="default"/>
      </items>
    </pivotField>
    <pivotField showAll="0"/>
    <pivotField showAll="0"/>
    <pivotField dataField="1" showAll="0"/>
  </pivotFields>
  <rowFields count="1">
    <field x="3"/>
  </rowFields>
  <rowItems count="5">
    <i>
      <x/>
    </i>
    <i>
      <x v="1"/>
    </i>
    <i>
      <x v="2"/>
    </i>
    <i>
      <x v="3"/>
    </i>
    <i t="grand">
      <x/>
    </i>
  </rowItems>
  <colItems count="1">
    <i/>
  </colItems>
  <dataFields count="1">
    <dataField name="Sum of Total Sales (BDT)" fld="6" baseField="0" baseItem="0"/>
  </dataFields>
  <formats count="6">
    <format dxfId="16">
      <pivotArea type="all" dataOnly="0" outline="0" fieldPosition="0"/>
    </format>
    <format dxfId="15">
      <pivotArea outline="0" collapsedLevelsAreSubtotals="1" fieldPosition="0"/>
    </format>
    <format dxfId="14">
      <pivotArea field="3" type="button" dataOnly="0" labelOnly="1" outline="0" axis="axisRow" fieldPosition="0"/>
    </format>
    <format dxfId="13">
      <pivotArea dataOnly="0" labelOnly="1" fieldPosition="0">
        <references count="1">
          <reference field="3" count="0"/>
        </references>
      </pivotArea>
    </format>
    <format dxfId="12">
      <pivotArea dataOnly="0" labelOnly="1" grandRow="1" outline="0" fieldPosition="0"/>
    </format>
    <format dxfId="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9:N24" firstHeaderRow="1" firstDataRow="1" firstDataCol="1"/>
  <pivotFields count="7">
    <pivotField numFmtId="14" showAll="0"/>
    <pivotField showAll="0"/>
    <pivotField showAll="0"/>
    <pivotField axis="axisRow" showAll="0">
      <items count="5">
        <item x="1"/>
        <item x="0"/>
        <item x="3"/>
        <item x="2"/>
        <item t="default"/>
      </items>
    </pivotField>
    <pivotField showAll="0"/>
    <pivotField showAll="0"/>
    <pivotField dataField="1" showAll="0"/>
  </pivotFields>
  <rowFields count="1">
    <field x="3"/>
  </rowFields>
  <rowItems count="5">
    <i>
      <x/>
    </i>
    <i>
      <x v="1"/>
    </i>
    <i>
      <x v="2"/>
    </i>
    <i>
      <x v="3"/>
    </i>
    <i t="grand">
      <x/>
    </i>
  </rowItems>
  <colItems count="1">
    <i/>
  </colItems>
  <dataFields count="1">
    <dataField name="Sum of Total Sales (BDT)" fld="6" baseField="0" baseItem="0"/>
  </dataFields>
  <formats count="6">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0:M15" firstHeaderRow="1" firstDataRow="1" firstDataCol="1"/>
  <pivotFields count="7">
    <pivotField numFmtId="14" showAll="0"/>
    <pivotField showAll="0"/>
    <pivotField showAll="0"/>
    <pivotField axis="axisRow" showAll="0">
      <items count="5">
        <item x="1"/>
        <item x="0"/>
        <item x="3"/>
        <item x="2"/>
        <item t="default"/>
      </items>
    </pivotField>
    <pivotField showAll="0"/>
    <pivotField showAll="0"/>
    <pivotField dataField="1" showAll="0"/>
  </pivotFields>
  <rowFields count="1">
    <field x="3"/>
  </rowFields>
  <rowItems count="5">
    <i>
      <x/>
    </i>
    <i>
      <x v="1"/>
    </i>
    <i>
      <x v="2"/>
    </i>
    <i>
      <x v="3"/>
    </i>
    <i t="grand">
      <x/>
    </i>
  </rowItems>
  <colItems count="1">
    <i/>
  </colItems>
  <dataFields count="1">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2">
    <queryTableFields count="1">
      <queryTableField id="1" name="Column1"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14"/>
  </pivotTables>
  <data>
    <tabular pivotCacheId="1">
      <items count="4">
        <i x="2" s="1"/>
        <i x="1" s="1" nd="1"/>
        <i x="0"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3" name="PivotTable14"/>
  </pivotTables>
  <data>
    <tabular pivotCacheId="1">
      <items count="14">
        <i x="0" s="1"/>
        <i x="4" s="1" nd="1"/>
        <i x="6" s="1" nd="1"/>
        <i x="5" s="1" nd="1"/>
        <i x="2" s="1" nd="1"/>
        <i x="7" s="1" nd="1"/>
        <i x="9" s="1" nd="1"/>
        <i x="1" s="1" nd="1"/>
        <i x="10" s="1" nd="1"/>
        <i x="8" s="1" nd="1"/>
        <i x="11" s="1" nd="1"/>
        <i x="12" s="1" nd="1"/>
        <i x="3"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Unit_Price__BDT" sourceName="Unit Price (BDT)">
  <pivotTables>
    <pivotTable tabId="3" name="PivotTable14"/>
  </pivotTables>
  <data>
    <tabular pivotCacheId="1">
      <items count="4">
        <i x="2" s="1"/>
        <i x="3" s="1" nd="1"/>
        <i x="1" s="1" nd="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otal_Sales__BDT" sourceName="Total Sales (BDT)">
  <pivotTables>
    <pivotTable tabId="3" name="PivotTable14"/>
  </pivotTables>
  <data>
    <tabular pivotCacheId="1">
      <items count="31">
        <i x="6"/>
        <i x="22" s="1"/>
        <i x="12"/>
        <i x="2"/>
        <i x="10"/>
        <i x="19"/>
        <i x="9"/>
        <i x="21"/>
        <i x="4"/>
        <i x="25"/>
        <i x="24"/>
        <i x="18"/>
        <i x="27"/>
        <i x="30"/>
        <i x="16"/>
        <i x="5"/>
        <i x="0"/>
        <i x="29"/>
        <i x="13"/>
        <i x="15"/>
        <i x="26"/>
        <i x="3"/>
        <i x="20"/>
        <i x="1"/>
        <i x="23"/>
        <i x="7"/>
        <i x="8"/>
        <i x="14"/>
        <i x="17"/>
        <i x="11"/>
        <i x="2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 name="Quantity" cache="Slicer_Quantity" caption="Quantity" startItem="4" rowHeight="241300"/>
  <slicer name="Unit Price (BDT)" cache="Slicer_Unit_Price__BDT" caption="Unit Price (BDT)" rowHeight="241300"/>
  <slicer name="Total Sales (BDT)" cache="Slicer_Total_Sales__BDT" caption="Total Sales (BD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1" cache="Slicer_Product" caption="Product" rowHeight="241300"/>
  <slicer name="Quantity 1" cache="Slicer_Quantity" caption="Quantity" startItem="4" rowHeight="241300"/>
  <slicer name="Unit Price (BDT) 1" cache="Slicer_Unit_Price__BDT" caption="Unit Price (BDT)" rowHeight="241300"/>
  <slicer name="Total Sales (BDT) 1" cache="Slicer_Total_Sales__BDT" caption="Total Sales (BD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1_2" displayName="Table1_2" ref="A1:A2" tableType="queryTable" totalsRowShown="0">
  <autoFilter ref="A1:A2"/>
  <tableColumns count="1">
    <tableColumn id="2" uniqueName="2" name="Column1" queryTableFieldId="1"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7"/>
  <sheetViews>
    <sheetView workbookViewId="0">
      <selection activeCell="A3" sqref="A3:B8"/>
    </sheetView>
  </sheetViews>
  <sheetFormatPr defaultRowHeight="15"/>
  <cols>
    <col min="1" max="1" width="12.5703125" bestFit="1" customWidth="1"/>
    <col min="2" max="2" width="21.7109375" bestFit="1" customWidth="1"/>
    <col min="7" max="7" width="13.140625" bestFit="1" customWidth="1"/>
    <col min="8" max="8" width="22.7109375" bestFit="1" customWidth="1"/>
  </cols>
  <sheetData>
    <row r="3" spans="1:8">
      <c r="A3" s="18" t="s">
        <v>35</v>
      </c>
      <c r="B3" t="s">
        <v>37</v>
      </c>
    </row>
    <row r="4" spans="1:8">
      <c r="A4" s="19" t="s">
        <v>13</v>
      </c>
      <c r="B4" s="20">
        <v>6950000</v>
      </c>
    </row>
    <row r="5" spans="1:8">
      <c r="A5" s="19" t="s">
        <v>10</v>
      </c>
      <c r="B5" s="20">
        <v>12250000</v>
      </c>
    </row>
    <row r="6" spans="1:8">
      <c r="A6" s="19" t="s">
        <v>19</v>
      </c>
      <c r="B6" s="20">
        <v>6150000</v>
      </c>
    </row>
    <row r="7" spans="1:8">
      <c r="A7" s="19" t="s">
        <v>16</v>
      </c>
      <c r="B7" s="20">
        <v>3320000</v>
      </c>
    </row>
    <row r="8" spans="1:8">
      <c r="A8" s="19" t="s">
        <v>36</v>
      </c>
      <c r="B8" s="20">
        <v>28670000</v>
      </c>
    </row>
    <row r="15" spans="1:8">
      <c r="G15" s="18" t="s">
        <v>35</v>
      </c>
      <c r="H15" t="s">
        <v>37</v>
      </c>
    </row>
    <row r="16" spans="1:8">
      <c r="G16" s="19" t="s">
        <v>10</v>
      </c>
      <c r="H16" s="20">
        <v>12250000</v>
      </c>
    </row>
    <row r="17" spans="7:8">
      <c r="G17" s="19" t="s">
        <v>36</v>
      </c>
      <c r="H17" s="20">
        <v>12250000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J20" sqref="J20"/>
    </sheetView>
  </sheetViews>
  <sheetFormatPr defaultRowHeight="15"/>
  <cols>
    <col min="1" max="1" width="13.140625" bestFit="1" customWidth="1"/>
    <col min="2" max="2" width="22.7109375" bestFit="1" customWidth="1"/>
  </cols>
  <sheetData>
    <row r="3" spans="1:2">
      <c r="A3" s="18" t="s">
        <v>35</v>
      </c>
      <c r="B3" t="s">
        <v>37</v>
      </c>
    </row>
    <row r="4" spans="1:2">
      <c r="A4" s="19" t="s">
        <v>16</v>
      </c>
      <c r="B4" s="20">
        <v>100000</v>
      </c>
    </row>
    <row r="5" spans="1:2">
      <c r="A5" s="19" t="s">
        <v>36</v>
      </c>
      <c r="B5" s="20">
        <v>100000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4:AC171"/>
  <sheetViews>
    <sheetView topLeftCell="K7" workbookViewId="0">
      <selection activeCell="L43" sqref="L43"/>
    </sheetView>
  </sheetViews>
  <sheetFormatPr defaultRowHeight="15"/>
  <cols>
    <col min="3" max="3" width="13.5703125" customWidth="1"/>
    <col min="4" max="4" width="13" customWidth="1"/>
    <col min="5" max="5" width="11.28515625" customWidth="1"/>
    <col min="14" max="14" width="13.140625" customWidth="1"/>
    <col min="16" max="16" width="12.140625" customWidth="1"/>
    <col min="17" max="17" width="10.5703125" customWidth="1"/>
    <col min="18" max="18" width="10.140625" bestFit="1" customWidth="1"/>
    <col min="19" max="19" width="10.7109375" customWidth="1"/>
  </cols>
  <sheetData>
    <row r="4" spans="3:29" ht="18.75">
      <c r="C4" s="43" t="s">
        <v>0</v>
      </c>
      <c r="D4" s="43"/>
      <c r="E4" s="43"/>
      <c r="F4" s="43"/>
      <c r="G4" s="43"/>
      <c r="H4" s="43"/>
      <c r="I4" s="43"/>
      <c r="J4" s="1"/>
      <c r="N4" s="41"/>
      <c r="O4" s="41"/>
      <c r="P4" s="41"/>
      <c r="Q4" s="41"/>
      <c r="R4" s="41"/>
      <c r="S4" s="41"/>
      <c r="T4" s="41"/>
      <c r="U4" s="41"/>
      <c r="V4" s="41"/>
      <c r="W4" s="41"/>
      <c r="X4" s="41"/>
      <c r="Y4" s="41"/>
      <c r="Z4" s="40"/>
      <c r="AA4" s="40"/>
      <c r="AB4" s="40"/>
      <c r="AC4" s="40"/>
    </row>
    <row r="5" spans="3:29">
      <c r="C5" s="43"/>
      <c r="D5" s="43"/>
      <c r="E5" s="43"/>
      <c r="F5" s="43"/>
      <c r="G5" s="43"/>
      <c r="H5" s="43"/>
      <c r="I5" s="43"/>
      <c r="J5" s="1"/>
    </row>
    <row r="6" spans="3:29" ht="45">
      <c r="C6" s="2" t="s">
        <v>1</v>
      </c>
      <c r="D6" s="2" t="s">
        <v>2</v>
      </c>
      <c r="E6" s="2" t="s">
        <v>3</v>
      </c>
      <c r="F6" s="2" t="s">
        <v>4</v>
      </c>
      <c r="G6" s="2" t="s">
        <v>5</v>
      </c>
      <c r="H6" s="2" t="s">
        <v>6</v>
      </c>
      <c r="I6" s="2" t="s">
        <v>7</v>
      </c>
      <c r="J6" s="1"/>
    </row>
    <row r="7" spans="3:29" ht="30">
      <c r="C7" s="3">
        <v>45296</v>
      </c>
      <c r="D7" s="4" t="s">
        <v>8</v>
      </c>
      <c r="E7" s="4" t="s">
        <v>9</v>
      </c>
      <c r="F7" s="4" t="s">
        <v>10</v>
      </c>
      <c r="G7" s="4">
        <v>5</v>
      </c>
      <c r="H7" s="4">
        <v>70000</v>
      </c>
      <c r="I7" s="4">
        <f t="shared" ref="I7:I38" si="0">G7*H7</f>
        <v>350000</v>
      </c>
      <c r="J7" s="1"/>
      <c r="P7" s="13"/>
      <c r="Q7" s="13"/>
      <c r="R7" s="13"/>
      <c r="S7" s="13"/>
      <c r="T7" s="13"/>
      <c r="U7" s="13"/>
    </row>
    <row r="8" spans="3:29" ht="18.75">
      <c r="C8" s="3">
        <v>45297</v>
      </c>
      <c r="D8" s="4" t="s">
        <v>11</v>
      </c>
      <c r="E8" s="4" t="s">
        <v>12</v>
      </c>
      <c r="F8" s="4" t="s">
        <v>13</v>
      </c>
      <c r="G8" s="4">
        <v>10</v>
      </c>
      <c r="H8" s="4">
        <v>50000</v>
      </c>
      <c r="I8" s="4">
        <f t="shared" si="0"/>
        <v>500000</v>
      </c>
      <c r="J8" s="1"/>
      <c r="P8" s="44" t="s">
        <v>30</v>
      </c>
      <c r="Q8" s="44"/>
      <c r="R8" s="44"/>
      <c r="S8" s="44"/>
      <c r="T8" s="44"/>
      <c r="U8" s="44"/>
      <c r="V8" s="10"/>
    </row>
    <row r="9" spans="3:29" ht="30">
      <c r="C9" s="3">
        <v>45298</v>
      </c>
      <c r="D9" s="4" t="s">
        <v>14</v>
      </c>
      <c r="E9" s="4" t="s">
        <v>15</v>
      </c>
      <c r="F9" s="4" t="s">
        <v>16</v>
      </c>
      <c r="G9" s="4">
        <v>7</v>
      </c>
      <c r="H9" s="4">
        <v>20000</v>
      </c>
      <c r="I9" s="4">
        <f t="shared" si="0"/>
        <v>140000</v>
      </c>
      <c r="J9" s="1"/>
      <c r="P9" s="13"/>
      <c r="Q9" s="11" t="s">
        <v>2</v>
      </c>
      <c r="R9" s="11" t="s">
        <v>31</v>
      </c>
      <c r="T9" s="14"/>
      <c r="U9" s="13"/>
    </row>
    <row r="10" spans="3:29" ht="30">
      <c r="C10" s="3">
        <v>45299</v>
      </c>
      <c r="D10" s="4" t="s">
        <v>17</v>
      </c>
      <c r="E10" s="4" t="s">
        <v>18</v>
      </c>
      <c r="F10" s="4" t="s">
        <v>19</v>
      </c>
      <c r="G10" s="4">
        <v>15</v>
      </c>
      <c r="H10" s="4">
        <v>30000</v>
      </c>
      <c r="I10" s="4">
        <f t="shared" si="0"/>
        <v>450000</v>
      </c>
      <c r="J10" s="1"/>
      <c r="P10" s="13"/>
      <c r="Q10" s="12" t="s">
        <v>25</v>
      </c>
      <c r="R10" s="11">
        <f>SUMIF(D7:D82,"barishal",I7:I82)</f>
        <v>5010000</v>
      </c>
      <c r="T10" s="13"/>
      <c r="U10" s="13"/>
    </row>
    <row r="11" spans="3:29" ht="24" customHeight="1">
      <c r="C11" s="3">
        <v>45300</v>
      </c>
      <c r="D11" s="4" t="s">
        <v>20</v>
      </c>
      <c r="E11" s="4" t="s">
        <v>21</v>
      </c>
      <c r="F11" s="4" t="s">
        <v>10</v>
      </c>
      <c r="G11" s="4">
        <v>3</v>
      </c>
      <c r="H11" s="4">
        <v>70000</v>
      </c>
      <c r="I11" s="4">
        <f t="shared" si="0"/>
        <v>210000</v>
      </c>
      <c r="J11" s="1"/>
      <c r="P11" s="13"/>
      <c r="Q11" s="15" t="s">
        <v>11</v>
      </c>
      <c r="R11" s="11">
        <f>SUMIF(D7:D82,"chittagong",I7:I82)</f>
        <v>4340000</v>
      </c>
      <c r="T11" s="13"/>
      <c r="U11" s="13"/>
    </row>
    <row r="12" spans="3:29" ht="30">
      <c r="C12" s="3">
        <v>45301</v>
      </c>
      <c r="D12" s="4" t="s">
        <v>22</v>
      </c>
      <c r="E12" s="4" t="s">
        <v>23</v>
      </c>
      <c r="F12" s="4" t="s">
        <v>13</v>
      </c>
      <c r="G12" s="4">
        <v>6</v>
      </c>
      <c r="H12" s="4">
        <v>50000</v>
      </c>
      <c r="I12" s="4">
        <f t="shared" si="0"/>
        <v>300000</v>
      </c>
      <c r="J12" s="1"/>
      <c r="P12" s="13"/>
      <c r="Q12" s="12" t="s">
        <v>26</v>
      </c>
      <c r="R12" s="11">
        <f>SUMIF(D7:D82,"khulna",I7:I82)</f>
        <v>4110000</v>
      </c>
      <c r="T12" s="13"/>
      <c r="U12" s="13"/>
    </row>
    <row r="13" spans="3:29" ht="30">
      <c r="C13" s="3">
        <v>45302</v>
      </c>
      <c r="D13" s="4" t="s">
        <v>11</v>
      </c>
      <c r="E13" s="4" t="s">
        <v>15</v>
      </c>
      <c r="F13" s="4" t="s">
        <v>16</v>
      </c>
      <c r="G13" s="4">
        <v>4</v>
      </c>
      <c r="H13" s="4">
        <v>20000</v>
      </c>
      <c r="I13" s="4">
        <f t="shared" si="0"/>
        <v>80000</v>
      </c>
      <c r="J13" s="1"/>
      <c r="P13" s="13"/>
      <c r="Q13" s="12" t="s">
        <v>27</v>
      </c>
      <c r="R13" s="11">
        <f>SUMIF(D7:D82,"rajshahi",I7:I82)</f>
        <v>4760000</v>
      </c>
      <c r="T13" s="13"/>
      <c r="U13" s="13"/>
      <c r="X13">
        <v>6</v>
      </c>
    </row>
    <row r="14" spans="3:29" ht="30">
      <c r="C14" s="3">
        <v>45303</v>
      </c>
      <c r="D14" s="4" t="s">
        <v>14</v>
      </c>
      <c r="E14" s="4" t="s">
        <v>18</v>
      </c>
      <c r="F14" s="4" t="s">
        <v>19</v>
      </c>
      <c r="G14" s="4">
        <v>10</v>
      </c>
      <c r="H14" s="4">
        <v>30000</v>
      </c>
      <c r="I14" s="4">
        <f t="shared" si="0"/>
        <v>300000</v>
      </c>
      <c r="J14" s="1"/>
      <c r="P14" s="13"/>
      <c r="Q14" s="12" t="s">
        <v>28</v>
      </c>
      <c r="R14" s="11">
        <f>SUMIF(D7:D82,"sylhet",I7:I82)</f>
        <v>4600000</v>
      </c>
      <c r="T14" s="13"/>
      <c r="U14" s="13"/>
    </row>
    <row r="15" spans="3:29" ht="30">
      <c r="C15" s="3">
        <v>45304</v>
      </c>
      <c r="D15" s="4" t="s">
        <v>8</v>
      </c>
      <c r="E15" s="4" t="s">
        <v>9</v>
      </c>
      <c r="F15" s="4" t="s">
        <v>10</v>
      </c>
      <c r="G15" s="4">
        <v>8</v>
      </c>
      <c r="H15" s="4">
        <v>70000</v>
      </c>
      <c r="I15" s="4">
        <f t="shared" si="0"/>
        <v>560000</v>
      </c>
      <c r="J15" s="1"/>
      <c r="P15" s="13"/>
      <c r="Q15" s="12" t="s">
        <v>29</v>
      </c>
      <c r="R15" s="11">
        <f>SUMIF(D7:D82,"dhaka",I7:I82)</f>
        <v>5850000</v>
      </c>
      <c r="T15" s="13"/>
      <c r="U15" s="13"/>
    </row>
    <row r="16" spans="3:29" ht="30">
      <c r="C16" s="3">
        <v>45305</v>
      </c>
      <c r="D16" s="4" t="s">
        <v>20</v>
      </c>
      <c r="E16" s="4" t="s">
        <v>9</v>
      </c>
      <c r="F16" s="4" t="s">
        <v>13</v>
      </c>
      <c r="G16" s="4">
        <v>12</v>
      </c>
      <c r="H16" s="4">
        <v>50000</v>
      </c>
      <c r="I16" s="4">
        <f t="shared" si="0"/>
        <v>600000</v>
      </c>
      <c r="J16" s="1"/>
    </row>
    <row r="17" spans="3:25">
      <c r="C17" s="3">
        <v>45306</v>
      </c>
      <c r="D17" s="4" t="s">
        <v>22</v>
      </c>
      <c r="E17" s="4" t="s">
        <v>12</v>
      </c>
      <c r="F17" s="4" t="s">
        <v>16</v>
      </c>
      <c r="G17" s="4">
        <v>9</v>
      </c>
      <c r="H17" s="4">
        <v>20000</v>
      </c>
      <c r="I17" s="4">
        <f t="shared" si="0"/>
        <v>180000</v>
      </c>
      <c r="J17" s="1"/>
    </row>
    <row r="18" spans="3:25" ht="30">
      <c r="C18" s="3">
        <v>45307</v>
      </c>
      <c r="D18" s="4" t="s">
        <v>11</v>
      </c>
      <c r="E18" s="4" t="s">
        <v>15</v>
      </c>
      <c r="F18" s="4" t="s">
        <v>19</v>
      </c>
      <c r="G18" s="4">
        <v>5</v>
      </c>
      <c r="H18" s="4">
        <v>30000</v>
      </c>
      <c r="I18" s="4">
        <f t="shared" si="0"/>
        <v>150000</v>
      </c>
      <c r="J18" s="1"/>
    </row>
    <row r="19" spans="3:25" ht="30">
      <c r="C19" s="3">
        <v>45308</v>
      </c>
      <c r="D19" s="4" t="s">
        <v>14</v>
      </c>
      <c r="E19" s="4" t="s">
        <v>18</v>
      </c>
      <c r="F19" s="4" t="s">
        <v>10</v>
      </c>
      <c r="G19" s="4">
        <v>11</v>
      </c>
      <c r="H19" s="4">
        <v>70000</v>
      </c>
      <c r="I19" s="4">
        <f t="shared" si="0"/>
        <v>770000</v>
      </c>
      <c r="J19" s="1"/>
      <c r="S19" s="45" t="s">
        <v>32</v>
      </c>
      <c r="T19" s="45"/>
    </row>
    <row r="20" spans="3:25">
      <c r="C20" s="3">
        <v>45309</v>
      </c>
      <c r="D20" s="4" t="s">
        <v>17</v>
      </c>
      <c r="E20" s="4" t="s">
        <v>21</v>
      </c>
      <c r="F20" s="4" t="s">
        <v>13</v>
      </c>
      <c r="G20" s="4">
        <v>7</v>
      </c>
      <c r="H20" s="4">
        <v>50000</v>
      </c>
      <c r="I20" s="4">
        <f t="shared" si="0"/>
        <v>350000</v>
      </c>
      <c r="J20" s="1"/>
    </row>
    <row r="21" spans="3:25" ht="30">
      <c r="C21" s="3">
        <v>45310</v>
      </c>
      <c r="D21" s="4" t="s">
        <v>20</v>
      </c>
      <c r="E21" s="4" t="s">
        <v>23</v>
      </c>
      <c r="F21" s="4" t="s">
        <v>16</v>
      </c>
      <c r="G21" s="4">
        <v>6</v>
      </c>
      <c r="H21" s="4">
        <v>20000</v>
      </c>
      <c r="I21" s="4">
        <f t="shared" si="0"/>
        <v>120000</v>
      </c>
      <c r="J21" s="1"/>
    </row>
    <row r="22" spans="3:25" ht="30">
      <c r="C22" s="3">
        <v>45311</v>
      </c>
      <c r="D22" s="4" t="s">
        <v>22</v>
      </c>
      <c r="E22" s="4" t="s">
        <v>15</v>
      </c>
      <c r="F22" s="4" t="s">
        <v>19</v>
      </c>
      <c r="G22" s="4">
        <v>13</v>
      </c>
      <c r="H22" s="4">
        <v>30000</v>
      </c>
      <c r="I22" s="4">
        <f t="shared" si="0"/>
        <v>390000</v>
      </c>
      <c r="J22" s="1"/>
    </row>
    <row r="23" spans="3:25" ht="30">
      <c r="C23" s="3">
        <v>45312</v>
      </c>
      <c r="D23" s="4" t="s">
        <v>8</v>
      </c>
      <c r="E23" s="4" t="s">
        <v>18</v>
      </c>
      <c r="F23" s="4" t="s">
        <v>10</v>
      </c>
      <c r="G23" s="4">
        <v>9</v>
      </c>
      <c r="H23" s="4">
        <v>70000</v>
      </c>
      <c r="I23" s="4">
        <f t="shared" si="0"/>
        <v>630000</v>
      </c>
      <c r="J23" s="1"/>
    </row>
    <row r="24" spans="3:25">
      <c r="C24" s="3">
        <v>45313</v>
      </c>
      <c r="D24" s="4" t="s">
        <v>14</v>
      </c>
      <c r="E24" s="4" t="s">
        <v>21</v>
      </c>
      <c r="F24" s="4" t="s">
        <v>13</v>
      </c>
      <c r="G24" s="4">
        <v>8</v>
      </c>
      <c r="H24" s="4">
        <v>50000</v>
      </c>
      <c r="I24" s="4">
        <f t="shared" si="0"/>
        <v>400000</v>
      </c>
      <c r="J24" s="1"/>
    </row>
    <row r="25" spans="3:25" ht="30">
      <c r="C25" s="3">
        <v>45314</v>
      </c>
      <c r="D25" s="4" t="s">
        <v>17</v>
      </c>
      <c r="E25" s="4" t="s">
        <v>23</v>
      </c>
      <c r="F25" s="4" t="s">
        <v>16</v>
      </c>
      <c r="G25" s="4">
        <v>14</v>
      </c>
      <c r="H25" s="4">
        <v>20000</v>
      </c>
      <c r="I25" s="4">
        <f t="shared" si="0"/>
        <v>280000</v>
      </c>
      <c r="J25" s="1"/>
    </row>
    <row r="26" spans="3:25" ht="30">
      <c r="C26" s="3">
        <v>45315</v>
      </c>
      <c r="D26" s="4" t="s">
        <v>20</v>
      </c>
      <c r="E26" s="4" t="s">
        <v>15</v>
      </c>
      <c r="F26" s="4" t="s">
        <v>19</v>
      </c>
      <c r="G26" s="4">
        <v>7</v>
      </c>
      <c r="H26" s="4">
        <v>30000</v>
      </c>
      <c r="I26" s="4">
        <f t="shared" si="0"/>
        <v>210000</v>
      </c>
      <c r="J26" s="1"/>
    </row>
    <row r="27" spans="3:25" ht="30">
      <c r="C27" s="3">
        <v>45316</v>
      </c>
      <c r="D27" s="4" t="s">
        <v>22</v>
      </c>
      <c r="E27" s="4" t="s">
        <v>18</v>
      </c>
      <c r="F27" s="4" t="s">
        <v>10</v>
      </c>
      <c r="G27" s="4">
        <v>10</v>
      </c>
      <c r="H27" s="4">
        <v>70000</v>
      </c>
      <c r="I27" s="4">
        <f t="shared" si="0"/>
        <v>700000</v>
      </c>
      <c r="J27" s="1"/>
    </row>
    <row r="28" spans="3:25" ht="30">
      <c r="C28" s="3">
        <v>45317</v>
      </c>
      <c r="D28" s="4" t="s">
        <v>11</v>
      </c>
      <c r="E28" s="4" t="s">
        <v>9</v>
      </c>
      <c r="F28" s="4" t="s">
        <v>13</v>
      </c>
      <c r="G28" s="4">
        <v>5</v>
      </c>
      <c r="H28" s="4">
        <v>50000</v>
      </c>
      <c r="I28" s="4">
        <f t="shared" si="0"/>
        <v>250000</v>
      </c>
      <c r="J28" s="1"/>
    </row>
    <row r="29" spans="3:25">
      <c r="C29" s="3">
        <v>45318</v>
      </c>
      <c r="D29" s="4" t="s">
        <v>8</v>
      </c>
      <c r="E29" s="4" t="s">
        <v>12</v>
      </c>
      <c r="F29" s="4" t="s">
        <v>16</v>
      </c>
      <c r="G29" s="4">
        <v>8</v>
      </c>
      <c r="H29" s="4">
        <v>20000</v>
      </c>
      <c r="I29" s="4">
        <f t="shared" si="0"/>
        <v>160000</v>
      </c>
      <c r="J29" s="1"/>
    </row>
    <row r="30" spans="3:25" ht="30">
      <c r="C30" s="3">
        <v>45319</v>
      </c>
      <c r="D30" s="4" t="s">
        <v>17</v>
      </c>
      <c r="E30" s="4" t="s">
        <v>15</v>
      </c>
      <c r="F30" s="4" t="s">
        <v>19</v>
      </c>
      <c r="G30" s="4">
        <v>6</v>
      </c>
      <c r="H30" s="4">
        <v>30000</v>
      </c>
      <c r="I30" s="4">
        <f t="shared" si="0"/>
        <v>180000</v>
      </c>
      <c r="J30" s="1"/>
    </row>
    <row r="31" spans="3:25" ht="30">
      <c r="C31" s="3">
        <v>45320</v>
      </c>
      <c r="D31" s="4" t="s">
        <v>20</v>
      </c>
      <c r="E31" s="4" t="s">
        <v>18</v>
      </c>
      <c r="F31" s="4" t="s">
        <v>10</v>
      </c>
      <c r="G31" s="4">
        <v>7</v>
      </c>
      <c r="H31" s="4">
        <v>70000</v>
      </c>
      <c r="I31" s="4">
        <f t="shared" si="0"/>
        <v>490000</v>
      </c>
      <c r="J31" s="1"/>
      <c r="Q31" s="16" t="s">
        <v>33</v>
      </c>
      <c r="R31" s="16"/>
      <c r="S31" s="16"/>
      <c r="T31" s="16"/>
      <c r="U31" s="16"/>
      <c r="V31" s="16"/>
      <c r="W31" s="17"/>
      <c r="X31" s="17"/>
      <c r="Y31" s="17"/>
    </row>
    <row r="32" spans="3:25">
      <c r="C32" s="3">
        <v>45323</v>
      </c>
      <c r="D32" s="4" t="s">
        <v>22</v>
      </c>
      <c r="E32" s="4" t="s">
        <v>21</v>
      </c>
      <c r="F32" s="4" t="s">
        <v>10</v>
      </c>
      <c r="G32" s="4">
        <v>8</v>
      </c>
      <c r="H32" s="4">
        <v>70000</v>
      </c>
      <c r="I32" s="4">
        <f t="shared" si="0"/>
        <v>560000</v>
      </c>
      <c r="J32" s="1"/>
    </row>
    <row r="33" spans="3:19" ht="30">
      <c r="C33" s="3">
        <v>45324</v>
      </c>
      <c r="D33" s="4" t="s">
        <v>11</v>
      </c>
      <c r="E33" s="4" t="s">
        <v>23</v>
      </c>
      <c r="F33" s="4" t="s">
        <v>13</v>
      </c>
      <c r="G33" s="4">
        <v>6</v>
      </c>
      <c r="H33" s="4">
        <v>50000</v>
      </c>
      <c r="I33" s="4">
        <f t="shared" si="0"/>
        <v>300000</v>
      </c>
      <c r="J33" s="1"/>
      <c r="R33" s="46"/>
      <c r="S33" s="46"/>
    </row>
    <row r="34" spans="3:19" ht="30">
      <c r="C34" s="3">
        <v>45325</v>
      </c>
      <c r="D34" s="4" t="s">
        <v>14</v>
      </c>
      <c r="E34" s="4" t="s">
        <v>15</v>
      </c>
      <c r="F34" s="4" t="s">
        <v>16</v>
      </c>
      <c r="G34" s="4">
        <v>10</v>
      </c>
      <c r="H34" s="4">
        <v>20000</v>
      </c>
      <c r="I34" s="4">
        <f t="shared" si="0"/>
        <v>200000</v>
      </c>
      <c r="J34" s="1"/>
    </row>
    <row r="35" spans="3:19" ht="30">
      <c r="C35" s="3">
        <v>45326</v>
      </c>
      <c r="D35" s="4" t="s">
        <v>17</v>
      </c>
      <c r="E35" s="4" t="s">
        <v>9</v>
      </c>
      <c r="F35" s="4" t="s">
        <v>19</v>
      </c>
      <c r="G35" s="4">
        <v>20</v>
      </c>
      <c r="H35" s="4">
        <v>30000</v>
      </c>
      <c r="I35" s="4">
        <f t="shared" si="0"/>
        <v>600000</v>
      </c>
      <c r="J35" s="1"/>
    </row>
    <row r="36" spans="3:19">
      <c r="C36" s="3">
        <v>45327</v>
      </c>
      <c r="D36" s="4" t="s">
        <v>8</v>
      </c>
      <c r="E36" s="4" t="s">
        <v>21</v>
      </c>
      <c r="F36" s="4" t="s">
        <v>10</v>
      </c>
      <c r="G36" s="4">
        <v>4</v>
      </c>
      <c r="H36" s="4">
        <v>70000</v>
      </c>
      <c r="I36" s="4">
        <f t="shared" si="0"/>
        <v>280000</v>
      </c>
      <c r="J36" s="1"/>
    </row>
    <row r="37" spans="3:19" ht="30">
      <c r="C37" s="3">
        <v>45328</v>
      </c>
      <c r="D37" s="4" t="s">
        <v>22</v>
      </c>
      <c r="E37" s="4" t="s">
        <v>23</v>
      </c>
      <c r="F37" s="4" t="s">
        <v>13</v>
      </c>
      <c r="G37" s="4">
        <v>9</v>
      </c>
      <c r="H37" s="4">
        <v>50000</v>
      </c>
      <c r="I37" s="4">
        <f t="shared" si="0"/>
        <v>450000</v>
      </c>
      <c r="J37" s="1"/>
    </row>
    <row r="38" spans="3:19">
      <c r="C38" s="3">
        <v>45329</v>
      </c>
      <c r="D38" s="4" t="s">
        <v>11</v>
      </c>
      <c r="E38" s="4" t="s">
        <v>21</v>
      </c>
      <c r="F38" s="4" t="s">
        <v>16</v>
      </c>
      <c r="G38" s="4">
        <v>5</v>
      </c>
      <c r="H38" s="4">
        <v>20000</v>
      </c>
      <c r="I38" s="4">
        <f t="shared" si="0"/>
        <v>100000</v>
      </c>
      <c r="J38" s="1"/>
      <c r="R38" s="5"/>
    </row>
    <row r="39" spans="3:19" ht="30">
      <c r="C39" s="3">
        <v>45330</v>
      </c>
      <c r="D39" s="4" t="s">
        <v>8</v>
      </c>
      <c r="E39" s="4" t="s">
        <v>23</v>
      </c>
      <c r="F39" s="4" t="s">
        <v>19</v>
      </c>
      <c r="G39" s="4">
        <v>15</v>
      </c>
      <c r="H39" s="4">
        <v>30000</v>
      </c>
      <c r="I39" s="4">
        <f t="shared" ref="I39:I70" si="1">G39*H39</f>
        <v>450000</v>
      </c>
      <c r="J39" s="1"/>
      <c r="Q39" s="22" t="s">
        <v>35</v>
      </c>
      <c r="R39" s="11" t="s">
        <v>37</v>
      </c>
      <c r="S39" s="11"/>
    </row>
    <row r="40" spans="3:19" ht="30">
      <c r="C40" s="3">
        <v>45331</v>
      </c>
      <c r="D40" s="4" t="s">
        <v>17</v>
      </c>
      <c r="E40" s="4" t="s">
        <v>15</v>
      </c>
      <c r="F40" s="4" t="s">
        <v>10</v>
      </c>
      <c r="G40" s="4">
        <v>7</v>
      </c>
      <c r="H40" s="4">
        <v>70000</v>
      </c>
      <c r="I40" s="4">
        <f t="shared" si="1"/>
        <v>490000</v>
      </c>
      <c r="J40" s="1"/>
      <c r="Q40" s="23" t="s">
        <v>13</v>
      </c>
      <c r="R40" s="24">
        <v>6950000</v>
      </c>
      <c r="S40" s="11"/>
    </row>
    <row r="41" spans="3:19" ht="30">
      <c r="C41" s="3">
        <v>45332</v>
      </c>
      <c r="D41" s="4" t="s">
        <v>20</v>
      </c>
      <c r="E41" s="4" t="s">
        <v>18</v>
      </c>
      <c r="F41" s="4" t="s">
        <v>13</v>
      </c>
      <c r="G41" s="4">
        <v>11</v>
      </c>
      <c r="H41" s="4">
        <v>50000</v>
      </c>
      <c r="I41" s="4">
        <f t="shared" si="1"/>
        <v>550000</v>
      </c>
      <c r="J41" s="1"/>
      <c r="Q41" s="23" t="s">
        <v>10</v>
      </c>
      <c r="R41" s="24">
        <v>12250000</v>
      </c>
      <c r="S41" s="11"/>
    </row>
    <row r="42" spans="3:19" ht="30">
      <c r="C42" s="3">
        <v>45333</v>
      </c>
      <c r="D42" s="4" t="s">
        <v>22</v>
      </c>
      <c r="E42" s="4" t="s">
        <v>9</v>
      </c>
      <c r="F42" s="4" t="s">
        <v>16</v>
      </c>
      <c r="G42" s="4">
        <v>12</v>
      </c>
      <c r="H42" s="4">
        <v>20000</v>
      </c>
      <c r="I42" s="4">
        <f t="shared" si="1"/>
        <v>240000</v>
      </c>
      <c r="J42" s="1"/>
      <c r="Q42" s="23" t="s">
        <v>19</v>
      </c>
      <c r="R42" s="24">
        <v>6150000</v>
      </c>
      <c r="S42" s="11"/>
    </row>
    <row r="43" spans="3:19" ht="30">
      <c r="C43" s="3">
        <v>45334</v>
      </c>
      <c r="D43" s="4" t="s">
        <v>11</v>
      </c>
      <c r="E43" s="4" t="s">
        <v>9</v>
      </c>
      <c r="F43" s="4" t="s">
        <v>19</v>
      </c>
      <c r="G43" s="4">
        <v>10</v>
      </c>
      <c r="H43" s="4">
        <v>30000</v>
      </c>
      <c r="I43" s="4">
        <f t="shared" si="1"/>
        <v>300000</v>
      </c>
      <c r="J43" s="1"/>
      <c r="Q43" s="23" t="s">
        <v>16</v>
      </c>
      <c r="R43" s="24">
        <v>3320000</v>
      </c>
      <c r="S43" s="11"/>
    </row>
    <row r="44" spans="3:19">
      <c r="C44" s="3">
        <v>45335</v>
      </c>
      <c r="D44" s="4" t="s">
        <v>14</v>
      </c>
      <c r="E44" s="4" t="s">
        <v>12</v>
      </c>
      <c r="F44" s="4" t="s">
        <v>10</v>
      </c>
      <c r="G44" s="4">
        <v>9</v>
      </c>
      <c r="H44" s="4">
        <v>70000</v>
      </c>
      <c r="I44" s="4">
        <f t="shared" si="1"/>
        <v>630000</v>
      </c>
      <c r="J44" s="1"/>
      <c r="Q44" s="23" t="s">
        <v>36</v>
      </c>
      <c r="R44" s="24">
        <v>28670000</v>
      </c>
      <c r="S44" s="11"/>
    </row>
    <row r="45" spans="3:19" ht="30">
      <c r="C45" s="3">
        <v>45336</v>
      </c>
      <c r="D45" s="4" t="s">
        <v>17</v>
      </c>
      <c r="E45" s="4" t="s">
        <v>15</v>
      </c>
      <c r="F45" s="4" t="s">
        <v>13</v>
      </c>
      <c r="G45" s="4">
        <v>8</v>
      </c>
      <c r="H45" s="4">
        <v>50000</v>
      </c>
      <c r="I45" s="4">
        <f t="shared" si="1"/>
        <v>400000</v>
      </c>
      <c r="J45" s="1"/>
    </row>
    <row r="46" spans="3:19" ht="30">
      <c r="C46" s="3">
        <v>45337</v>
      </c>
      <c r="D46" s="4" t="s">
        <v>20</v>
      </c>
      <c r="E46" s="4" t="s">
        <v>18</v>
      </c>
      <c r="F46" s="4" t="s">
        <v>16</v>
      </c>
      <c r="G46" s="4">
        <v>11</v>
      </c>
      <c r="H46" s="4">
        <v>20000</v>
      </c>
      <c r="I46" s="4">
        <f t="shared" si="1"/>
        <v>220000</v>
      </c>
      <c r="J46" s="1"/>
    </row>
    <row r="47" spans="3:19" ht="30">
      <c r="C47" s="3">
        <v>45338</v>
      </c>
      <c r="D47" s="4" t="s">
        <v>8</v>
      </c>
      <c r="E47" s="4" t="s">
        <v>21</v>
      </c>
      <c r="F47" s="4" t="s">
        <v>19</v>
      </c>
      <c r="G47" s="4">
        <v>14</v>
      </c>
      <c r="H47" s="4">
        <v>30000</v>
      </c>
      <c r="I47" s="4">
        <f t="shared" si="1"/>
        <v>420000</v>
      </c>
      <c r="J47" s="1"/>
    </row>
    <row r="48" spans="3:19" ht="30">
      <c r="C48" s="3">
        <v>45339</v>
      </c>
      <c r="D48" s="4" t="s">
        <v>11</v>
      </c>
      <c r="E48" s="4" t="s">
        <v>23</v>
      </c>
      <c r="F48" s="4" t="s">
        <v>10</v>
      </c>
      <c r="G48" s="4">
        <v>10</v>
      </c>
      <c r="H48" s="4">
        <v>70000</v>
      </c>
      <c r="I48" s="4">
        <f t="shared" si="1"/>
        <v>700000</v>
      </c>
      <c r="J48" s="1"/>
    </row>
    <row r="49" spans="3:10" ht="30">
      <c r="C49" s="3">
        <v>45340</v>
      </c>
      <c r="D49" s="4" t="s">
        <v>14</v>
      </c>
      <c r="E49" s="4" t="s">
        <v>15</v>
      </c>
      <c r="F49" s="4" t="s">
        <v>13</v>
      </c>
      <c r="G49" s="4">
        <v>9</v>
      </c>
      <c r="H49" s="4">
        <v>50000</v>
      </c>
      <c r="I49" s="4">
        <f t="shared" si="1"/>
        <v>450000</v>
      </c>
      <c r="J49" s="1"/>
    </row>
    <row r="50" spans="3:10" ht="30">
      <c r="C50" s="3">
        <v>45341</v>
      </c>
      <c r="D50" s="4" t="s">
        <v>17</v>
      </c>
      <c r="E50" s="4" t="s">
        <v>18</v>
      </c>
      <c r="F50" s="4" t="s">
        <v>16</v>
      </c>
      <c r="G50" s="4">
        <v>13</v>
      </c>
      <c r="H50" s="4">
        <v>20000</v>
      </c>
      <c r="I50" s="4">
        <f t="shared" si="1"/>
        <v>260000</v>
      </c>
      <c r="J50" s="1"/>
    </row>
    <row r="51" spans="3:10" ht="30">
      <c r="C51" s="3">
        <v>45342</v>
      </c>
      <c r="D51" s="4" t="s">
        <v>20</v>
      </c>
      <c r="E51" s="4" t="s">
        <v>21</v>
      </c>
      <c r="F51" s="4" t="s">
        <v>19</v>
      </c>
      <c r="G51" s="4">
        <v>8</v>
      </c>
      <c r="H51" s="4">
        <v>30000</v>
      </c>
      <c r="I51" s="4">
        <f t="shared" si="1"/>
        <v>240000</v>
      </c>
      <c r="J51" s="1"/>
    </row>
    <row r="52" spans="3:10" ht="30">
      <c r="C52" s="3">
        <v>45343</v>
      </c>
      <c r="D52" s="4" t="s">
        <v>22</v>
      </c>
      <c r="E52" s="4" t="s">
        <v>23</v>
      </c>
      <c r="F52" s="4" t="s">
        <v>10</v>
      </c>
      <c r="G52" s="4">
        <v>12</v>
      </c>
      <c r="H52" s="4">
        <v>70000</v>
      </c>
      <c r="I52" s="4">
        <f t="shared" si="1"/>
        <v>840000</v>
      </c>
      <c r="J52" s="1"/>
    </row>
    <row r="53" spans="3:10" ht="30">
      <c r="C53" s="3">
        <v>45344</v>
      </c>
      <c r="D53" s="4" t="s">
        <v>11</v>
      </c>
      <c r="E53" s="4" t="s">
        <v>15</v>
      </c>
      <c r="F53" s="4" t="s">
        <v>13</v>
      </c>
      <c r="G53" s="4">
        <v>7</v>
      </c>
      <c r="H53" s="4">
        <v>50000</v>
      </c>
      <c r="I53" s="4">
        <f t="shared" si="1"/>
        <v>350000</v>
      </c>
      <c r="J53" s="1"/>
    </row>
    <row r="54" spans="3:10" ht="30">
      <c r="C54" s="3">
        <v>45345</v>
      </c>
      <c r="D54" s="4" t="s">
        <v>14</v>
      </c>
      <c r="E54" s="4" t="s">
        <v>18</v>
      </c>
      <c r="F54" s="4" t="s">
        <v>16</v>
      </c>
      <c r="G54" s="4">
        <v>9</v>
      </c>
      <c r="H54" s="4">
        <v>20000</v>
      </c>
      <c r="I54" s="4">
        <f t="shared" si="1"/>
        <v>180000</v>
      </c>
      <c r="J54" s="1"/>
    </row>
    <row r="55" spans="3:10" ht="30">
      <c r="C55" s="3">
        <v>45346</v>
      </c>
      <c r="D55" s="4" t="s">
        <v>8</v>
      </c>
      <c r="E55" s="4" t="s">
        <v>9</v>
      </c>
      <c r="F55" s="4" t="s">
        <v>19</v>
      </c>
      <c r="G55" s="4">
        <v>12</v>
      </c>
      <c r="H55" s="4">
        <v>30000</v>
      </c>
      <c r="I55" s="4">
        <f t="shared" si="1"/>
        <v>360000</v>
      </c>
      <c r="J55" s="1"/>
    </row>
    <row r="56" spans="3:10">
      <c r="C56" s="3">
        <v>45347</v>
      </c>
      <c r="D56" s="4" t="s">
        <v>20</v>
      </c>
      <c r="E56" s="4" t="s">
        <v>12</v>
      </c>
      <c r="F56" s="4" t="s">
        <v>10</v>
      </c>
      <c r="G56" s="4">
        <v>5</v>
      </c>
      <c r="H56" s="4">
        <v>70000</v>
      </c>
      <c r="I56" s="4">
        <f t="shared" si="1"/>
        <v>350000</v>
      </c>
      <c r="J56" s="1"/>
    </row>
    <row r="57" spans="3:10" ht="30">
      <c r="C57" s="3">
        <v>45352</v>
      </c>
      <c r="D57" s="4" t="s">
        <v>22</v>
      </c>
      <c r="E57" s="4" t="s">
        <v>9</v>
      </c>
      <c r="F57" s="4" t="s">
        <v>10</v>
      </c>
      <c r="G57" s="4">
        <v>12</v>
      </c>
      <c r="H57" s="4">
        <v>70000</v>
      </c>
      <c r="I57" s="4">
        <f t="shared" si="1"/>
        <v>840000</v>
      </c>
      <c r="J57" s="1"/>
    </row>
    <row r="58" spans="3:10" ht="30">
      <c r="C58" s="3">
        <v>45353</v>
      </c>
      <c r="D58" s="4" t="s">
        <v>11</v>
      </c>
      <c r="E58" s="4" t="s">
        <v>9</v>
      </c>
      <c r="F58" s="4" t="s">
        <v>13</v>
      </c>
      <c r="G58" s="4">
        <v>8</v>
      </c>
      <c r="H58" s="4">
        <v>50000</v>
      </c>
      <c r="I58" s="4">
        <f t="shared" si="1"/>
        <v>400000</v>
      </c>
      <c r="J58" s="1"/>
    </row>
    <row r="59" spans="3:10">
      <c r="C59" s="3">
        <v>45354</v>
      </c>
      <c r="D59" s="4" t="s">
        <v>14</v>
      </c>
      <c r="E59" s="4" t="s">
        <v>21</v>
      </c>
      <c r="F59" s="4" t="s">
        <v>16</v>
      </c>
      <c r="G59" s="4">
        <v>7</v>
      </c>
      <c r="H59" s="4">
        <v>20000</v>
      </c>
      <c r="I59" s="4">
        <f t="shared" si="1"/>
        <v>140000</v>
      </c>
      <c r="J59" s="1"/>
    </row>
    <row r="60" spans="3:10" ht="30">
      <c r="C60" s="3">
        <v>45355</v>
      </c>
      <c r="D60" s="4" t="s">
        <v>17</v>
      </c>
      <c r="E60" s="4" t="s">
        <v>23</v>
      </c>
      <c r="F60" s="4" t="s">
        <v>19</v>
      </c>
      <c r="G60" s="4">
        <v>9</v>
      </c>
      <c r="H60" s="4">
        <v>30000</v>
      </c>
      <c r="I60" s="4">
        <f t="shared" si="1"/>
        <v>270000</v>
      </c>
      <c r="J60" s="1"/>
    </row>
    <row r="61" spans="3:10">
      <c r="C61" s="3">
        <v>45356</v>
      </c>
      <c r="D61" s="4" t="s">
        <v>20</v>
      </c>
      <c r="E61" s="4" t="s">
        <v>21</v>
      </c>
      <c r="F61" s="4" t="s">
        <v>10</v>
      </c>
      <c r="G61" s="4">
        <v>6</v>
      </c>
      <c r="H61" s="4">
        <v>70000</v>
      </c>
      <c r="I61" s="4">
        <f t="shared" si="1"/>
        <v>420000</v>
      </c>
      <c r="J61" s="1"/>
    </row>
    <row r="62" spans="3:10" ht="30">
      <c r="C62" s="3">
        <v>45357</v>
      </c>
      <c r="D62" s="4" t="s">
        <v>8</v>
      </c>
      <c r="E62" s="4" t="s">
        <v>23</v>
      </c>
      <c r="F62" s="4" t="s">
        <v>13</v>
      </c>
      <c r="G62" s="4">
        <v>10</v>
      </c>
      <c r="H62" s="4">
        <v>50000</v>
      </c>
      <c r="I62" s="4">
        <f t="shared" si="1"/>
        <v>500000</v>
      </c>
      <c r="J62" s="1"/>
    </row>
    <row r="63" spans="3:10" ht="30">
      <c r="C63" s="3">
        <v>45358</v>
      </c>
      <c r="D63" s="4" t="s">
        <v>11</v>
      </c>
      <c r="E63" s="4" t="s">
        <v>15</v>
      </c>
      <c r="F63" s="4" t="s">
        <v>16</v>
      </c>
      <c r="G63" s="4">
        <v>8</v>
      </c>
      <c r="H63" s="4">
        <v>20000</v>
      </c>
      <c r="I63" s="4">
        <f t="shared" si="1"/>
        <v>160000</v>
      </c>
      <c r="J63" s="1"/>
    </row>
    <row r="64" spans="3:10" ht="30">
      <c r="C64" s="3">
        <v>45359</v>
      </c>
      <c r="D64" s="4" t="s">
        <v>8</v>
      </c>
      <c r="E64" s="4" t="s">
        <v>18</v>
      </c>
      <c r="F64" s="4" t="s">
        <v>19</v>
      </c>
      <c r="G64" s="4">
        <v>13</v>
      </c>
      <c r="H64" s="4">
        <v>30000</v>
      </c>
      <c r="I64" s="4">
        <f t="shared" si="1"/>
        <v>390000</v>
      </c>
      <c r="J64" s="1"/>
    </row>
    <row r="65" spans="3:10" ht="30">
      <c r="C65" s="3">
        <v>45360</v>
      </c>
      <c r="D65" s="4" t="s">
        <v>17</v>
      </c>
      <c r="E65" s="4" t="s">
        <v>9</v>
      </c>
      <c r="F65" s="4" t="s">
        <v>10</v>
      </c>
      <c r="G65" s="4">
        <v>9</v>
      </c>
      <c r="H65" s="4">
        <v>70000</v>
      </c>
      <c r="I65" s="4">
        <f t="shared" si="1"/>
        <v>630000</v>
      </c>
      <c r="J65" s="1"/>
    </row>
    <row r="66" spans="3:10" ht="30">
      <c r="C66" s="3">
        <v>45361</v>
      </c>
      <c r="D66" s="4" t="s">
        <v>20</v>
      </c>
      <c r="E66" s="4" t="s">
        <v>15</v>
      </c>
      <c r="F66" s="4" t="s">
        <v>13</v>
      </c>
      <c r="G66" s="4">
        <v>5</v>
      </c>
      <c r="H66" s="4">
        <v>50000</v>
      </c>
      <c r="I66" s="4">
        <f t="shared" si="1"/>
        <v>250000</v>
      </c>
      <c r="J66" s="1"/>
    </row>
    <row r="67" spans="3:10">
      <c r="C67" s="3">
        <v>45362</v>
      </c>
      <c r="D67" s="4" t="s">
        <v>22</v>
      </c>
      <c r="E67" s="4" t="s">
        <v>12</v>
      </c>
      <c r="F67" s="4" t="s">
        <v>16</v>
      </c>
      <c r="G67" s="4">
        <v>11</v>
      </c>
      <c r="H67" s="4">
        <v>20000</v>
      </c>
      <c r="I67" s="4">
        <f t="shared" si="1"/>
        <v>220000</v>
      </c>
      <c r="J67" s="1"/>
    </row>
    <row r="68" spans="3:10" ht="30">
      <c r="C68" s="3">
        <v>45363</v>
      </c>
      <c r="D68" s="4" t="s">
        <v>11</v>
      </c>
      <c r="E68" s="4" t="s">
        <v>15</v>
      </c>
      <c r="F68" s="4" t="s">
        <v>19</v>
      </c>
      <c r="G68" s="4">
        <v>14</v>
      </c>
      <c r="H68" s="4">
        <v>30000</v>
      </c>
      <c r="I68" s="4">
        <f t="shared" si="1"/>
        <v>420000</v>
      </c>
      <c r="J68" s="1"/>
    </row>
    <row r="69" spans="3:10" ht="30">
      <c r="C69" s="3">
        <v>45364</v>
      </c>
      <c r="D69" s="4" t="s">
        <v>14</v>
      </c>
      <c r="E69" s="4" t="s">
        <v>18</v>
      </c>
      <c r="F69" s="4" t="s">
        <v>10</v>
      </c>
      <c r="G69" s="4">
        <v>10</v>
      </c>
      <c r="H69" s="4">
        <v>70000</v>
      </c>
      <c r="I69" s="4">
        <f t="shared" si="1"/>
        <v>700000</v>
      </c>
      <c r="J69" s="1"/>
    </row>
    <row r="70" spans="3:10">
      <c r="C70" s="3">
        <v>45365</v>
      </c>
      <c r="D70" s="4" t="s">
        <v>17</v>
      </c>
      <c r="E70" s="4" t="s">
        <v>21</v>
      </c>
      <c r="F70" s="4" t="s">
        <v>13</v>
      </c>
      <c r="G70" s="4">
        <v>6</v>
      </c>
      <c r="H70" s="4">
        <v>50000</v>
      </c>
      <c r="I70" s="4">
        <f t="shared" si="1"/>
        <v>300000</v>
      </c>
      <c r="J70" s="1"/>
    </row>
    <row r="71" spans="3:10" ht="30">
      <c r="C71" s="3">
        <v>45366</v>
      </c>
      <c r="D71" s="4" t="s">
        <v>8</v>
      </c>
      <c r="E71" s="4" t="s">
        <v>23</v>
      </c>
      <c r="F71" s="4" t="s">
        <v>16</v>
      </c>
      <c r="G71" s="4">
        <v>8</v>
      </c>
      <c r="H71" s="4">
        <v>20000</v>
      </c>
      <c r="I71" s="4">
        <f t="shared" ref="I71:I82" si="2">G71*H71</f>
        <v>160000</v>
      </c>
      <c r="J71" s="1"/>
    </row>
    <row r="72" spans="3:10" ht="30">
      <c r="C72" s="3">
        <v>45367</v>
      </c>
      <c r="D72" s="4" t="s">
        <v>22</v>
      </c>
      <c r="E72" s="4" t="s">
        <v>15</v>
      </c>
      <c r="F72" s="4" t="s">
        <v>19</v>
      </c>
      <c r="G72" s="4">
        <v>12</v>
      </c>
      <c r="H72" s="4">
        <v>30000</v>
      </c>
      <c r="I72" s="4">
        <f t="shared" si="2"/>
        <v>360000</v>
      </c>
      <c r="J72" s="1"/>
    </row>
    <row r="73" spans="3:10" ht="30">
      <c r="C73" s="3">
        <v>45368</v>
      </c>
      <c r="D73" s="4" t="s">
        <v>11</v>
      </c>
      <c r="E73" s="4" t="s">
        <v>18</v>
      </c>
      <c r="F73" s="4" t="s">
        <v>10</v>
      </c>
      <c r="G73" s="4">
        <v>9</v>
      </c>
      <c r="H73" s="4">
        <v>70000</v>
      </c>
      <c r="I73" s="4">
        <f t="shared" si="2"/>
        <v>630000</v>
      </c>
      <c r="J73" s="1"/>
    </row>
    <row r="74" spans="3:10">
      <c r="C74" s="3">
        <v>45369</v>
      </c>
      <c r="D74" s="4" t="s">
        <v>8</v>
      </c>
      <c r="E74" s="4" t="s">
        <v>12</v>
      </c>
      <c r="F74" s="4" t="s">
        <v>13</v>
      </c>
      <c r="G74" s="4">
        <v>7</v>
      </c>
      <c r="H74" s="4">
        <v>50000</v>
      </c>
      <c r="I74" s="4">
        <f t="shared" si="2"/>
        <v>350000</v>
      </c>
      <c r="J74" s="1"/>
    </row>
    <row r="75" spans="3:10" ht="30">
      <c r="C75" s="3">
        <v>45370</v>
      </c>
      <c r="D75" s="4" t="s">
        <v>17</v>
      </c>
      <c r="E75" s="4" t="s">
        <v>15</v>
      </c>
      <c r="F75" s="4" t="s">
        <v>16</v>
      </c>
      <c r="G75" s="4">
        <v>14</v>
      </c>
      <c r="H75" s="4">
        <v>20000</v>
      </c>
      <c r="I75" s="4">
        <f t="shared" si="2"/>
        <v>280000</v>
      </c>
      <c r="J75" s="1"/>
    </row>
    <row r="76" spans="3:10" ht="30">
      <c r="C76" s="3">
        <v>45371</v>
      </c>
      <c r="D76" s="4" t="s">
        <v>20</v>
      </c>
      <c r="E76" s="4" t="s">
        <v>18</v>
      </c>
      <c r="F76" s="4" t="s">
        <v>19</v>
      </c>
      <c r="G76" s="4">
        <v>8</v>
      </c>
      <c r="H76" s="4">
        <v>30000</v>
      </c>
      <c r="I76" s="4">
        <f t="shared" si="2"/>
        <v>240000</v>
      </c>
      <c r="J76" s="1"/>
    </row>
    <row r="77" spans="3:10">
      <c r="C77" s="3">
        <v>45372</v>
      </c>
      <c r="D77" s="4" t="s">
        <v>22</v>
      </c>
      <c r="E77" s="4" t="s">
        <v>21</v>
      </c>
      <c r="F77" s="4" t="s">
        <v>10</v>
      </c>
      <c r="G77" s="4">
        <v>11</v>
      </c>
      <c r="H77" s="4">
        <v>70000</v>
      </c>
      <c r="I77" s="4">
        <f t="shared" si="2"/>
        <v>770000</v>
      </c>
      <c r="J77" s="1"/>
    </row>
    <row r="78" spans="3:10" ht="30">
      <c r="C78" s="3">
        <v>45373</v>
      </c>
      <c r="D78" s="4" t="s">
        <v>8</v>
      </c>
      <c r="E78" s="4" t="s">
        <v>23</v>
      </c>
      <c r="F78" s="4" t="s">
        <v>13</v>
      </c>
      <c r="G78" s="4">
        <v>5</v>
      </c>
      <c r="H78" s="4">
        <v>50000</v>
      </c>
      <c r="I78" s="4">
        <f t="shared" si="2"/>
        <v>250000</v>
      </c>
      <c r="J78" s="1"/>
    </row>
    <row r="79" spans="3:10" ht="30">
      <c r="C79" s="3">
        <v>45374</v>
      </c>
      <c r="D79" s="4" t="s">
        <v>14</v>
      </c>
      <c r="E79" s="4" t="s">
        <v>15</v>
      </c>
      <c r="F79" s="4" t="s">
        <v>16</v>
      </c>
      <c r="G79" s="4">
        <v>10</v>
      </c>
      <c r="H79" s="4">
        <v>20000</v>
      </c>
      <c r="I79" s="4">
        <f t="shared" si="2"/>
        <v>200000</v>
      </c>
      <c r="J79" s="1"/>
    </row>
    <row r="80" spans="3:10" ht="30">
      <c r="C80" s="3">
        <v>45375</v>
      </c>
      <c r="D80" s="4" t="s">
        <v>17</v>
      </c>
      <c r="E80" s="4" t="s">
        <v>18</v>
      </c>
      <c r="F80" s="4" t="s">
        <v>19</v>
      </c>
      <c r="G80" s="4">
        <v>9</v>
      </c>
      <c r="H80" s="4">
        <v>30000</v>
      </c>
      <c r="I80" s="4">
        <f t="shared" si="2"/>
        <v>270000</v>
      </c>
      <c r="J80" s="1"/>
    </row>
    <row r="81" spans="2:10" ht="30">
      <c r="C81" s="3">
        <v>45376</v>
      </c>
      <c r="D81" s="4" t="s">
        <v>20</v>
      </c>
      <c r="E81" s="4" t="s">
        <v>23</v>
      </c>
      <c r="F81" s="4" t="s">
        <v>10</v>
      </c>
      <c r="G81" s="4">
        <v>10</v>
      </c>
      <c r="H81" s="4">
        <v>70000</v>
      </c>
      <c r="I81" s="4">
        <f t="shared" si="2"/>
        <v>700000</v>
      </c>
      <c r="J81" s="1"/>
    </row>
    <row r="82" spans="2:10" ht="30">
      <c r="C82" s="3">
        <v>45381</v>
      </c>
      <c r="D82" s="4" t="s">
        <v>8</v>
      </c>
      <c r="E82" s="4" t="s">
        <v>18</v>
      </c>
      <c r="F82" s="4" t="s">
        <v>19</v>
      </c>
      <c r="G82" s="4">
        <v>5</v>
      </c>
      <c r="H82" s="4">
        <v>30000</v>
      </c>
      <c r="I82" s="4">
        <f t="shared" si="2"/>
        <v>150000</v>
      </c>
      <c r="J82" s="1"/>
    </row>
    <row r="83" spans="2:10" ht="30">
      <c r="B83" s="6"/>
      <c r="C83" s="7" t="s">
        <v>24</v>
      </c>
      <c r="D83" s="6"/>
      <c r="E83" s="6"/>
      <c r="F83" s="6"/>
      <c r="G83" s="6"/>
      <c r="H83" s="6"/>
      <c r="I83" s="8">
        <f>SUM(I6:I82)</f>
        <v>28670000</v>
      </c>
    </row>
    <row r="89" spans="2:10" ht="21">
      <c r="C89" s="26" t="s">
        <v>38</v>
      </c>
      <c r="D89" s="27"/>
      <c r="E89" s="27"/>
      <c r="F89" s="27"/>
      <c r="G89" s="27"/>
      <c r="H89" s="27"/>
      <c r="I89" s="27"/>
      <c r="J89" s="27"/>
    </row>
    <row r="92" spans="2:10">
      <c r="C92" s="43" t="s">
        <v>0</v>
      </c>
      <c r="D92" s="43"/>
      <c r="E92" s="43"/>
      <c r="F92" s="43"/>
      <c r="G92" s="43"/>
      <c r="H92" s="43"/>
      <c r="I92" s="43"/>
    </row>
    <row r="93" spans="2:10">
      <c r="C93" s="43"/>
      <c r="D93" s="43"/>
      <c r="E93" s="43"/>
      <c r="F93" s="43"/>
      <c r="G93" s="43"/>
      <c r="H93" s="43"/>
      <c r="I93" s="43"/>
    </row>
    <row r="94" spans="2:10" ht="45">
      <c r="C94" s="2" t="s">
        <v>1</v>
      </c>
      <c r="D94" s="2" t="s">
        <v>2</v>
      </c>
      <c r="E94" s="2" t="s">
        <v>3</v>
      </c>
      <c r="F94" s="2" t="s">
        <v>4</v>
      </c>
      <c r="G94" s="2" t="s">
        <v>5</v>
      </c>
      <c r="H94" s="2" t="s">
        <v>6</v>
      </c>
      <c r="I94" s="2" t="s">
        <v>7</v>
      </c>
      <c r="J94">
        <f>N86</f>
        <v>0</v>
      </c>
    </row>
    <row r="95" spans="2:10" ht="30" hidden="1">
      <c r="C95" s="3">
        <v>45296</v>
      </c>
      <c r="D95" s="4" t="s">
        <v>8</v>
      </c>
      <c r="E95" s="4" t="s">
        <v>9</v>
      </c>
      <c r="F95" s="4" t="s">
        <v>10</v>
      </c>
      <c r="G95" s="4">
        <v>5</v>
      </c>
      <c r="H95" s="4">
        <v>70000</v>
      </c>
      <c r="I95" s="4">
        <f t="shared" ref="I95:I126" si="3">G95*H95</f>
        <v>350000</v>
      </c>
    </row>
    <row r="96" spans="2:10" hidden="1">
      <c r="C96" s="3">
        <v>45297</v>
      </c>
      <c r="D96" s="4" t="s">
        <v>11</v>
      </c>
      <c r="E96" s="4" t="s">
        <v>12</v>
      </c>
      <c r="F96" s="4" t="s">
        <v>13</v>
      </c>
      <c r="G96" s="4">
        <v>10</v>
      </c>
      <c r="H96" s="4">
        <v>50000</v>
      </c>
      <c r="I96" s="4">
        <f t="shared" si="3"/>
        <v>500000</v>
      </c>
    </row>
    <row r="97" spans="3:9" ht="30" hidden="1">
      <c r="C97" s="3">
        <v>45298</v>
      </c>
      <c r="D97" s="4" t="s">
        <v>14</v>
      </c>
      <c r="E97" s="4" t="s">
        <v>15</v>
      </c>
      <c r="F97" s="4" t="s">
        <v>16</v>
      </c>
      <c r="G97" s="4">
        <v>7</v>
      </c>
      <c r="H97" s="4">
        <v>20000</v>
      </c>
      <c r="I97" s="4">
        <f t="shared" si="3"/>
        <v>140000</v>
      </c>
    </row>
    <row r="98" spans="3:9" ht="30" hidden="1">
      <c r="C98" s="3">
        <v>45299</v>
      </c>
      <c r="D98" s="4" t="s">
        <v>17</v>
      </c>
      <c r="E98" s="4" t="s">
        <v>18</v>
      </c>
      <c r="F98" s="4" t="s">
        <v>19</v>
      </c>
      <c r="G98" s="4">
        <v>15</v>
      </c>
      <c r="H98" s="4">
        <v>30000</v>
      </c>
      <c r="I98" s="4">
        <f t="shared" si="3"/>
        <v>450000</v>
      </c>
    </row>
    <row r="99" spans="3:9" hidden="1">
      <c r="C99" s="3">
        <v>45300</v>
      </c>
      <c r="D99" s="4" t="s">
        <v>20</v>
      </c>
      <c r="E99" s="4" t="s">
        <v>21</v>
      </c>
      <c r="F99" s="4" t="s">
        <v>10</v>
      </c>
      <c r="G99" s="4">
        <v>3</v>
      </c>
      <c r="H99" s="4">
        <v>70000</v>
      </c>
      <c r="I99" s="4">
        <f t="shared" si="3"/>
        <v>210000</v>
      </c>
    </row>
    <row r="100" spans="3:9" ht="30" hidden="1">
      <c r="C100" s="3">
        <v>45301</v>
      </c>
      <c r="D100" s="4" t="s">
        <v>22</v>
      </c>
      <c r="E100" s="4" t="s">
        <v>23</v>
      </c>
      <c r="F100" s="4" t="s">
        <v>13</v>
      </c>
      <c r="G100" s="4">
        <v>6</v>
      </c>
      <c r="H100" s="4">
        <v>50000</v>
      </c>
      <c r="I100" s="4">
        <f t="shared" si="3"/>
        <v>300000</v>
      </c>
    </row>
    <row r="101" spans="3:9" ht="30" hidden="1">
      <c r="C101" s="3">
        <v>45302</v>
      </c>
      <c r="D101" s="4" t="s">
        <v>11</v>
      </c>
      <c r="E101" s="4" t="s">
        <v>15</v>
      </c>
      <c r="F101" s="4" t="s">
        <v>16</v>
      </c>
      <c r="G101" s="4">
        <v>4</v>
      </c>
      <c r="H101" s="4">
        <v>20000</v>
      </c>
      <c r="I101" s="4">
        <f t="shared" si="3"/>
        <v>80000</v>
      </c>
    </row>
    <row r="102" spans="3:9" ht="30" hidden="1">
      <c r="C102" s="3">
        <v>45303</v>
      </c>
      <c r="D102" s="4" t="s">
        <v>14</v>
      </c>
      <c r="E102" s="4" t="s">
        <v>18</v>
      </c>
      <c r="F102" s="4" t="s">
        <v>19</v>
      </c>
      <c r="G102" s="4">
        <v>10</v>
      </c>
      <c r="H102" s="4">
        <v>30000</v>
      </c>
      <c r="I102" s="4">
        <f t="shared" si="3"/>
        <v>300000</v>
      </c>
    </row>
    <row r="103" spans="3:9" ht="30" hidden="1">
      <c r="C103" s="3">
        <v>45304</v>
      </c>
      <c r="D103" s="4" t="s">
        <v>8</v>
      </c>
      <c r="E103" s="4" t="s">
        <v>9</v>
      </c>
      <c r="F103" s="4" t="s">
        <v>10</v>
      </c>
      <c r="G103" s="4">
        <v>8</v>
      </c>
      <c r="H103" s="4">
        <v>70000</v>
      </c>
      <c r="I103" s="4">
        <f t="shared" si="3"/>
        <v>560000</v>
      </c>
    </row>
    <row r="104" spans="3:9" ht="30" hidden="1">
      <c r="C104" s="3">
        <v>45305</v>
      </c>
      <c r="D104" s="4" t="s">
        <v>20</v>
      </c>
      <c r="E104" s="4" t="s">
        <v>9</v>
      </c>
      <c r="F104" s="4" t="s">
        <v>13</v>
      </c>
      <c r="G104" s="4">
        <v>12</v>
      </c>
      <c r="H104" s="4">
        <v>50000</v>
      </c>
      <c r="I104" s="4">
        <f t="shared" si="3"/>
        <v>600000</v>
      </c>
    </row>
    <row r="105" spans="3:9" hidden="1">
      <c r="C105" s="3">
        <v>45306</v>
      </c>
      <c r="D105" s="4" t="s">
        <v>22</v>
      </c>
      <c r="E105" s="4" t="s">
        <v>12</v>
      </c>
      <c r="F105" s="4" t="s">
        <v>16</v>
      </c>
      <c r="G105" s="4">
        <v>9</v>
      </c>
      <c r="H105" s="4">
        <v>20000</v>
      </c>
      <c r="I105" s="4">
        <f t="shared" si="3"/>
        <v>180000</v>
      </c>
    </row>
    <row r="106" spans="3:9" ht="30" hidden="1">
      <c r="C106" s="3">
        <v>45307</v>
      </c>
      <c r="D106" s="4" t="s">
        <v>11</v>
      </c>
      <c r="E106" s="4" t="s">
        <v>15</v>
      </c>
      <c r="F106" s="4" t="s">
        <v>19</v>
      </c>
      <c r="G106" s="4">
        <v>5</v>
      </c>
      <c r="H106" s="4">
        <v>30000</v>
      </c>
      <c r="I106" s="4">
        <f t="shared" si="3"/>
        <v>150000</v>
      </c>
    </row>
    <row r="107" spans="3:9" ht="30" hidden="1">
      <c r="C107" s="3">
        <v>45308</v>
      </c>
      <c r="D107" s="4" t="s">
        <v>14</v>
      </c>
      <c r="E107" s="4" t="s">
        <v>18</v>
      </c>
      <c r="F107" s="4" t="s">
        <v>10</v>
      </c>
      <c r="G107" s="4">
        <v>11</v>
      </c>
      <c r="H107" s="4">
        <v>70000</v>
      </c>
      <c r="I107" s="4">
        <f t="shared" si="3"/>
        <v>770000</v>
      </c>
    </row>
    <row r="108" spans="3:9" hidden="1">
      <c r="C108" s="3">
        <v>45309</v>
      </c>
      <c r="D108" s="4" t="s">
        <v>17</v>
      </c>
      <c r="E108" s="4" t="s">
        <v>21</v>
      </c>
      <c r="F108" s="4" t="s">
        <v>13</v>
      </c>
      <c r="G108" s="4">
        <v>7</v>
      </c>
      <c r="H108" s="4">
        <v>50000</v>
      </c>
      <c r="I108" s="4">
        <f t="shared" si="3"/>
        <v>350000</v>
      </c>
    </row>
    <row r="109" spans="3:9" ht="30" hidden="1">
      <c r="C109" s="3">
        <v>45310</v>
      </c>
      <c r="D109" s="4" t="s">
        <v>20</v>
      </c>
      <c r="E109" s="4" t="s">
        <v>23</v>
      </c>
      <c r="F109" s="4" t="s">
        <v>16</v>
      </c>
      <c r="G109" s="4">
        <v>6</v>
      </c>
      <c r="H109" s="4">
        <v>20000</v>
      </c>
      <c r="I109" s="4">
        <f t="shared" si="3"/>
        <v>120000</v>
      </c>
    </row>
    <row r="110" spans="3:9" ht="30" hidden="1">
      <c r="C110" s="3">
        <v>45311</v>
      </c>
      <c r="D110" s="4" t="s">
        <v>22</v>
      </c>
      <c r="E110" s="4" t="s">
        <v>15</v>
      </c>
      <c r="F110" s="4" t="s">
        <v>19</v>
      </c>
      <c r="G110" s="4">
        <v>13</v>
      </c>
      <c r="H110" s="4">
        <v>30000</v>
      </c>
      <c r="I110" s="4">
        <f t="shared" si="3"/>
        <v>390000</v>
      </c>
    </row>
    <row r="111" spans="3:9" ht="30" hidden="1">
      <c r="C111" s="3">
        <v>45312</v>
      </c>
      <c r="D111" s="4" t="s">
        <v>8</v>
      </c>
      <c r="E111" s="4" t="s">
        <v>18</v>
      </c>
      <c r="F111" s="4" t="s">
        <v>10</v>
      </c>
      <c r="G111" s="4">
        <v>9</v>
      </c>
      <c r="H111" s="4">
        <v>70000</v>
      </c>
      <c r="I111" s="4">
        <f t="shared" si="3"/>
        <v>630000</v>
      </c>
    </row>
    <row r="112" spans="3:9" hidden="1">
      <c r="C112" s="3">
        <v>45313</v>
      </c>
      <c r="D112" s="4" t="s">
        <v>14</v>
      </c>
      <c r="E112" s="4" t="s">
        <v>21</v>
      </c>
      <c r="F112" s="4" t="s">
        <v>13</v>
      </c>
      <c r="G112" s="4">
        <v>8</v>
      </c>
      <c r="H112" s="4">
        <v>50000</v>
      </c>
      <c r="I112" s="4">
        <f t="shared" si="3"/>
        <v>400000</v>
      </c>
    </row>
    <row r="113" spans="3:9" ht="30" hidden="1">
      <c r="C113" s="3">
        <v>45314</v>
      </c>
      <c r="D113" s="4" t="s">
        <v>17</v>
      </c>
      <c r="E113" s="4" t="s">
        <v>23</v>
      </c>
      <c r="F113" s="4" t="s">
        <v>16</v>
      </c>
      <c r="G113" s="4">
        <v>14</v>
      </c>
      <c r="H113" s="4">
        <v>20000</v>
      </c>
      <c r="I113" s="4">
        <f t="shared" si="3"/>
        <v>280000</v>
      </c>
    </row>
    <row r="114" spans="3:9" ht="30" hidden="1">
      <c r="C114" s="3">
        <v>45315</v>
      </c>
      <c r="D114" s="4" t="s">
        <v>20</v>
      </c>
      <c r="E114" s="4" t="s">
        <v>15</v>
      </c>
      <c r="F114" s="4" t="s">
        <v>19</v>
      </c>
      <c r="G114" s="4">
        <v>7</v>
      </c>
      <c r="H114" s="4">
        <v>30000</v>
      </c>
      <c r="I114" s="4">
        <f t="shared" si="3"/>
        <v>210000</v>
      </c>
    </row>
    <row r="115" spans="3:9" ht="30" hidden="1">
      <c r="C115" s="3">
        <v>45316</v>
      </c>
      <c r="D115" s="4" t="s">
        <v>22</v>
      </c>
      <c r="E115" s="4" t="s">
        <v>18</v>
      </c>
      <c r="F115" s="4" t="s">
        <v>10</v>
      </c>
      <c r="G115" s="4">
        <v>10</v>
      </c>
      <c r="H115" s="4">
        <v>70000</v>
      </c>
      <c r="I115" s="4">
        <f t="shared" si="3"/>
        <v>700000</v>
      </c>
    </row>
    <row r="116" spans="3:9" ht="30" hidden="1">
      <c r="C116" s="3">
        <v>45317</v>
      </c>
      <c r="D116" s="4" t="s">
        <v>11</v>
      </c>
      <c r="E116" s="4" t="s">
        <v>9</v>
      </c>
      <c r="F116" s="4" t="s">
        <v>13</v>
      </c>
      <c r="G116" s="4">
        <v>5</v>
      </c>
      <c r="H116" s="4">
        <v>50000</v>
      </c>
      <c r="I116" s="4">
        <f t="shared" si="3"/>
        <v>250000</v>
      </c>
    </row>
    <row r="117" spans="3:9" hidden="1">
      <c r="C117" s="3">
        <v>45318</v>
      </c>
      <c r="D117" s="4" t="s">
        <v>8</v>
      </c>
      <c r="E117" s="4" t="s">
        <v>12</v>
      </c>
      <c r="F117" s="4" t="s">
        <v>16</v>
      </c>
      <c r="G117" s="4">
        <v>8</v>
      </c>
      <c r="H117" s="4">
        <v>20000</v>
      </c>
      <c r="I117" s="4">
        <f t="shared" si="3"/>
        <v>160000</v>
      </c>
    </row>
    <row r="118" spans="3:9" ht="30" hidden="1">
      <c r="C118" s="3">
        <v>45319</v>
      </c>
      <c r="D118" s="4" t="s">
        <v>17</v>
      </c>
      <c r="E118" s="4" t="s">
        <v>15</v>
      </c>
      <c r="F118" s="4" t="s">
        <v>19</v>
      </c>
      <c r="G118" s="4">
        <v>6</v>
      </c>
      <c r="H118" s="4">
        <v>30000</v>
      </c>
      <c r="I118" s="4">
        <f t="shared" si="3"/>
        <v>180000</v>
      </c>
    </row>
    <row r="119" spans="3:9" ht="30" hidden="1">
      <c r="C119" s="3">
        <v>45320</v>
      </c>
      <c r="D119" s="4" t="s">
        <v>20</v>
      </c>
      <c r="E119" s="4" t="s">
        <v>18</v>
      </c>
      <c r="F119" s="4" t="s">
        <v>10</v>
      </c>
      <c r="G119" s="4">
        <v>7</v>
      </c>
      <c r="H119" s="4">
        <v>70000</v>
      </c>
      <c r="I119" s="4">
        <f t="shared" si="3"/>
        <v>490000</v>
      </c>
    </row>
    <row r="120" spans="3:9" hidden="1">
      <c r="C120" s="3">
        <v>45323</v>
      </c>
      <c r="D120" s="4" t="s">
        <v>22</v>
      </c>
      <c r="E120" s="4" t="s">
        <v>21</v>
      </c>
      <c r="F120" s="4" t="s">
        <v>10</v>
      </c>
      <c r="G120" s="4">
        <v>8</v>
      </c>
      <c r="H120" s="4">
        <v>70000</v>
      </c>
      <c r="I120" s="4">
        <f t="shared" si="3"/>
        <v>560000</v>
      </c>
    </row>
    <row r="121" spans="3:9" ht="30" hidden="1">
      <c r="C121" s="3">
        <v>45324</v>
      </c>
      <c r="D121" s="4" t="s">
        <v>11</v>
      </c>
      <c r="E121" s="4" t="s">
        <v>23</v>
      </c>
      <c r="F121" s="4" t="s">
        <v>13</v>
      </c>
      <c r="G121" s="4">
        <v>6</v>
      </c>
      <c r="H121" s="4">
        <v>50000</v>
      </c>
      <c r="I121" s="4">
        <f t="shared" si="3"/>
        <v>300000</v>
      </c>
    </row>
    <row r="122" spans="3:9" ht="30" hidden="1">
      <c r="C122" s="3">
        <v>45325</v>
      </c>
      <c r="D122" s="4" t="s">
        <v>14</v>
      </c>
      <c r="E122" s="4" t="s">
        <v>15</v>
      </c>
      <c r="F122" s="4" t="s">
        <v>16</v>
      </c>
      <c r="G122" s="4">
        <v>10</v>
      </c>
      <c r="H122" s="4">
        <v>20000</v>
      </c>
      <c r="I122" s="4">
        <f t="shared" si="3"/>
        <v>200000</v>
      </c>
    </row>
    <row r="123" spans="3:9" ht="30">
      <c r="C123" s="3">
        <v>45326</v>
      </c>
      <c r="D123" s="4" t="s">
        <v>17</v>
      </c>
      <c r="E123" s="4" t="s">
        <v>9</v>
      </c>
      <c r="F123" s="4" t="s">
        <v>19</v>
      </c>
      <c r="G123" s="4">
        <v>20</v>
      </c>
      <c r="H123" s="4">
        <v>30000</v>
      </c>
      <c r="I123" s="4">
        <f t="shared" si="3"/>
        <v>600000</v>
      </c>
    </row>
    <row r="124" spans="3:9" hidden="1">
      <c r="C124" s="3">
        <v>45327</v>
      </c>
      <c r="D124" s="4" t="s">
        <v>8</v>
      </c>
      <c r="E124" s="4" t="s">
        <v>21</v>
      </c>
      <c r="F124" s="4" t="s">
        <v>10</v>
      </c>
      <c r="G124" s="4">
        <v>4</v>
      </c>
      <c r="H124" s="4">
        <v>70000</v>
      </c>
      <c r="I124" s="4">
        <f t="shared" si="3"/>
        <v>280000</v>
      </c>
    </row>
    <row r="125" spans="3:9" ht="30" hidden="1">
      <c r="C125" s="3">
        <v>45328</v>
      </c>
      <c r="D125" s="4" t="s">
        <v>22</v>
      </c>
      <c r="E125" s="4" t="s">
        <v>23</v>
      </c>
      <c r="F125" s="4" t="s">
        <v>13</v>
      </c>
      <c r="G125" s="4">
        <v>9</v>
      </c>
      <c r="H125" s="4">
        <v>50000</v>
      </c>
      <c r="I125" s="4">
        <f t="shared" si="3"/>
        <v>450000</v>
      </c>
    </row>
    <row r="126" spans="3:9" hidden="1">
      <c r="C126" s="3">
        <v>45329</v>
      </c>
      <c r="D126" s="4" t="s">
        <v>11</v>
      </c>
      <c r="E126" s="4" t="s">
        <v>21</v>
      </c>
      <c r="F126" s="4" t="s">
        <v>16</v>
      </c>
      <c r="G126" s="4">
        <v>5</v>
      </c>
      <c r="H126" s="4">
        <v>20000</v>
      </c>
      <c r="I126" s="4">
        <f t="shared" si="3"/>
        <v>100000</v>
      </c>
    </row>
    <row r="127" spans="3:9" ht="30" hidden="1">
      <c r="C127" s="3">
        <v>45330</v>
      </c>
      <c r="D127" s="4" t="s">
        <v>8</v>
      </c>
      <c r="E127" s="4" t="s">
        <v>23</v>
      </c>
      <c r="F127" s="4" t="s">
        <v>19</v>
      </c>
      <c r="G127" s="4">
        <v>15</v>
      </c>
      <c r="H127" s="4">
        <v>30000</v>
      </c>
      <c r="I127" s="4">
        <f t="shared" ref="I127:I158" si="4">G127*H127</f>
        <v>450000</v>
      </c>
    </row>
    <row r="128" spans="3:9" ht="30" hidden="1">
      <c r="C128" s="3">
        <v>45331</v>
      </c>
      <c r="D128" s="4" t="s">
        <v>17</v>
      </c>
      <c r="E128" s="4" t="s">
        <v>15</v>
      </c>
      <c r="F128" s="4" t="s">
        <v>10</v>
      </c>
      <c r="G128" s="4">
        <v>7</v>
      </c>
      <c r="H128" s="4">
        <v>70000</v>
      </c>
      <c r="I128" s="4">
        <f t="shared" si="4"/>
        <v>490000</v>
      </c>
    </row>
    <row r="129" spans="3:9" ht="30" hidden="1">
      <c r="C129" s="3">
        <v>45332</v>
      </c>
      <c r="D129" s="4" t="s">
        <v>20</v>
      </c>
      <c r="E129" s="4" t="s">
        <v>18</v>
      </c>
      <c r="F129" s="4" t="s">
        <v>13</v>
      </c>
      <c r="G129" s="4">
        <v>11</v>
      </c>
      <c r="H129" s="4">
        <v>50000</v>
      </c>
      <c r="I129" s="4">
        <f t="shared" si="4"/>
        <v>550000</v>
      </c>
    </row>
    <row r="130" spans="3:9" ht="30" hidden="1">
      <c r="C130" s="3">
        <v>45333</v>
      </c>
      <c r="D130" s="4" t="s">
        <v>22</v>
      </c>
      <c r="E130" s="4" t="s">
        <v>9</v>
      </c>
      <c r="F130" s="4" t="s">
        <v>16</v>
      </c>
      <c r="G130" s="4">
        <v>12</v>
      </c>
      <c r="H130" s="4">
        <v>20000</v>
      </c>
      <c r="I130" s="4">
        <f t="shared" si="4"/>
        <v>240000</v>
      </c>
    </row>
    <row r="131" spans="3:9" ht="30">
      <c r="C131" s="3">
        <v>45334</v>
      </c>
      <c r="D131" s="4" t="s">
        <v>11</v>
      </c>
      <c r="E131" s="4" t="s">
        <v>9</v>
      </c>
      <c r="F131" s="4" t="s">
        <v>19</v>
      </c>
      <c r="G131" s="4">
        <v>10</v>
      </c>
      <c r="H131" s="4">
        <v>30000</v>
      </c>
      <c r="I131" s="4">
        <f t="shared" si="4"/>
        <v>300000</v>
      </c>
    </row>
    <row r="132" spans="3:9" hidden="1">
      <c r="C132" s="3">
        <v>45335</v>
      </c>
      <c r="D132" s="4" t="s">
        <v>14</v>
      </c>
      <c r="E132" s="4" t="s">
        <v>12</v>
      </c>
      <c r="F132" s="4" t="s">
        <v>10</v>
      </c>
      <c r="G132" s="4">
        <v>9</v>
      </c>
      <c r="H132" s="4">
        <v>70000</v>
      </c>
      <c r="I132" s="4">
        <f t="shared" si="4"/>
        <v>630000</v>
      </c>
    </row>
    <row r="133" spans="3:9" ht="30" hidden="1">
      <c r="C133" s="3">
        <v>45336</v>
      </c>
      <c r="D133" s="4" t="s">
        <v>17</v>
      </c>
      <c r="E133" s="4" t="s">
        <v>15</v>
      </c>
      <c r="F133" s="4" t="s">
        <v>13</v>
      </c>
      <c r="G133" s="4">
        <v>8</v>
      </c>
      <c r="H133" s="4">
        <v>50000</v>
      </c>
      <c r="I133" s="4">
        <f t="shared" si="4"/>
        <v>400000</v>
      </c>
    </row>
    <row r="134" spans="3:9" ht="30" hidden="1">
      <c r="C134" s="3">
        <v>45337</v>
      </c>
      <c r="D134" s="4" t="s">
        <v>20</v>
      </c>
      <c r="E134" s="4" t="s">
        <v>18</v>
      </c>
      <c r="F134" s="4" t="s">
        <v>16</v>
      </c>
      <c r="G134" s="4">
        <v>11</v>
      </c>
      <c r="H134" s="4">
        <v>20000</v>
      </c>
      <c r="I134" s="4">
        <f t="shared" si="4"/>
        <v>220000</v>
      </c>
    </row>
    <row r="135" spans="3:9" ht="30" hidden="1">
      <c r="C135" s="3">
        <v>45338</v>
      </c>
      <c r="D135" s="4" t="s">
        <v>8</v>
      </c>
      <c r="E135" s="4" t="s">
        <v>21</v>
      </c>
      <c r="F135" s="4" t="s">
        <v>19</v>
      </c>
      <c r="G135" s="4">
        <v>14</v>
      </c>
      <c r="H135" s="4">
        <v>30000</v>
      </c>
      <c r="I135" s="4">
        <f t="shared" si="4"/>
        <v>420000</v>
      </c>
    </row>
    <row r="136" spans="3:9" ht="30" hidden="1">
      <c r="C136" s="3">
        <v>45339</v>
      </c>
      <c r="D136" s="4" t="s">
        <v>11</v>
      </c>
      <c r="E136" s="4" t="s">
        <v>23</v>
      </c>
      <c r="F136" s="4" t="s">
        <v>10</v>
      </c>
      <c r="G136" s="4">
        <v>10</v>
      </c>
      <c r="H136" s="4">
        <v>70000</v>
      </c>
      <c r="I136" s="4">
        <f t="shared" si="4"/>
        <v>700000</v>
      </c>
    </row>
    <row r="137" spans="3:9" ht="30" hidden="1">
      <c r="C137" s="3">
        <v>45340</v>
      </c>
      <c r="D137" s="4" t="s">
        <v>14</v>
      </c>
      <c r="E137" s="4" t="s">
        <v>15</v>
      </c>
      <c r="F137" s="4" t="s">
        <v>13</v>
      </c>
      <c r="G137" s="4">
        <v>9</v>
      </c>
      <c r="H137" s="4">
        <v>50000</v>
      </c>
      <c r="I137" s="4">
        <f t="shared" si="4"/>
        <v>450000</v>
      </c>
    </row>
    <row r="138" spans="3:9" ht="30" hidden="1">
      <c r="C138" s="3">
        <v>45341</v>
      </c>
      <c r="D138" s="4" t="s">
        <v>17</v>
      </c>
      <c r="E138" s="4" t="s">
        <v>18</v>
      </c>
      <c r="F138" s="4" t="s">
        <v>16</v>
      </c>
      <c r="G138" s="4">
        <v>13</v>
      </c>
      <c r="H138" s="4">
        <v>20000</v>
      </c>
      <c r="I138" s="4">
        <f t="shared" si="4"/>
        <v>260000</v>
      </c>
    </row>
    <row r="139" spans="3:9" ht="30" hidden="1">
      <c r="C139" s="3">
        <v>45342</v>
      </c>
      <c r="D139" s="4" t="s">
        <v>20</v>
      </c>
      <c r="E139" s="4" t="s">
        <v>21</v>
      </c>
      <c r="F139" s="4" t="s">
        <v>19</v>
      </c>
      <c r="G139" s="4">
        <v>8</v>
      </c>
      <c r="H139" s="4">
        <v>30000</v>
      </c>
      <c r="I139" s="4">
        <f t="shared" si="4"/>
        <v>240000</v>
      </c>
    </row>
    <row r="140" spans="3:9" ht="30" hidden="1">
      <c r="C140" s="3">
        <v>45343</v>
      </c>
      <c r="D140" s="4" t="s">
        <v>22</v>
      </c>
      <c r="E140" s="4" t="s">
        <v>23</v>
      </c>
      <c r="F140" s="4" t="s">
        <v>10</v>
      </c>
      <c r="G140" s="4">
        <v>12</v>
      </c>
      <c r="H140" s="4">
        <v>70000</v>
      </c>
      <c r="I140" s="4">
        <f t="shared" si="4"/>
        <v>840000</v>
      </c>
    </row>
    <row r="141" spans="3:9" ht="30" hidden="1">
      <c r="C141" s="3">
        <v>45344</v>
      </c>
      <c r="D141" s="4" t="s">
        <v>11</v>
      </c>
      <c r="E141" s="4" t="s">
        <v>15</v>
      </c>
      <c r="F141" s="4" t="s">
        <v>13</v>
      </c>
      <c r="G141" s="4">
        <v>7</v>
      </c>
      <c r="H141" s="4">
        <v>50000</v>
      </c>
      <c r="I141" s="4">
        <f t="shared" si="4"/>
        <v>350000</v>
      </c>
    </row>
    <row r="142" spans="3:9" ht="30" hidden="1">
      <c r="C142" s="3">
        <v>45345</v>
      </c>
      <c r="D142" s="4" t="s">
        <v>14</v>
      </c>
      <c r="E142" s="4" t="s">
        <v>18</v>
      </c>
      <c r="F142" s="4" t="s">
        <v>16</v>
      </c>
      <c r="G142" s="4">
        <v>9</v>
      </c>
      <c r="H142" s="4">
        <v>20000</v>
      </c>
      <c r="I142" s="4">
        <f t="shared" si="4"/>
        <v>180000</v>
      </c>
    </row>
    <row r="143" spans="3:9" ht="30">
      <c r="C143" s="3">
        <v>45346</v>
      </c>
      <c r="D143" s="4" t="s">
        <v>8</v>
      </c>
      <c r="E143" s="4" t="s">
        <v>9</v>
      </c>
      <c r="F143" s="4" t="s">
        <v>19</v>
      </c>
      <c r="G143" s="4">
        <v>12</v>
      </c>
      <c r="H143" s="4">
        <v>30000</v>
      </c>
      <c r="I143" s="4">
        <f t="shared" si="4"/>
        <v>360000</v>
      </c>
    </row>
    <row r="144" spans="3:9" hidden="1">
      <c r="C144" s="3">
        <v>45347</v>
      </c>
      <c r="D144" s="4" t="s">
        <v>20</v>
      </c>
      <c r="E144" s="4" t="s">
        <v>12</v>
      </c>
      <c r="F144" s="4" t="s">
        <v>10</v>
      </c>
      <c r="G144" s="4">
        <v>5</v>
      </c>
      <c r="H144" s="4">
        <v>70000</v>
      </c>
      <c r="I144" s="4">
        <f t="shared" si="4"/>
        <v>350000</v>
      </c>
    </row>
    <row r="145" spans="3:9" ht="30" hidden="1">
      <c r="C145" s="3">
        <v>45352</v>
      </c>
      <c r="D145" s="4" t="s">
        <v>22</v>
      </c>
      <c r="E145" s="4" t="s">
        <v>9</v>
      </c>
      <c r="F145" s="4" t="s">
        <v>10</v>
      </c>
      <c r="G145" s="4">
        <v>12</v>
      </c>
      <c r="H145" s="4">
        <v>70000</v>
      </c>
      <c r="I145" s="4">
        <f t="shared" si="4"/>
        <v>840000</v>
      </c>
    </row>
    <row r="146" spans="3:9" ht="30" hidden="1">
      <c r="C146" s="3">
        <v>45353</v>
      </c>
      <c r="D146" s="4" t="s">
        <v>11</v>
      </c>
      <c r="E146" s="4" t="s">
        <v>9</v>
      </c>
      <c r="F146" s="4" t="s">
        <v>13</v>
      </c>
      <c r="G146" s="4">
        <v>8</v>
      </c>
      <c r="H146" s="4">
        <v>50000</v>
      </c>
      <c r="I146" s="4">
        <f t="shared" si="4"/>
        <v>400000</v>
      </c>
    </row>
    <row r="147" spans="3:9" hidden="1">
      <c r="C147" s="3">
        <v>45354</v>
      </c>
      <c r="D147" s="4" t="s">
        <v>14</v>
      </c>
      <c r="E147" s="4" t="s">
        <v>21</v>
      </c>
      <c r="F147" s="4" t="s">
        <v>16</v>
      </c>
      <c r="G147" s="4">
        <v>7</v>
      </c>
      <c r="H147" s="4">
        <v>20000</v>
      </c>
      <c r="I147" s="4">
        <f t="shared" si="4"/>
        <v>140000</v>
      </c>
    </row>
    <row r="148" spans="3:9" ht="30" hidden="1">
      <c r="C148" s="3">
        <v>45355</v>
      </c>
      <c r="D148" s="4" t="s">
        <v>17</v>
      </c>
      <c r="E148" s="4" t="s">
        <v>23</v>
      </c>
      <c r="F148" s="4" t="s">
        <v>19</v>
      </c>
      <c r="G148" s="4">
        <v>9</v>
      </c>
      <c r="H148" s="4">
        <v>30000</v>
      </c>
      <c r="I148" s="4">
        <f t="shared" si="4"/>
        <v>270000</v>
      </c>
    </row>
    <row r="149" spans="3:9" hidden="1">
      <c r="C149" s="3">
        <v>45356</v>
      </c>
      <c r="D149" s="4" t="s">
        <v>20</v>
      </c>
      <c r="E149" s="4" t="s">
        <v>21</v>
      </c>
      <c r="F149" s="4" t="s">
        <v>10</v>
      </c>
      <c r="G149" s="4">
        <v>6</v>
      </c>
      <c r="H149" s="4">
        <v>70000</v>
      </c>
      <c r="I149" s="4">
        <f t="shared" si="4"/>
        <v>420000</v>
      </c>
    </row>
    <row r="150" spans="3:9" ht="30" hidden="1">
      <c r="C150" s="3">
        <v>45357</v>
      </c>
      <c r="D150" s="4" t="s">
        <v>8</v>
      </c>
      <c r="E150" s="4" t="s">
        <v>23</v>
      </c>
      <c r="F150" s="4" t="s">
        <v>13</v>
      </c>
      <c r="G150" s="4">
        <v>10</v>
      </c>
      <c r="H150" s="4">
        <v>50000</v>
      </c>
      <c r="I150" s="4">
        <f t="shared" si="4"/>
        <v>500000</v>
      </c>
    </row>
    <row r="151" spans="3:9" ht="30" hidden="1">
      <c r="C151" s="3">
        <v>45358</v>
      </c>
      <c r="D151" s="4" t="s">
        <v>11</v>
      </c>
      <c r="E151" s="4" t="s">
        <v>15</v>
      </c>
      <c r="F151" s="4" t="s">
        <v>16</v>
      </c>
      <c r="G151" s="4">
        <v>8</v>
      </c>
      <c r="H151" s="4">
        <v>20000</v>
      </c>
      <c r="I151" s="4">
        <f t="shared" si="4"/>
        <v>160000</v>
      </c>
    </row>
    <row r="152" spans="3:9" ht="30" hidden="1">
      <c r="C152" s="3">
        <v>45359</v>
      </c>
      <c r="D152" s="4" t="s">
        <v>8</v>
      </c>
      <c r="E152" s="4" t="s">
        <v>18</v>
      </c>
      <c r="F152" s="4" t="s">
        <v>19</v>
      </c>
      <c r="G152" s="4">
        <v>13</v>
      </c>
      <c r="H152" s="4">
        <v>30000</v>
      </c>
      <c r="I152" s="4">
        <f t="shared" si="4"/>
        <v>390000</v>
      </c>
    </row>
    <row r="153" spans="3:9" ht="30" hidden="1">
      <c r="C153" s="3">
        <v>45360</v>
      </c>
      <c r="D153" s="4" t="s">
        <v>17</v>
      </c>
      <c r="E153" s="4" t="s">
        <v>9</v>
      </c>
      <c r="F153" s="4" t="s">
        <v>10</v>
      </c>
      <c r="G153" s="4">
        <v>9</v>
      </c>
      <c r="H153" s="4">
        <v>70000</v>
      </c>
      <c r="I153" s="4">
        <f t="shared" si="4"/>
        <v>630000</v>
      </c>
    </row>
    <row r="154" spans="3:9" ht="30" hidden="1">
      <c r="C154" s="3">
        <v>45361</v>
      </c>
      <c r="D154" s="4" t="s">
        <v>20</v>
      </c>
      <c r="E154" s="4" t="s">
        <v>15</v>
      </c>
      <c r="F154" s="4" t="s">
        <v>13</v>
      </c>
      <c r="G154" s="4">
        <v>5</v>
      </c>
      <c r="H154" s="4">
        <v>50000</v>
      </c>
      <c r="I154" s="4">
        <f t="shared" si="4"/>
        <v>250000</v>
      </c>
    </row>
    <row r="155" spans="3:9" hidden="1">
      <c r="C155" s="3">
        <v>45362</v>
      </c>
      <c r="D155" s="4" t="s">
        <v>22</v>
      </c>
      <c r="E155" s="4" t="s">
        <v>12</v>
      </c>
      <c r="F155" s="4" t="s">
        <v>16</v>
      </c>
      <c r="G155" s="4">
        <v>11</v>
      </c>
      <c r="H155" s="4">
        <v>20000</v>
      </c>
      <c r="I155" s="4">
        <f t="shared" si="4"/>
        <v>220000</v>
      </c>
    </row>
    <row r="156" spans="3:9" ht="30" hidden="1">
      <c r="C156" s="3">
        <v>45363</v>
      </c>
      <c r="D156" s="4" t="s">
        <v>11</v>
      </c>
      <c r="E156" s="4" t="s">
        <v>15</v>
      </c>
      <c r="F156" s="4" t="s">
        <v>19</v>
      </c>
      <c r="G156" s="4">
        <v>14</v>
      </c>
      <c r="H156" s="4">
        <v>30000</v>
      </c>
      <c r="I156" s="4">
        <f t="shared" si="4"/>
        <v>420000</v>
      </c>
    </row>
    <row r="157" spans="3:9" ht="30" hidden="1">
      <c r="C157" s="3">
        <v>45364</v>
      </c>
      <c r="D157" s="4" t="s">
        <v>14</v>
      </c>
      <c r="E157" s="4" t="s">
        <v>18</v>
      </c>
      <c r="F157" s="4" t="s">
        <v>10</v>
      </c>
      <c r="G157" s="4">
        <v>10</v>
      </c>
      <c r="H157" s="4">
        <v>70000</v>
      </c>
      <c r="I157" s="4">
        <f t="shared" si="4"/>
        <v>700000</v>
      </c>
    </row>
    <row r="158" spans="3:9" hidden="1">
      <c r="C158" s="3">
        <v>45365</v>
      </c>
      <c r="D158" s="4" t="s">
        <v>17</v>
      </c>
      <c r="E158" s="4" t="s">
        <v>21</v>
      </c>
      <c r="F158" s="4" t="s">
        <v>13</v>
      </c>
      <c r="G158" s="4">
        <v>6</v>
      </c>
      <c r="H158" s="4">
        <v>50000</v>
      </c>
      <c r="I158" s="4">
        <f t="shared" si="4"/>
        <v>300000</v>
      </c>
    </row>
    <row r="159" spans="3:9" ht="30" hidden="1">
      <c r="C159" s="3">
        <v>45366</v>
      </c>
      <c r="D159" s="4" t="s">
        <v>8</v>
      </c>
      <c r="E159" s="4" t="s">
        <v>23</v>
      </c>
      <c r="F159" s="4" t="s">
        <v>16</v>
      </c>
      <c r="G159" s="4">
        <v>8</v>
      </c>
      <c r="H159" s="4">
        <v>20000</v>
      </c>
      <c r="I159" s="4">
        <f t="shared" ref="I159:I170" si="5">G159*H159</f>
        <v>160000</v>
      </c>
    </row>
    <row r="160" spans="3:9" ht="30" hidden="1">
      <c r="C160" s="3">
        <v>45367</v>
      </c>
      <c r="D160" s="4" t="s">
        <v>22</v>
      </c>
      <c r="E160" s="4" t="s">
        <v>15</v>
      </c>
      <c r="F160" s="4" t="s">
        <v>19</v>
      </c>
      <c r="G160" s="4">
        <v>12</v>
      </c>
      <c r="H160" s="4">
        <v>30000</v>
      </c>
      <c r="I160" s="4">
        <f t="shared" si="5"/>
        <v>360000</v>
      </c>
    </row>
    <row r="161" spans="3:9" ht="30" hidden="1">
      <c r="C161" s="3">
        <v>45368</v>
      </c>
      <c r="D161" s="4" t="s">
        <v>11</v>
      </c>
      <c r="E161" s="4" t="s">
        <v>18</v>
      </c>
      <c r="F161" s="4" t="s">
        <v>10</v>
      </c>
      <c r="G161" s="4">
        <v>9</v>
      </c>
      <c r="H161" s="4">
        <v>70000</v>
      </c>
      <c r="I161" s="4">
        <f t="shared" si="5"/>
        <v>630000</v>
      </c>
    </row>
    <row r="162" spans="3:9" hidden="1">
      <c r="C162" s="3">
        <v>45369</v>
      </c>
      <c r="D162" s="4" t="s">
        <v>8</v>
      </c>
      <c r="E162" s="4" t="s">
        <v>12</v>
      </c>
      <c r="F162" s="4" t="s">
        <v>13</v>
      </c>
      <c r="G162" s="4">
        <v>7</v>
      </c>
      <c r="H162" s="4">
        <v>50000</v>
      </c>
      <c r="I162" s="4">
        <f t="shared" si="5"/>
        <v>350000</v>
      </c>
    </row>
    <row r="163" spans="3:9" ht="30" hidden="1">
      <c r="C163" s="3">
        <v>45370</v>
      </c>
      <c r="D163" s="4" t="s">
        <v>17</v>
      </c>
      <c r="E163" s="4" t="s">
        <v>15</v>
      </c>
      <c r="F163" s="4" t="s">
        <v>16</v>
      </c>
      <c r="G163" s="4">
        <v>14</v>
      </c>
      <c r="H163" s="4">
        <v>20000</v>
      </c>
      <c r="I163" s="4">
        <f t="shared" si="5"/>
        <v>280000</v>
      </c>
    </row>
    <row r="164" spans="3:9" ht="30" hidden="1">
      <c r="C164" s="3">
        <v>45371</v>
      </c>
      <c r="D164" s="4" t="s">
        <v>20</v>
      </c>
      <c r="E164" s="4" t="s">
        <v>18</v>
      </c>
      <c r="F164" s="4" t="s">
        <v>19</v>
      </c>
      <c r="G164" s="4">
        <v>8</v>
      </c>
      <c r="H164" s="4">
        <v>30000</v>
      </c>
      <c r="I164" s="4">
        <f t="shared" si="5"/>
        <v>240000</v>
      </c>
    </row>
    <row r="165" spans="3:9" hidden="1">
      <c r="C165" s="3">
        <v>45372</v>
      </c>
      <c r="D165" s="4" t="s">
        <v>22</v>
      </c>
      <c r="E165" s="4" t="s">
        <v>21</v>
      </c>
      <c r="F165" s="4" t="s">
        <v>10</v>
      </c>
      <c r="G165" s="4">
        <v>11</v>
      </c>
      <c r="H165" s="4">
        <v>70000</v>
      </c>
      <c r="I165" s="4">
        <f t="shared" si="5"/>
        <v>770000</v>
      </c>
    </row>
    <row r="166" spans="3:9" ht="30" hidden="1">
      <c r="C166" s="3">
        <v>45373</v>
      </c>
      <c r="D166" s="4" t="s">
        <v>8</v>
      </c>
      <c r="E166" s="4" t="s">
        <v>23</v>
      </c>
      <c r="F166" s="4" t="s">
        <v>13</v>
      </c>
      <c r="G166" s="4">
        <v>5</v>
      </c>
      <c r="H166" s="4">
        <v>50000</v>
      </c>
      <c r="I166" s="4">
        <f t="shared" si="5"/>
        <v>250000</v>
      </c>
    </row>
    <row r="167" spans="3:9" ht="30" hidden="1">
      <c r="C167" s="3">
        <v>45374</v>
      </c>
      <c r="D167" s="4" t="s">
        <v>14</v>
      </c>
      <c r="E167" s="4" t="s">
        <v>15</v>
      </c>
      <c r="F167" s="4" t="s">
        <v>16</v>
      </c>
      <c r="G167" s="4">
        <v>10</v>
      </c>
      <c r="H167" s="4">
        <v>20000</v>
      </c>
      <c r="I167" s="4">
        <f t="shared" si="5"/>
        <v>200000</v>
      </c>
    </row>
    <row r="168" spans="3:9" ht="30" hidden="1">
      <c r="C168" s="3">
        <v>45375</v>
      </c>
      <c r="D168" s="4" t="s">
        <v>17</v>
      </c>
      <c r="E168" s="4" t="s">
        <v>18</v>
      </c>
      <c r="F168" s="4" t="s">
        <v>19</v>
      </c>
      <c r="G168" s="4">
        <v>9</v>
      </c>
      <c r="H168" s="4">
        <v>30000</v>
      </c>
      <c r="I168" s="4">
        <f t="shared" si="5"/>
        <v>270000</v>
      </c>
    </row>
    <row r="169" spans="3:9" ht="30" hidden="1">
      <c r="C169" s="3">
        <v>45376</v>
      </c>
      <c r="D169" s="4" t="s">
        <v>20</v>
      </c>
      <c r="E169" s="4" t="s">
        <v>23</v>
      </c>
      <c r="F169" s="4" t="s">
        <v>10</v>
      </c>
      <c r="G169" s="4">
        <v>10</v>
      </c>
      <c r="H169" s="4">
        <v>70000</v>
      </c>
      <c r="I169" s="4">
        <f t="shared" si="5"/>
        <v>700000</v>
      </c>
    </row>
    <row r="170" spans="3:9" ht="30" hidden="1">
      <c r="C170" s="3">
        <v>45381</v>
      </c>
      <c r="D170" s="4" t="s">
        <v>8</v>
      </c>
      <c r="E170" s="4" t="s">
        <v>18</v>
      </c>
      <c r="F170" s="4" t="s">
        <v>19</v>
      </c>
      <c r="G170" s="4">
        <v>5</v>
      </c>
      <c r="H170" s="4">
        <v>30000</v>
      </c>
      <c r="I170" s="4">
        <f t="shared" si="5"/>
        <v>150000</v>
      </c>
    </row>
    <row r="171" spans="3:9" ht="21">
      <c r="C171" s="16" t="s">
        <v>39</v>
      </c>
      <c r="G171" s="25">
        <f>SUBTOTAL(9,G95:G170)</f>
        <v>42</v>
      </c>
    </row>
  </sheetData>
  <autoFilter ref="B94:AC170">
    <filterColumn colId="3">
      <filters>
        <filter val="Arif Hossain"/>
      </filters>
    </filterColumn>
    <filterColumn colId="4">
      <filters>
        <filter val="Smartphone"/>
      </filters>
    </filterColumn>
  </autoFilter>
  <mergeCells count="5">
    <mergeCell ref="C92:I93"/>
    <mergeCell ref="C4:I5"/>
    <mergeCell ref="P8:U8"/>
    <mergeCell ref="S19:T19"/>
    <mergeCell ref="R33:S33"/>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M1048576"/>
  <sheetViews>
    <sheetView topLeftCell="A14" workbookViewId="0">
      <selection activeCell="B93" sqref="B93"/>
    </sheetView>
  </sheetViews>
  <sheetFormatPr defaultRowHeight="15"/>
  <cols>
    <col min="2" max="2" width="5.28515625" customWidth="1"/>
    <col min="3" max="3" width="13.42578125" customWidth="1"/>
    <col min="13" max="13" width="8.85546875" customWidth="1"/>
  </cols>
  <sheetData>
    <row r="2" spans="3:13" ht="21">
      <c r="C2" s="47" t="s">
        <v>40</v>
      </c>
      <c r="D2" s="46"/>
      <c r="E2" s="46"/>
      <c r="F2" s="46"/>
      <c r="G2" s="46"/>
      <c r="H2" s="46"/>
      <c r="I2" s="46"/>
    </row>
    <row r="3" spans="3:13">
      <c r="C3" s="43" t="s">
        <v>0</v>
      </c>
      <c r="D3" s="43"/>
      <c r="E3" s="43"/>
      <c r="F3" s="43"/>
      <c r="G3" s="43"/>
      <c r="H3" s="43"/>
      <c r="I3" s="43"/>
      <c r="M3" s="9"/>
    </row>
    <row r="4" spans="3:13">
      <c r="C4" s="43"/>
      <c r="D4" s="43"/>
      <c r="E4" s="43"/>
      <c r="F4" s="43"/>
      <c r="G4" s="43"/>
      <c r="H4" s="43"/>
      <c r="I4" s="43"/>
    </row>
    <row r="5" spans="3:13" ht="45">
      <c r="C5" s="2" t="s">
        <v>1</v>
      </c>
      <c r="D5" s="2" t="s">
        <v>2</v>
      </c>
      <c r="E5" s="2" t="s">
        <v>3</v>
      </c>
      <c r="F5" s="2" t="s">
        <v>4</v>
      </c>
      <c r="G5" s="2" t="s">
        <v>5</v>
      </c>
      <c r="H5" s="2" t="s">
        <v>6</v>
      </c>
      <c r="I5" s="2" t="s">
        <v>7</v>
      </c>
    </row>
    <row r="6" spans="3:13" ht="30">
      <c r="C6" s="3">
        <v>45296</v>
      </c>
      <c r="D6" s="4" t="s">
        <v>8</v>
      </c>
      <c r="E6" s="4" t="s">
        <v>9</v>
      </c>
      <c r="F6" s="4" t="s">
        <v>10</v>
      </c>
      <c r="G6" s="4">
        <v>5</v>
      </c>
      <c r="H6" s="4">
        <v>70000</v>
      </c>
      <c r="I6" s="4">
        <f>G6*H6</f>
        <v>350000</v>
      </c>
    </row>
    <row r="7" spans="3:13" ht="28.9" hidden="1" customHeight="1">
      <c r="C7" s="3">
        <v>45297</v>
      </c>
      <c r="D7" s="4" t="s">
        <v>11</v>
      </c>
      <c r="E7" s="4" t="s">
        <v>12</v>
      </c>
      <c r="F7" s="4" t="s">
        <v>13</v>
      </c>
      <c r="G7" s="4">
        <v>10</v>
      </c>
      <c r="H7" s="4">
        <v>50000</v>
      </c>
      <c r="I7" s="4">
        <f t="shared" ref="I7:I37" si="0">G7*H7</f>
        <v>500000</v>
      </c>
    </row>
    <row r="8" spans="3:13" ht="28.9" hidden="1" customHeight="1">
      <c r="C8" s="3">
        <v>45298</v>
      </c>
      <c r="D8" s="4" t="s">
        <v>14</v>
      </c>
      <c r="E8" s="4" t="s">
        <v>15</v>
      </c>
      <c r="F8" s="4" t="s">
        <v>16</v>
      </c>
      <c r="G8" s="4">
        <v>7</v>
      </c>
      <c r="H8" s="4">
        <v>20000</v>
      </c>
      <c r="I8" s="4">
        <f t="shared" si="0"/>
        <v>140000</v>
      </c>
    </row>
    <row r="9" spans="3:13" ht="28.9" hidden="1" customHeight="1">
      <c r="C9" s="3">
        <v>45299</v>
      </c>
      <c r="D9" s="4" t="s">
        <v>17</v>
      </c>
      <c r="E9" s="4" t="s">
        <v>18</v>
      </c>
      <c r="F9" s="4" t="s">
        <v>19</v>
      </c>
      <c r="G9" s="4">
        <v>15</v>
      </c>
      <c r="H9" s="4">
        <v>30000</v>
      </c>
      <c r="I9" s="4">
        <f t="shared" si="0"/>
        <v>450000</v>
      </c>
    </row>
    <row r="10" spans="3:13" ht="28.9" hidden="1" customHeight="1">
      <c r="C10" s="3">
        <v>45300</v>
      </c>
      <c r="D10" s="4" t="s">
        <v>20</v>
      </c>
      <c r="E10" s="4" t="s">
        <v>21</v>
      </c>
      <c r="F10" s="4" t="s">
        <v>10</v>
      </c>
      <c r="G10" s="4">
        <v>3</v>
      </c>
      <c r="H10" s="4">
        <v>70000</v>
      </c>
      <c r="I10" s="4">
        <f t="shared" si="0"/>
        <v>210000</v>
      </c>
    </row>
    <row r="11" spans="3:13" ht="28.9" hidden="1" customHeight="1">
      <c r="C11" s="3">
        <v>45301</v>
      </c>
      <c r="D11" s="4" t="s">
        <v>22</v>
      </c>
      <c r="E11" s="4" t="s">
        <v>23</v>
      </c>
      <c r="F11" s="4" t="s">
        <v>13</v>
      </c>
      <c r="G11" s="4">
        <v>6</v>
      </c>
      <c r="H11" s="4">
        <v>50000</v>
      </c>
      <c r="I11" s="4">
        <f t="shared" si="0"/>
        <v>300000</v>
      </c>
    </row>
    <row r="12" spans="3:13" ht="28.9" hidden="1" customHeight="1">
      <c r="C12" s="3">
        <v>45302</v>
      </c>
      <c r="D12" s="4" t="s">
        <v>11</v>
      </c>
      <c r="E12" s="4" t="s">
        <v>15</v>
      </c>
      <c r="F12" s="4" t="s">
        <v>16</v>
      </c>
      <c r="G12" s="4">
        <v>4</v>
      </c>
      <c r="H12" s="4">
        <v>20000</v>
      </c>
      <c r="I12" s="4">
        <f t="shared" si="0"/>
        <v>80000</v>
      </c>
    </row>
    <row r="13" spans="3:13" ht="28.9" hidden="1" customHeight="1">
      <c r="C13" s="3">
        <v>45303</v>
      </c>
      <c r="D13" s="4" t="s">
        <v>14</v>
      </c>
      <c r="E13" s="4" t="s">
        <v>18</v>
      </c>
      <c r="F13" s="4" t="s">
        <v>19</v>
      </c>
      <c r="G13" s="4">
        <v>10</v>
      </c>
      <c r="H13" s="4">
        <v>30000</v>
      </c>
      <c r="I13" s="4">
        <f t="shared" si="0"/>
        <v>300000</v>
      </c>
    </row>
    <row r="14" spans="3:13" ht="30">
      <c r="C14" s="3">
        <v>45304</v>
      </c>
      <c r="D14" s="4" t="s">
        <v>8</v>
      </c>
      <c r="E14" s="4" t="s">
        <v>9</v>
      </c>
      <c r="F14" s="4" t="s">
        <v>10</v>
      </c>
      <c r="G14" s="4">
        <v>8</v>
      </c>
      <c r="H14" s="4">
        <v>70000</v>
      </c>
      <c r="I14" s="4">
        <f t="shared" si="0"/>
        <v>560000</v>
      </c>
    </row>
    <row r="15" spans="3:13" ht="30">
      <c r="C15" s="3">
        <v>45305</v>
      </c>
      <c r="D15" s="4" t="s">
        <v>20</v>
      </c>
      <c r="E15" s="4" t="s">
        <v>9</v>
      </c>
      <c r="F15" s="4" t="s">
        <v>13</v>
      </c>
      <c r="G15" s="4">
        <v>12</v>
      </c>
      <c r="H15" s="4">
        <v>50000</v>
      </c>
      <c r="I15" s="4">
        <f t="shared" si="0"/>
        <v>600000</v>
      </c>
    </row>
    <row r="16" spans="3:13" ht="14.45" hidden="1" customHeight="1">
      <c r="C16" s="3">
        <v>45306</v>
      </c>
      <c r="D16" s="4" t="s">
        <v>22</v>
      </c>
      <c r="E16" s="4" t="s">
        <v>12</v>
      </c>
      <c r="F16" s="4" t="s">
        <v>16</v>
      </c>
      <c r="G16" s="4">
        <v>9</v>
      </c>
      <c r="H16" s="4">
        <v>20000</v>
      </c>
      <c r="I16" s="4">
        <f t="shared" si="0"/>
        <v>180000</v>
      </c>
    </row>
    <row r="17" spans="3:9" ht="28.9" hidden="1" customHeight="1">
      <c r="C17" s="3">
        <v>45307</v>
      </c>
      <c r="D17" s="4" t="s">
        <v>11</v>
      </c>
      <c r="E17" s="4" t="s">
        <v>15</v>
      </c>
      <c r="F17" s="4" t="s">
        <v>19</v>
      </c>
      <c r="G17" s="4">
        <v>5</v>
      </c>
      <c r="H17" s="4">
        <v>30000</v>
      </c>
      <c r="I17" s="4">
        <f t="shared" si="0"/>
        <v>150000</v>
      </c>
    </row>
    <row r="18" spans="3:9" ht="28.9" hidden="1" customHeight="1">
      <c r="C18" s="3">
        <v>45308</v>
      </c>
      <c r="D18" s="4" t="s">
        <v>14</v>
      </c>
      <c r="E18" s="4" t="s">
        <v>18</v>
      </c>
      <c r="F18" s="4" t="s">
        <v>10</v>
      </c>
      <c r="G18" s="4">
        <v>11</v>
      </c>
      <c r="H18" s="4">
        <v>70000</v>
      </c>
      <c r="I18" s="4">
        <f t="shared" si="0"/>
        <v>770000</v>
      </c>
    </row>
    <row r="19" spans="3:9" ht="28.9" hidden="1" customHeight="1">
      <c r="C19" s="3">
        <v>45309</v>
      </c>
      <c r="D19" s="4" t="s">
        <v>17</v>
      </c>
      <c r="E19" s="4" t="s">
        <v>21</v>
      </c>
      <c r="F19" s="4" t="s">
        <v>13</v>
      </c>
      <c r="G19" s="4">
        <v>7</v>
      </c>
      <c r="H19" s="4">
        <v>50000</v>
      </c>
      <c r="I19" s="4">
        <f t="shared" si="0"/>
        <v>350000</v>
      </c>
    </row>
    <row r="20" spans="3:9" ht="28.9" hidden="1" customHeight="1">
      <c r="C20" s="3">
        <v>45310</v>
      </c>
      <c r="D20" s="4" t="s">
        <v>20</v>
      </c>
      <c r="E20" s="4" t="s">
        <v>23</v>
      </c>
      <c r="F20" s="4" t="s">
        <v>16</v>
      </c>
      <c r="G20" s="4">
        <v>6</v>
      </c>
      <c r="H20" s="4">
        <v>20000</v>
      </c>
      <c r="I20" s="4">
        <f t="shared" si="0"/>
        <v>120000</v>
      </c>
    </row>
    <row r="21" spans="3:9" ht="28.9" hidden="1" customHeight="1">
      <c r="C21" s="3">
        <v>45311</v>
      </c>
      <c r="D21" s="4" t="s">
        <v>22</v>
      </c>
      <c r="E21" s="4" t="s">
        <v>15</v>
      </c>
      <c r="F21" s="4" t="s">
        <v>19</v>
      </c>
      <c r="G21" s="4">
        <v>13</v>
      </c>
      <c r="H21" s="4">
        <v>30000</v>
      </c>
      <c r="I21" s="4">
        <f t="shared" si="0"/>
        <v>390000</v>
      </c>
    </row>
    <row r="22" spans="3:9" ht="28.9" hidden="1" customHeight="1">
      <c r="C22" s="3">
        <v>45312</v>
      </c>
      <c r="D22" s="4" t="s">
        <v>8</v>
      </c>
      <c r="E22" s="4" t="s">
        <v>18</v>
      </c>
      <c r="F22" s="4" t="s">
        <v>10</v>
      </c>
      <c r="G22" s="4">
        <v>9</v>
      </c>
      <c r="H22" s="4">
        <v>70000</v>
      </c>
      <c r="I22" s="4">
        <f t="shared" si="0"/>
        <v>630000</v>
      </c>
    </row>
    <row r="23" spans="3:9" ht="28.9" hidden="1" customHeight="1">
      <c r="C23" s="3">
        <v>45313</v>
      </c>
      <c r="D23" s="4" t="s">
        <v>14</v>
      </c>
      <c r="E23" s="4" t="s">
        <v>21</v>
      </c>
      <c r="F23" s="4" t="s">
        <v>13</v>
      </c>
      <c r="G23" s="4">
        <v>8</v>
      </c>
      <c r="H23" s="4">
        <v>50000</v>
      </c>
      <c r="I23" s="4">
        <f t="shared" si="0"/>
        <v>400000</v>
      </c>
    </row>
    <row r="24" spans="3:9" ht="28.9" hidden="1" customHeight="1">
      <c r="C24" s="3">
        <v>45314</v>
      </c>
      <c r="D24" s="4" t="s">
        <v>17</v>
      </c>
      <c r="E24" s="4" t="s">
        <v>23</v>
      </c>
      <c r="F24" s="4" t="s">
        <v>16</v>
      </c>
      <c r="G24" s="4">
        <v>14</v>
      </c>
      <c r="H24" s="4">
        <v>20000</v>
      </c>
      <c r="I24" s="4">
        <f t="shared" si="0"/>
        <v>280000</v>
      </c>
    </row>
    <row r="25" spans="3:9" ht="28.9" hidden="1" customHeight="1">
      <c r="C25" s="3">
        <v>45315</v>
      </c>
      <c r="D25" s="4" t="s">
        <v>20</v>
      </c>
      <c r="E25" s="4" t="s">
        <v>15</v>
      </c>
      <c r="F25" s="4" t="s">
        <v>19</v>
      </c>
      <c r="G25" s="4">
        <v>7</v>
      </c>
      <c r="H25" s="4">
        <v>30000</v>
      </c>
      <c r="I25" s="4">
        <f t="shared" si="0"/>
        <v>210000</v>
      </c>
    </row>
    <row r="26" spans="3:9" ht="28.9" hidden="1" customHeight="1">
      <c r="C26" s="3">
        <v>45316</v>
      </c>
      <c r="D26" s="4" t="s">
        <v>22</v>
      </c>
      <c r="E26" s="4" t="s">
        <v>18</v>
      </c>
      <c r="F26" s="4" t="s">
        <v>10</v>
      </c>
      <c r="G26" s="4">
        <v>10</v>
      </c>
      <c r="H26" s="4">
        <v>70000</v>
      </c>
      <c r="I26" s="4">
        <f t="shared" si="0"/>
        <v>700000</v>
      </c>
    </row>
    <row r="27" spans="3:9" ht="30">
      <c r="C27" s="3">
        <v>45317</v>
      </c>
      <c r="D27" s="4" t="s">
        <v>11</v>
      </c>
      <c r="E27" s="4" t="s">
        <v>9</v>
      </c>
      <c r="F27" s="4" t="s">
        <v>13</v>
      </c>
      <c r="G27" s="4">
        <v>5</v>
      </c>
      <c r="H27" s="4">
        <v>50000</v>
      </c>
      <c r="I27" s="4">
        <f t="shared" si="0"/>
        <v>250000</v>
      </c>
    </row>
    <row r="28" spans="3:9" ht="14.45" hidden="1" customHeight="1">
      <c r="C28" s="3">
        <v>45318</v>
      </c>
      <c r="D28" s="4" t="s">
        <v>8</v>
      </c>
      <c r="E28" s="4" t="s">
        <v>12</v>
      </c>
      <c r="F28" s="4" t="s">
        <v>16</v>
      </c>
      <c r="G28" s="4">
        <v>8</v>
      </c>
      <c r="H28" s="4">
        <v>20000</v>
      </c>
      <c r="I28" s="4">
        <f t="shared" si="0"/>
        <v>160000</v>
      </c>
    </row>
    <row r="29" spans="3:9" ht="28.9" hidden="1" customHeight="1">
      <c r="C29" s="3">
        <v>45319</v>
      </c>
      <c r="D29" s="4" t="s">
        <v>17</v>
      </c>
      <c r="E29" s="4" t="s">
        <v>15</v>
      </c>
      <c r="F29" s="4" t="s">
        <v>19</v>
      </c>
      <c r="G29" s="4">
        <v>6</v>
      </c>
      <c r="H29" s="4">
        <v>30000</v>
      </c>
      <c r="I29" s="4">
        <f t="shared" si="0"/>
        <v>180000</v>
      </c>
    </row>
    <row r="30" spans="3:9" ht="28.9" hidden="1" customHeight="1">
      <c r="C30" s="3">
        <v>45320</v>
      </c>
      <c r="D30" s="4" t="s">
        <v>20</v>
      </c>
      <c r="E30" s="4" t="s">
        <v>18</v>
      </c>
      <c r="F30" s="4" t="s">
        <v>10</v>
      </c>
      <c r="G30" s="4">
        <v>7</v>
      </c>
      <c r="H30" s="4">
        <v>70000</v>
      </c>
      <c r="I30" s="4">
        <f t="shared" si="0"/>
        <v>490000</v>
      </c>
    </row>
    <row r="31" spans="3:9" ht="28.9" hidden="1" customHeight="1">
      <c r="C31" s="3">
        <v>45323</v>
      </c>
      <c r="D31" s="4" t="s">
        <v>22</v>
      </c>
      <c r="E31" s="4" t="s">
        <v>21</v>
      </c>
      <c r="F31" s="4" t="s">
        <v>10</v>
      </c>
      <c r="G31" s="4">
        <v>8</v>
      </c>
      <c r="H31" s="4">
        <v>70000</v>
      </c>
      <c r="I31" s="4">
        <f t="shared" si="0"/>
        <v>560000</v>
      </c>
    </row>
    <row r="32" spans="3:9" ht="28.9" hidden="1" customHeight="1">
      <c r="C32" s="3">
        <v>45324</v>
      </c>
      <c r="D32" s="4" t="s">
        <v>11</v>
      </c>
      <c r="E32" s="4" t="s">
        <v>23</v>
      </c>
      <c r="F32" s="4" t="s">
        <v>13</v>
      </c>
      <c r="G32" s="4">
        <v>6</v>
      </c>
      <c r="H32" s="4">
        <v>50000</v>
      </c>
      <c r="I32" s="4">
        <f t="shared" si="0"/>
        <v>300000</v>
      </c>
    </row>
    <row r="33" spans="3:9" ht="28.9" hidden="1" customHeight="1">
      <c r="C33" s="3">
        <v>45325</v>
      </c>
      <c r="D33" s="4" t="s">
        <v>14</v>
      </c>
      <c r="E33" s="4" t="s">
        <v>15</v>
      </c>
      <c r="F33" s="4" t="s">
        <v>16</v>
      </c>
      <c r="G33" s="4">
        <v>10</v>
      </c>
      <c r="H33" s="4">
        <v>20000</v>
      </c>
      <c r="I33" s="4">
        <f t="shared" si="0"/>
        <v>200000</v>
      </c>
    </row>
    <row r="34" spans="3:9" ht="30">
      <c r="C34" s="3">
        <v>45326</v>
      </c>
      <c r="D34" s="4" t="s">
        <v>17</v>
      </c>
      <c r="E34" s="4" t="s">
        <v>9</v>
      </c>
      <c r="F34" s="4" t="s">
        <v>19</v>
      </c>
      <c r="G34" s="4">
        <v>20</v>
      </c>
      <c r="H34" s="4">
        <v>30000</v>
      </c>
      <c r="I34" s="4">
        <f t="shared" si="0"/>
        <v>600000</v>
      </c>
    </row>
    <row r="35" spans="3:9" ht="28.9" hidden="1" customHeight="1">
      <c r="C35" s="3">
        <v>45327</v>
      </c>
      <c r="D35" s="4" t="s">
        <v>8</v>
      </c>
      <c r="E35" s="4" t="s">
        <v>21</v>
      </c>
      <c r="F35" s="4" t="s">
        <v>10</v>
      </c>
      <c r="G35" s="4">
        <v>4</v>
      </c>
      <c r="H35" s="4">
        <v>70000</v>
      </c>
      <c r="I35" s="4">
        <f t="shared" si="0"/>
        <v>280000</v>
      </c>
    </row>
    <row r="36" spans="3:9" ht="28.9" hidden="1" customHeight="1">
      <c r="C36" s="3">
        <v>45328</v>
      </c>
      <c r="D36" s="4" t="s">
        <v>22</v>
      </c>
      <c r="E36" s="4" t="s">
        <v>23</v>
      </c>
      <c r="F36" s="4" t="s">
        <v>13</v>
      </c>
      <c r="G36" s="4">
        <v>9</v>
      </c>
      <c r="H36" s="4">
        <v>50000</v>
      </c>
      <c r="I36" s="4">
        <f t="shared" si="0"/>
        <v>450000</v>
      </c>
    </row>
    <row r="37" spans="3:9" ht="28.9" hidden="1" customHeight="1">
      <c r="C37" s="3">
        <v>45329</v>
      </c>
      <c r="D37" s="4" t="s">
        <v>11</v>
      </c>
      <c r="E37" s="4" t="s">
        <v>21</v>
      </c>
      <c r="F37" s="4" t="s">
        <v>16</v>
      </c>
      <c r="G37" s="4">
        <v>5</v>
      </c>
      <c r="H37" s="4">
        <v>20000</v>
      </c>
      <c r="I37" s="4">
        <f t="shared" si="0"/>
        <v>100000</v>
      </c>
    </row>
    <row r="38" spans="3:9" ht="28.9" hidden="1" customHeight="1">
      <c r="C38" s="3">
        <v>45330</v>
      </c>
      <c r="D38" s="4" t="s">
        <v>8</v>
      </c>
      <c r="E38" s="4" t="s">
        <v>23</v>
      </c>
      <c r="F38" s="4" t="s">
        <v>19</v>
      </c>
      <c r="G38" s="4">
        <v>15</v>
      </c>
      <c r="H38" s="4">
        <v>30000</v>
      </c>
      <c r="I38" s="4">
        <f t="shared" ref="I38:I69" si="1">G38*H38</f>
        <v>450000</v>
      </c>
    </row>
    <row r="39" spans="3:9" ht="28.9" hidden="1" customHeight="1">
      <c r="C39" s="3">
        <v>45331</v>
      </c>
      <c r="D39" s="4" t="s">
        <v>17</v>
      </c>
      <c r="E39" s="4" t="s">
        <v>15</v>
      </c>
      <c r="F39" s="4" t="s">
        <v>10</v>
      </c>
      <c r="G39" s="4">
        <v>7</v>
      </c>
      <c r="H39" s="4">
        <v>70000</v>
      </c>
      <c r="I39" s="4">
        <f t="shared" si="1"/>
        <v>490000</v>
      </c>
    </row>
    <row r="40" spans="3:9" ht="28.9" hidden="1" customHeight="1">
      <c r="C40" s="3">
        <v>45332</v>
      </c>
      <c r="D40" s="4" t="s">
        <v>20</v>
      </c>
      <c r="E40" s="4" t="s">
        <v>18</v>
      </c>
      <c r="F40" s="4" t="s">
        <v>13</v>
      </c>
      <c r="G40" s="4">
        <v>11</v>
      </c>
      <c r="H40" s="4">
        <v>50000</v>
      </c>
      <c r="I40" s="4">
        <f t="shared" si="1"/>
        <v>550000</v>
      </c>
    </row>
    <row r="41" spans="3:9" ht="30">
      <c r="C41" s="3">
        <v>45333</v>
      </c>
      <c r="D41" s="4" t="s">
        <v>22</v>
      </c>
      <c r="E41" s="4" t="s">
        <v>9</v>
      </c>
      <c r="F41" s="4" t="s">
        <v>16</v>
      </c>
      <c r="G41" s="4">
        <v>12</v>
      </c>
      <c r="H41" s="4">
        <v>20000</v>
      </c>
      <c r="I41" s="4">
        <f t="shared" si="1"/>
        <v>240000</v>
      </c>
    </row>
    <row r="42" spans="3:9" ht="30">
      <c r="C42" s="3">
        <v>45334</v>
      </c>
      <c r="D42" s="4" t="s">
        <v>11</v>
      </c>
      <c r="E42" s="4" t="s">
        <v>9</v>
      </c>
      <c r="F42" s="4" t="s">
        <v>19</v>
      </c>
      <c r="G42" s="4">
        <v>10</v>
      </c>
      <c r="H42" s="4">
        <v>30000</v>
      </c>
      <c r="I42" s="4">
        <f t="shared" si="1"/>
        <v>300000</v>
      </c>
    </row>
    <row r="43" spans="3:9" ht="14.45" hidden="1" customHeight="1">
      <c r="C43" s="3">
        <v>45335</v>
      </c>
      <c r="D43" s="4" t="s">
        <v>14</v>
      </c>
      <c r="E43" s="4" t="s">
        <v>12</v>
      </c>
      <c r="F43" s="4" t="s">
        <v>10</v>
      </c>
      <c r="G43" s="4">
        <v>9</v>
      </c>
      <c r="H43" s="4">
        <v>70000</v>
      </c>
      <c r="I43" s="4">
        <f t="shared" si="1"/>
        <v>630000</v>
      </c>
    </row>
    <row r="44" spans="3:9" ht="28.9" hidden="1" customHeight="1">
      <c r="C44" s="3">
        <v>45336</v>
      </c>
      <c r="D44" s="4" t="s">
        <v>17</v>
      </c>
      <c r="E44" s="4" t="s">
        <v>15</v>
      </c>
      <c r="F44" s="4" t="s">
        <v>13</v>
      </c>
      <c r="G44" s="4">
        <v>8</v>
      </c>
      <c r="H44" s="4">
        <v>50000</v>
      </c>
      <c r="I44" s="4">
        <f t="shared" si="1"/>
        <v>400000</v>
      </c>
    </row>
    <row r="45" spans="3:9" ht="28.9" hidden="1" customHeight="1">
      <c r="C45" s="3">
        <v>45337</v>
      </c>
      <c r="D45" s="4" t="s">
        <v>20</v>
      </c>
      <c r="E45" s="4" t="s">
        <v>18</v>
      </c>
      <c r="F45" s="4" t="s">
        <v>16</v>
      </c>
      <c r="G45" s="4">
        <v>11</v>
      </c>
      <c r="H45" s="4">
        <v>20000</v>
      </c>
      <c r="I45" s="4">
        <f t="shared" si="1"/>
        <v>220000</v>
      </c>
    </row>
    <row r="46" spans="3:9" ht="28.9" hidden="1" customHeight="1">
      <c r="C46" s="3">
        <v>45338</v>
      </c>
      <c r="D46" s="4" t="s">
        <v>8</v>
      </c>
      <c r="E46" s="4" t="s">
        <v>21</v>
      </c>
      <c r="F46" s="4" t="s">
        <v>19</v>
      </c>
      <c r="G46" s="4">
        <v>14</v>
      </c>
      <c r="H46" s="4">
        <v>30000</v>
      </c>
      <c r="I46" s="4">
        <f t="shared" si="1"/>
        <v>420000</v>
      </c>
    </row>
    <row r="47" spans="3:9" ht="28.9" hidden="1" customHeight="1">
      <c r="C47" s="3">
        <v>45339</v>
      </c>
      <c r="D47" s="4" t="s">
        <v>11</v>
      </c>
      <c r="E47" s="4" t="s">
        <v>23</v>
      </c>
      <c r="F47" s="4" t="s">
        <v>10</v>
      </c>
      <c r="G47" s="4">
        <v>10</v>
      </c>
      <c r="H47" s="4">
        <v>70000</v>
      </c>
      <c r="I47" s="4">
        <f t="shared" si="1"/>
        <v>700000</v>
      </c>
    </row>
    <row r="48" spans="3:9" ht="28.9" hidden="1" customHeight="1">
      <c r="C48" s="3">
        <v>45340</v>
      </c>
      <c r="D48" s="4" t="s">
        <v>14</v>
      </c>
      <c r="E48" s="4" t="s">
        <v>15</v>
      </c>
      <c r="F48" s="4" t="s">
        <v>13</v>
      </c>
      <c r="G48" s="4">
        <v>9</v>
      </c>
      <c r="H48" s="4">
        <v>50000</v>
      </c>
      <c r="I48" s="4">
        <f t="shared" si="1"/>
        <v>450000</v>
      </c>
    </row>
    <row r="49" spans="3:9" ht="28.9" hidden="1" customHeight="1">
      <c r="C49" s="3">
        <v>45341</v>
      </c>
      <c r="D49" s="4" t="s">
        <v>17</v>
      </c>
      <c r="E49" s="4" t="s">
        <v>18</v>
      </c>
      <c r="F49" s="4" t="s">
        <v>16</v>
      </c>
      <c r="G49" s="4">
        <v>13</v>
      </c>
      <c r="H49" s="4">
        <v>20000</v>
      </c>
      <c r="I49" s="4">
        <f t="shared" si="1"/>
        <v>260000</v>
      </c>
    </row>
    <row r="50" spans="3:9" ht="28.9" hidden="1" customHeight="1">
      <c r="C50" s="3">
        <v>45342</v>
      </c>
      <c r="D50" s="4" t="s">
        <v>20</v>
      </c>
      <c r="E50" s="4" t="s">
        <v>21</v>
      </c>
      <c r="F50" s="4" t="s">
        <v>19</v>
      </c>
      <c r="G50" s="4">
        <v>8</v>
      </c>
      <c r="H50" s="4">
        <v>30000</v>
      </c>
      <c r="I50" s="4">
        <f t="shared" si="1"/>
        <v>240000</v>
      </c>
    </row>
    <row r="51" spans="3:9" ht="28.9" hidden="1" customHeight="1">
      <c r="C51" s="3">
        <v>45343</v>
      </c>
      <c r="D51" s="4" t="s">
        <v>22</v>
      </c>
      <c r="E51" s="4" t="s">
        <v>23</v>
      </c>
      <c r="F51" s="4" t="s">
        <v>10</v>
      </c>
      <c r="G51" s="4">
        <v>12</v>
      </c>
      <c r="H51" s="4">
        <v>70000</v>
      </c>
      <c r="I51" s="4">
        <f t="shared" si="1"/>
        <v>840000</v>
      </c>
    </row>
    <row r="52" spans="3:9" ht="28.9" hidden="1" customHeight="1">
      <c r="C52" s="3">
        <v>45344</v>
      </c>
      <c r="D52" s="4" t="s">
        <v>11</v>
      </c>
      <c r="E52" s="4" t="s">
        <v>15</v>
      </c>
      <c r="F52" s="4" t="s">
        <v>13</v>
      </c>
      <c r="G52" s="4">
        <v>7</v>
      </c>
      <c r="H52" s="4">
        <v>50000</v>
      </c>
      <c r="I52" s="4">
        <f t="shared" si="1"/>
        <v>350000</v>
      </c>
    </row>
    <row r="53" spans="3:9" ht="28.9" hidden="1" customHeight="1">
      <c r="C53" s="3">
        <v>45345</v>
      </c>
      <c r="D53" s="4" t="s">
        <v>14</v>
      </c>
      <c r="E53" s="4" t="s">
        <v>18</v>
      </c>
      <c r="F53" s="4" t="s">
        <v>16</v>
      </c>
      <c r="G53" s="4">
        <v>9</v>
      </c>
      <c r="H53" s="4">
        <v>20000</v>
      </c>
      <c r="I53" s="4">
        <f t="shared" si="1"/>
        <v>180000</v>
      </c>
    </row>
    <row r="54" spans="3:9" ht="30">
      <c r="C54" s="3">
        <v>45346</v>
      </c>
      <c r="D54" s="4" t="s">
        <v>8</v>
      </c>
      <c r="E54" s="4" t="s">
        <v>9</v>
      </c>
      <c r="F54" s="4" t="s">
        <v>19</v>
      </c>
      <c r="G54" s="4">
        <v>12</v>
      </c>
      <c r="H54" s="4">
        <v>30000</v>
      </c>
      <c r="I54" s="4">
        <f t="shared" si="1"/>
        <v>360000</v>
      </c>
    </row>
    <row r="55" spans="3:9" ht="14.45" hidden="1" customHeight="1">
      <c r="C55" s="3">
        <v>45347</v>
      </c>
      <c r="D55" s="4" t="s">
        <v>20</v>
      </c>
      <c r="E55" s="4" t="s">
        <v>12</v>
      </c>
      <c r="F55" s="4" t="s">
        <v>10</v>
      </c>
      <c r="G55" s="4">
        <v>5</v>
      </c>
      <c r="H55" s="4">
        <v>70000</v>
      </c>
      <c r="I55" s="4">
        <f t="shared" si="1"/>
        <v>350000</v>
      </c>
    </row>
    <row r="56" spans="3:9" ht="30">
      <c r="C56" s="3">
        <v>45352</v>
      </c>
      <c r="D56" s="4" t="s">
        <v>22</v>
      </c>
      <c r="E56" s="4" t="s">
        <v>9</v>
      </c>
      <c r="F56" s="4" t="s">
        <v>10</v>
      </c>
      <c r="G56" s="4">
        <v>12</v>
      </c>
      <c r="H56" s="4">
        <v>70000</v>
      </c>
      <c r="I56" s="4">
        <f t="shared" si="1"/>
        <v>840000</v>
      </c>
    </row>
    <row r="57" spans="3:9" ht="30">
      <c r="C57" s="3">
        <v>45353</v>
      </c>
      <c r="D57" s="4" t="s">
        <v>11</v>
      </c>
      <c r="E57" s="4" t="s">
        <v>9</v>
      </c>
      <c r="F57" s="4" t="s">
        <v>13</v>
      </c>
      <c r="G57" s="4">
        <v>8</v>
      </c>
      <c r="H57" s="4">
        <v>50000</v>
      </c>
      <c r="I57" s="4">
        <f t="shared" si="1"/>
        <v>400000</v>
      </c>
    </row>
    <row r="58" spans="3:9" ht="28.9" hidden="1" customHeight="1">
      <c r="C58" s="3">
        <v>45354</v>
      </c>
      <c r="D58" s="4" t="s">
        <v>14</v>
      </c>
      <c r="E58" s="4" t="s">
        <v>21</v>
      </c>
      <c r="F58" s="4" t="s">
        <v>16</v>
      </c>
      <c r="G58" s="4">
        <v>7</v>
      </c>
      <c r="H58" s="4">
        <v>20000</v>
      </c>
      <c r="I58" s="4">
        <f t="shared" si="1"/>
        <v>140000</v>
      </c>
    </row>
    <row r="59" spans="3:9" ht="28.9" hidden="1" customHeight="1">
      <c r="C59" s="3">
        <v>45355</v>
      </c>
      <c r="D59" s="4" t="s">
        <v>17</v>
      </c>
      <c r="E59" s="4" t="s">
        <v>23</v>
      </c>
      <c r="F59" s="4" t="s">
        <v>19</v>
      </c>
      <c r="G59" s="4">
        <v>9</v>
      </c>
      <c r="H59" s="4">
        <v>30000</v>
      </c>
      <c r="I59" s="4">
        <f t="shared" si="1"/>
        <v>270000</v>
      </c>
    </row>
    <row r="60" spans="3:9" ht="28.9" hidden="1" customHeight="1">
      <c r="C60" s="3">
        <v>45356</v>
      </c>
      <c r="D60" s="4" t="s">
        <v>20</v>
      </c>
      <c r="E60" s="4" t="s">
        <v>21</v>
      </c>
      <c r="F60" s="4" t="s">
        <v>10</v>
      </c>
      <c r="G60" s="4">
        <v>6</v>
      </c>
      <c r="H60" s="4">
        <v>70000</v>
      </c>
      <c r="I60" s="4">
        <f t="shared" si="1"/>
        <v>420000</v>
      </c>
    </row>
    <row r="61" spans="3:9" ht="28.9" hidden="1" customHeight="1">
      <c r="C61" s="3">
        <v>45357</v>
      </c>
      <c r="D61" s="4" t="s">
        <v>8</v>
      </c>
      <c r="E61" s="4" t="s">
        <v>23</v>
      </c>
      <c r="F61" s="4" t="s">
        <v>13</v>
      </c>
      <c r="G61" s="4">
        <v>10</v>
      </c>
      <c r="H61" s="4">
        <v>50000</v>
      </c>
      <c r="I61" s="4">
        <f t="shared" si="1"/>
        <v>500000</v>
      </c>
    </row>
    <row r="62" spans="3:9" ht="28.9" hidden="1" customHeight="1">
      <c r="C62" s="3">
        <v>45358</v>
      </c>
      <c r="D62" s="4" t="s">
        <v>11</v>
      </c>
      <c r="E62" s="4" t="s">
        <v>15</v>
      </c>
      <c r="F62" s="4" t="s">
        <v>16</v>
      </c>
      <c r="G62" s="4">
        <v>8</v>
      </c>
      <c r="H62" s="4">
        <v>20000</v>
      </c>
      <c r="I62" s="4">
        <f t="shared" si="1"/>
        <v>160000</v>
      </c>
    </row>
    <row r="63" spans="3:9" ht="28.9" hidden="1" customHeight="1">
      <c r="C63" s="3">
        <v>45359</v>
      </c>
      <c r="D63" s="4" t="s">
        <v>8</v>
      </c>
      <c r="E63" s="4" t="s">
        <v>18</v>
      </c>
      <c r="F63" s="4" t="s">
        <v>19</v>
      </c>
      <c r="G63" s="4">
        <v>13</v>
      </c>
      <c r="H63" s="4">
        <v>30000</v>
      </c>
      <c r="I63" s="4">
        <f t="shared" si="1"/>
        <v>390000</v>
      </c>
    </row>
    <row r="64" spans="3:9" ht="30">
      <c r="C64" s="3">
        <v>45360</v>
      </c>
      <c r="D64" s="4" t="s">
        <v>17</v>
      </c>
      <c r="E64" s="4" t="s">
        <v>9</v>
      </c>
      <c r="F64" s="4" t="s">
        <v>10</v>
      </c>
      <c r="G64" s="4">
        <v>9</v>
      </c>
      <c r="H64" s="4">
        <v>70000</v>
      </c>
      <c r="I64" s="4">
        <f t="shared" si="1"/>
        <v>630000</v>
      </c>
    </row>
    <row r="65" spans="3:9" ht="28.9" hidden="1" customHeight="1">
      <c r="C65" s="3">
        <v>45361</v>
      </c>
      <c r="D65" s="4" t="s">
        <v>20</v>
      </c>
      <c r="E65" s="4" t="s">
        <v>15</v>
      </c>
      <c r="F65" s="4" t="s">
        <v>13</v>
      </c>
      <c r="G65" s="4">
        <v>5</v>
      </c>
      <c r="H65" s="4">
        <v>50000</v>
      </c>
      <c r="I65" s="4">
        <f t="shared" si="1"/>
        <v>250000</v>
      </c>
    </row>
    <row r="66" spans="3:9" ht="14.45" hidden="1" customHeight="1">
      <c r="C66" s="3">
        <v>45362</v>
      </c>
      <c r="D66" s="4" t="s">
        <v>22</v>
      </c>
      <c r="E66" s="4" t="s">
        <v>12</v>
      </c>
      <c r="F66" s="4" t="s">
        <v>16</v>
      </c>
      <c r="G66" s="4">
        <v>11</v>
      </c>
      <c r="H66" s="4">
        <v>20000</v>
      </c>
      <c r="I66" s="4">
        <f t="shared" si="1"/>
        <v>220000</v>
      </c>
    </row>
    <row r="67" spans="3:9" ht="28.9" hidden="1" customHeight="1">
      <c r="C67" s="3">
        <v>45363</v>
      </c>
      <c r="D67" s="4" t="s">
        <v>11</v>
      </c>
      <c r="E67" s="4" t="s">
        <v>15</v>
      </c>
      <c r="F67" s="4" t="s">
        <v>19</v>
      </c>
      <c r="G67" s="4">
        <v>14</v>
      </c>
      <c r="H67" s="4">
        <v>30000</v>
      </c>
      <c r="I67" s="4">
        <f t="shared" si="1"/>
        <v>420000</v>
      </c>
    </row>
    <row r="68" spans="3:9" ht="28.9" hidden="1" customHeight="1">
      <c r="C68" s="3">
        <v>45364</v>
      </c>
      <c r="D68" s="4" t="s">
        <v>14</v>
      </c>
      <c r="E68" s="4" t="s">
        <v>18</v>
      </c>
      <c r="F68" s="4" t="s">
        <v>10</v>
      </c>
      <c r="G68" s="4">
        <v>10</v>
      </c>
      <c r="H68" s="4">
        <v>70000</v>
      </c>
      <c r="I68" s="4">
        <f t="shared" si="1"/>
        <v>700000</v>
      </c>
    </row>
    <row r="69" spans="3:9" ht="28.9" hidden="1" customHeight="1">
      <c r="C69" s="3">
        <v>45365</v>
      </c>
      <c r="D69" s="4" t="s">
        <v>17</v>
      </c>
      <c r="E69" s="4" t="s">
        <v>21</v>
      </c>
      <c r="F69" s="4" t="s">
        <v>13</v>
      </c>
      <c r="G69" s="4">
        <v>6</v>
      </c>
      <c r="H69" s="4">
        <v>50000</v>
      </c>
      <c r="I69" s="4">
        <f t="shared" si="1"/>
        <v>300000</v>
      </c>
    </row>
    <row r="70" spans="3:9" ht="28.9" hidden="1" customHeight="1">
      <c r="C70" s="3">
        <v>45366</v>
      </c>
      <c r="D70" s="4" t="s">
        <v>8</v>
      </c>
      <c r="E70" s="4" t="s">
        <v>23</v>
      </c>
      <c r="F70" s="4" t="s">
        <v>16</v>
      </c>
      <c r="G70" s="4">
        <v>8</v>
      </c>
      <c r="H70" s="4">
        <v>20000</v>
      </c>
      <c r="I70" s="4">
        <f t="shared" ref="I70:I81" si="2">G70*H70</f>
        <v>160000</v>
      </c>
    </row>
    <row r="71" spans="3:9" ht="28.9" hidden="1" customHeight="1">
      <c r="C71" s="3">
        <v>45367</v>
      </c>
      <c r="D71" s="4" t="s">
        <v>22</v>
      </c>
      <c r="E71" s="4" t="s">
        <v>15</v>
      </c>
      <c r="F71" s="4" t="s">
        <v>19</v>
      </c>
      <c r="G71" s="4">
        <v>12</v>
      </c>
      <c r="H71" s="4">
        <v>30000</v>
      </c>
      <c r="I71" s="4">
        <f t="shared" si="2"/>
        <v>360000</v>
      </c>
    </row>
    <row r="72" spans="3:9" ht="28.9" hidden="1" customHeight="1">
      <c r="C72" s="3">
        <v>45368</v>
      </c>
      <c r="D72" s="4" t="s">
        <v>11</v>
      </c>
      <c r="E72" s="4" t="s">
        <v>18</v>
      </c>
      <c r="F72" s="4" t="s">
        <v>10</v>
      </c>
      <c r="G72" s="4">
        <v>9</v>
      </c>
      <c r="H72" s="4">
        <v>70000</v>
      </c>
      <c r="I72" s="4">
        <f t="shared" si="2"/>
        <v>630000</v>
      </c>
    </row>
    <row r="73" spans="3:9" ht="14.45" hidden="1" customHeight="1">
      <c r="C73" s="3">
        <v>45369</v>
      </c>
      <c r="D73" s="4" t="s">
        <v>8</v>
      </c>
      <c r="E73" s="4" t="s">
        <v>12</v>
      </c>
      <c r="F73" s="4" t="s">
        <v>13</v>
      </c>
      <c r="G73" s="4">
        <v>7</v>
      </c>
      <c r="H73" s="4">
        <v>50000</v>
      </c>
      <c r="I73" s="4">
        <f t="shared" si="2"/>
        <v>350000</v>
      </c>
    </row>
    <row r="74" spans="3:9" ht="28.9" hidden="1" customHeight="1">
      <c r="C74" s="3">
        <v>45370</v>
      </c>
      <c r="D74" s="4" t="s">
        <v>17</v>
      </c>
      <c r="E74" s="4" t="s">
        <v>15</v>
      </c>
      <c r="F74" s="4" t="s">
        <v>16</v>
      </c>
      <c r="G74" s="4">
        <v>14</v>
      </c>
      <c r="H74" s="4">
        <v>20000</v>
      </c>
      <c r="I74" s="4">
        <f t="shared" si="2"/>
        <v>280000</v>
      </c>
    </row>
    <row r="75" spans="3:9" ht="28.9" hidden="1" customHeight="1">
      <c r="C75" s="3">
        <v>45371</v>
      </c>
      <c r="D75" s="4" t="s">
        <v>20</v>
      </c>
      <c r="E75" s="4" t="s">
        <v>18</v>
      </c>
      <c r="F75" s="4" t="s">
        <v>19</v>
      </c>
      <c r="G75" s="4">
        <v>8</v>
      </c>
      <c r="H75" s="4">
        <v>30000</v>
      </c>
      <c r="I75" s="4">
        <f t="shared" si="2"/>
        <v>240000</v>
      </c>
    </row>
    <row r="76" spans="3:9" ht="28.9" hidden="1" customHeight="1">
      <c r="C76" s="3">
        <v>45372</v>
      </c>
      <c r="D76" s="4" t="s">
        <v>22</v>
      </c>
      <c r="E76" s="4" t="s">
        <v>21</v>
      </c>
      <c r="F76" s="4" t="s">
        <v>10</v>
      </c>
      <c r="G76" s="4">
        <v>11</v>
      </c>
      <c r="H76" s="4">
        <v>70000</v>
      </c>
      <c r="I76" s="4">
        <f t="shared" si="2"/>
        <v>770000</v>
      </c>
    </row>
    <row r="77" spans="3:9" ht="28.9" hidden="1" customHeight="1">
      <c r="C77" s="3">
        <v>45373</v>
      </c>
      <c r="D77" s="4" t="s">
        <v>8</v>
      </c>
      <c r="E77" s="4" t="s">
        <v>23</v>
      </c>
      <c r="F77" s="4" t="s">
        <v>13</v>
      </c>
      <c r="G77" s="4">
        <v>5</v>
      </c>
      <c r="H77" s="4">
        <v>50000</v>
      </c>
      <c r="I77" s="4">
        <f t="shared" si="2"/>
        <v>250000</v>
      </c>
    </row>
    <row r="78" spans="3:9" ht="28.9" hidden="1" customHeight="1">
      <c r="C78" s="3">
        <v>45374</v>
      </c>
      <c r="D78" s="4" t="s">
        <v>14</v>
      </c>
      <c r="E78" s="4" t="s">
        <v>15</v>
      </c>
      <c r="F78" s="4" t="s">
        <v>16</v>
      </c>
      <c r="G78" s="4">
        <v>10</v>
      </c>
      <c r="H78" s="4">
        <v>20000</v>
      </c>
      <c r="I78" s="4">
        <f t="shared" si="2"/>
        <v>200000</v>
      </c>
    </row>
    <row r="79" spans="3:9" ht="28.9" hidden="1" customHeight="1">
      <c r="C79" s="3">
        <v>45375</v>
      </c>
      <c r="D79" s="4" t="s">
        <v>17</v>
      </c>
      <c r="E79" s="4" t="s">
        <v>18</v>
      </c>
      <c r="F79" s="4" t="s">
        <v>19</v>
      </c>
      <c r="G79" s="4">
        <v>9</v>
      </c>
      <c r="H79" s="4">
        <v>30000</v>
      </c>
      <c r="I79" s="4">
        <f t="shared" si="2"/>
        <v>270000</v>
      </c>
    </row>
    <row r="80" spans="3:9" ht="28.9" hidden="1" customHeight="1">
      <c r="C80" s="3">
        <v>45376</v>
      </c>
      <c r="D80" s="4" t="s">
        <v>20</v>
      </c>
      <c r="E80" s="4" t="s">
        <v>23</v>
      </c>
      <c r="F80" s="4" t="s">
        <v>10</v>
      </c>
      <c r="G80" s="4">
        <v>10</v>
      </c>
      <c r="H80" s="4">
        <v>70000</v>
      </c>
      <c r="I80" s="4">
        <f t="shared" si="2"/>
        <v>700000</v>
      </c>
    </row>
    <row r="81" spans="2:9" ht="28.9" hidden="1" customHeight="1">
      <c r="C81" s="3">
        <v>45381</v>
      </c>
      <c r="D81" s="4" t="s">
        <v>8</v>
      </c>
      <c r="E81" s="4" t="s">
        <v>18</v>
      </c>
      <c r="F81" s="4" t="s">
        <v>19</v>
      </c>
      <c r="G81" s="4">
        <v>5</v>
      </c>
      <c r="H81" s="4">
        <v>30000</v>
      </c>
      <c r="I81" s="4">
        <f t="shared" si="2"/>
        <v>150000</v>
      </c>
    </row>
    <row r="82" spans="2:9">
      <c r="I82" s="28">
        <f>SUBTOTAL(9,I6:I81)</f>
        <v>5130000</v>
      </c>
    </row>
    <row r="89" spans="2:9">
      <c r="B89" s="43" t="s">
        <v>0</v>
      </c>
      <c r="C89" s="43"/>
      <c r="D89" s="43"/>
      <c r="E89" s="43"/>
      <c r="F89" s="43"/>
      <c r="G89" s="43"/>
      <c r="H89" s="43"/>
    </row>
    <row r="90" spans="2:9">
      <c r="B90" s="43"/>
      <c r="C90" s="43"/>
      <c r="D90" s="43"/>
      <c r="E90" s="43"/>
      <c r="F90" s="43"/>
      <c r="G90" s="43"/>
      <c r="H90" s="43"/>
    </row>
    <row r="91" spans="2:9" ht="45">
      <c r="B91" s="2" t="s">
        <v>1</v>
      </c>
      <c r="C91" s="2" t="s">
        <v>2</v>
      </c>
      <c r="D91" s="2" t="s">
        <v>3</v>
      </c>
      <c r="E91" s="2" t="s">
        <v>4</v>
      </c>
      <c r="F91" s="2" t="s">
        <v>5</v>
      </c>
      <c r="G91" s="2" t="s">
        <v>6</v>
      </c>
      <c r="H91" s="2" t="s">
        <v>7</v>
      </c>
    </row>
    <row r="92" spans="2:9" ht="30">
      <c r="B92" s="3">
        <v>45296</v>
      </c>
      <c r="C92" s="4" t="s">
        <v>8</v>
      </c>
      <c r="D92" s="4" t="s">
        <v>9</v>
      </c>
      <c r="E92" s="4" t="s">
        <v>10</v>
      </c>
      <c r="F92" s="4">
        <v>5</v>
      </c>
      <c r="G92" s="4">
        <v>70000</v>
      </c>
      <c r="H92" s="4">
        <f t="shared" ref="H92:H123" si="3">F92*G92</f>
        <v>350000</v>
      </c>
    </row>
    <row r="93" spans="2:9">
      <c r="B93" s="3">
        <v>45297</v>
      </c>
      <c r="C93" s="4" t="s">
        <v>11</v>
      </c>
      <c r="D93" s="4" t="s">
        <v>12</v>
      </c>
      <c r="E93" s="4" t="s">
        <v>13</v>
      </c>
      <c r="F93" s="4">
        <v>10</v>
      </c>
      <c r="G93" s="4">
        <v>50000</v>
      </c>
      <c r="H93" s="4">
        <f t="shared" si="3"/>
        <v>500000</v>
      </c>
    </row>
    <row r="94" spans="2:9" ht="30">
      <c r="B94" s="3">
        <v>45298</v>
      </c>
      <c r="C94" s="4" t="s">
        <v>14</v>
      </c>
      <c r="D94" s="4" t="s">
        <v>15</v>
      </c>
      <c r="E94" s="4" t="s">
        <v>16</v>
      </c>
      <c r="F94" s="4">
        <v>7</v>
      </c>
      <c r="G94" s="4">
        <v>20000</v>
      </c>
      <c r="H94" s="4">
        <f t="shared" si="3"/>
        <v>140000</v>
      </c>
    </row>
    <row r="95" spans="2:9" ht="30">
      <c r="B95" s="3">
        <v>45299</v>
      </c>
      <c r="C95" s="4" t="s">
        <v>17</v>
      </c>
      <c r="D95" s="4" t="s">
        <v>18</v>
      </c>
      <c r="E95" s="4" t="s">
        <v>19</v>
      </c>
      <c r="F95" s="4">
        <v>15</v>
      </c>
      <c r="G95" s="4">
        <v>30000</v>
      </c>
      <c r="H95" s="4">
        <f t="shared" si="3"/>
        <v>450000</v>
      </c>
    </row>
    <row r="96" spans="2:9" ht="30">
      <c r="B96" s="3">
        <v>45300</v>
      </c>
      <c r="C96" s="4" t="s">
        <v>20</v>
      </c>
      <c r="D96" s="4" t="s">
        <v>21</v>
      </c>
      <c r="E96" s="4" t="s">
        <v>10</v>
      </c>
      <c r="F96" s="4">
        <v>3</v>
      </c>
      <c r="G96" s="4">
        <v>70000</v>
      </c>
      <c r="H96" s="4">
        <f t="shared" si="3"/>
        <v>210000</v>
      </c>
    </row>
    <row r="97" spans="2:8" ht="30">
      <c r="B97" s="3">
        <v>45301</v>
      </c>
      <c r="C97" s="4" t="s">
        <v>22</v>
      </c>
      <c r="D97" s="4" t="s">
        <v>23</v>
      </c>
      <c r="E97" s="4" t="s">
        <v>13</v>
      </c>
      <c r="F97" s="4">
        <v>6</v>
      </c>
      <c r="G97" s="4">
        <v>50000</v>
      </c>
      <c r="H97" s="4">
        <f t="shared" si="3"/>
        <v>300000</v>
      </c>
    </row>
    <row r="98" spans="2:8" ht="30">
      <c r="B98" s="3">
        <v>45302</v>
      </c>
      <c r="C98" s="4" t="s">
        <v>11</v>
      </c>
      <c r="D98" s="4" t="s">
        <v>15</v>
      </c>
      <c r="E98" s="4" t="s">
        <v>16</v>
      </c>
      <c r="F98" s="4">
        <v>4</v>
      </c>
      <c r="G98" s="4">
        <v>20000</v>
      </c>
      <c r="H98" s="4">
        <f t="shared" si="3"/>
        <v>80000</v>
      </c>
    </row>
    <row r="99" spans="2:8" ht="30">
      <c r="B99" s="3">
        <v>45303</v>
      </c>
      <c r="C99" s="4" t="s">
        <v>14</v>
      </c>
      <c r="D99" s="4" t="s">
        <v>18</v>
      </c>
      <c r="E99" s="4" t="s">
        <v>19</v>
      </c>
      <c r="F99" s="4">
        <v>10</v>
      </c>
      <c r="G99" s="4">
        <v>30000</v>
      </c>
      <c r="H99" s="4">
        <f t="shared" si="3"/>
        <v>300000</v>
      </c>
    </row>
    <row r="100" spans="2:8" ht="30">
      <c r="B100" s="3">
        <v>45304</v>
      </c>
      <c r="C100" s="4" t="s">
        <v>8</v>
      </c>
      <c r="D100" s="4" t="s">
        <v>9</v>
      </c>
      <c r="E100" s="4" t="s">
        <v>10</v>
      </c>
      <c r="F100" s="4">
        <v>8</v>
      </c>
      <c r="G100" s="4">
        <v>70000</v>
      </c>
      <c r="H100" s="4">
        <f t="shared" si="3"/>
        <v>560000</v>
      </c>
    </row>
    <row r="101" spans="2:8" ht="30">
      <c r="B101" s="3">
        <v>45305</v>
      </c>
      <c r="C101" s="4" t="s">
        <v>20</v>
      </c>
      <c r="D101" s="4" t="s">
        <v>9</v>
      </c>
      <c r="E101" s="4" t="s">
        <v>13</v>
      </c>
      <c r="F101" s="4">
        <v>12</v>
      </c>
      <c r="G101" s="4">
        <v>50000</v>
      </c>
      <c r="H101" s="4">
        <f t="shared" si="3"/>
        <v>600000</v>
      </c>
    </row>
    <row r="102" spans="2:8">
      <c r="B102" s="3">
        <v>45306</v>
      </c>
      <c r="C102" s="4" t="s">
        <v>22</v>
      </c>
      <c r="D102" s="4" t="s">
        <v>12</v>
      </c>
      <c r="E102" s="4" t="s">
        <v>16</v>
      </c>
      <c r="F102" s="4">
        <v>9</v>
      </c>
      <c r="G102" s="4">
        <v>20000</v>
      </c>
      <c r="H102" s="4">
        <f t="shared" si="3"/>
        <v>180000</v>
      </c>
    </row>
    <row r="103" spans="2:8" ht="30">
      <c r="B103" s="3">
        <v>45307</v>
      </c>
      <c r="C103" s="4" t="s">
        <v>11</v>
      </c>
      <c r="D103" s="4" t="s">
        <v>15</v>
      </c>
      <c r="E103" s="4" t="s">
        <v>19</v>
      </c>
      <c r="F103" s="4">
        <v>5</v>
      </c>
      <c r="G103" s="4">
        <v>30000</v>
      </c>
      <c r="H103" s="4">
        <f t="shared" si="3"/>
        <v>150000</v>
      </c>
    </row>
    <row r="104" spans="2:8" ht="30">
      <c r="B104" s="3">
        <v>45308</v>
      </c>
      <c r="C104" s="4" t="s">
        <v>14</v>
      </c>
      <c r="D104" s="4" t="s">
        <v>18</v>
      </c>
      <c r="E104" s="4" t="s">
        <v>10</v>
      </c>
      <c r="F104" s="4">
        <v>11</v>
      </c>
      <c r="G104" s="4">
        <v>70000</v>
      </c>
      <c r="H104" s="4">
        <f t="shared" si="3"/>
        <v>770000</v>
      </c>
    </row>
    <row r="105" spans="2:8" ht="30">
      <c r="B105" s="3">
        <v>45309</v>
      </c>
      <c r="C105" s="4" t="s">
        <v>17</v>
      </c>
      <c r="D105" s="4" t="s">
        <v>21</v>
      </c>
      <c r="E105" s="4" t="s">
        <v>13</v>
      </c>
      <c r="F105" s="4">
        <v>7</v>
      </c>
      <c r="G105" s="4">
        <v>50000</v>
      </c>
      <c r="H105" s="4">
        <f t="shared" si="3"/>
        <v>350000</v>
      </c>
    </row>
    <row r="106" spans="2:8" ht="30">
      <c r="B106" s="3">
        <v>45310</v>
      </c>
      <c r="C106" s="4" t="s">
        <v>20</v>
      </c>
      <c r="D106" s="4" t="s">
        <v>23</v>
      </c>
      <c r="E106" s="4" t="s">
        <v>16</v>
      </c>
      <c r="F106" s="4">
        <v>6</v>
      </c>
      <c r="G106" s="4">
        <v>20000</v>
      </c>
      <c r="H106" s="4">
        <f t="shared" si="3"/>
        <v>120000</v>
      </c>
    </row>
    <row r="107" spans="2:8" ht="30">
      <c r="B107" s="3">
        <v>45311</v>
      </c>
      <c r="C107" s="4" t="s">
        <v>22</v>
      </c>
      <c r="D107" s="4" t="s">
        <v>15</v>
      </c>
      <c r="E107" s="4" t="s">
        <v>19</v>
      </c>
      <c r="F107" s="4">
        <v>13</v>
      </c>
      <c r="G107" s="4">
        <v>30000</v>
      </c>
      <c r="H107" s="4">
        <f t="shared" si="3"/>
        <v>390000</v>
      </c>
    </row>
    <row r="108" spans="2:8" ht="30">
      <c r="B108" s="3">
        <v>45312</v>
      </c>
      <c r="C108" s="4" t="s">
        <v>8</v>
      </c>
      <c r="D108" s="4" t="s">
        <v>18</v>
      </c>
      <c r="E108" s="4" t="s">
        <v>10</v>
      </c>
      <c r="F108" s="4">
        <v>9</v>
      </c>
      <c r="G108" s="4">
        <v>70000</v>
      </c>
      <c r="H108" s="4">
        <f t="shared" si="3"/>
        <v>630000</v>
      </c>
    </row>
    <row r="109" spans="2:8" ht="30">
      <c r="B109" s="3">
        <v>45313</v>
      </c>
      <c r="C109" s="4" t="s">
        <v>14</v>
      </c>
      <c r="D109" s="4" t="s">
        <v>21</v>
      </c>
      <c r="E109" s="4" t="s">
        <v>13</v>
      </c>
      <c r="F109" s="4">
        <v>8</v>
      </c>
      <c r="G109" s="4">
        <v>50000</v>
      </c>
      <c r="H109" s="4">
        <f t="shared" si="3"/>
        <v>400000</v>
      </c>
    </row>
    <row r="110" spans="2:8" ht="30">
      <c r="B110" s="3">
        <v>45314</v>
      </c>
      <c r="C110" s="4" t="s">
        <v>17</v>
      </c>
      <c r="D110" s="4" t="s">
        <v>23</v>
      </c>
      <c r="E110" s="4" t="s">
        <v>16</v>
      </c>
      <c r="F110" s="4">
        <v>14</v>
      </c>
      <c r="G110" s="4">
        <v>20000</v>
      </c>
      <c r="H110" s="4">
        <f t="shared" si="3"/>
        <v>280000</v>
      </c>
    </row>
    <row r="111" spans="2:8" ht="30">
      <c r="B111" s="3">
        <v>45315</v>
      </c>
      <c r="C111" s="4" t="s">
        <v>20</v>
      </c>
      <c r="D111" s="4" t="s">
        <v>15</v>
      </c>
      <c r="E111" s="4" t="s">
        <v>19</v>
      </c>
      <c r="F111" s="4">
        <v>7</v>
      </c>
      <c r="G111" s="4">
        <v>30000</v>
      </c>
      <c r="H111" s="4">
        <f t="shared" si="3"/>
        <v>210000</v>
      </c>
    </row>
    <row r="112" spans="2:8" ht="30">
      <c r="B112" s="3">
        <v>45316</v>
      </c>
      <c r="C112" s="4" t="s">
        <v>22</v>
      </c>
      <c r="D112" s="4" t="s">
        <v>18</v>
      </c>
      <c r="E112" s="4" t="s">
        <v>10</v>
      </c>
      <c r="F112" s="4">
        <v>10</v>
      </c>
      <c r="G112" s="4">
        <v>70000</v>
      </c>
      <c r="H112" s="4">
        <f t="shared" si="3"/>
        <v>700000</v>
      </c>
    </row>
    <row r="113" spans="2:8" ht="30">
      <c r="B113" s="3">
        <v>45317</v>
      </c>
      <c r="C113" s="4" t="s">
        <v>11</v>
      </c>
      <c r="D113" s="4" t="s">
        <v>9</v>
      </c>
      <c r="E113" s="4" t="s">
        <v>13</v>
      </c>
      <c r="F113" s="4">
        <v>5</v>
      </c>
      <c r="G113" s="4">
        <v>50000</v>
      </c>
      <c r="H113" s="4">
        <f t="shared" si="3"/>
        <v>250000</v>
      </c>
    </row>
    <row r="114" spans="2:8">
      <c r="B114" s="3">
        <v>45318</v>
      </c>
      <c r="C114" s="4" t="s">
        <v>8</v>
      </c>
      <c r="D114" s="4" t="s">
        <v>12</v>
      </c>
      <c r="E114" s="4" t="s">
        <v>16</v>
      </c>
      <c r="F114" s="4">
        <v>8</v>
      </c>
      <c r="G114" s="4">
        <v>20000</v>
      </c>
      <c r="H114" s="4">
        <f t="shared" si="3"/>
        <v>160000</v>
      </c>
    </row>
    <row r="115" spans="2:8" ht="30">
      <c r="B115" s="3">
        <v>45319</v>
      </c>
      <c r="C115" s="4" t="s">
        <v>17</v>
      </c>
      <c r="D115" s="4" t="s">
        <v>15</v>
      </c>
      <c r="E115" s="4" t="s">
        <v>19</v>
      </c>
      <c r="F115" s="4">
        <v>6</v>
      </c>
      <c r="G115" s="4">
        <v>30000</v>
      </c>
      <c r="H115" s="4">
        <f t="shared" si="3"/>
        <v>180000</v>
      </c>
    </row>
    <row r="116" spans="2:8" ht="30">
      <c r="B116" s="3">
        <v>45320</v>
      </c>
      <c r="C116" s="4" t="s">
        <v>20</v>
      </c>
      <c r="D116" s="4" t="s">
        <v>18</v>
      </c>
      <c r="E116" s="4" t="s">
        <v>10</v>
      </c>
      <c r="F116" s="4">
        <v>7</v>
      </c>
      <c r="G116" s="4">
        <v>70000</v>
      </c>
      <c r="H116" s="4">
        <f t="shared" si="3"/>
        <v>490000</v>
      </c>
    </row>
    <row r="117" spans="2:8" ht="30">
      <c r="B117" s="3">
        <v>45323</v>
      </c>
      <c r="C117" s="4" t="s">
        <v>22</v>
      </c>
      <c r="D117" s="4" t="s">
        <v>21</v>
      </c>
      <c r="E117" s="4" t="s">
        <v>10</v>
      </c>
      <c r="F117" s="4">
        <v>8</v>
      </c>
      <c r="G117" s="4">
        <v>70000</v>
      </c>
      <c r="H117" s="4">
        <f t="shared" si="3"/>
        <v>560000</v>
      </c>
    </row>
    <row r="118" spans="2:8" ht="30">
      <c r="B118" s="3">
        <v>45324</v>
      </c>
      <c r="C118" s="4" t="s">
        <v>11</v>
      </c>
      <c r="D118" s="4" t="s">
        <v>23</v>
      </c>
      <c r="E118" s="4" t="s">
        <v>13</v>
      </c>
      <c r="F118" s="4">
        <v>6</v>
      </c>
      <c r="G118" s="4">
        <v>50000</v>
      </c>
      <c r="H118" s="4">
        <f t="shared" si="3"/>
        <v>300000</v>
      </c>
    </row>
    <row r="119" spans="2:8" ht="30">
      <c r="B119" s="3">
        <v>45325</v>
      </c>
      <c r="C119" s="4" t="s">
        <v>14</v>
      </c>
      <c r="D119" s="4" t="s">
        <v>15</v>
      </c>
      <c r="E119" s="4" t="s">
        <v>16</v>
      </c>
      <c r="F119" s="4">
        <v>10</v>
      </c>
      <c r="G119" s="4">
        <v>20000</v>
      </c>
      <c r="H119" s="4">
        <f t="shared" si="3"/>
        <v>200000</v>
      </c>
    </row>
    <row r="120" spans="2:8" ht="30">
      <c r="B120" s="3">
        <v>45326</v>
      </c>
      <c r="C120" s="4" t="s">
        <v>17</v>
      </c>
      <c r="D120" s="4" t="s">
        <v>9</v>
      </c>
      <c r="E120" s="4" t="s">
        <v>19</v>
      </c>
      <c r="F120" s="4">
        <v>20</v>
      </c>
      <c r="G120" s="4">
        <v>30000</v>
      </c>
      <c r="H120" s="4">
        <f t="shared" si="3"/>
        <v>600000</v>
      </c>
    </row>
    <row r="121" spans="2:8" ht="30">
      <c r="B121" s="3">
        <v>45327</v>
      </c>
      <c r="C121" s="4" t="s">
        <v>8</v>
      </c>
      <c r="D121" s="4" t="s">
        <v>21</v>
      </c>
      <c r="E121" s="4" t="s">
        <v>10</v>
      </c>
      <c r="F121" s="4">
        <v>4</v>
      </c>
      <c r="G121" s="4">
        <v>70000</v>
      </c>
      <c r="H121" s="4">
        <f t="shared" si="3"/>
        <v>280000</v>
      </c>
    </row>
    <row r="122" spans="2:8" ht="30">
      <c r="B122" s="3">
        <v>45328</v>
      </c>
      <c r="C122" s="4" t="s">
        <v>22</v>
      </c>
      <c r="D122" s="4" t="s">
        <v>23</v>
      </c>
      <c r="E122" s="4" t="s">
        <v>13</v>
      </c>
      <c r="F122" s="4">
        <v>9</v>
      </c>
      <c r="G122" s="4">
        <v>50000</v>
      </c>
      <c r="H122" s="4">
        <f t="shared" si="3"/>
        <v>450000</v>
      </c>
    </row>
    <row r="123" spans="2:8" ht="30">
      <c r="B123" s="3">
        <v>45329</v>
      </c>
      <c r="C123" s="4" t="s">
        <v>11</v>
      </c>
      <c r="D123" s="4" t="s">
        <v>21</v>
      </c>
      <c r="E123" s="4" t="s">
        <v>16</v>
      </c>
      <c r="F123" s="4">
        <v>5</v>
      </c>
      <c r="G123" s="4">
        <v>20000</v>
      </c>
      <c r="H123" s="4">
        <f t="shared" si="3"/>
        <v>100000</v>
      </c>
    </row>
    <row r="124" spans="2:8" ht="30">
      <c r="B124" s="3">
        <v>45330</v>
      </c>
      <c r="C124" s="4" t="s">
        <v>8</v>
      </c>
      <c r="D124" s="4" t="s">
        <v>23</v>
      </c>
      <c r="E124" s="4" t="s">
        <v>19</v>
      </c>
      <c r="F124" s="4">
        <v>15</v>
      </c>
      <c r="G124" s="4">
        <v>30000</v>
      </c>
      <c r="H124" s="4">
        <f t="shared" ref="H124:H155" si="4">F124*G124</f>
        <v>450000</v>
      </c>
    </row>
    <row r="125" spans="2:8" ht="30">
      <c r="B125" s="3">
        <v>45331</v>
      </c>
      <c r="C125" s="4" t="s">
        <v>17</v>
      </c>
      <c r="D125" s="4" t="s">
        <v>15</v>
      </c>
      <c r="E125" s="4" t="s">
        <v>10</v>
      </c>
      <c r="F125" s="4">
        <v>7</v>
      </c>
      <c r="G125" s="4">
        <v>70000</v>
      </c>
      <c r="H125" s="4">
        <f t="shared" si="4"/>
        <v>490000</v>
      </c>
    </row>
    <row r="126" spans="2:8" ht="30">
      <c r="B126" s="3">
        <v>45332</v>
      </c>
      <c r="C126" s="4" t="s">
        <v>20</v>
      </c>
      <c r="D126" s="4" t="s">
        <v>18</v>
      </c>
      <c r="E126" s="4" t="s">
        <v>13</v>
      </c>
      <c r="F126" s="4">
        <v>11</v>
      </c>
      <c r="G126" s="4">
        <v>50000</v>
      </c>
      <c r="H126" s="4">
        <f t="shared" si="4"/>
        <v>550000</v>
      </c>
    </row>
    <row r="127" spans="2:8" ht="30">
      <c r="B127" s="3">
        <v>45333</v>
      </c>
      <c r="C127" s="4" t="s">
        <v>22</v>
      </c>
      <c r="D127" s="4" t="s">
        <v>9</v>
      </c>
      <c r="E127" s="4" t="s">
        <v>16</v>
      </c>
      <c r="F127" s="4">
        <v>12</v>
      </c>
      <c r="G127" s="4">
        <v>20000</v>
      </c>
      <c r="H127" s="4">
        <f t="shared" si="4"/>
        <v>240000</v>
      </c>
    </row>
    <row r="128" spans="2:8" ht="30">
      <c r="B128" s="3">
        <v>45334</v>
      </c>
      <c r="C128" s="4" t="s">
        <v>11</v>
      </c>
      <c r="D128" s="4" t="s">
        <v>9</v>
      </c>
      <c r="E128" s="4" t="s">
        <v>19</v>
      </c>
      <c r="F128" s="4">
        <v>10</v>
      </c>
      <c r="G128" s="4">
        <v>30000</v>
      </c>
      <c r="H128" s="4">
        <f t="shared" si="4"/>
        <v>300000</v>
      </c>
    </row>
    <row r="129" spans="2:8">
      <c r="B129" s="3">
        <v>45335</v>
      </c>
      <c r="C129" s="4" t="s">
        <v>14</v>
      </c>
      <c r="D129" s="4" t="s">
        <v>12</v>
      </c>
      <c r="E129" s="4" t="s">
        <v>10</v>
      </c>
      <c r="F129" s="4">
        <v>9</v>
      </c>
      <c r="G129" s="4">
        <v>70000</v>
      </c>
      <c r="H129" s="4">
        <f t="shared" si="4"/>
        <v>630000</v>
      </c>
    </row>
    <row r="130" spans="2:8" ht="30">
      <c r="B130" s="3">
        <v>45336</v>
      </c>
      <c r="C130" s="4" t="s">
        <v>17</v>
      </c>
      <c r="D130" s="4" t="s">
        <v>15</v>
      </c>
      <c r="E130" s="4" t="s">
        <v>13</v>
      </c>
      <c r="F130" s="4">
        <v>8</v>
      </c>
      <c r="G130" s="4">
        <v>50000</v>
      </c>
      <c r="H130" s="4">
        <f t="shared" si="4"/>
        <v>400000</v>
      </c>
    </row>
    <row r="131" spans="2:8" ht="30">
      <c r="B131" s="3">
        <v>45337</v>
      </c>
      <c r="C131" s="4" t="s">
        <v>20</v>
      </c>
      <c r="D131" s="4" t="s">
        <v>18</v>
      </c>
      <c r="E131" s="4" t="s">
        <v>16</v>
      </c>
      <c r="F131" s="4">
        <v>11</v>
      </c>
      <c r="G131" s="4">
        <v>20000</v>
      </c>
      <c r="H131" s="4">
        <f t="shared" si="4"/>
        <v>220000</v>
      </c>
    </row>
    <row r="132" spans="2:8" ht="30">
      <c r="B132" s="3">
        <v>45338</v>
      </c>
      <c r="C132" s="4" t="s">
        <v>8</v>
      </c>
      <c r="D132" s="4" t="s">
        <v>21</v>
      </c>
      <c r="E132" s="4" t="s">
        <v>19</v>
      </c>
      <c r="F132" s="4">
        <v>14</v>
      </c>
      <c r="G132" s="4">
        <v>30000</v>
      </c>
      <c r="H132" s="4">
        <f t="shared" si="4"/>
        <v>420000</v>
      </c>
    </row>
    <row r="133" spans="2:8" ht="30">
      <c r="B133" s="3">
        <v>45339</v>
      </c>
      <c r="C133" s="4" t="s">
        <v>11</v>
      </c>
      <c r="D133" s="4" t="s">
        <v>23</v>
      </c>
      <c r="E133" s="4" t="s">
        <v>10</v>
      </c>
      <c r="F133" s="4">
        <v>10</v>
      </c>
      <c r="G133" s="4">
        <v>70000</v>
      </c>
      <c r="H133" s="4">
        <f t="shared" si="4"/>
        <v>700000</v>
      </c>
    </row>
    <row r="134" spans="2:8" ht="30">
      <c r="B134" s="3">
        <v>45340</v>
      </c>
      <c r="C134" s="4" t="s">
        <v>14</v>
      </c>
      <c r="D134" s="4" t="s">
        <v>15</v>
      </c>
      <c r="E134" s="4" t="s">
        <v>13</v>
      </c>
      <c r="F134" s="4">
        <v>9</v>
      </c>
      <c r="G134" s="4">
        <v>50000</v>
      </c>
      <c r="H134" s="4">
        <f t="shared" si="4"/>
        <v>450000</v>
      </c>
    </row>
    <row r="135" spans="2:8" ht="30">
      <c r="B135" s="3">
        <v>45341</v>
      </c>
      <c r="C135" s="4" t="s">
        <v>17</v>
      </c>
      <c r="D135" s="4" t="s">
        <v>18</v>
      </c>
      <c r="E135" s="4" t="s">
        <v>16</v>
      </c>
      <c r="F135" s="4">
        <v>13</v>
      </c>
      <c r="G135" s="4">
        <v>20000</v>
      </c>
      <c r="H135" s="4">
        <f t="shared" si="4"/>
        <v>260000</v>
      </c>
    </row>
    <row r="136" spans="2:8" ht="30">
      <c r="B136" s="3">
        <v>45342</v>
      </c>
      <c r="C136" s="4" t="s">
        <v>20</v>
      </c>
      <c r="D136" s="4" t="s">
        <v>21</v>
      </c>
      <c r="E136" s="4" t="s">
        <v>19</v>
      </c>
      <c r="F136" s="4">
        <v>8</v>
      </c>
      <c r="G136" s="4">
        <v>30000</v>
      </c>
      <c r="H136" s="4">
        <f t="shared" si="4"/>
        <v>240000</v>
      </c>
    </row>
    <row r="137" spans="2:8" ht="30">
      <c r="B137" s="3">
        <v>45343</v>
      </c>
      <c r="C137" s="4" t="s">
        <v>22</v>
      </c>
      <c r="D137" s="4" t="s">
        <v>23</v>
      </c>
      <c r="E137" s="4" t="s">
        <v>10</v>
      </c>
      <c r="F137" s="4">
        <v>12</v>
      </c>
      <c r="G137" s="4">
        <v>70000</v>
      </c>
      <c r="H137" s="4">
        <f t="shared" si="4"/>
        <v>840000</v>
      </c>
    </row>
    <row r="138" spans="2:8" ht="30">
      <c r="B138" s="3">
        <v>45344</v>
      </c>
      <c r="C138" s="4" t="s">
        <v>11</v>
      </c>
      <c r="D138" s="4" t="s">
        <v>15</v>
      </c>
      <c r="E138" s="4" t="s">
        <v>13</v>
      </c>
      <c r="F138" s="4">
        <v>7</v>
      </c>
      <c r="G138" s="4">
        <v>50000</v>
      </c>
      <c r="H138" s="4">
        <f t="shared" si="4"/>
        <v>350000</v>
      </c>
    </row>
    <row r="139" spans="2:8" ht="30">
      <c r="B139" s="3">
        <v>45345</v>
      </c>
      <c r="C139" s="4" t="s">
        <v>14</v>
      </c>
      <c r="D139" s="4" t="s">
        <v>18</v>
      </c>
      <c r="E139" s="4" t="s">
        <v>16</v>
      </c>
      <c r="F139" s="4">
        <v>9</v>
      </c>
      <c r="G139" s="4">
        <v>20000</v>
      </c>
      <c r="H139" s="4">
        <f t="shared" si="4"/>
        <v>180000</v>
      </c>
    </row>
    <row r="140" spans="2:8" ht="30">
      <c r="B140" s="3">
        <v>45346</v>
      </c>
      <c r="C140" s="4" t="s">
        <v>8</v>
      </c>
      <c r="D140" s="4" t="s">
        <v>9</v>
      </c>
      <c r="E140" s="4" t="s">
        <v>19</v>
      </c>
      <c r="F140" s="4">
        <v>12</v>
      </c>
      <c r="G140" s="4">
        <v>30000</v>
      </c>
      <c r="H140" s="4">
        <f t="shared" si="4"/>
        <v>360000</v>
      </c>
    </row>
    <row r="141" spans="2:8">
      <c r="B141" s="3">
        <v>45347</v>
      </c>
      <c r="C141" s="4" t="s">
        <v>20</v>
      </c>
      <c r="D141" s="4" t="s">
        <v>12</v>
      </c>
      <c r="E141" s="4" t="s">
        <v>10</v>
      </c>
      <c r="F141" s="4">
        <v>5</v>
      </c>
      <c r="G141" s="4">
        <v>70000</v>
      </c>
      <c r="H141" s="4">
        <f t="shared" si="4"/>
        <v>350000</v>
      </c>
    </row>
    <row r="142" spans="2:8" ht="30">
      <c r="B142" s="3">
        <v>45352</v>
      </c>
      <c r="C142" s="4" t="s">
        <v>22</v>
      </c>
      <c r="D142" s="4" t="s">
        <v>9</v>
      </c>
      <c r="E142" s="4" t="s">
        <v>10</v>
      </c>
      <c r="F142" s="4">
        <v>12</v>
      </c>
      <c r="G142" s="4">
        <v>70000</v>
      </c>
      <c r="H142" s="4">
        <f t="shared" si="4"/>
        <v>840000</v>
      </c>
    </row>
    <row r="143" spans="2:8" ht="30">
      <c r="B143" s="3">
        <v>45353</v>
      </c>
      <c r="C143" s="4" t="s">
        <v>11</v>
      </c>
      <c r="D143" s="4" t="s">
        <v>9</v>
      </c>
      <c r="E143" s="4" t="s">
        <v>13</v>
      </c>
      <c r="F143" s="4">
        <v>8</v>
      </c>
      <c r="G143" s="4">
        <v>50000</v>
      </c>
      <c r="H143" s="4">
        <f t="shared" si="4"/>
        <v>400000</v>
      </c>
    </row>
    <row r="144" spans="2:8" ht="30">
      <c r="B144" s="3">
        <v>45354</v>
      </c>
      <c r="C144" s="4" t="s">
        <v>14</v>
      </c>
      <c r="D144" s="4" t="s">
        <v>21</v>
      </c>
      <c r="E144" s="4" t="s">
        <v>16</v>
      </c>
      <c r="F144" s="4">
        <v>7</v>
      </c>
      <c r="G144" s="4">
        <v>20000</v>
      </c>
      <c r="H144" s="4">
        <f t="shared" si="4"/>
        <v>140000</v>
      </c>
    </row>
    <row r="145" spans="2:8" ht="30">
      <c r="B145" s="3">
        <v>45355</v>
      </c>
      <c r="C145" s="4" t="s">
        <v>17</v>
      </c>
      <c r="D145" s="4" t="s">
        <v>23</v>
      </c>
      <c r="E145" s="4" t="s">
        <v>19</v>
      </c>
      <c r="F145" s="4">
        <v>9</v>
      </c>
      <c r="G145" s="4">
        <v>30000</v>
      </c>
      <c r="H145" s="4">
        <f t="shared" si="4"/>
        <v>270000</v>
      </c>
    </row>
    <row r="146" spans="2:8" ht="30">
      <c r="B146" s="3">
        <v>45356</v>
      </c>
      <c r="C146" s="4" t="s">
        <v>20</v>
      </c>
      <c r="D146" s="4" t="s">
        <v>21</v>
      </c>
      <c r="E146" s="4" t="s">
        <v>10</v>
      </c>
      <c r="F146" s="4">
        <v>6</v>
      </c>
      <c r="G146" s="4">
        <v>70000</v>
      </c>
      <c r="H146" s="4">
        <f t="shared" si="4"/>
        <v>420000</v>
      </c>
    </row>
    <row r="147" spans="2:8" ht="30">
      <c r="B147" s="3">
        <v>45357</v>
      </c>
      <c r="C147" s="4" t="s">
        <v>8</v>
      </c>
      <c r="D147" s="4" t="s">
        <v>23</v>
      </c>
      <c r="E147" s="4" t="s">
        <v>13</v>
      </c>
      <c r="F147" s="4">
        <v>10</v>
      </c>
      <c r="G147" s="4">
        <v>50000</v>
      </c>
      <c r="H147" s="4">
        <f t="shared" si="4"/>
        <v>500000</v>
      </c>
    </row>
    <row r="148" spans="2:8" ht="30">
      <c r="B148" s="3">
        <v>45358</v>
      </c>
      <c r="C148" s="4" t="s">
        <v>11</v>
      </c>
      <c r="D148" s="4" t="s">
        <v>15</v>
      </c>
      <c r="E148" s="4" t="s">
        <v>16</v>
      </c>
      <c r="F148" s="4">
        <v>8</v>
      </c>
      <c r="G148" s="4">
        <v>20000</v>
      </c>
      <c r="H148" s="4">
        <f t="shared" si="4"/>
        <v>160000</v>
      </c>
    </row>
    <row r="149" spans="2:8" ht="30">
      <c r="B149" s="3">
        <v>45359</v>
      </c>
      <c r="C149" s="4" t="s">
        <v>8</v>
      </c>
      <c r="D149" s="4" t="s">
        <v>18</v>
      </c>
      <c r="E149" s="4" t="s">
        <v>19</v>
      </c>
      <c r="F149" s="4">
        <v>13</v>
      </c>
      <c r="G149" s="4">
        <v>30000</v>
      </c>
      <c r="H149" s="4">
        <f t="shared" si="4"/>
        <v>390000</v>
      </c>
    </row>
    <row r="150" spans="2:8" ht="30">
      <c r="B150" s="3">
        <v>45360</v>
      </c>
      <c r="C150" s="4" t="s">
        <v>17</v>
      </c>
      <c r="D150" s="4" t="s">
        <v>9</v>
      </c>
      <c r="E150" s="4" t="s">
        <v>10</v>
      </c>
      <c r="F150" s="4">
        <v>9</v>
      </c>
      <c r="G150" s="4">
        <v>70000</v>
      </c>
      <c r="H150" s="4">
        <f t="shared" si="4"/>
        <v>630000</v>
      </c>
    </row>
    <row r="151" spans="2:8" ht="30">
      <c r="B151" s="3">
        <v>45361</v>
      </c>
      <c r="C151" s="4" t="s">
        <v>20</v>
      </c>
      <c r="D151" s="4" t="s">
        <v>15</v>
      </c>
      <c r="E151" s="4" t="s">
        <v>13</v>
      </c>
      <c r="F151" s="4">
        <v>5</v>
      </c>
      <c r="G151" s="4">
        <v>50000</v>
      </c>
      <c r="H151" s="4">
        <f t="shared" si="4"/>
        <v>250000</v>
      </c>
    </row>
    <row r="152" spans="2:8">
      <c r="B152" s="3">
        <v>45362</v>
      </c>
      <c r="C152" s="4" t="s">
        <v>22</v>
      </c>
      <c r="D152" s="4" t="s">
        <v>12</v>
      </c>
      <c r="E152" s="4" t="s">
        <v>16</v>
      </c>
      <c r="F152" s="4">
        <v>11</v>
      </c>
      <c r="G152" s="4">
        <v>20000</v>
      </c>
      <c r="H152" s="4">
        <f t="shared" si="4"/>
        <v>220000</v>
      </c>
    </row>
    <row r="153" spans="2:8" ht="30">
      <c r="B153" s="3">
        <v>45363</v>
      </c>
      <c r="C153" s="4" t="s">
        <v>11</v>
      </c>
      <c r="D153" s="4" t="s">
        <v>15</v>
      </c>
      <c r="E153" s="4" t="s">
        <v>19</v>
      </c>
      <c r="F153" s="4">
        <v>14</v>
      </c>
      <c r="G153" s="4">
        <v>30000</v>
      </c>
      <c r="H153" s="4">
        <f t="shared" si="4"/>
        <v>420000</v>
      </c>
    </row>
    <row r="154" spans="2:8" ht="30">
      <c r="B154" s="3">
        <v>45364</v>
      </c>
      <c r="C154" s="4" t="s">
        <v>14</v>
      </c>
      <c r="D154" s="4" t="s">
        <v>18</v>
      </c>
      <c r="E154" s="4" t="s">
        <v>10</v>
      </c>
      <c r="F154" s="4">
        <v>10</v>
      </c>
      <c r="G154" s="4">
        <v>70000</v>
      </c>
      <c r="H154" s="4">
        <f t="shared" si="4"/>
        <v>700000</v>
      </c>
    </row>
    <row r="155" spans="2:8" ht="30">
      <c r="B155" s="3">
        <v>45365</v>
      </c>
      <c r="C155" s="4" t="s">
        <v>17</v>
      </c>
      <c r="D155" s="4" t="s">
        <v>21</v>
      </c>
      <c r="E155" s="4" t="s">
        <v>13</v>
      </c>
      <c r="F155" s="4">
        <v>6</v>
      </c>
      <c r="G155" s="4">
        <v>50000</v>
      </c>
      <c r="H155" s="4">
        <f t="shared" si="4"/>
        <v>300000</v>
      </c>
    </row>
    <row r="156" spans="2:8" ht="30">
      <c r="B156" s="3">
        <v>45366</v>
      </c>
      <c r="C156" s="4" t="s">
        <v>8</v>
      </c>
      <c r="D156" s="4" t="s">
        <v>23</v>
      </c>
      <c r="E156" s="4" t="s">
        <v>16</v>
      </c>
      <c r="F156" s="4">
        <v>8</v>
      </c>
      <c r="G156" s="4">
        <v>20000</v>
      </c>
      <c r="H156" s="4">
        <f t="shared" ref="H156:H167" si="5">F156*G156</f>
        <v>160000</v>
      </c>
    </row>
    <row r="157" spans="2:8" ht="30">
      <c r="B157" s="3">
        <v>45367</v>
      </c>
      <c r="C157" s="4" t="s">
        <v>22</v>
      </c>
      <c r="D157" s="4" t="s">
        <v>15</v>
      </c>
      <c r="E157" s="4" t="s">
        <v>19</v>
      </c>
      <c r="F157" s="4">
        <v>12</v>
      </c>
      <c r="G157" s="4">
        <v>30000</v>
      </c>
      <c r="H157" s="4">
        <f t="shared" si="5"/>
        <v>360000</v>
      </c>
    </row>
    <row r="158" spans="2:8" ht="30">
      <c r="B158" s="3">
        <v>45368</v>
      </c>
      <c r="C158" s="4" t="s">
        <v>11</v>
      </c>
      <c r="D158" s="4" t="s">
        <v>18</v>
      </c>
      <c r="E158" s="4" t="s">
        <v>10</v>
      </c>
      <c r="F158" s="4">
        <v>9</v>
      </c>
      <c r="G158" s="4">
        <v>70000</v>
      </c>
      <c r="H158" s="4">
        <f t="shared" si="5"/>
        <v>630000</v>
      </c>
    </row>
    <row r="159" spans="2:8">
      <c r="B159" s="3">
        <v>45369</v>
      </c>
      <c r="C159" s="4" t="s">
        <v>8</v>
      </c>
      <c r="D159" s="4" t="s">
        <v>12</v>
      </c>
      <c r="E159" s="4" t="s">
        <v>13</v>
      </c>
      <c r="F159" s="4">
        <v>7</v>
      </c>
      <c r="G159" s="4">
        <v>50000</v>
      </c>
      <c r="H159" s="4">
        <f t="shared" si="5"/>
        <v>350000</v>
      </c>
    </row>
    <row r="160" spans="2:8" ht="30">
      <c r="B160" s="3">
        <v>45370</v>
      </c>
      <c r="C160" s="4" t="s">
        <v>17</v>
      </c>
      <c r="D160" s="4" t="s">
        <v>15</v>
      </c>
      <c r="E160" s="4" t="s">
        <v>16</v>
      </c>
      <c r="F160" s="4">
        <v>14</v>
      </c>
      <c r="G160" s="4">
        <v>20000</v>
      </c>
      <c r="H160" s="4">
        <f t="shared" si="5"/>
        <v>280000</v>
      </c>
    </row>
    <row r="161" spans="2:8" ht="30">
      <c r="B161" s="3">
        <v>45371</v>
      </c>
      <c r="C161" s="4" t="s">
        <v>20</v>
      </c>
      <c r="D161" s="4" t="s">
        <v>18</v>
      </c>
      <c r="E161" s="4" t="s">
        <v>19</v>
      </c>
      <c r="F161" s="4">
        <v>8</v>
      </c>
      <c r="G161" s="4">
        <v>30000</v>
      </c>
      <c r="H161" s="4">
        <f t="shared" si="5"/>
        <v>240000</v>
      </c>
    </row>
    <row r="162" spans="2:8" ht="30">
      <c r="B162" s="3">
        <v>45372</v>
      </c>
      <c r="C162" s="4" t="s">
        <v>22</v>
      </c>
      <c r="D162" s="4" t="s">
        <v>21</v>
      </c>
      <c r="E162" s="4" t="s">
        <v>10</v>
      </c>
      <c r="F162" s="4">
        <v>11</v>
      </c>
      <c r="G162" s="4">
        <v>70000</v>
      </c>
      <c r="H162" s="4">
        <f t="shared" si="5"/>
        <v>770000</v>
      </c>
    </row>
    <row r="163" spans="2:8" ht="30">
      <c r="B163" s="3">
        <v>45373</v>
      </c>
      <c r="C163" s="4" t="s">
        <v>8</v>
      </c>
      <c r="D163" s="4" t="s">
        <v>23</v>
      </c>
      <c r="E163" s="4" t="s">
        <v>13</v>
      </c>
      <c r="F163" s="4">
        <v>5</v>
      </c>
      <c r="G163" s="4">
        <v>50000</v>
      </c>
      <c r="H163" s="4">
        <f t="shared" si="5"/>
        <v>250000</v>
      </c>
    </row>
    <row r="164" spans="2:8" ht="30">
      <c r="B164" s="3">
        <v>45374</v>
      </c>
      <c r="C164" s="4" t="s">
        <v>14</v>
      </c>
      <c r="D164" s="4" t="s">
        <v>15</v>
      </c>
      <c r="E164" s="4" t="s">
        <v>16</v>
      </c>
      <c r="F164" s="4">
        <v>10</v>
      </c>
      <c r="G164" s="4">
        <v>20000</v>
      </c>
      <c r="H164" s="4">
        <f t="shared" si="5"/>
        <v>200000</v>
      </c>
    </row>
    <row r="165" spans="2:8" ht="30">
      <c r="B165" s="3">
        <v>45375</v>
      </c>
      <c r="C165" s="4" t="s">
        <v>17</v>
      </c>
      <c r="D165" s="4" t="s">
        <v>18</v>
      </c>
      <c r="E165" s="4" t="s">
        <v>19</v>
      </c>
      <c r="F165" s="4">
        <v>9</v>
      </c>
      <c r="G165" s="4">
        <v>30000</v>
      </c>
      <c r="H165" s="4">
        <f t="shared" si="5"/>
        <v>270000</v>
      </c>
    </row>
    <row r="166" spans="2:8" ht="30">
      <c r="B166" s="3">
        <v>45376</v>
      </c>
      <c r="C166" s="4" t="s">
        <v>20</v>
      </c>
      <c r="D166" s="4" t="s">
        <v>23</v>
      </c>
      <c r="E166" s="4" t="s">
        <v>10</v>
      </c>
      <c r="F166" s="4">
        <v>10</v>
      </c>
      <c r="G166" s="4">
        <v>70000</v>
      </c>
      <c r="H166" s="4">
        <f t="shared" si="5"/>
        <v>700000</v>
      </c>
    </row>
    <row r="167" spans="2:8" ht="30">
      <c r="B167" s="3">
        <v>45381</v>
      </c>
      <c r="C167" s="4" t="s">
        <v>8</v>
      </c>
      <c r="D167" s="4" t="s">
        <v>18</v>
      </c>
      <c r="E167" s="4" t="s">
        <v>19</v>
      </c>
      <c r="F167" s="4">
        <v>5</v>
      </c>
      <c r="G167" s="4">
        <v>30000</v>
      </c>
      <c r="H167" s="4">
        <f t="shared" si="5"/>
        <v>150000</v>
      </c>
    </row>
    <row r="1048576" spans="9:9">
      <c r="I1048576">
        <f>SUBTOTAL(9,I1:I1048575)</f>
        <v>5130000</v>
      </c>
    </row>
  </sheetData>
  <autoFilter ref="C5:I81">
    <filterColumn colId="2">
      <filters>
        <filter val="Arif Hossain"/>
      </filters>
    </filterColumn>
  </autoFilter>
  <mergeCells count="3">
    <mergeCell ref="C3:I4"/>
    <mergeCell ref="C2:I2"/>
    <mergeCell ref="B89:H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81"/>
  <sheetViews>
    <sheetView topLeftCell="A68" zoomScale="85" zoomScaleNormal="85" workbookViewId="0">
      <selection activeCell="L75" sqref="L75"/>
    </sheetView>
  </sheetViews>
  <sheetFormatPr defaultRowHeight="15"/>
  <cols>
    <col min="3" max="3" width="13.42578125" customWidth="1"/>
    <col min="13" max="13" width="15.140625" customWidth="1"/>
    <col min="19" max="19" width="15" customWidth="1"/>
    <col min="20" max="20" width="18.7109375" bestFit="1" customWidth="1"/>
    <col min="21" max="21" width="22" bestFit="1" customWidth="1"/>
  </cols>
  <sheetData>
    <row r="2" spans="3:19" ht="14.45" customHeight="1">
      <c r="L2" s="48" t="s">
        <v>67</v>
      </c>
      <c r="M2" s="49"/>
      <c r="N2" s="49"/>
      <c r="O2" s="49"/>
      <c r="P2" s="49"/>
      <c r="Q2" s="49"/>
      <c r="R2" s="49"/>
      <c r="S2" s="50"/>
    </row>
    <row r="3" spans="3:19" ht="14.45" customHeight="1">
      <c r="C3" s="43" t="s">
        <v>0</v>
      </c>
      <c r="D3" s="43"/>
      <c r="E3" s="43"/>
      <c r="F3" s="43"/>
      <c r="G3" s="43"/>
      <c r="H3" s="43"/>
      <c r="I3" s="43"/>
      <c r="L3" s="51"/>
      <c r="M3" s="52"/>
      <c r="N3" s="52"/>
      <c r="O3" s="52"/>
      <c r="P3" s="52"/>
      <c r="Q3" s="52"/>
      <c r="R3" s="52"/>
      <c r="S3" s="53"/>
    </row>
    <row r="4" spans="3:19" ht="18.75">
      <c r="C4" s="43"/>
      <c r="D4" s="43"/>
      <c r="E4" s="43"/>
      <c r="F4" s="43"/>
      <c r="G4" s="43"/>
      <c r="H4" s="43"/>
      <c r="I4" s="43"/>
      <c r="L4" s="54" t="s">
        <v>55</v>
      </c>
      <c r="M4" s="55"/>
      <c r="N4" s="55"/>
      <c r="O4" s="55"/>
      <c r="P4" s="55"/>
      <c r="Q4" s="55"/>
      <c r="R4" s="55"/>
      <c r="S4" s="56"/>
    </row>
    <row r="5" spans="3:19" ht="56.25">
      <c r="C5" s="2" t="s">
        <v>1</v>
      </c>
      <c r="D5" s="2" t="s">
        <v>2</v>
      </c>
      <c r="E5" s="2" t="s">
        <v>3</v>
      </c>
      <c r="F5" s="2" t="s">
        <v>4</v>
      </c>
      <c r="G5" s="2" t="s">
        <v>5</v>
      </c>
      <c r="H5" s="2" t="s">
        <v>6</v>
      </c>
      <c r="I5" s="2" t="s">
        <v>7</v>
      </c>
      <c r="L5" s="32" t="s">
        <v>68</v>
      </c>
      <c r="M5" s="33" t="s">
        <v>69</v>
      </c>
      <c r="N5" s="33" t="s">
        <v>70</v>
      </c>
      <c r="O5" s="33" t="s">
        <v>53</v>
      </c>
      <c r="P5" s="33" t="s">
        <v>71</v>
      </c>
      <c r="Q5" s="33" t="s">
        <v>103</v>
      </c>
      <c r="R5" s="34" t="s">
        <v>73</v>
      </c>
      <c r="S5" s="34" t="s">
        <v>76</v>
      </c>
    </row>
    <row r="6" spans="3:19" ht="30">
      <c r="C6" s="3">
        <v>45296</v>
      </c>
      <c r="D6" s="4" t="s">
        <v>8</v>
      </c>
      <c r="E6" s="4" t="s">
        <v>9</v>
      </c>
      <c r="F6" s="4" t="s">
        <v>10</v>
      </c>
      <c r="G6" s="4">
        <v>5</v>
      </c>
      <c r="H6" s="4">
        <v>70000</v>
      </c>
      <c r="I6" s="4">
        <f t="shared" ref="I6:I37" si="0">G6*H6</f>
        <v>350000</v>
      </c>
      <c r="L6" s="30">
        <v>1</v>
      </c>
      <c r="M6" s="21" t="s">
        <v>41</v>
      </c>
      <c r="N6" s="11">
        <v>30000</v>
      </c>
      <c r="O6" s="11">
        <f>SUMIF(E6:E81,"arif hossain",I6:I81)</f>
        <v>5130000</v>
      </c>
      <c r="P6" s="11">
        <f t="shared" ref="P6:P11" si="1">IF(O6&gt;=2000000,O6*10%,IF(O6&gt;=1000000,O6*8%,IF(O6&lt;2000000,O6*8%,IF(O6&lt;1000000,O6*6%))))</f>
        <v>513000</v>
      </c>
      <c r="Q6" s="11">
        <f t="shared" ref="Q6:Q11" si="2">SUM(N6,P6)</f>
        <v>543000</v>
      </c>
      <c r="R6" s="11"/>
      <c r="S6" s="57">
        <f>AVERAGE(Q6:Q11)</f>
        <v>507833.33333333331</v>
      </c>
    </row>
    <row r="7" spans="3:19" ht="30">
      <c r="C7" s="3">
        <v>45297</v>
      </c>
      <c r="D7" s="4" t="s">
        <v>11</v>
      </c>
      <c r="E7" s="4" t="s">
        <v>12</v>
      </c>
      <c r="F7" s="4" t="s">
        <v>13</v>
      </c>
      <c r="G7" s="4">
        <v>10</v>
      </c>
      <c r="H7" s="4">
        <v>50000</v>
      </c>
      <c r="I7" s="4">
        <f t="shared" si="0"/>
        <v>500000</v>
      </c>
      <c r="L7" s="30">
        <v>2</v>
      </c>
      <c r="M7" s="11" t="s">
        <v>42</v>
      </c>
      <c r="N7" s="11">
        <v>30000</v>
      </c>
      <c r="O7" s="11">
        <f>SUMIF(E6:E81,"oishi das",I6:I81)</f>
        <v>2390000</v>
      </c>
      <c r="P7" s="11">
        <f t="shared" si="1"/>
        <v>239000</v>
      </c>
      <c r="Q7" s="11">
        <f t="shared" si="2"/>
        <v>269000</v>
      </c>
      <c r="R7" s="11"/>
      <c r="S7" s="57"/>
    </row>
    <row r="8" spans="3:19" ht="30">
      <c r="C8" s="3">
        <v>45298</v>
      </c>
      <c r="D8" s="4" t="s">
        <v>14</v>
      </c>
      <c r="E8" s="4" t="s">
        <v>15</v>
      </c>
      <c r="F8" s="4" t="s">
        <v>16</v>
      </c>
      <c r="G8" s="4">
        <v>7</v>
      </c>
      <c r="H8" s="4">
        <v>20000</v>
      </c>
      <c r="I8" s="4">
        <f t="shared" si="0"/>
        <v>140000</v>
      </c>
      <c r="L8" s="30">
        <v>3</v>
      </c>
      <c r="M8" s="21" t="s">
        <v>43</v>
      </c>
      <c r="N8" s="11">
        <v>30000</v>
      </c>
      <c r="O8" s="11">
        <f>SUMIF(E6:E81,"parvez hasan",I6:I81)</f>
        <v>4710000</v>
      </c>
      <c r="P8" s="11">
        <f t="shared" si="1"/>
        <v>471000</v>
      </c>
      <c r="Q8" s="11">
        <f t="shared" si="2"/>
        <v>501000</v>
      </c>
      <c r="R8" s="11"/>
      <c r="S8" s="57"/>
    </row>
    <row r="9" spans="3:19" ht="30">
      <c r="C9" s="3">
        <v>45299</v>
      </c>
      <c r="D9" s="4" t="s">
        <v>17</v>
      </c>
      <c r="E9" s="4" t="s">
        <v>18</v>
      </c>
      <c r="F9" s="4" t="s">
        <v>19</v>
      </c>
      <c r="G9" s="4">
        <v>15</v>
      </c>
      <c r="H9" s="4">
        <v>30000</v>
      </c>
      <c r="I9" s="4">
        <f t="shared" si="0"/>
        <v>450000</v>
      </c>
      <c r="L9" s="30">
        <v>4</v>
      </c>
      <c r="M9" s="21" t="s">
        <v>44</v>
      </c>
      <c r="N9" s="11">
        <v>30000</v>
      </c>
      <c r="O9" s="11">
        <f>SUMIF(E6:E81,"nabila sultana",I6:I81)</f>
        <v>6930000</v>
      </c>
      <c r="P9" s="11">
        <f t="shared" si="1"/>
        <v>693000</v>
      </c>
      <c r="Q9" s="11">
        <f t="shared" si="2"/>
        <v>723000</v>
      </c>
      <c r="R9" s="11">
        <f>MAX(Q6:Q11)</f>
        <v>723000</v>
      </c>
      <c r="S9" s="57"/>
    </row>
    <row r="10" spans="3:19" ht="30">
      <c r="C10" s="3">
        <v>45300</v>
      </c>
      <c r="D10" s="4" t="s">
        <v>20</v>
      </c>
      <c r="E10" s="4" t="s">
        <v>21</v>
      </c>
      <c r="F10" s="4" t="s">
        <v>10</v>
      </c>
      <c r="G10" s="4">
        <v>3</v>
      </c>
      <c r="H10" s="4">
        <v>70000</v>
      </c>
      <c r="I10" s="4">
        <f t="shared" si="0"/>
        <v>210000</v>
      </c>
      <c r="L10" s="30">
        <v>5</v>
      </c>
      <c r="M10" s="21" t="s">
        <v>45</v>
      </c>
      <c r="N10" s="11">
        <v>30000</v>
      </c>
      <c r="O10" s="11">
        <f>SUMIF(E6:E81,"eva karim",I6:I81)</f>
        <v>4190000</v>
      </c>
      <c r="P10" s="11">
        <f t="shared" si="1"/>
        <v>419000</v>
      </c>
      <c r="Q10" s="11">
        <f t="shared" si="2"/>
        <v>449000</v>
      </c>
      <c r="R10" s="11"/>
      <c r="S10" s="57"/>
    </row>
    <row r="11" spans="3:19" ht="30">
      <c r="C11" s="3">
        <v>45301</v>
      </c>
      <c r="D11" s="4" t="s">
        <v>22</v>
      </c>
      <c r="E11" s="4" t="s">
        <v>23</v>
      </c>
      <c r="F11" s="4" t="s">
        <v>13</v>
      </c>
      <c r="G11" s="4">
        <v>6</v>
      </c>
      <c r="H11" s="4">
        <v>50000</v>
      </c>
      <c r="I11" s="4">
        <f t="shared" si="0"/>
        <v>300000</v>
      </c>
      <c r="L11" s="30">
        <v>6</v>
      </c>
      <c r="M11" s="21" t="s">
        <v>46</v>
      </c>
      <c r="N11" s="11">
        <v>30000</v>
      </c>
      <c r="O11" s="11">
        <f>SUMIF(E6:E81,"farhan islam",I6:I81)</f>
        <v>5320000</v>
      </c>
      <c r="P11" s="11">
        <f t="shared" si="1"/>
        <v>532000</v>
      </c>
      <c r="Q11" s="11">
        <f t="shared" si="2"/>
        <v>562000</v>
      </c>
      <c r="R11" s="11"/>
      <c r="S11" s="57"/>
    </row>
    <row r="12" spans="3:19" ht="30">
      <c r="C12" s="3">
        <v>45302</v>
      </c>
      <c r="D12" s="4" t="s">
        <v>11</v>
      </c>
      <c r="E12" s="4" t="s">
        <v>15</v>
      </c>
      <c r="F12" s="4" t="s">
        <v>16</v>
      </c>
      <c r="G12" s="4">
        <v>4</v>
      </c>
      <c r="H12" s="4">
        <v>20000</v>
      </c>
      <c r="I12" s="4">
        <f t="shared" si="0"/>
        <v>80000</v>
      </c>
      <c r="O12" s="13"/>
      <c r="P12" s="13"/>
      <c r="Q12" s="35"/>
      <c r="R12" s="13"/>
    </row>
    <row r="13" spans="3:19" ht="30">
      <c r="C13" s="3">
        <v>45303</v>
      </c>
      <c r="D13" s="4" t="s">
        <v>14</v>
      </c>
      <c r="E13" s="4" t="s">
        <v>18</v>
      </c>
      <c r="F13" s="4" t="s">
        <v>19</v>
      </c>
      <c r="G13" s="4">
        <v>10</v>
      </c>
      <c r="H13" s="4">
        <v>30000</v>
      </c>
      <c r="I13" s="4">
        <f t="shared" si="0"/>
        <v>300000</v>
      </c>
    </row>
    <row r="14" spans="3:19" ht="30">
      <c r="C14" s="3">
        <v>45304</v>
      </c>
      <c r="D14" s="4" t="s">
        <v>8</v>
      </c>
      <c r="E14" s="4" t="s">
        <v>9</v>
      </c>
      <c r="F14" s="4" t="s">
        <v>10</v>
      </c>
      <c r="G14" s="4">
        <v>8</v>
      </c>
      <c r="H14" s="4">
        <v>70000</v>
      </c>
      <c r="I14" s="4">
        <f t="shared" si="0"/>
        <v>560000</v>
      </c>
    </row>
    <row r="15" spans="3:19" ht="30">
      <c r="C15" s="3">
        <v>45305</v>
      </c>
      <c r="D15" s="4" t="s">
        <v>20</v>
      </c>
      <c r="E15" s="4" t="s">
        <v>9</v>
      </c>
      <c r="F15" s="4" t="s">
        <v>13</v>
      </c>
      <c r="G15" s="4">
        <v>12</v>
      </c>
      <c r="H15" s="4">
        <v>50000</v>
      </c>
      <c r="I15" s="4">
        <f t="shared" si="0"/>
        <v>600000</v>
      </c>
    </row>
    <row r="16" spans="3:19">
      <c r="C16" s="3">
        <v>45306</v>
      </c>
      <c r="D16" s="4" t="s">
        <v>22</v>
      </c>
      <c r="E16" s="4" t="s">
        <v>12</v>
      </c>
      <c r="F16" s="4" t="s">
        <v>16</v>
      </c>
      <c r="G16" s="4">
        <v>9</v>
      </c>
      <c r="H16" s="4">
        <v>20000</v>
      </c>
      <c r="I16" s="4">
        <f t="shared" si="0"/>
        <v>180000</v>
      </c>
    </row>
    <row r="17" spans="3:19" ht="30">
      <c r="C17" s="3">
        <v>45307</v>
      </c>
      <c r="D17" s="4" t="s">
        <v>11</v>
      </c>
      <c r="E17" s="4" t="s">
        <v>15</v>
      </c>
      <c r="F17" s="4" t="s">
        <v>19</v>
      </c>
      <c r="G17" s="4">
        <v>5</v>
      </c>
      <c r="H17" s="4">
        <v>30000</v>
      </c>
      <c r="I17" s="4">
        <f t="shared" si="0"/>
        <v>150000</v>
      </c>
    </row>
    <row r="18" spans="3:19" ht="30">
      <c r="C18" s="3">
        <v>45308</v>
      </c>
      <c r="D18" s="4" t="s">
        <v>14</v>
      </c>
      <c r="E18" s="4" t="s">
        <v>18</v>
      </c>
      <c r="F18" s="4" t="s">
        <v>10</v>
      </c>
      <c r="G18" s="4">
        <v>11</v>
      </c>
      <c r="H18" s="4">
        <v>70000</v>
      </c>
      <c r="I18" s="4">
        <f t="shared" si="0"/>
        <v>770000</v>
      </c>
    </row>
    <row r="19" spans="3:19" ht="30">
      <c r="C19" s="3">
        <v>45309</v>
      </c>
      <c r="D19" s="4" t="s">
        <v>17</v>
      </c>
      <c r="E19" s="4" t="s">
        <v>21</v>
      </c>
      <c r="F19" s="4" t="s">
        <v>13</v>
      </c>
      <c r="G19" s="4">
        <v>7</v>
      </c>
      <c r="H19" s="4">
        <v>50000</v>
      </c>
      <c r="I19" s="4">
        <f t="shared" si="0"/>
        <v>350000</v>
      </c>
    </row>
    <row r="20" spans="3:19" ht="30">
      <c r="C20" s="3">
        <v>45310</v>
      </c>
      <c r="D20" s="4" t="s">
        <v>20</v>
      </c>
      <c r="E20" s="4" t="s">
        <v>23</v>
      </c>
      <c r="F20" s="4" t="s">
        <v>16</v>
      </c>
      <c r="G20" s="4">
        <v>6</v>
      </c>
      <c r="H20" s="4">
        <v>20000</v>
      </c>
      <c r="I20" s="4">
        <f t="shared" si="0"/>
        <v>120000</v>
      </c>
    </row>
    <row r="21" spans="3:19" ht="30">
      <c r="C21" s="3">
        <v>45311</v>
      </c>
      <c r="D21" s="4" t="s">
        <v>22</v>
      </c>
      <c r="E21" s="4" t="s">
        <v>15</v>
      </c>
      <c r="F21" s="4" t="s">
        <v>19</v>
      </c>
      <c r="G21" s="4">
        <v>13</v>
      </c>
      <c r="H21" s="4">
        <v>30000</v>
      </c>
      <c r="I21" s="4">
        <f t="shared" si="0"/>
        <v>390000</v>
      </c>
    </row>
    <row r="22" spans="3:19" ht="30">
      <c r="C22" s="3">
        <v>45312</v>
      </c>
      <c r="D22" s="4" t="s">
        <v>8</v>
      </c>
      <c r="E22" s="4" t="s">
        <v>18</v>
      </c>
      <c r="F22" s="4" t="s">
        <v>10</v>
      </c>
      <c r="G22" s="4">
        <v>9</v>
      </c>
      <c r="H22" s="4">
        <v>70000</v>
      </c>
      <c r="I22" s="4">
        <f t="shared" si="0"/>
        <v>630000</v>
      </c>
    </row>
    <row r="23" spans="3:19" ht="30">
      <c r="C23" s="3">
        <v>45313</v>
      </c>
      <c r="D23" s="4" t="s">
        <v>14</v>
      </c>
      <c r="E23" s="4" t="s">
        <v>21</v>
      </c>
      <c r="F23" s="4" t="s">
        <v>13</v>
      </c>
      <c r="G23" s="4">
        <v>8</v>
      </c>
      <c r="H23" s="4">
        <v>50000</v>
      </c>
      <c r="I23" s="4">
        <f t="shared" si="0"/>
        <v>400000</v>
      </c>
    </row>
    <row r="24" spans="3:19" ht="30">
      <c r="C24" s="3">
        <v>45314</v>
      </c>
      <c r="D24" s="4" t="s">
        <v>17</v>
      </c>
      <c r="E24" s="4" t="s">
        <v>23</v>
      </c>
      <c r="F24" s="4" t="s">
        <v>16</v>
      </c>
      <c r="G24" s="4">
        <v>14</v>
      </c>
      <c r="H24" s="4">
        <v>20000</v>
      </c>
      <c r="I24" s="4">
        <f t="shared" si="0"/>
        <v>280000</v>
      </c>
    </row>
    <row r="25" spans="3:19" ht="30">
      <c r="C25" s="3">
        <v>45315</v>
      </c>
      <c r="D25" s="4" t="s">
        <v>20</v>
      </c>
      <c r="E25" s="4" t="s">
        <v>15</v>
      </c>
      <c r="F25" s="4" t="s">
        <v>19</v>
      </c>
      <c r="G25" s="4">
        <v>7</v>
      </c>
      <c r="H25" s="4">
        <v>30000</v>
      </c>
      <c r="I25" s="4">
        <f t="shared" si="0"/>
        <v>210000</v>
      </c>
    </row>
    <row r="26" spans="3:19" ht="30">
      <c r="C26" s="3">
        <v>45316</v>
      </c>
      <c r="D26" s="4" t="s">
        <v>22</v>
      </c>
      <c r="E26" s="4" t="s">
        <v>18</v>
      </c>
      <c r="F26" s="4" t="s">
        <v>10</v>
      </c>
      <c r="G26" s="4">
        <v>10</v>
      </c>
      <c r="H26" s="4">
        <v>70000</v>
      </c>
      <c r="I26" s="4">
        <f t="shared" si="0"/>
        <v>700000</v>
      </c>
      <c r="M26" t="s">
        <v>74</v>
      </c>
    </row>
    <row r="27" spans="3:19" ht="30">
      <c r="C27" s="3">
        <v>45317</v>
      </c>
      <c r="D27" s="4" t="s">
        <v>11</v>
      </c>
      <c r="E27" s="4" t="s">
        <v>9</v>
      </c>
      <c r="F27" s="4" t="s">
        <v>13</v>
      </c>
      <c r="G27" s="4">
        <v>5</v>
      </c>
      <c r="H27" s="4">
        <v>50000</v>
      </c>
      <c r="I27" s="4">
        <f t="shared" si="0"/>
        <v>250000</v>
      </c>
    </row>
    <row r="28" spans="3:19">
      <c r="C28" s="3">
        <v>45318</v>
      </c>
      <c r="D28" s="4" t="s">
        <v>8</v>
      </c>
      <c r="E28" s="4" t="s">
        <v>12</v>
      </c>
      <c r="F28" s="4" t="s">
        <v>16</v>
      </c>
      <c r="G28" s="4">
        <v>8</v>
      </c>
      <c r="H28" s="4">
        <v>20000</v>
      </c>
      <c r="I28" s="4">
        <f t="shared" si="0"/>
        <v>160000</v>
      </c>
    </row>
    <row r="29" spans="3:19" ht="30">
      <c r="C29" s="3">
        <v>45319</v>
      </c>
      <c r="D29" s="4" t="s">
        <v>17</v>
      </c>
      <c r="E29" s="4" t="s">
        <v>15</v>
      </c>
      <c r="F29" s="4" t="s">
        <v>19</v>
      </c>
      <c r="G29" s="4">
        <v>6</v>
      </c>
      <c r="H29" s="4">
        <v>30000</v>
      </c>
      <c r="I29" s="4">
        <f t="shared" si="0"/>
        <v>180000</v>
      </c>
    </row>
    <row r="30" spans="3:19" ht="30">
      <c r="C30" s="3">
        <v>45320</v>
      </c>
      <c r="D30" s="4" t="s">
        <v>20</v>
      </c>
      <c r="E30" s="4" t="s">
        <v>18</v>
      </c>
      <c r="F30" s="4" t="s">
        <v>10</v>
      </c>
      <c r="G30" s="4">
        <v>7</v>
      </c>
      <c r="H30" s="4">
        <v>70000</v>
      </c>
      <c r="I30" s="4">
        <f t="shared" si="0"/>
        <v>490000</v>
      </c>
      <c r="M30" s="48" t="s">
        <v>67</v>
      </c>
      <c r="N30" s="49"/>
      <c r="O30" s="49"/>
      <c r="P30" s="49"/>
      <c r="Q30" s="49"/>
      <c r="R30" s="50"/>
    </row>
    <row r="31" spans="3:19" ht="30">
      <c r="C31" s="3">
        <v>45323</v>
      </c>
      <c r="D31" s="4" t="s">
        <v>22</v>
      </c>
      <c r="E31" s="4" t="s">
        <v>21</v>
      </c>
      <c r="F31" s="4" t="s">
        <v>10</v>
      </c>
      <c r="G31" s="4">
        <v>8</v>
      </c>
      <c r="H31" s="4">
        <v>70000</v>
      </c>
      <c r="I31" s="4">
        <f t="shared" si="0"/>
        <v>560000</v>
      </c>
      <c r="M31" s="51"/>
      <c r="N31" s="52"/>
      <c r="O31" s="52"/>
      <c r="P31" s="52"/>
      <c r="Q31" s="52"/>
      <c r="R31" s="53"/>
    </row>
    <row r="32" spans="3:19" ht="30">
      <c r="C32" s="3">
        <v>45324</v>
      </c>
      <c r="D32" s="4" t="s">
        <v>11</v>
      </c>
      <c r="E32" s="4" t="s">
        <v>23</v>
      </c>
      <c r="F32" s="4" t="s">
        <v>13</v>
      </c>
      <c r="G32" s="4">
        <v>6</v>
      </c>
      <c r="H32" s="4">
        <v>50000</v>
      </c>
      <c r="I32" s="4">
        <f t="shared" si="0"/>
        <v>300000</v>
      </c>
      <c r="M32" s="54" t="s">
        <v>55</v>
      </c>
      <c r="N32" s="55"/>
      <c r="O32" s="55"/>
      <c r="P32" s="55"/>
      <c r="Q32" s="55"/>
      <c r="R32" s="56"/>
      <c r="S32" t="s">
        <v>75</v>
      </c>
    </row>
    <row r="33" spans="3:18" ht="30">
      <c r="C33" s="3">
        <v>45325</v>
      </c>
      <c r="D33" s="4" t="s">
        <v>14</v>
      </c>
      <c r="E33" s="4" t="s">
        <v>15</v>
      </c>
      <c r="F33" s="4" t="s">
        <v>16</v>
      </c>
      <c r="G33" s="4">
        <v>10</v>
      </c>
      <c r="H33" s="4">
        <v>20000</v>
      </c>
      <c r="I33" s="4">
        <f t="shared" si="0"/>
        <v>200000</v>
      </c>
      <c r="M33" s="32" t="s">
        <v>68</v>
      </c>
      <c r="N33" s="33" t="s">
        <v>69</v>
      </c>
      <c r="O33" s="33" t="s">
        <v>70</v>
      </c>
      <c r="P33" s="33" t="s">
        <v>53</v>
      </c>
      <c r="Q33" s="33" t="s">
        <v>71</v>
      </c>
      <c r="R33" s="33" t="s">
        <v>72</v>
      </c>
    </row>
    <row r="34" spans="3:18" ht="30">
      <c r="C34" s="3">
        <v>45326</v>
      </c>
      <c r="D34" s="4" t="s">
        <v>17</v>
      </c>
      <c r="E34" s="4" t="s">
        <v>9</v>
      </c>
      <c r="F34" s="4" t="s">
        <v>19</v>
      </c>
      <c r="G34" s="4">
        <v>20</v>
      </c>
      <c r="H34" s="4">
        <v>30000</v>
      </c>
      <c r="I34" s="4">
        <f t="shared" si="0"/>
        <v>600000</v>
      </c>
      <c r="M34" s="30">
        <v>1</v>
      </c>
      <c r="N34" s="21" t="s">
        <v>41</v>
      </c>
      <c r="O34" s="11">
        <v>30000</v>
      </c>
      <c r="P34" s="11">
        <f>SUMIF(F34:F109,"arif hossain",J34:J109)</f>
        <v>0</v>
      </c>
      <c r="Q34" s="11">
        <f t="shared" ref="Q34:Q39" si="3">IF(P34&gt;=2000000,P34*10%,IF(P34&gt;=1000000,P34*8%,IF(P34&lt;2000000,P34*8%,IF(P34&lt;1000000,P34*6%))))</f>
        <v>0</v>
      </c>
      <c r="R34" s="11">
        <f t="shared" ref="R34:R39" si="4">SUM(O34,Q34)</f>
        <v>30000</v>
      </c>
    </row>
    <row r="35" spans="3:18" ht="30">
      <c r="C35" s="3">
        <v>45327</v>
      </c>
      <c r="D35" s="4" t="s">
        <v>8</v>
      </c>
      <c r="E35" s="4" t="s">
        <v>21</v>
      </c>
      <c r="F35" s="4" t="s">
        <v>10</v>
      </c>
      <c r="G35" s="4">
        <v>4</v>
      </c>
      <c r="H35" s="4">
        <v>70000</v>
      </c>
      <c r="I35" s="4">
        <f t="shared" si="0"/>
        <v>280000</v>
      </c>
      <c r="M35" s="30">
        <v>2</v>
      </c>
      <c r="N35" s="11" t="s">
        <v>42</v>
      </c>
      <c r="O35" s="11">
        <v>30000</v>
      </c>
      <c r="P35" s="11">
        <f>SUMIF(F34:F109,"oishi das",J34:J109)</f>
        <v>0</v>
      </c>
      <c r="Q35" s="11">
        <f t="shared" si="3"/>
        <v>0</v>
      </c>
      <c r="R35" s="11">
        <f t="shared" si="4"/>
        <v>30000</v>
      </c>
    </row>
    <row r="36" spans="3:18" ht="30">
      <c r="C36" s="3">
        <v>45328</v>
      </c>
      <c r="D36" s="4" t="s">
        <v>22</v>
      </c>
      <c r="E36" s="4" t="s">
        <v>23</v>
      </c>
      <c r="F36" s="4" t="s">
        <v>13</v>
      </c>
      <c r="G36" s="4">
        <v>9</v>
      </c>
      <c r="H36" s="4">
        <v>50000</v>
      </c>
      <c r="I36" s="4">
        <f t="shared" si="0"/>
        <v>450000</v>
      </c>
      <c r="M36" s="30">
        <v>3</v>
      </c>
      <c r="N36" s="21" t="s">
        <v>43</v>
      </c>
      <c r="O36" s="11">
        <v>30000</v>
      </c>
      <c r="P36" s="11">
        <f>SUMIF(F34:F109,"parvez hasan",J34:J109)</f>
        <v>0</v>
      </c>
      <c r="Q36" s="11">
        <f t="shared" si="3"/>
        <v>0</v>
      </c>
      <c r="R36" s="11">
        <f t="shared" si="4"/>
        <v>30000</v>
      </c>
    </row>
    <row r="37" spans="3:18" ht="30">
      <c r="C37" s="3">
        <v>45329</v>
      </c>
      <c r="D37" s="4" t="s">
        <v>11</v>
      </c>
      <c r="E37" s="4" t="s">
        <v>21</v>
      </c>
      <c r="F37" s="4" t="s">
        <v>16</v>
      </c>
      <c r="G37" s="4">
        <v>5</v>
      </c>
      <c r="H37" s="4">
        <v>20000</v>
      </c>
      <c r="I37" s="4">
        <f t="shared" si="0"/>
        <v>100000</v>
      </c>
      <c r="M37" s="30">
        <v>4</v>
      </c>
      <c r="N37" s="21" t="s">
        <v>44</v>
      </c>
      <c r="O37" s="11">
        <v>30000</v>
      </c>
      <c r="P37" s="11">
        <f>SUMIF(F34:F109,"nabila sultana",J34:J109)</f>
        <v>0</v>
      </c>
      <c r="Q37" s="11">
        <f t="shared" si="3"/>
        <v>0</v>
      </c>
      <c r="R37" s="11">
        <f t="shared" si="4"/>
        <v>30000</v>
      </c>
    </row>
    <row r="38" spans="3:18" ht="30">
      <c r="C38" s="3">
        <v>45330</v>
      </c>
      <c r="D38" s="4" t="s">
        <v>8</v>
      </c>
      <c r="E38" s="4" t="s">
        <v>23</v>
      </c>
      <c r="F38" s="4" t="s">
        <v>19</v>
      </c>
      <c r="G38" s="4">
        <v>15</v>
      </c>
      <c r="H38" s="4">
        <v>30000</v>
      </c>
      <c r="I38" s="4">
        <f t="shared" ref="I38:I69" si="5">G38*H38</f>
        <v>450000</v>
      </c>
      <c r="M38" s="30">
        <v>5</v>
      </c>
      <c r="N38" s="21" t="s">
        <v>45</v>
      </c>
      <c r="O38" s="11">
        <v>30000</v>
      </c>
      <c r="P38" s="11">
        <f>SUMIF(F34:F109,"eva karim",J34:J109)</f>
        <v>0</v>
      </c>
      <c r="Q38" s="11">
        <f t="shared" si="3"/>
        <v>0</v>
      </c>
      <c r="R38" s="11">
        <f t="shared" si="4"/>
        <v>30000</v>
      </c>
    </row>
    <row r="39" spans="3:18" ht="30">
      <c r="C39" s="3">
        <v>45331</v>
      </c>
      <c r="D39" s="4" t="s">
        <v>17</v>
      </c>
      <c r="E39" s="4" t="s">
        <v>15</v>
      </c>
      <c r="F39" s="4" t="s">
        <v>10</v>
      </c>
      <c r="G39" s="4">
        <v>7</v>
      </c>
      <c r="H39" s="4">
        <v>70000</v>
      </c>
      <c r="I39" s="4">
        <f t="shared" si="5"/>
        <v>490000</v>
      </c>
      <c r="M39" s="30">
        <v>6</v>
      </c>
      <c r="N39" s="21" t="s">
        <v>46</v>
      </c>
      <c r="O39" s="11">
        <v>30000</v>
      </c>
      <c r="P39" s="11">
        <f>SUMIF(F34:F109,"farhan islam",J34:J109)</f>
        <v>0</v>
      </c>
      <c r="Q39" s="11">
        <f t="shared" si="3"/>
        <v>0</v>
      </c>
      <c r="R39" s="11">
        <f t="shared" si="4"/>
        <v>30000</v>
      </c>
    </row>
    <row r="40" spans="3:18" ht="30">
      <c r="C40" s="3">
        <v>45332</v>
      </c>
      <c r="D40" s="4" t="s">
        <v>20</v>
      </c>
      <c r="E40" s="4" t="s">
        <v>18</v>
      </c>
      <c r="F40" s="4" t="s">
        <v>13</v>
      </c>
      <c r="G40" s="4">
        <v>11</v>
      </c>
      <c r="H40" s="4">
        <v>50000</v>
      </c>
      <c r="I40" s="4">
        <f t="shared" si="5"/>
        <v>550000</v>
      </c>
    </row>
    <row r="41" spans="3:18" ht="30">
      <c r="C41" s="3">
        <v>45333</v>
      </c>
      <c r="D41" s="4" t="s">
        <v>22</v>
      </c>
      <c r="E41" s="4" t="s">
        <v>9</v>
      </c>
      <c r="F41" s="4" t="s">
        <v>16</v>
      </c>
      <c r="G41" s="4">
        <v>12</v>
      </c>
      <c r="H41" s="4">
        <v>20000</v>
      </c>
      <c r="I41" s="4">
        <f t="shared" si="5"/>
        <v>240000</v>
      </c>
    </row>
    <row r="42" spans="3:18" ht="30">
      <c r="C42" s="3">
        <v>45334</v>
      </c>
      <c r="D42" s="4" t="s">
        <v>11</v>
      </c>
      <c r="E42" s="4" t="s">
        <v>9</v>
      </c>
      <c r="F42" s="4" t="s">
        <v>19</v>
      </c>
      <c r="G42" s="4">
        <v>10</v>
      </c>
      <c r="H42" s="4">
        <v>30000</v>
      </c>
      <c r="I42" s="4">
        <f t="shared" si="5"/>
        <v>300000</v>
      </c>
    </row>
    <row r="43" spans="3:18">
      <c r="C43" s="3">
        <v>45335</v>
      </c>
      <c r="D43" s="4" t="s">
        <v>14</v>
      </c>
      <c r="E43" s="4" t="s">
        <v>12</v>
      </c>
      <c r="F43" s="4" t="s">
        <v>10</v>
      </c>
      <c r="G43" s="4">
        <v>9</v>
      </c>
      <c r="H43" s="4">
        <v>70000</v>
      </c>
      <c r="I43" s="4">
        <f t="shared" si="5"/>
        <v>630000</v>
      </c>
    </row>
    <row r="44" spans="3:18" ht="30">
      <c r="C44" s="3">
        <v>45336</v>
      </c>
      <c r="D44" s="4" t="s">
        <v>17</v>
      </c>
      <c r="E44" s="4" t="s">
        <v>15</v>
      </c>
      <c r="F44" s="4" t="s">
        <v>13</v>
      </c>
      <c r="G44" s="4">
        <v>8</v>
      </c>
      <c r="H44" s="4">
        <v>50000</v>
      </c>
      <c r="I44" s="4">
        <f t="shared" si="5"/>
        <v>400000</v>
      </c>
    </row>
    <row r="45" spans="3:18" ht="30">
      <c r="C45" s="3">
        <v>45337</v>
      </c>
      <c r="D45" s="4" t="s">
        <v>20</v>
      </c>
      <c r="E45" s="4" t="s">
        <v>18</v>
      </c>
      <c r="F45" s="4" t="s">
        <v>16</v>
      </c>
      <c r="G45" s="4">
        <v>11</v>
      </c>
      <c r="H45" s="4">
        <v>20000</v>
      </c>
      <c r="I45" s="4">
        <f t="shared" si="5"/>
        <v>220000</v>
      </c>
    </row>
    <row r="46" spans="3:18" ht="30">
      <c r="C46" s="3">
        <v>45338</v>
      </c>
      <c r="D46" s="4" t="s">
        <v>8</v>
      </c>
      <c r="E46" s="4" t="s">
        <v>21</v>
      </c>
      <c r="F46" s="4" t="s">
        <v>19</v>
      </c>
      <c r="G46" s="4">
        <v>14</v>
      </c>
      <c r="H46" s="4">
        <v>30000</v>
      </c>
      <c r="I46" s="4">
        <f t="shared" si="5"/>
        <v>420000</v>
      </c>
    </row>
    <row r="47" spans="3:18" ht="30">
      <c r="C47" s="3">
        <v>45339</v>
      </c>
      <c r="D47" s="4" t="s">
        <v>11</v>
      </c>
      <c r="E47" s="4" t="s">
        <v>23</v>
      </c>
      <c r="F47" s="4" t="s">
        <v>10</v>
      </c>
      <c r="G47" s="4">
        <v>10</v>
      </c>
      <c r="H47" s="4">
        <v>70000</v>
      </c>
      <c r="I47" s="4">
        <f t="shared" si="5"/>
        <v>700000</v>
      </c>
    </row>
    <row r="48" spans="3:18" ht="30">
      <c r="C48" s="3">
        <v>45340</v>
      </c>
      <c r="D48" s="4" t="s">
        <v>14</v>
      </c>
      <c r="E48" s="4" t="s">
        <v>15</v>
      </c>
      <c r="F48" s="4" t="s">
        <v>13</v>
      </c>
      <c r="G48" s="4">
        <v>9</v>
      </c>
      <c r="H48" s="4">
        <v>50000</v>
      </c>
      <c r="I48" s="4">
        <f t="shared" si="5"/>
        <v>450000</v>
      </c>
    </row>
    <row r="49" spans="3:9" ht="30">
      <c r="C49" s="3">
        <v>45341</v>
      </c>
      <c r="D49" s="4" t="s">
        <v>17</v>
      </c>
      <c r="E49" s="4" t="s">
        <v>18</v>
      </c>
      <c r="F49" s="4" t="s">
        <v>16</v>
      </c>
      <c r="G49" s="4">
        <v>13</v>
      </c>
      <c r="H49" s="4">
        <v>20000</v>
      </c>
      <c r="I49" s="4">
        <f t="shared" si="5"/>
        <v>260000</v>
      </c>
    </row>
    <row r="50" spans="3:9" ht="30">
      <c r="C50" s="3">
        <v>45342</v>
      </c>
      <c r="D50" s="4" t="s">
        <v>20</v>
      </c>
      <c r="E50" s="4" t="s">
        <v>21</v>
      </c>
      <c r="F50" s="4" t="s">
        <v>19</v>
      </c>
      <c r="G50" s="4">
        <v>8</v>
      </c>
      <c r="H50" s="4">
        <v>30000</v>
      </c>
      <c r="I50" s="4">
        <f t="shared" si="5"/>
        <v>240000</v>
      </c>
    </row>
    <row r="51" spans="3:9" ht="30">
      <c r="C51" s="3">
        <v>45343</v>
      </c>
      <c r="D51" s="4" t="s">
        <v>22</v>
      </c>
      <c r="E51" s="4" t="s">
        <v>23</v>
      </c>
      <c r="F51" s="4" t="s">
        <v>10</v>
      </c>
      <c r="G51" s="4">
        <v>12</v>
      </c>
      <c r="H51" s="4">
        <v>70000</v>
      </c>
      <c r="I51" s="4">
        <f t="shared" si="5"/>
        <v>840000</v>
      </c>
    </row>
    <row r="52" spans="3:9" ht="30">
      <c r="C52" s="3">
        <v>45344</v>
      </c>
      <c r="D52" s="4" t="s">
        <v>11</v>
      </c>
      <c r="E52" s="4" t="s">
        <v>15</v>
      </c>
      <c r="F52" s="4" t="s">
        <v>13</v>
      </c>
      <c r="G52" s="4">
        <v>7</v>
      </c>
      <c r="H52" s="4">
        <v>50000</v>
      </c>
      <c r="I52" s="4">
        <f t="shared" si="5"/>
        <v>350000</v>
      </c>
    </row>
    <row r="53" spans="3:9" ht="30">
      <c r="C53" s="3">
        <v>45345</v>
      </c>
      <c r="D53" s="4" t="s">
        <v>14</v>
      </c>
      <c r="E53" s="4" t="s">
        <v>18</v>
      </c>
      <c r="F53" s="4" t="s">
        <v>16</v>
      </c>
      <c r="G53" s="4">
        <v>9</v>
      </c>
      <c r="H53" s="4">
        <v>20000</v>
      </c>
      <c r="I53" s="4">
        <f t="shared" si="5"/>
        <v>180000</v>
      </c>
    </row>
    <row r="54" spans="3:9" ht="30">
      <c r="C54" s="3">
        <v>45346</v>
      </c>
      <c r="D54" s="4" t="s">
        <v>8</v>
      </c>
      <c r="E54" s="4" t="s">
        <v>9</v>
      </c>
      <c r="F54" s="4" t="s">
        <v>19</v>
      </c>
      <c r="G54" s="4">
        <v>12</v>
      </c>
      <c r="H54" s="4">
        <v>30000</v>
      </c>
      <c r="I54" s="4">
        <f t="shared" si="5"/>
        <v>360000</v>
      </c>
    </row>
    <row r="55" spans="3:9">
      <c r="C55" s="3">
        <v>45347</v>
      </c>
      <c r="D55" s="4" t="s">
        <v>20</v>
      </c>
      <c r="E55" s="4" t="s">
        <v>12</v>
      </c>
      <c r="F55" s="4" t="s">
        <v>10</v>
      </c>
      <c r="G55" s="4">
        <v>5</v>
      </c>
      <c r="H55" s="4">
        <v>70000</v>
      </c>
      <c r="I55" s="4">
        <f t="shared" si="5"/>
        <v>350000</v>
      </c>
    </row>
    <row r="56" spans="3:9" ht="30">
      <c r="C56" s="3">
        <v>45352</v>
      </c>
      <c r="D56" s="4" t="s">
        <v>22</v>
      </c>
      <c r="E56" s="4" t="s">
        <v>9</v>
      </c>
      <c r="F56" s="4" t="s">
        <v>10</v>
      </c>
      <c r="G56" s="4">
        <v>12</v>
      </c>
      <c r="H56" s="4">
        <v>70000</v>
      </c>
      <c r="I56" s="4">
        <f t="shared" si="5"/>
        <v>840000</v>
      </c>
    </row>
    <row r="57" spans="3:9" ht="30">
      <c r="C57" s="3">
        <v>45353</v>
      </c>
      <c r="D57" s="4" t="s">
        <v>11</v>
      </c>
      <c r="E57" s="4" t="s">
        <v>9</v>
      </c>
      <c r="F57" s="4" t="s">
        <v>13</v>
      </c>
      <c r="G57" s="4">
        <v>8</v>
      </c>
      <c r="H57" s="4">
        <v>50000</v>
      </c>
      <c r="I57" s="4">
        <f t="shared" si="5"/>
        <v>400000</v>
      </c>
    </row>
    <row r="58" spans="3:9" ht="30">
      <c r="C58" s="3">
        <v>45354</v>
      </c>
      <c r="D58" s="4" t="s">
        <v>14</v>
      </c>
      <c r="E58" s="4" t="s">
        <v>21</v>
      </c>
      <c r="F58" s="4" t="s">
        <v>16</v>
      </c>
      <c r="G58" s="4">
        <v>7</v>
      </c>
      <c r="H58" s="4">
        <v>20000</v>
      </c>
      <c r="I58" s="4">
        <f t="shared" si="5"/>
        <v>140000</v>
      </c>
    </row>
    <row r="59" spans="3:9" ht="30">
      <c r="C59" s="3">
        <v>45355</v>
      </c>
      <c r="D59" s="4" t="s">
        <v>17</v>
      </c>
      <c r="E59" s="4" t="s">
        <v>23</v>
      </c>
      <c r="F59" s="4" t="s">
        <v>19</v>
      </c>
      <c r="G59" s="4">
        <v>9</v>
      </c>
      <c r="H59" s="4">
        <v>30000</v>
      </c>
      <c r="I59" s="4">
        <f t="shared" si="5"/>
        <v>270000</v>
      </c>
    </row>
    <row r="60" spans="3:9" ht="30">
      <c r="C60" s="3">
        <v>45356</v>
      </c>
      <c r="D60" s="4" t="s">
        <v>20</v>
      </c>
      <c r="E60" s="4" t="s">
        <v>21</v>
      </c>
      <c r="F60" s="4" t="s">
        <v>10</v>
      </c>
      <c r="G60" s="4">
        <v>6</v>
      </c>
      <c r="H60" s="4">
        <v>70000</v>
      </c>
      <c r="I60" s="4">
        <f t="shared" si="5"/>
        <v>420000</v>
      </c>
    </row>
    <row r="61" spans="3:9" ht="30">
      <c r="C61" s="3">
        <v>45357</v>
      </c>
      <c r="D61" s="4" t="s">
        <v>8</v>
      </c>
      <c r="E61" s="4" t="s">
        <v>23</v>
      </c>
      <c r="F61" s="4" t="s">
        <v>13</v>
      </c>
      <c r="G61" s="4">
        <v>10</v>
      </c>
      <c r="H61" s="4">
        <v>50000</v>
      </c>
      <c r="I61" s="4">
        <f t="shared" si="5"/>
        <v>500000</v>
      </c>
    </row>
    <row r="62" spans="3:9" ht="30">
      <c r="C62" s="3">
        <v>45358</v>
      </c>
      <c r="D62" s="4" t="s">
        <v>11</v>
      </c>
      <c r="E62" s="4" t="s">
        <v>15</v>
      </c>
      <c r="F62" s="4" t="s">
        <v>16</v>
      </c>
      <c r="G62" s="4">
        <v>8</v>
      </c>
      <c r="H62" s="4">
        <v>20000</v>
      </c>
      <c r="I62" s="4">
        <f t="shared" si="5"/>
        <v>160000</v>
      </c>
    </row>
    <row r="63" spans="3:9" ht="30">
      <c r="C63" s="3">
        <v>45359</v>
      </c>
      <c r="D63" s="4" t="s">
        <v>8</v>
      </c>
      <c r="E63" s="4" t="s">
        <v>18</v>
      </c>
      <c r="F63" s="4" t="s">
        <v>19</v>
      </c>
      <c r="G63" s="4">
        <v>13</v>
      </c>
      <c r="H63" s="4">
        <v>30000</v>
      </c>
      <c r="I63" s="4">
        <f t="shared" si="5"/>
        <v>390000</v>
      </c>
    </row>
    <row r="64" spans="3:9" ht="30">
      <c r="C64" s="3">
        <v>45360</v>
      </c>
      <c r="D64" s="4" t="s">
        <v>17</v>
      </c>
      <c r="E64" s="4" t="s">
        <v>9</v>
      </c>
      <c r="F64" s="4" t="s">
        <v>10</v>
      </c>
      <c r="G64" s="4">
        <v>9</v>
      </c>
      <c r="H64" s="4">
        <v>70000</v>
      </c>
      <c r="I64" s="4">
        <f t="shared" si="5"/>
        <v>630000</v>
      </c>
    </row>
    <row r="65" spans="3:9" ht="30">
      <c r="C65" s="3">
        <v>45361</v>
      </c>
      <c r="D65" s="4" t="s">
        <v>20</v>
      </c>
      <c r="E65" s="4" t="s">
        <v>15</v>
      </c>
      <c r="F65" s="4" t="s">
        <v>13</v>
      </c>
      <c r="G65" s="4">
        <v>5</v>
      </c>
      <c r="H65" s="4">
        <v>50000</v>
      </c>
      <c r="I65" s="4">
        <f t="shared" si="5"/>
        <v>250000</v>
      </c>
    </row>
    <row r="66" spans="3:9">
      <c r="C66" s="3">
        <v>45362</v>
      </c>
      <c r="D66" s="4" t="s">
        <v>22</v>
      </c>
      <c r="E66" s="4" t="s">
        <v>12</v>
      </c>
      <c r="F66" s="4" t="s">
        <v>16</v>
      </c>
      <c r="G66" s="4">
        <v>11</v>
      </c>
      <c r="H66" s="4">
        <v>20000</v>
      </c>
      <c r="I66" s="4">
        <f t="shared" si="5"/>
        <v>220000</v>
      </c>
    </row>
    <row r="67" spans="3:9" ht="30">
      <c r="C67" s="3">
        <v>45363</v>
      </c>
      <c r="D67" s="4" t="s">
        <v>11</v>
      </c>
      <c r="E67" s="4" t="s">
        <v>15</v>
      </c>
      <c r="F67" s="4" t="s">
        <v>19</v>
      </c>
      <c r="G67" s="4">
        <v>14</v>
      </c>
      <c r="H67" s="4">
        <v>30000</v>
      </c>
      <c r="I67" s="4">
        <f t="shared" si="5"/>
        <v>420000</v>
      </c>
    </row>
    <row r="68" spans="3:9" ht="30">
      <c r="C68" s="3">
        <v>45364</v>
      </c>
      <c r="D68" s="4" t="s">
        <v>14</v>
      </c>
      <c r="E68" s="4" t="s">
        <v>18</v>
      </c>
      <c r="F68" s="4" t="s">
        <v>10</v>
      </c>
      <c r="G68" s="4">
        <v>10</v>
      </c>
      <c r="H68" s="4">
        <v>70000</v>
      </c>
      <c r="I68" s="4">
        <f t="shared" si="5"/>
        <v>700000</v>
      </c>
    </row>
    <row r="69" spans="3:9" ht="30">
      <c r="C69" s="3">
        <v>45365</v>
      </c>
      <c r="D69" s="4" t="s">
        <v>17</v>
      </c>
      <c r="E69" s="4" t="s">
        <v>21</v>
      </c>
      <c r="F69" s="4" t="s">
        <v>13</v>
      </c>
      <c r="G69" s="4">
        <v>6</v>
      </c>
      <c r="H69" s="4">
        <v>50000</v>
      </c>
      <c r="I69" s="4">
        <f t="shared" si="5"/>
        <v>300000</v>
      </c>
    </row>
    <row r="70" spans="3:9" ht="30">
      <c r="C70" s="3">
        <v>45366</v>
      </c>
      <c r="D70" s="4" t="s">
        <v>8</v>
      </c>
      <c r="E70" s="4" t="s">
        <v>23</v>
      </c>
      <c r="F70" s="4" t="s">
        <v>16</v>
      </c>
      <c r="G70" s="4">
        <v>8</v>
      </c>
      <c r="H70" s="4">
        <v>20000</v>
      </c>
      <c r="I70" s="4">
        <f t="shared" ref="I70:I81" si="6">G70*H70</f>
        <v>160000</v>
      </c>
    </row>
    <row r="71" spans="3:9" ht="30">
      <c r="C71" s="3">
        <v>45367</v>
      </c>
      <c r="D71" s="4" t="s">
        <v>22</v>
      </c>
      <c r="E71" s="4" t="s">
        <v>15</v>
      </c>
      <c r="F71" s="4" t="s">
        <v>19</v>
      </c>
      <c r="G71" s="4">
        <v>12</v>
      </c>
      <c r="H71" s="4">
        <v>30000</v>
      </c>
      <c r="I71" s="4">
        <f t="shared" si="6"/>
        <v>360000</v>
      </c>
    </row>
    <row r="72" spans="3:9" ht="30">
      <c r="C72" s="3">
        <v>45368</v>
      </c>
      <c r="D72" s="4" t="s">
        <v>11</v>
      </c>
      <c r="E72" s="4" t="s">
        <v>18</v>
      </c>
      <c r="F72" s="4" t="s">
        <v>10</v>
      </c>
      <c r="G72" s="4">
        <v>9</v>
      </c>
      <c r="H72" s="4">
        <v>70000</v>
      </c>
      <c r="I72" s="4">
        <f t="shared" si="6"/>
        <v>630000</v>
      </c>
    </row>
    <row r="73" spans="3:9">
      <c r="C73" s="3">
        <v>45369</v>
      </c>
      <c r="D73" s="4" t="s">
        <v>8</v>
      </c>
      <c r="E73" s="4" t="s">
        <v>12</v>
      </c>
      <c r="F73" s="4" t="s">
        <v>13</v>
      </c>
      <c r="G73" s="4">
        <v>7</v>
      </c>
      <c r="H73" s="4">
        <v>50000</v>
      </c>
      <c r="I73" s="4">
        <f t="shared" si="6"/>
        <v>350000</v>
      </c>
    </row>
    <row r="74" spans="3:9" ht="30">
      <c r="C74" s="3">
        <v>45370</v>
      </c>
      <c r="D74" s="4" t="s">
        <v>17</v>
      </c>
      <c r="E74" s="4" t="s">
        <v>15</v>
      </c>
      <c r="F74" s="4" t="s">
        <v>16</v>
      </c>
      <c r="G74" s="4">
        <v>14</v>
      </c>
      <c r="H74" s="4">
        <v>20000</v>
      </c>
      <c r="I74" s="4">
        <f t="shared" si="6"/>
        <v>280000</v>
      </c>
    </row>
    <row r="75" spans="3:9" ht="30">
      <c r="C75" s="3">
        <v>45371</v>
      </c>
      <c r="D75" s="4" t="s">
        <v>20</v>
      </c>
      <c r="E75" s="4" t="s">
        <v>18</v>
      </c>
      <c r="F75" s="4" t="s">
        <v>19</v>
      </c>
      <c r="G75" s="4">
        <v>8</v>
      </c>
      <c r="H75" s="4">
        <v>30000</v>
      </c>
      <c r="I75" s="4">
        <f t="shared" si="6"/>
        <v>240000</v>
      </c>
    </row>
    <row r="76" spans="3:9" ht="30">
      <c r="C76" s="3">
        <v>45372</v>
      </c>
      <c r="D76" s="4" t="s">
        <v>22</v>
      </c>
      <c r="E76" s="4" t="s">
        <v>21</v>
      </c>
      <c r="F76" s="4" t="s">
        <v>10</v>
      </c>
      <c r="G76" s="4">
        <v>11</v>
      </c>
      <c r="H76" s="4">
        <v>70000</v>
      </c>
      <c r="I76" s="4">
        <f t="shared" si="6"/>
        <v>770000</v>
      </c>
    </row>
    <row r="77" spans="3:9" ht="30">
      <c r="C77" s="3">
        <v>45373</v>
      </c>
      <c r="D77" s="4" t="s">
        <v>8</v>
      </c>
      <c r="E77" s="4" t="s">
        <v>23</v>
      </c>
      <c r="F77" s="4" t="s">
        <v>13</v>
      </c>
      <c r="G77" s="4">
        <v>5</v>
      </c>
      <c r="H77" s="4">
        <v>50000</v>
      </c>
      <c r="I77" s="4">
        <f t="shared" si="6"/>
        <v>250000</v>
      </c>
    </row>
    <row r="78" spans="3:9" ht="30">
      <c r="C78" s="3">
        <v>45374</v>
      </c>
      <c r="D78" s="4" t="s">
        <v>14</v>
      </c>
      <c r="E78" s="4" t="s">
        <v>15</v>
      </c>
      <c r="F78" s="4" t="s">
        <v>16</v>
      </c>
      <c r="G78" s="4">
        <v>10</v>
      </c>
      <c r="H78" s="4">
        <v>20000</v>
      </c>
      <c r="I78" s="4">
        <f t="shared" si="6"/>
        <v>200000</v>
      </c>
    </row>
    <row r="79" spans="3:9" ht="30">
      <c r="C79" s="3">
        <v>45375</v>
      </c>
      <c r="D79" s="4" t="s">
        <v>17</v>
      </c>
      <c r="E79" s="4" t="s">
        <v>18</v>
      </c>
      <c r="F79" s="4" t="s">
        <v>19</v>
      </c>
      <c r="G79" s="4">
        <v>9</v>
      </c>
      <c r="H79" s="4">
        <v>30000</v>
      </c>
      <c r="I79" s="4">
        <f t="shared" si="6"/>
        <v>270000</v>
      </c>
    </row>
    <row r="80" spans="3:9" ht="30">
      <c r="C80" s="3">
        <v>45376</v>
      </c>
      <c r="D80" s="4" t="s">
        <v>20</v>
      </c>
      <c r="E80" s="4" t="s">
        <v>23</v>
      </c>
      <c r="F80" s="4" t="s">
        <v>10</v>
      </c>
      <c r="G80" s="4">
        <v>10</v>
      </c>
      <c r="H80" s="4">
        <v>70000</v>
      </c>
      <c r="I80" s="4">
        <f t="shared" si="6"/>
        <v>700000</v>
      </c>
    </row>
    <row r="81" spans="3:9" ht="30">
      <c r="C81" s="3">
        <v>45381</v>
      </c>
      <c r="D81" s="4" t="s">
        <v>8</v>
      </c>
      <c r="E81" s="4" t="s">
        <v>18</v>
      </c>
      <c r="F81" s="4" t="s">
        <v>19</v>
      </c>
      <c r="G81" s="4">
        <v>5</v>
      </c>
      <c r="H81" s="4">
        <v>30000</v>
      </c>
      <c r="I81" s="4">
        <f t="shared" si="6"/>
        <v>150000</v>
      </c>
    </row>
  </sheetData>
  <mergeCells count="6">
    <mergeCell ref="C3:I4"/>
    <mergeCell ref="M30:R31"/>
    <mergeCell ref="M32:R32"/>
    <mergeCell ref="S6:S11"/>
    <mergeCell ref="L2:S3"/>
    <mergeCell ref="L4:S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D4:T224"/>
  <sheetViews>
    <sheetView topLeftCell="C70" workbookViewId="0">
      <selection activeCell="E136" sqref="E136:K139"/>
    </sheetView>
  </sheetViews>
  <sheetFormatPr defaultRowHeight="15"/>
  <cols>
    <col min="4" max="4" width="14.7109375" customWidth="1"/>
    <col min="5" max="6" width="18.42578125" customWidth="1"/>
    <col min="8" max="8" width="14.28515625" customWidth="1"/>
    <col min="9" max="9" width="0.140625" customWidth="1"/>
    <col min="10" max="10" width="8.85546875" hidden="1" customWidth="1"/>
    <col min="11" max="11" width="10.85546875" customWidth="1"/>
    <col min="13" max="13" width="16.5703125" customWidth="1"/>
    <col min="14" max="14" width="17.28515625" customWidth="1"/>
    <col min="16" max="17" width="8.85546875" customWidth="1"/>
    <col min="18" max="18" width="0.140625" customWidth="1"/>
  </cols>
  <sheetData>
    <row r="4" spans="4:10">
      <c r="D4" s="43" t="s">
        <v>0</v>
      </c>
      <c r="E4" s="43"/>
      <c r="F4" s="43"/>
      <c r="G4" s="43"/>
      <c r="H4" s="43"/>
      <c r="I4" s="43"/>
      <c r="J4" s="43"/>
    </row>
    <row r="5" spans="4:10">
      <c r="D5" s="43"/>
      <c r="E5" s="43"/>
      <c r="F5" s="43"/>
      <c r="G5" s="43"/>
      <c r="H5" s="43"/>
      <c r="I5" s="43"/>
      <c r="J5" s="43"/>
    </row>
    <row r="6" spans="4:10" ht="210">
      <c r="D6" s="2" t="s">
        <v>1</v>
      </c>
      <c r="E6" s="2" t="s">
        <v>2</v>
      </c>
      <c r="F6" s="2" t="s">
        <v>3</v>
      </c>
      <c r="G6" s="2" t="s">
        <v>4</v>
      </c>
      <c r="H6" s="2" t="s">
        <v>5</v>
      </c>
      <c r="I6" s="2" t="s">
        <v>6</v>
      </c>
      <c r="J6" s="2" t="s">
        <v>7</v>
      </c>
    </row>
    <row r="7" spans="4:10">
      <c r="D7" s="3">
        <v>45296</v>
      </c>
      <c r="E7" s="4" t="s">
        <v>8</v>
      </c>
      <c r="F7" s="4" t="s">
        <v>9</v>
      </c>
      <c r="G7" s="4" t="s">
        <v>10</v>
      </c>
      <c r="H7" s="4">
        <v>5</v>
      </c>
      <c r="I7" s="4">
        <v>70000</v>
      </c>
      <c r="J7" s="4">
        <f t="shared" ref="J7:J38" si="0">H7*I7</f>
        <v>350000</v>
      </c>
    </row>
    <row r="8" spans="4:10">
      <c r="D8" s="3">
        <v>45297</v>
      </c>
      <c r="E8" s="4" t="s">
        <v>11</v>
      </c>
      <c r="F8" s="4" t="s">
        <v>12</v>
      </c>
      <c r="G8" s="4" t="s">
        <v>13</v>
      </c>
      <c r="H8" s="4">
        <v>10</v>
      </c>
      <c r="I8" s="4">
        <v>50000</v>
      </c>
      <c r="J8" s="4">
        <f t="shared" si="0"/>
        <v>500000</v>
      </c>
    </row>
    <row r="9" spans="4:10">
      <c r="D9" s="3">
        <v>45298</v>
      </c>
      <c r="E9" s="4" t="s">
        <v>14</v>
      </c>
      <c r="F9" s="4" t="s">
        <v>15</v>
      </c>
      <c r="G9" s="4" t="s">
        <v>16</v>
      </c>
      <c r="H9" s="4">
        <v>7</v>
      </c>
      <c r="I9" s="4">
        <v>20000</v>
      </c>
      <c r="J9" s="4">
        <f t="shared" si="0"/>
        <v>140000</v>
      </c>
    </row>
    <row r="10" spans="4:10" ht="30">
      <c r="D10" s="3">
        <v>45299</v>
      </c>
      <c r="E10" s="4" t="s">
        <v>17</v>
      </c>
      <c r="F10" s="4" t="s">
        <v>18</v>
      </c>
      <c r="G10" s="4" t="s">
        <v>19</v>
      </c>
      <c r="H10" s="4">
        <v>15</v>
      </c>
      <c r="I10" s="4">
        <v>30000</v>
      </c>
      <c r="J10" s="4">
        <f t="shared" si="0"/>
        <v>450000</v>
      </c>
    </row>
    <row r="11" spans="4:10">
      <c r="D11" s="3">
        <v>45300</v>
      </c>
      <c r="E11" s="4" t="s">
        <v>20</v>
      </c>
      <c r="F11" s="4" t="s">
        <v>21</v>
      </c>
      <c r="G11" s="4" t="s">
        <v>10</v>
      </c>
      <c r="H11" s="4">
        <v>3</v>
      </c>
      <c r="I11" s="4">
        <v>70000</v>
      </c>
      <c r="J11" s="4">
        <f t="shared" si="0"/>
        <v>210000</v>
      </c>
    </row>
    <row r="12" spans="4:10">
      <c r="D12" s="3">
        <v>45301</v>
      </c>
      <c r="E12" s="4" t="s">
        <v>22</v>
      </c>
      <c r="F12" s="4" t="s">
        <v>23</v>
      </c>
      <c r="G12" s="4" t="s">
        <v>13</v>
      </c>
      <c r="H12" s="4">
        <v>6</v>
      </c>
      <c r="I12" s="4">
        <v>50000</v>
      </c>
      <c r="J12" s="4">
        <f t="shared" si="0"/>
        <v>300000</v>
      </c>
    </row>
    <row r="13" spans="4:10">
      <c r="D13" s="3">
        <v>45302</v>
      </c>
      <c r="E13" s="4" t="s">
        <v>11</v>
      </c>
      <c r="F13" s="4" t="s">
        <v>15</v>
      </c>
      <c r="G13" s="4" t="s">
        <v>16</v>
      </c>
      <c r="H13" s="4">
        <v>4</v>
      </c>
      <c r="I13" s="4">
        <v>20000</v>
      </c>
      <c r="J13" s="4">
        <f t="shared" si="0"/>
        <v>80000</v>
      </c>
    </row>
    <row r="14" spans="4:10" ht="30">
      <c r="D14" s="3">
        <v>45303</v>
      </c>
      <c r="E14" s="4" t="s">
        <v>14</v>
      </c>
      <c r="F14" s="4" t="s">
        <v>18</v>
      </c>
      <c r="G14" s="4" t="s">
        <v>19</v>
      </c>
      <c r="H14" s="4">
        <v>10</v>
      </c>
      <c r="I14" s="4">
        <v>30000</v>
      </c>
      <c r="J14" s="4">
        <f t="shared" si="0"/>
        <v>300000</v>
      </c>
    </row>
    <row r="15" spans="4:10">
      <c r="D15" s="3">
        <v>45304</v>
      </c>
      <c r="E15" s="4" t="s">
        <v>8</v>
      </c>
      <c r="F15" s="4" t="s">
        <v>9</v>
      </c>
      <c r="G15" s="4" t="s">
        <v>10</v>
      </c>
      <c r="H15" s="4">
        <v>8</v>
      </c>
      <c r="I15" s="4">
        <v>70000</v>
      </c>
      <c r="J15" s="4">
        <f t="shared" si="0"/>
        <v>560000</v>
      </c>
    </row>
    <row r="16" spans="4:10">
      <c r="D16" s="3">
        <v>45305</v>
      </c>
      <c r="E16" s="4" t="s">
        <v>20</v>
      </c>
      <c r="F16" s="4" t="s">
        <v>9</v>
      </c>
      <c r="G16" s="4" t="s">
        <v>13</v>
      </c>
      <c r="H16" s="4">
        <v>12</v>
      </c>
      <c r="I16" s="4">
        <v>50000</v>
      </c>
      <c r="J16" s="4">
        <f t="shared" si="0"/>
        <v>600000</v>
      </c>
    </row>
    <row r="17" spans="4:10">
      <c r="D17" s="3">
        <v>45306</v>
      </c>
      <c r="E17" s="4" t="s">
        <v>22</v>
      </c>
      <c r="F17" s="4" t="s">
        <v>12</v>
      </c>
      <c r="G17" s="4" t="s">
        <v>16</v>
      </c>
      <c r="H17" s="4">
        <v>9</v>
      </c>
      <c r="I17" s="4">
        <v>20000</v>
      </c>
      <c r="J17" s="4">
        <f t="shared" si="0"/>
        <v>180000</v>
      </c>
    </row>
    <row r="18" spans="4:10" ht="30">
      <c r="D18" s="3">
        <v>45307</v>
      </c>
      <c r="E18" s="4" t="s">
        <v>11</v>
      </c>
      <c r="F18" s="4" t="s">
        <v>15</v>
      </c>
      <c r="G18" s="4" t="s">
        <v>19</v>
      </c>
      <c r="H18" s="4">
        <v>5</v>
      </c>
      <c r="I18" s="4">
        <v>30000</v>
      </c>
      <c r="J18" s="4">
        <f t="shared" si="0"/>
        <v>150000</v>
      </c>
    </row>
    <row r="19" spans="4:10">
      <c r="D19" s="3">
        <v>45308</v>
      </c>
      <c r="E19" s="4" t="s">
        <v>14</v>
      </c>
      <c r="F19" s="4" t="s">
        <v>18</v>
      </c>
      <c r="G19" s="4" t="s">
        <v>10</v>
      </c>
      <c r="H19" s="4">
        <v>11</v>
      </c>
      <c r="I19" s="4">
        <v>70000</v>
      </c>
      <c r="J19" s="4">
        <f t="shared" si="0"/>
        <v>770000</v>
      </c>
    </row>
    <row r="20" spans="4:10">
      <c r="D20" s="3">
        <v>45309</v>
      </c>
      <c r="E20" s="4" t="s">
        <v>17</v>
      </c>
      <c r="F20" s="4" t="s">
        <v>21</v>
      </c>
      <c r="G20" s="4" t="s">
        <v>13</v>
      </c>
      <c r="H20" s="4">
        <v>7</v>
      </c>
      <c r="I20" s="4">
        <v>50000</v>
      </c>
      <c r="J20" s="4">
        <f t="shared" si="0"/>
        <v>350000</v>
      </c>
    </row>
    <row r="21" spans="4:10">
      <c r="D21" s="3">
        <v>45310</v>
      </c>
      <c r="E21" s="4" t="s">
        <v>20</v>
      </c>
      <c r="F21" s="4" t="s">
        <v>23</v>
      </c>
      <c r="G21" s="4" t="s">
        <v>16</v>
      </c>
      <c r="H21" s="4">
        <v>6</v>
      </c>
      <c r="I21" s="4">
        <v>20000</v>
      </c>
      <c r="J21" s="4">
        <f t="shared" si="0"/>
        <v>120000</v>
      </c>
    </row>
    <row r="22" spans="4:10" ht="30">
      <c r="D22" s="3">
        <v>45311</v>
      </c>
      <c r="E22" s="4" t="s">
        <v>22</v>
      </c>
      <c r="F22" s="4" t="s">
        <v>15</v>
      </c>
      <c r="G22" s="4" t="s">
        <v>19</v>
      </c>
      <c r="H22" s="4">
        <v>13</v>
      </c>
      <c r="I22" s="4">
        <v>30000</v>
      </c>
      <c r="J22" s="4">
        <f t="shared" si="0"/>
        <v>390000</v>
      </c>
    </row>
    <row r="23" spans="4:10">
      <c r="D23" s="3">
        <v>45312</v>
      </c>
      <c r="E23" s="4" t="s">
        <v>8</v>
      </c>
      <c r="F23" s="4" t="s">
        <v>18</v>
      </c>
      <c r="G23" s="4" t="s">
        <v>10</v>
      </c>
      <c r="H23" s="4">
        <v>9</v>
      </c>
      <c r="I23" s="4">
        <v>70000</v>
      </c>
      <c r="J23" s="4">
        <f t="shared" si="0"/>
        <v>630000</v>
      </c>
    </row>
    <row r="24" spans="4:10">
      <c r="D24" s="3">
        <v>45313</v>
      </c>
      <c r="E24" s="4" t="s">
        <v>14</v>
      </c>
      <c r="F24" s="4" t="s">
        <v>21</v>
      </c>
      <c r="G24" s="4" t="s">
        <v>13</v>
      </c>
      <c r="H24" s="4">
        <v>8</v>
      </c>
      <c r="I24" s="4">
        <v>50000</v>
      </c>
      <c r="J24" s="4">
        <f t="shared" si="0"/>
        <v>400000</v>
      </c>
    </row>
    <row r="25" spans="4:10">
      <c r="D25" s="3">
        <v>45314</v>
      </c>
      <c r="E25" s="4" t="s">
        <v>17</v>
      </c>
      <c r="F25" s="4" t="s">
        <v>23</v>
      </c>
      <c r="G25" s="4" t="s">
        <v>16</v>
      </c>
      <c r="H25" s="4">
        <v>14</v>
      </c>
      <c r="I25" s="4">
        <v>20000</v>
      </c>
      <c r="J25" s="4">
        <f t="shared" si="0"/>
        <v>280000</v>
      </c>
    </row>
    <row r="26" spans="4:10" ht="30">
      <c r="D26" s="3">
        <v>45315</v>
      </c>
      <c r="E26" s="4" t="s">
        <v>20</v>
      </c>
      <c r="F26" s="4" t="s">
        <v>15</v>
      </c>
      <c r="G26" s="4" t="s">
        <v>19</v>
      </c>
      <c r="H26" s="4">
        <v>7</v>
      </c>
      <c r="I26" s="4">
        <v>30000</v>
      </c>
      <c r="J26" s="4">
        <f t="shared" si="0"/>
        <v>210000</v>
      </c>
    </row>
    <row r="27" spans="4:10">
      <c r="D27" s="3">
        <v>45316</v>
      </c>
      <c r="E27" s="4" t="s">
        <v>22</v>
      </c>
      <c r="F27" s="4" t="s">
        <v>18</v>
      </c>
      <c r="G27" s="4" t="s">
        <v>10</v>
      </c>
      <c r="H27" s="4">
        <v>10</v>
      </c>
      <c r="I27" s="4">
        <v>70000</v>
      </c>
      <c r="J27" s="4">
        <f t="shared" si="0"/>
        <v>700000</v>
      </c>
    </row>
    <row r="28" spans="4:10">
      <c r="D28" s="3">
        <v>45317</v>
      </c>
      <c r="E28" s="4" t="s">
        <v>11</v>
      </c>
      <c r="F28" s="4" t="s">
        <v>9</v>
      </c>
      <c r="G28" s="4" t="s">
        <v>13</v>
      </c>
      <c r="H28" s="4">
        <v>5</v>
      </c>
      <c r="I28" s="4">
        <v>50000</v>
      </c>
      <c r="J28" s="4">
        <f t="shared" si="0"/>
        <v>250000</v>
      </c>
    </row>
    <row r="29" spans="4:10">
      <c r="D29" s="3">
        <v>45318</v>
      </c>
      <c r="E29" s="4" t="s">
        <v>8</v>
      </c>
      <c r="F29" s="4" t="s">
        <v>12</v>
      </c>
      <c r="G29" s="4" t="s">
        <v>16</v>
      </c>
      <c r="H29" s="4">
        <v>8</v>
      </c>
      <c r="I29" s="4">
        <v>20000</v>
      </c>
      <c r="J29" s="4">
        <f t="shared" si="0"/>
        <v>160000</v>
      </c>
    </row>
    <row r="30" spans="4:10" ht="30">
      <c r="D30" s="3">
        <v>45319</v>
      </c>
      <c r="E30" s="4" t="s">
        <v>17</v>
      </c>
      <c r="F30" s="4" t="s">
        <v>15</v>
      </c>
      <c r="G30" s="4" t="s">
        <v>19</v>
      </c>
      <c r="H30" s="4">
        <v>6</v>
      </c>
      <c r="I30" s="4">
        <v>30000</v>
      </c>
      <c r="J30" s="4">
        <f t="shared" si="0"/>
        <v>180000</v>
      </c>
    </row>
    <row r="31" spans="4:10">
      <c r="D31" s="3">
        <v>45320</v>
      </c>
      <c r="E31" s="4" t="s">
        <v>20</v>
      </c>
      <c r="F31" s="4" t="s">
        <v>18</v>
      </c>
      <c r="G31" s="4" t="s">
        <v>10</v>
      </c>
      <c r="H31" s="4">
        <v>7</v>
      </c>
      <c r="I31" s="4">
        <v>70000</v>
      </c>
      <c r="J31" s="4">
        <f t="shared" si="0"/>
        <v>490000</v>
      </c>
    </row>
    <row r="32" spans="4:10">
      <c r="D32" s="3">
        <v>45323</v>
      </c>
      <c r="E32" s="4" t="s">
        <v>22</v>
      </c>
      <c r="F32" s="4" t="s">
        <v>21</v>
      </c>
      <c r="G32" s="4" t="s">
        <v>10</v>
      </c>
      <c r="H32" s="4">
        <v>8</v>
      </c>
      <c r="I32" s="4">
        <v>70000</v>
      </c>
      <c r="J32" s="4">
        <f t="shared" si="0"/>
        <v>560000</v>
      </c>
    </row>
    <row r="33" spans="4:10">
      <c r="D33" s="3">
        <v>45324</v>
      </c>
      <c r="E33" s="4" t="s">
        <v>11</v>
      </c>
      <c r="F33" s="4" t="s">
        <v>23</v>
      </c>
      <c r="G33" s="4" t="s">
        <v>13</v>
      </c>
      <c r="H33" s="4">
        <v>6</v>
      </c>
      <c r="I33" s="4">
        <v>50000</v>
      </c>
      <c r="J33" s="4">
        <f t="shared" si="0"/>
        <v>300000</v>
      </c>
    </row>
    <row r="34" spans="4:10">
      <c r="D34" s="3">
        <v>45325</v>
      </c>
      <c r="E34" s="4" t="s">
        <v>14</v>
      </c>
      <c r="F34" s="4" t="s">
        <v>15</v>
      </c>
      <c r="G34" s="4" t="s">
        <v>16</v>
      </c>
      <c r="H34" s="4">
        <v>10</v>
      </c>
      <c r="I34" s="4">
        <v>20000</v>
      </c>
      <c r="J34" s="4">
        <f t="shared" si="0"/>
        <v>200000</v>
      </c>
    </row>
    <row r="35" spans="4:10" ht="30">
      <c r="D35" s="3">
        <v>45326</v>
      </c>
      <c r="E35" s="4" t="s">
        <v>17</v>
      </c>
      <c r="F35" s="4" t="s">
        <v>9</v>
      </c>
      <c r="G35" s="4" t="s">
        <v>19</v>
      </c>
      <c r="H35" s="4">
        <v>20</v>
      </c>
      <c r="I35" s="4">
        <v>30000</v>
      </c>
      <c r="J35" s="4">
        <f t="shared" si="0"/>
        <v>600000</v>
      </c>
    </row>
    <row r="36" spans="4:10">
      <c r="D36" s="3">
        <v>45327</v>
      </c>
      <c r="E36" s="4" t="s">
        <v>8</v>
      </c>
      <c r="F36" s="4" t="s">
        <v>21</v>
      </c>
      <c r="G36" s="4" t="s">
        <v>10</v>
      </c>
      <c r="H36" s="4">
        <v>4</v>
      </c>
      <c r="I36" s="4">
        <v>70000</v>
      </c>
      <c r="J36" s="4">
        <f t="shared" si="0"/>
        <v>280000</v>
      </c>
    </row>
    <row r="37" spans="4:10">
      <c r="D37" s="3">
        <v>45328</v>
      </c>
      <c r="E37" s="4" t="s">
        <v>22</v>
      </c>
      <c r="F37" s="4" t="s">
        <v>23</v>
      </c>
      <c r="G37" s="4" t="s">
        <v>13</v>
      </c>
      <c r="H37" s="4">
        <v>9</v>
      </c>
      <c r="I37" s="4">
        <v>50000</v>
      </c>
      <c r="J37" s="4">
        <f t="shared" si="0"/>
        <v>450000</v>
      </c>
    </row>
    <row r="38" spans="4:10">
      <c r="D38" s="3">
        <v>45329</v>
      </c>
      <c r="E38" s="4" t="s">
        <v>11</v>
      </c>
      <c r="F38" s="4" t="s">
        <v>21</v>
      </c>
      <c r="G38" s="4" t="s">
        <v>16</v>
      </c>
      <c r="H38" s="4">
        <v>5</v>
      </c>
      <c r="I38" s="4">
        <v>20000</v>
      </c>
      <c r="J38" s="4">
        <f t="shared" si="0"/>
        <v>100000</v>
      </c>
    </row>
    <row r="39" spans="4:10" ht="30">
      <c r="D39" s="3">
        <v>45330</v>
      </c>
      <c r="E39" s="4" t="s">
        <v>8</v>
      </c>
      <c r="F39" s="4" t="s">
        <v>23</v>
      </c>
      <c r="G39" s="4" t="s">
        <v>19</v>
      </c>
      <c r="H39" s="4">
        <v>15</v>
      </c>
      <c r="I39" s="4">
        <v>30000</v>
      </c>
      <c r="J39" s="4">
        <f t="shared" ref="J39:J70" si="1">H39*I39</f>
        <v>450000</v>
      </c>
    </row>
    <row r="40" spans="4:10">
      <c r="D40" s="3">
        <v>45331</v>
      </c>
      <c r="E40" s="4" t="s">
        <v>17</v>
      </c>
      <c r="F40" s="4" t="s">
        <v>15</v>
      </c>
      <c r="G40" s="4" t="s">
        <v>10</v>
      </c>
      <c r="H40" s="4">
        <v>7</v>
      </c>
      <c r="I40" s="4">
        <v>70000</v>
      </c>
      <c r="J40" s="4">
        <f t="shared" si="1"/>
        <v>490000</v>
      </c>
    </row>
    <row r="41" spans="4:10">
      <c r="D41" s="3">
        <v>45332</v>
      </c>
      <c r="E41" s="4" t="s">
        <v>20</v>
      </c>
      <c r="F41" s="4" t="s">
        <v>18</v>
      </c>
      <c r="G41" s="4" t="s">
        <v>13</v>
      </c>
      <c r="H41" s="4">
        <v>11</v>
      </c>
      <c r="I41" s="4">
        <v>50000</v>
      </c>
      <c r="J41" s="4">
        <f t="shared" si="1"/>
        <v>550000</v>
      </c>
    </row>
    <row r="42" spans="4:10">
      <c r="D42" s="3">
        <v>45333</v>
      </c>
      <c r="E42" s="4" t="s">
        <v>22</v>
      </c>
      <c r="F42" s="4" t="s">
        <v>9</v>
      </c>
      <c r="G42" s="4" t="s">
        <v>16</v>
      </c>
      <c r="H42" s="4">
        <v>12</v>
      </c>
      <c r="I42" s="4">
        <v>20000</v>
      </c>
      <c r="J42" s="4">
        <f t="shared" si="1"/>
        <v>240000</v>
      </c>
    </row>
    <row r="43" spans="4:10" ht="30">
      <c r="D43" s="3">
        <v>45334</v>
      </c>
      <c r="E43" s="4" t="s">
        <v>11</v>
      </c>
      <c r="F43" s="4" t="s">
        <v>9</v>
      </c>
      <c r="G43" s="4" t="s">
        <v>19</v>
      </c>
      <c r="H43" s="4">
        <v>10</v>
      </c>
      <c r="I43" s="4">
        <v>30000</v>
      </c>
      <c r="J43" s="4">
        <f t="shared" si="1"/>
        <v>300000</v>
      </c>
    </row>
    <row r="44" spans="4:10">
      <c r="D44" s="3">
        <v>45335</v>
      </c>
      <c r="E44" s="4" t="s">
        <v>14</v>
      </c>
      <c r="F44" s="4" t="s">
        <v>12</v>
      </c>
      <c r="G44" s="4" t="s">
        <v>10</v>
      </c>
      <c r="H44" s="4">
        <v>9</v>
      </c>
      <c r="I44" s="4">
        <v>70000</v>
      </c>
      <c r="J44" s="4">
        <f t="shared" si="1"/>
        <v>630000</v>
      </c>
    </row>
    <row r="45" spans="4:10">
      <c r="D45" s="3">
        <v>45336</v>
      </c>
      <c r="E45" s="4" t="s">
        <v>17</v>
      </c>
      <c r="F45" s="4" t="s">
        <v>15</v>
      </c>
      <c r="G45" s="4" t="s">
        <v>13</v>
      </c>
      <c r="H45" s="4">
        <v>8</v>
      </c>
      <c r="I45" s="4">
        <v>50000</v>
      </c>
      <c r="J45" s="4">
        <f t="shared" si="1"/>
        <v>400000</v>
      </c>
    </row>
    <row r="46" spans="4:10">
      <c r="D46" s="3">
        <v>45337</v>
      </c>
      <c r="E46" s="4" t="s">
        <v>20</v>
      </c>
      <c r="F46" s="4" t="s">
        <v>18</v>
      </c>
      <c r="G46" s="4" t="s">
        <v>16</v>
      </c>
      <c r="H46" s="4">
        <v>11</v>
      </c>
      <c r="I46" s="4">
        <v>20000</v>
      </c>
      <c r="J46" s="4">
        <f t="shared" si="1"/>
        <v>220000</v>
      </c>
    </row>
    <row r="47" spans="4:10" ht="30">
      <c r="D47" s="3">
        <v>45338</v>
      </c>
      <c r="E47" s="4" t="s">
        <v>8</v>
      </c>
      <c r="F47" s="4" t="s">
        <v>21</v>
      </c>
      <c r="G47" s="4" t="s">
        <v>19</v>
      </c>
      <c r="H47" s="4">
        <v>14</v>
      </c>
      <c r="I47" s="4">
        <v>30000</v>
      </c>
      <c r="J47" s="4">
        <f t="shared" si="1"/>
        <v>420000</v>
      </c>
    </row>
    <row r="48" spans="4:10">
      <c r="D48" s="3">
        <v>45339</v>
      </c>
      <c r="E48" s="4" t="s">
        <v>11</v>
      </c>
      <c r="F48" s="4" t="s">
        <v>23</v>
      </c>
      <c r="G48" s="4" t="s">
        <v>10</v>
      </c>
      <c r="H48" s="4">
        <v>10</v>
      </c>
      <c r="I48" s="4">
        <v>70000</v>
      </c>
      <c r="J48" s="4">
        <f t="shared" si="1"/>
        <v>700000</v>
      </c>
    </row>
    <row r="49" spans="4:10">
      <c r="D49" s="3">
        <v>45340</v>
      </c>
      <c r="E49" s="4" t="s">
        <v>14</v>
      </c>
      <c r="F49" s="4" t="s">
        <v>15</v>
      </c>
      <c r="G49" s="4" t="s">
        <v>13</v>
      </c>
      <c r="H49" s="4">
        <v>9</v>
      </c>
      <c r="I49" s="4">
        <v>50000</v>
      </c>
      <c r="J49" s="4">
        <f t="shared" si="1"/>
        <v>450000</v>
      </c>
    </row>
    <row r="50" spans="4:10">
      <c r="D50" s="3">
        <v>45341</v>
      </c>
      <c r="E50" s="4" t="s">
        <v>17</v>
      </c>
      <c r="F50" s="4" t="s">
        <v>18</v>
      </c>
      <c r="G50" s="4" t="s">
        <v>16</v>
      </c>
      <c r="H50" s="4">
        <v>13</v>
      </c>
      <c r="I50" s="4">
        <v>20000</v>
      </c>
      <c r="J50" s="4">
        <f t="shared" si="1"/>
        <v>260000</v>
      </c>
    </row>
    <row r="51" spans="4:10" ht="30">
      <c r="D51" s="3">
        <v>45342</v>
      </c>
      <c r="E51" s="4" t="s">
        <v>20</v>
      </c>
      <c r="F51" s="4" t="s">
        <v>21</v>
      </c>
      <c r="G51" s="4" t="s">
        <v>19</v>
      </c>
      <c r="H51" s="4">
        <v>8</v>
      </c>
      <c r="I51" s="4">
        <v>30000</v>
      </c>
      <c r="J51" s="4">
        <f t="shared" si="1"/>
        <v>240000</v>
      </c>
    </row>
    <row r="52" spans="4:10">
      <c r="D52" s="3">
        <v>45343</v>
      </c>
      <c r="E52" s="4" t="s">
        <v>22</v>
      </c>
      <c r="F52" s="4" t="s">
        <v>23</v>
      </c>
      <c r="G52" s="4" t="s">
        <v>10</v>
      </c>
      <c r="H52" s="4">
        <v>12</v>
      </c>
      <c r="I52" s="4">
        <v>70000</v>
      </c>
      <c r="J52" s="4">
        <f t="shared" si="1"/>
        <v>840000</v>
      </c>
    </row>
    <row r="53" spans="4:10">
      <c r="D53" s="3">
        <v>45344</v>
      </c>
      <c r="E53" s="4" t="s">
        <v>11</v>
      </c>
      <c r="F53" s="4" t="s">
        <v>15</v>
      </c>
      <c r="G53" s="4" t="s">
        <v>13</v>
      </c>
      <c r="H53" s="4">
        <v>7</v>
      </c>
      <c r="I53" s="4">
        <v>50000</v>
      </c>
      <c r="J53" s="4">
        <f t="shared" si="1"/>
        <v>350000</v>
      </c>
    </row>
    <row r="54" spans="4:10">
      <c r="D54" s="3">
        <v>45345</v>
      </c>
      <c r="E54" s="4" t="s">
        <v>14</v>
      </c>
      <c r="F54" s="4" t="s">
        <v>18</v>
      </c>
      <c r="G54" s="4" t="s">
        <v>16</v>
      </c>
      <c r="H54" s="4">
        <v>9</v>
      </c>
      <c r="I54" s="4">
        <v>20000</v>
      </c>
      <c r="J54" s="4">
        <f t="shared" si="1"/>
        <v>180000</v>
      </c>
    </row>
    <row r="55" spans="4:10" ht="30">
      <c r="D55" s="3">
        <v>45346</v>
      </c>
      <c r="E55" s="4" t="s">
        <v>8</v>
      </c>
      <c r="F55" s="4" t="s">
        <v>9</v>
      </c>
      <c r="G55" s="4" t="s">
        <v>19</v>
      </c>
      <c r="H55" s="4">
        <v>12</v>
      </c>
      <c r="I55" s="4">
        <v>30000</v>
      </c>
      <c r="J55" s="4">
        <f t="shared" si="1"/>
        <v>360000</v>
      </c>
    </row>
    <row r="56" spans="4:10">
      <c r="D56" s="3">
        <v>45347</v>
      </c>
      <c r="E56" s="4" t="s">
        <v>20</v>
      </c>
      <c r="F56" s="4" t="s">
        <v>12</v>
      </c>
      <c r="G56" s="4" t="s">
        <v>10</v>
      </c>
      <c r="H56" s="4">
        <v>5</v>
      </c>
      <c r="I56" s="4">
        <v>70000</v>
      </c>
      <c r="J56" s="4">
        <f t="shared" si="1"/>
        <v>350000</v>
      </c>
    </row>
    <row r="57" spans="4:10">
      <c r="D57" s="3">
        <v>45352</v>
      </c>
      <c r="E57" s="4" t="s">
        <v>22</v>
      </c>
      <c r="F57" s="4" t="s">
        <v>9</v>
      </c>
      <c r="G57" s="4" t="s">
        <v>10</v>
      </c>
      <c r="H57" s="4">
        <v>12</v>
      </c>
      <c r="I57" s="4">
        <v>70000</v>
      </c>
      <c r="J57" s="4">
        <f t="shared" si="1"/>
        <v>840000</v>
      </c>
    </row>
    <row r="58" spans="4:10">
      <c r="D58" s="3">
        <v>45353</v>
      </c>
      <c r="E58" s="4" t="s">
        <v>11</v>
      </c>
      <c r="F58" s="4" t="s">
        <v>9</v>
      </c>
      <c r="G58" s="4" t="s">
        <v>13</v>
      </c>
      <c r="H58" s="4">
        <v>8</v>
      </c>
      <c r="I58" s="4">
        <v>50000</v>
      </c>
      <c r="J58" s="4">
        <f t="shared" si="1"/>
        <v>400000</v>
      </c>
    </row>
    <row r="59" spans="4:10">
      <c r="D59" s="3">
        <v>45354</v>
      </c>
      <c r="E59" s="4" t="s">
        <v>14</v>
      </c>
      <c r="F59" s="4" t="s">
        <v>21</v>
      </c>
      <c r="G59" s="4" t="s">
        <v>16</v>
      </c>
      <c r="H59" s="4">
        <v>7</v>
      </c>
      <c r="I59" s="4">
        <v>20000</v>
      </c>
      <c r="J59" s="4">
        <f t="shared" si="1"/>
        <v>140000</v>
      </c>
    </row>
    <row r="60" spans="4:10" ht="30">
      <c r="D60" s="3">
        <v>45355</v>
      </c>
      <c r="E60" s="4" t="s">
        <v>17</v>
      </c>
      <c r="F60" s="4" t="s">
        <v>23</v>
      </c>
      <c r="G60" s="4" t="s">
        <v>19</v>
      </c>
      <c r="H60" s="4">
        <v>9</v>
      </c>
      <c r="I60" s="4">
        <v>30000</v>
      </c>
      <c r="J60" s="4">
        <f t="shared" si="1"/>
        <v>270000</v>
      </c>
    </row>
    <row r="61" spans="4:10">
      <c r="D61" s="3">
        <v>45356</v>
      </c>
      <c r="E61" s="4" t="s">
        <v>20</v>
      </c>
      <c r="F61" s="4" t="s">
        <v>21</v>
      </c>
      <c r="G61" s="4" t="s">
        <v>10</v>
      </c>
      <c r="H61" s="4">
        <v>6</v>
      </c>
      <c r="I61" s="4">
        <v>70000</v>
      </c>
      <c r="J61" s="4">
        <f t="shared" si="1"/>
        <v>420000</v>
      </c>
    </row>
    <row r="62" spans="4:10">
      <c r="D62" s="3">
        <v>45357</v>
      </c>
      <c r="E62" s="4" t="s">
        <v>8</v>
      </c>
      <c r="F62" s="4" t="s">
        <v>23</v>
      </c>
      <c r="G62" s="4" t="s">
        <v>13</v>
      </c>
      <c r="H62" s="4">
        <v>10</v>
      </c>
      <c r="I62" s="4">
        <v>50000</v>
      </c>
      <c r="J62" s="4">
        <f t="shared" si="1"/>
        <v>500000</v>
      </c>
    </row>
    <row r="63" spans="4:10">
      <c r="D63" s="3">
        <v>45358</v>
      </c>
      <c r="E63" s="4" t="s">
        <v>11</v>
      </c>
      <c r="F63" s="4" t="s">
        <v>15</v>
      </c>
      <c r="G63" s="4" t="s">
        <v>16</v>
      </c>
      <c r="H63" s="4">
        <v>8</v>
      </c>
      <c r="I63" s="4">
        <v>20000</v>
      </c>
      <c r="J63" s="4">
        <f t="shared" si="1"/>
        <v>160000</v>
      </c>
    </row>
    <row r="64" spans="4:10" ht="30">
      <c r="D64" s="3">
        <v>45359</v>
      </c>
      <c r="E64" s="4" t="s">
        <v>8</v>
      </c>
      <c r="F64" s="4" t="s">
        <v>18</v>
      </c>
      <c r="G64" s="4" t="s">
        <v>19</v>
      </c>
      <c r="H64" s="4">
        <v>13</v>
      </c>
      <c r="I64" s="4">
        <v>30000</v>
      </c>
      <c r="J64" s="4">
        <f t="shared" si="1"/>
        <v>390000</v>
      </c>
    </row>
    <row r="65" spans="4:10">
      <c r="D65" s="3">
        <v>45360</v>
      </c>
      <c r="E65" s="4" t="s">
        <v>17</v>
      </c>
      <c r="F65" s="4" t="s">
        <v>9</v>
      </c>
      <c r="G65" s="4" t="s">
        <v>10</v>
      </c>
      <c r="H65" s="4">
        <v>9</v>
      </c>
      <c r="I65" s="4">
        <v>70000</v>
      </c>
      <c r="J65" s="4">
        <f t="shared" si="1"/>
        <v>630000</v>
      </c>
    </row>
    <row r="66" spans="4:10">
      <c r="D66" s="3">
        <v>45361</v>
      </c>
      <c r="E66" s="4" t="s">
        <v>20</v>
      </c>
      <c r="F66" s="4" t="s">
        <v>15</v>
      </c>
      <c r="G66" s="4" t="s">
        <v>13</v>
      </c>
      <c r="H66" s="4">
        <v>5</v>
      </c>
      <c r="I66" s="4">
        <v>50000</v>
      </c>
      <c r="J66" s="4">
        <f t="shared" si="1"/>
        <v>250000</v>
      </c>
    </row>
    <row r="67" spans="4:10">
      <c r="D67" s="3">
        <v>45362</v>
      </c>
      <c r="E67" s="4" t="s">
        <v>22</v>
      </c>
      <c r="F67" s="4" t="s">
        <v>12</v>
      </c>
      <c r="G67" s="4" t="s">
        <v>16</v>
      </c>
      <c r="H67" s="4">
        <v>11</v>
      </c>
      <c r="I67" s="4">
        <v>20000</v>
      </c>
      <c r="J67" s="4">
        <f t="shared" si="1"/>
        <v>220000</v>
      </c>
    </row>
    <row r="68" spans="4:10" ht="30">
      <c r="D68" s="3">
        <v>45363</v>
      </c>
      <c r="E68" s="4" t="s">
        <v>11</v>
      </c>
      <c r="F68" s="4" t="s">
        <v>15</v>
      </c>
      <c r="G68" s="4" t="s">
        <v>19</v>
      </c>
      <c r="H68" s="4">
        <v>14</v>
      </c>
      <c r="I68" s="4">
        <v>30000</v>
      </c>
      <c r="J68" s="4">
        <f t="shared" si="1"/>
        <v>420000</v>
      </c>
    </row>
    <row r="69" spans="4:10">
      <c r="D69" s="3">
        <v>45364</v>
      </c>
      <c r="E69" s="4" t="s">
        <v>14</v>
      </c>
      <c r="F69" s="4" t="s">
        <v>18</v>
      </c>
      <c r="G69" s="4" t="s">
        <v>10</v>
      </c>
      <c r="H69" s="4">
        <v>10</v>
      </c>
      <c r="I69" s="4">
        <v>70000</v>
      </c>
      <c r="J69" s="4">
        <f t="shared" si="1"/>
        <v>700000</v>
      </c>
    </row>
    <row r="70" spans="4:10">
      <c r="D70" s="3">
        <v>45365</v>
      </c>
      <c r="E70" s="4" t="s">
        <v>17</v>
      </c>
      <c r="F70" s="4" t="s">
        <v>21</v>
      </c>
      <c r="G70" s="4" t="s">
        <v>13</v>
      </c>
      <c r="H70" s="4">
        <v>6</v>
      </c>
      <c r="I70" s="4">
        <v>50000</v>
      </c>
      <c r="J70" s="4">
        <f t="shared" si="1"/>
        <v>300000</v>
      </c>
    </row>
    <row r="71" spans="4:10">
      <c r="D71" s="3">
        <v>45366</v>
      </c>
      <c r="E71" s="4" t="s">
        <v>8</v>
      </c>
      <c r="F71" s="4" t="s">
        <v>23</v>
      </c>
      <c r="G71" s="4" t="s">
        <v>16</v>
      </c>
      <c r="H71" s="4">
        <v>8</v>
      </c>
      <c r="I71" s="4">
        <v>20000</v>
      </c>
      <c r="J71" s="4">
        <f t="shared" ref="J71:J82" si="2">H71*I71</f>
        <v>160000</v>
      </c>
    </row>
    <row r="72" spans="4:10" ht="30">
      <c r="D72" s="3">
        <v>45367</v>
      </c>
      <c r="E72" s="4" t="s">
        <v>22</v>
      </c>
      <c r="F72" s="4" t="s">
        <v>15</v>
      </c>
      <c r="G72" s="4" t="s">
        <v>19</v>
      </c>
      <c r="H72" s="4">
        <v>12</v>
      </c>
      <c r="I72" s="4">
        <v>30000</v>
      </c>
      <c r="J72" s="4">
        <f t="shared" si="2"/>
        <v>360000</v>
      </c>
    </row>
    <row r="73" spans="4:10">
      <c r="D73" s="3">
        <v>45368</v>
      </c>
      <c r="E73" s="4" t="s">
        <v>11</v>
      </c>
      <c r="F73" s="4" t="s">
        <v>18</v>
      </c>
      <c r="G73" s="4" t="s">
        <v>10</v>
      </c>
      <c r="H73" s="4">
        <v>9</v>
      </c>
      <c r="I73" s="4">
        <v>70000</v>
      </c>
      <c r="J73" s="4">
        <f t="shared" si="2"/>
        <v>630000</v>
      </c>
    </row>
    <row r="74" spans="4:10">
      <c r="D74" s="3">
        <v>45369</v>
      </c>
      <c r="E74" s="4" t="s">
        <v>8</v>
      </c>
      <c r="F74" s="4" t="s">
        <v>12</v>
      </c>
      <c r="G74" s="4" t="s">
        <v>13</v>
      </c>
      <c r="H74" s="4">
        <v>7</v>
      </c>
      <c r="I74" s="4">
        <v>50000</v>
      </c>
      <c r="J74" s="4">
        <f t="shared" si="2"/>
        <v>350000</v>
      </c>
    </row>
    <row r="75" spans="4:10">
      <c r="D75" s="3">
        <v>45370</v>
      </c>
      <c r="E75" s="4" t="s">
        <v>17</v>
      </c>
      <c r="F75" s="4" t="s">
        <v>15</v>
      </c>
      <c r="G75" s="4" t="s">
        <v>16</v>
      </c>
      <c r="H75" s="4">
        <v>14</v>
      </c>
      <c r="I75" s="4">
        <v>20000</v>
      </c>
      <c r="J75" s="4">
        <f t="shared" si="2"/>
        <v>280000</v>
      </c>
    </row>
    <row r="76" spans="4:10" ht="30">
      <c r="D76" s="3">
        <v>45371</v>
      </c>
      <c r="E76" s="4" t="s">
        <v>20</v>
      </c>
      <c r="F76" s="4" t="s">
        <v>18</v>
      </c>
      <c r="G76" s="4" t="s">
        <v>19</v>
      </c>
      <c r="H76" s="4">
        <v>8</v>
      </c>
      <c r="I76" s="4">
        <v>30000</v>
      </c>
      <c r="J76" s="4">
        <f t="shared" si="2"/>
        <v>240000</v>
      </c>
    </row>
    <row r="77" spans="4:10">
      <c r="D77" s="3">
        <v>45372</v>
      </c>
      <c r="E77" s="4" t="s">
        <v>22</v>
      </c>
      <c r="F77" s="4" t="s">
        <v>21</v>
      </c>
      <c r="G77" s="4" t="s">
        <v>10</v>
      </c>
      <c r="H77" s="4">
        <v>11</v>
      </c>
      <c r="I77" s="4">
        <v>70000</v>
      </c>
      <c r="J77" s="4">
        <f t="shared" si="2"/>
        <v>770000</v>
      </c>
    </row>
    <row r="78" spans="4:10">
      <c r="D78" s="3">
        <v>45373</v>
      </c>
      <c r="E78" s="4" t="s">
        <v>8</v>
      </c>
      <c r="F78" s="4" t="s">
        <v>23</v>
      </c>
      <c r="G78" s="4" t="s">
        <v>13</v>
      </c>
      <c r="H78" s="4">
        <v>5</v>
      </c>
      <c r="I78" s="4">
        <v>50000</v>
      </c>
      <c r="J78" s="4">
        <f t="shared" si="2"/>
        <v>250000</v>
      </c>
    </row>
    <row r="79" spans="4:10">
      <c r="D79" s="3">
        <v>45374</v>
      </c>
      <c r="E79" s="4" t="s">
        <v>14</v>
      </c>
      <c r="F79" s="4" t="s">
        <v>15</v>
      </c>
      <c r="G79" s="4" t="s">
        <v>16</v>
      </c>
      <c r="H79" s="4">
        <v>10</v>
      </c>
      <c r="I79" s="4">
        <v>20000</v>
      </c>
      <c r="J79" s="4">
        <f t="shared" si="2"/>
        <v>200000</v>
      </c>
    </row>
    <row r="80" spans="4:10" ht="30">
      <c r="D80" s="3">
        <v>45375</v>
      </c>
      <c r="E80" s="4" t="s">
        <v>17</v>
      </c>
      <c r="F80" s="4" t="s">
        <v>18</v>
      </c>
      <c r="G80" s="4" t="s">
        <v>19</v>
      </c>
      <c r="H80" s="4">
        <v>9</v>
      </c>
      <c r="I80" s="4">
        <v>30000</v>
      </c>
      <c r="J80" s="4">
        <f t="shared" si="2"/>
        <v>270000</v>
      </c>
    </row>
    <row r="81" spans="4:18">
      <c r="D81" s="3">
        <v>45376</v>
      </c>
      <c r="E81" s="4" t="s">
        <v>20</v>
      </c>
      <c r="F81" s="4" t="s">
        <v>23</v>
      </c>
      <c r="G81" s="4" t="s">
        <v>10</v>
      </c>
      <c r="H81" s="4">
        <v>10</v>
      </c>
      <c r="I81" s="4">
        <v>70000</v>
      </c>
      <c r="J81" s="4">
        <f t="shared" si="2"/>
        <v>700000</v>
      </c>
    </row>
    <row r="82" spans="4:18" ht="30">
      <c r="D82" s="3">
        <v>45381</v>
      </c>
      <c r="E82" s="4" t="s">
        <v>8</v>
      </c>
      <c r="F82" s="4" t="s">
        <v>18</v>
      </c>
      <c r="G82" s="4" t="s">
        <v>19</v>
      </c>
      <c r="H82" s="4">
        <v>5</v>
      </c>
      <c r="I82" s="4">
        <v>30000</v>
      </c>
      <c r="J82" s="4">
        <f t="shared" si="2"/>
        <v>150000</v>
      </c>
    </row>
    <row r="87" spans="4:18">
      <c r="D87" s="43" t="s">
        <v>0</v>
      </c>
      <c r="E87" s="43"/>
      <c r="F87" s="43"/>
      <c r="G87" s="43"/>
      <c r="H87" s="43"/>
      <c r="I87" s="43"/>
      <c r="J87" s="43"/>
      <c r="M87" s="43" t="s">
        <v>0</v>
      </c>
      <c r="N87" s="43"/>
      <c r="O87" s="43"/>
      <c r="P87" s="43"/>
      <c r="Q87" s="43"/>
      <c r="R87" s="43"/>
    </row>
    <row r="88" spans="4:18">
      <c r="D88" s="43"/>
      <c r="E88" s="43"/>
      <c r="F88" s="43"/>
      <c r="G88" s="43"/>
      <c r="H88" s="43"/>
      <c r="I88" s="43"/>
      <c r="J88" s="43"/>
      <c r="M88" s="43"/>
      <c r="N88" s="43"/>
      <c r="O88" s="43"/>
      <c r="P88" s="43"/>
      <c r="Q88" s="43"/>
      <c r="R88" s="43"/>
    </row>
    <row r="89" spans="4:18">
      <c r="D89" s="58" t="s">
        <v>55</v>
      </c>
      <c r="E89" s="58"/>
      <c r="F89" s="58"/>
      <c r="G89" s="58"/>
      <c r="H89" s="58"/>
      <c r="I89" s="58"/>
      <c r="J89" s="58"/>
      <c r="M89" s="58" t="s">
        <v>56</v>
      </c>
      <c r="N89" s="58"/>
      <c r="O89" s="58"/>
      <c r="P89" s="58"/>
      <c r="Q89" s="58"/>
      <c r="R89" s="58"/>
    </row>
    <row r="90" spans="4:18" ht="30">
      <c r="D90" s="29" t="s">
        <v>77</v>
      </c>
      <c r="E90" s="29" t="s">
        <v>78</v>
      </c>
      <c r="F90" s="29" t="s">
        <v>79</v>
      </c>
      <c r="G90" s="36" t="s">
        <v>80</v>
      </c>
      <c r="H90" s="29" t="s">
        <v>34</v>
      </c>
      <c r="M90" s="29" t="s">
        <v>77</v>
      </c>
      <c r="N90" s="29" t="s">
        <v>78</v>
      </c>
      <c r="O90" s="29" t="s">
        <v>79</v>
      </c>
      <c r="P90" s="36" t="s">
        <v>80</v>
      </c>
      <c r="Q90" s="29" t="s">
        <v>34</v>
      </c>
    </row>
    <row r="91" spans="4:18">
      <c r="D91" s="11" t="s">
        <v>10</v>
      </c>
      <c r="E91" s="11" t="s">
        <v>4</v>
      </c>
      <c r="F91" s="11">
        <f>SUMIF(G7:G31,"laptop",H7:H31)</f>
        <v>53</v>
      </c>
      <c r="G91" s="37">
        <v>60000</v>
      </c>
      <c r="H91" s="11">
        <f>SUM(F91*G91)</f>
        <v>3180000</v>
      </c>
      <c r="M91" s="11" t="s">
        <v>10</v>
      </c>
      <c r="N91" s="11" t="s">
        <v>4</v>
      </c>
      <c r="O91">
        <f>SUMIF(G32:G56,"laptop",H32:H56)</f>
        <v>55</v>
      </c>
      <c r="P91" s="37">
        <v>60000</v>
      </c>
      <c r="Q91" s="11">
        <f>SUM(O91*P91)</f>
        <v>3300000</v>
      </c>
    </row>
    <row r="92" spans="4:18">
      <c r="D92" s="11" t="s">
        <v>13</v>
      </c>
      <c r="E92" s="11" t="s">
        <v>4</v>
      </c>
      <c r="F92" s="11">
        <f>SUMIF(G7:G31,"desktop",H7:H31)</f>
        <v>48</v>
      </c>
      <c r="G92" s="11">
        <v>45000</v>
      </c>
      <c r="H92" s="11">
        <f t="shared" ref="H92:H99" si="3">SUM(F92*G92)</f>
        <v>2160000</v>
      </c>
      <c r="M92" s="11" t="s">
        <v>13</v>
      </c>
      <c r="N92" s="11" t="s">
        <v>4</v>
      </c>
      <c r="O92" s="11">
        <f>SUMIF(G32:G56,"desktop",H32:H56)</f>
        <v>50</v>
      </c>
      <c r="P92" s="11">
        <v>45000</v>
      </c>
      <c r="Q92" s="11">
        <f>SUM(O92*P92)</f>
        <v>2250000</v>
      </c>
    </row>
    <row r="93" spans="4:18">
      <c r="D93" s="11" t="s">
        <v>19</v>
      </c>
      <c r="E93" s="11" t="s">
        <v>4</v>
      </c>
      <c r="F93" s="11">
        <f>SUMIF(G7:G31,"smartphone",H7:H31)</f>
        <v>56</v>
      </c>
      <c r="G93" s="11">
        <v>26000</v>
      </c>
      <c r="H93" s="11">
        <f t="shared" si="3"/>
        <v>1456000</v>
      </c>
      <c r="M93" s="11" t="s">
        <v>19</v>
      </c>
      <c r="N93" s="11" t="s">
        <v>4</v>
      </c>
      <c r="O93" s="11">
        <f>SUMIF(G32:G56,"smartphone",H32:H56)</f>
        <v>79</v>
      </c>
      <c r="P93" s="11">
        <v>26000</v>
      </c>
      <c r="Q93" s="11">
        <f>SUM(O93*P93)</f>
        <v>2054000</v>
      </c>
    </row>
    <row r="94" spans="4:18">
      <c r="D94" s="11" t="s">
        <v>16</v>
      </c>
      <c r="E94" s="11" t="s">
        <v>4</v>
      </c>
      <c r="F94" s="11">
        <f>SUMIF(G7:G31,"tablet",H7:H31)</f>
        <v>48</v>
      </c>
      <c r="G94" s="11">
        <v>17000</v>
      </c>
      <c r="H94" s="11">
        <f t="shared" si="3"/>
        <v>816000</v>
      </c>
      <c r="M94" s="11" t="s">
        <v>16</v>
      </c>
      <c r="N94" s="11" t="s">
        <v>4</v>
      </c>
      <c r="O94" s="11">
        <f>SUMIF(G32:G56,"tablet",H32:H56)</f>
        <v>60</v>
      </c>
      <c r="P94" s="11">
        <v>17000</v>
      </c>
      <c r="Q94" s="11">
        <f>SUM(O94*P94)</f>
        <v>1020000</v>
      </c>
    </row>
    <row r="95" spans="4:18">
      <c r="D95" s="11" t="s">
        <v>81</v>
      </c>
      <c r="E95" s="11" t="s">
        <v>82</v>
      </c>
      <c r="F95" s="11"/>
      <c r="G95" s="11"/>
      <c r="H95" s="11">
        <v>12000</v>
      </c>
      <c r="M95" s="11" t="s">
        <v>81</v>
      </c>
      <c r="N95" s="11" t="s">
        <v>82</v>
      </c>
      <c r="O95" s="11"/>
      <c r="P95" s="11"/>
      <c r="Q95" s="11">
        <v>12000</v>
      </c>
    </row>
    <row r="96" spans="4:18">
      <c r="D96" s="11" t="s">
        <v>84</v>
      </c>
      <c r="E96" s="11" t="s">
        <v>83</v>
      </c>
      <c r="F96" s="11"/>
      <c r="G96" s="11"/>
      <c r="H96" s="11">
        <v>5000</v>
      </c>
      <c r="M96" s="11" t="s">
        <v>84</v>
      </c>
      <c r="N96" s="11" t="s">
        <v>83</v>
      </c>
      <c r="O96" s="11"/>
      <c r="P96" s="11"/>
      <c r="Q96" s="11">
        <v>5000</v>
      </c>
    </row>
    <row r="97" spans="4:17">
      <c r="D97" s="11" t="s">
        <v>85</v>
      </c>
      <c r="E97" s="11" t="s">
        <v>82</v>
      </c>
      <c r="F97" s="11"/>
      <c r="G97" s="11"/>
      <c r="H97" s="11">
        <v>8000</v>
      </c>
      <c r="M97" s="11" t="s">
        <v>85</v>
      </c>
      <c r="N97" s="11" t="s">
        <v>82</v>
      </c>
      <c r="O97" s="11"/>
      <c r="P97" s="11"/>
      <c r="Q97" s="11">
        <v>8000</v>
      </c>
    </row>
    <row r="98" spans="4:17">
      <c r="D98" s="11" t="s">
        <v>86</v>
      </c>
      <c r="E98" s="11" t="s">
        <v>87</v>
      </c>
      <c r="F98" s="11"/>
      <c r="G98" s="11"/>
      <c r="H98" s="11">
        <v>1500</v>
      </c>
      <c r="M98" s="11" t="s">
        <v>86</v>
      </c>
      <c r="N98" s="11" t="s">
        <v>87</v>
      </c>
      <c r="O98" s="11"/>
      <c r="P98" s="11"/>
      <c r="Q98" s="11">
        <v>1500</v>
      </c>
    </row>
    <row r="99" spans="4:17">
      <c r="D99" s="11" t="s">
        <v>89</v>
      </c>
      <c r="E99" s="11" t="s">
        <v>88</v>
      </c>
      <c r="F99" s="11"/>
      <c r="G99" s="11">
        <v>30000</v>
      </c>
      <c r="H99" s="11">
        <f t="shared" si="3"/>
        <v>0</v>
      </c>
      <c r="M99" s="11" t="s">
        <v>89</v>
      </c>
      <c r="N99" s="11" t="s">
        <v>88</v>
      </c>
      <c r="O99" s="11">
        <v>5</v>
      </c>
      <c r="P99" s="11">
        <v>30000</v>
      </c>
      <c r="Q99" s="11">
        <f>SUM(O99*P99)</f>
        <v>150000</v>
      </c>
    </row>
    <row r="100" spans="4:17">
      <c r="D100" s="11" t="s">
        <v>90</v>
      </c>
      <c r="E100" s="11" t="s">
        <v>88</v>
      </c>
      <c r="F100" s="11"/>
      <c r="G100" s="11"/>
      <c r="H100" s="11">
        <v>20000</v>
      </c>
      <c r="M100" s="11" t="s">
        <v>90</v>
      </c>
      <c r="N100" s="11" t="s">
        <v>88</v>
      </c>
      <c r="O100" s="11"/>
      <c r="P100" s="11"/>
      <c r="Q100" s="11">
        <v>20000</v>
      </c>
    </row>
    <row r="101" spans="4:17">
      <c r="D101" s="11" t="s">
        <v>91</v>
      </c>
      <c r="E101" s="11" t="s">
        <v>87</v>
      </c>
      <c r="F101" s="11"/>
      <c r="G101" s="11"/>
      <c r="H101" s="11">
        <v>2000</v>
      </c>
      <c r="M101" s="11" t="s">
        <v>91</v>
      </c>
      <c r="N101" s="11" t="s">
        <v>87</v>
      </c>
      <c r="O101" s="11"/>
      <c r="P101" s="11"/>
      <c r="Q101" s="11">
        <v>2000</v>
      </c>
    </row>
    <row r="102" spans="4:17">
      <c r="D102" s="11" t="s">
        <v>92</v>
      </c>
      <c r="E102" s="11" t="s">
        <v>83</v>
      </c>
      <c r="F102" s="11"/>
      <c r="G102" s="11"/>
      <c r="H102" s="11">
        <v>3000</v>
      </c>
      <c r="M102" s="11" t="s">
        <v>92</v>
      </c>
      <c r="N102" s="11" t="s">
        <v>83</v>
      </c>
      <c r="O102" s="11"/>
      <c r="P102" s="11"/>
      <c r="Q102" s="11">
        <v>3000</v>
      </c>
    </row>
    <row r="103" spans="4:17">
      <c r="D103" s="11" t="s">
        <v>93</v>
      </c>
      <c r="E103" s="11" t="s">
        <v>87</v>
      </c>
      <c r="F103" s="11"/>
      <c r="G103" s="11"/>
      <c r="H103" s="11">
        <v>1000</v>
      </c>
      <c r="M103" s="11" t="s">
        <v>93</v>
      </c>
      <c r="N103" s="11" t="s">
        <v>87</v>
      </c>
      <c r="O103" s="11"/>
      <c r="P103" s="11"/>
      <c r="Q103" s="11">
        <v>1000</v>
      </c>
    </row>
    <row r="104" spans="4:17">
      <c r="D104" s="11" t="s">
        <v>94</v>
      </c>
      <c r="E104" s="11"/>
      <c r="F104" s="11"/>
      <c r="G104" s="11"/>
      <c r="H104" s="11">
        <v>40000</v>
      </c>
      <c r="M104" s="11" t="s">
        <v>94</v>
      </c>
      <c r="N104" s="11"/>
      <c r="O104" s="11"/>
      <c r="P104" s="11"/>
      <c r="Q104" s="11">
        <v>1170000</v>
      </c>
    </row>
    <row r="105" spans="4:17">
      <c r="D105" s="38" t="s">
        <v>95</v>
      </c>
      <c r="H105" s="17">
        <f>SUBTOTAL(9,H91:H104)</f>
        <v>7704500</v>
      </c>
      <c r="M105" s="38" t="s">
        <v>95</v>
      </c>
      <c r="Q105" s="17">
        <f>SUBTOTAL(9,Q91:Q104)</f>
        <v>9996500</v>
      </c>
    </row>
    <row r="111" spans="4:17">
      <c r="E111" s="59" t="s">
        <v>0</v>
      </c>
      <c r="F111" s="43"/>
      <c r="G111" s="43"/>
      <c r="H111" s="43"/>
      <c r="I111" s="43"/>
      <c r="J111" s="43"/>
      <c r="K111" s="60"/>
    </row>
    <row r="112" spans="4:17">
      <c r="E112" s="59"/>
      <c r="F112" s="43"/>
      <c r="G112" s="43"/>
      <c r="H112" s="43"/>
      <c r="I112" s="43"/>
      <c r="J112" s="43"/>
      <c r="K112" s="60"/>
    </row>
    <row r="113" spans="5:11">
      <c r="E113" s="61" t="s">
        <v>57</v>
      </c>
      <c r="F113" s="62"/>
      <c r="G113" s="62"/>
      <c r="H113" s="62"/>
      <c r="I113" s="62"/>
      <c r="J113" s="62"/>
      <c r="K113" s="63"/>
    </row>
    <row r="114" spans="5:11">
      <c r="E114" s="29" t="s">
        <v>77</v>
      </c>
      <c r="F114" s="29" t="s">
        <v>78</v>
      </c>
      <c r="G114" s="29" t="s">
        <v>79</v>
      </c>
      <c r="H114" s="36" t="s">
        <v>80</v>
      </c>
      <c r="I114" s="29" t="s">
        <v>34</v>
      </c>
      <c r="K114" s="11"/>
    </row>
    <row r="115" spans="5:11">
      <c r="E115" s="11" t="s">
        <v>10</v>
      </c>
      <c r="F115" s="11" t="s">
        <v>4</v>
      </c>
      <c r="G115" s="11">
        <f>SUMIF(G57:G82,"laptop",H57:H82)</f>
        <v>67</v>
      </c>
      <c r="H115" s="37">
        <v>60000</v>
      </c>
      <c r="I115" s="11">
        <f>SUM(G115*H115)</f>
        <v>4020000</v>
      </c>
      <c r="K115" s="11">
        <f>SUM(G115*H115)</f>
        <v>4020000</v>
      </c>
    </row>
    <row r="116" spans="5:11">
      <c r="E116" s="11" t="s">
        <v>13</v>
      </c>
      <c r="F116" s="11" t="s">
        <v>4</v>
      </c>
      <c r="G116" s="11">
        <f>SUMIF(G57:G82,"desktop",H57:H82)</f>
        <v>41</v>
      </c>
      <c r="H116" s="11">
        <v>45000</v>
      </c>
      <c r="I116" s="11">
        <f>SUM(G116*H116)</f>
        <v>1845000</v>
      </c>
      <c r="K116" s="11">
        <f t="shared" ref="K116:K123" si="4">SUM(G116*H116)</f>
        <v>1845000</v>
      </c>
    </row>
    <row r="117" spans="5:11">
      <c r="E117" s="11" t="s">
        <v>19</v>
      </c>
      <c r="F117" s="11" t="s">
        <v>4</v>
      </c>
      <c r="G117" s="11">
        <f>SUMIF(G57:G82,"smartphone",H57:H82)</f>
        <v>70</v>
      </c>
      <c r="H117" s="11">
        <v>26000</v>
      </c>
      <c r="I117" s="11">
        <f>SUM(G117*H117)</f>
        <v>1820000</v>
      </c>
      <c r="K117" s="11">
        <f t="shared" si="4"/>
        <v>1820000</v>
      </c>
    </row>
    <row r="118" spans="5:11">
      <c r="E118" s="11" t="s">
        <v>16</v>
      </c>
      <c r="F118" s="11" t="s">
        <v>4</v>
      </c>
      <c r="G118" s="11">
        <f>SUMIF(G57:G82,"tablet",H57:H82)</f>
        <v>58</v>
      </c>
      <c r="H118" s="11">
        <v>17000</v>
      </c>
      <c r="I118" s="11">
        <f>SUM(G118*H118)</f>
        <v>986000</v>
      </c>
      <c r="K118" s="11">
        <f t="shared" si="4"/>
        <v>986000</v>
      </c>
    </row>
    <row r="119" spans="5:11">
      <c r="E119" s="21" t="s">
        <v>81</v>
      </c>
      <c r="F119" s="21" t="s">
        <v>82</v>
      </c>
      <c r="G119" s="11"/>
      <c r="H119" s="11"/>
      <c r="I119" s="11">
        <v>12000</v>
      </c>
      <c r="K119" s="11">
        <v>12000</v>
      </c>
    </row>
    <row r="120" spans="5:11" ht="30">
      <c r="E120" s="21" t="s">
        <v>84</v>
      </c>
      <c r="F120" s="21" t="s">
        <v>83</v>
      </c>
      <c r="G120" s="21"/>
      <c r="H120" s="11"/>
      <c r="I120" s="11">
        <v>5000</v>
      </c>
      <c r="K120" s="11">
        <v>5000</v>
      </c>
    </row>
    <row r="121" spans="5:11">
      <c r="E121" s="11" t="s">
        <v>85</v>
      </c>
      <c r="F121" s="11" t="s">
        <v>82</v>
      </c>
      <c r="G121" s="11"/>
      <c r="H121" s="11"/>
      <c r="I121" s="11">
        <v>8000</v>
      </c>
      <c r="K121" s="11">
        <v>8000</v>
      </c>
    </row>
    <row r="122" spans="5:11">
      <c r="E122" s="11" t="s">
        <v>86</v>
      </c>
      <c r="F122" s="11" t="s">
        <v>87</v>
      </c>
      <c r="G122" s="11"/>
      <c r="H122" s="11"/>
      <c r="I122" s="11">
        <v>1500</v>
      </c>
      <c r="K122" s="11">
        <v>1500</v>
      </c>
    </row>
    <row r="123" spans="5:11">
      <c r="E123" s="11" t="s">
        <v>89</v>
      </c>
      <c r="F123" s="11" t="s">
        <v>88</v>
      </c>
      <c r="G123" s="11">
        <v>5</v>
      </c>
      <c r="H123" s="11">
        <v>30000</v>
      </c>
      <c r="I123" s="11">
        <f>SUM(G123*H123)</f>
        <v>150000</v>
      </c>
      <c r="K123" s="11">
        <f t="shared" si="4"/>
        <v>150000</v>
      </c>
    </row>
    <row r="124" spans="5:11">
      <c r="E124" s="11" t="s">
        <v>90</v>
      </c>
      <c r="F124" s="11" t="s">
        <v>88</v>
      </c>
      <c r="G124" s="11"/>
      <c r="H124" s="11"/>
      <c r="I124" s="11">
        <v>20000</v>
      </c>
      <c r="K124" s="11">
        <v>20000</v>
      </c>
    </row>
    <row r="125" spans="5:11">
      <c r="E125" s="11" t="s">
        <v>91</v>
      </c>
      <c r="F125" s="11" t="s">
        <v>87</v>
      </c>
      <c r="G125" s="11"/>
      <c r="H125" s="11"/>
      <c r="I125" s="11">
        <v>2000</v>
      </c>
      <c r="K125" s="11">
        <v>2000</v>
      </c>
    </row>
    <row r="126" spans="5:11">
      <c r="E126" s="11" t="s">
        <v>92</v>
      </c>
      <c r="F126" s="11" t="s">
        <v>83</v>
      </c>
      <c r="G126" s="11"/>
      <c r="H126" s="11"/>
      <c r="I126" s="11">
        <v>3000</v>
      </c>
      <c r="K126" s="11">
        <v>3000</v>
      </c>
    </row>
    <row r="127" spans="5:11">
      <c r="E127" s="11" t="s">
        <v>93</v>
      </c>
      <c r="F127" s="11" t="s">
        <v>87</v>
      </c>
      <c r="G127" s="11"/>
      <c r="H127" s="11"/>
      <c r="I127" s="11">
        <v>1000</v>
      </c>
      <c r="K127" s="11">
        <v>1000</v>
      </c>
    </row>
    <row r="128" spans="5:11">
      <c r="E128" s="11" t="s">
        <v>94</v>
      </c>
      <c r="F128" s="11"/>
      <c r="G128" s="11"/>
      <c r="H128" s="11"/>
      <c r="I128" s="11">
        <v>1170000</v>
      </c>
      <c r="K128" s="11">
        <v>110000</v>
      </c>
    </row>
    <row r="129" spans="5:20">
      <c r="E129" s="38" t="s">
        <v>95</v>
      </c>
      <c r="F129" s="17"/>
      <c r="G129" s="17"/>
      <c r="H129" s="17"/>
      <c r="I129" s="17"/>
      <c r="K129" s="17">
        <f>SUBTOTAL(9,K115:K128)</f>
        <v>8983500</v>
      </c>
    </row>
    <row r="132" spans="5:20">
      <c r="E132" s="46" t="s">
        <v>104</v>
      </c>
      <c r="F132" s="46"/>
      <c r="G132" s="46"/>
      <c r="H132" s="46"/>
      <c r="I132" s="46"/>
      <c r="J132" s="46"/>
      <c r="K132" s="46"/>
      <c r="L132" s="46"/>
      <c r="M132" s="46"/>
      <c r="N132" s="46"/>
      <c r="O132" s="46"/>
      <c r="P132" s="46"/>
    </row>
    <row r="133" spans="5:20" ht="15.75">
      <c r="K133" s="25"/>
      <c r="L133" s="25"/>
      <c r="M133" s="25"/>
      <c r="N133" s="25"/>
      <c r="O133" s="25"/>
      <c r="Q133" s="25"/>
      <c r="R133" s="25"/>
      <c r="S133" s="25"/>
      <c r="T133" s="25"/>
    </row>
    <row r="136" spans="5:20">
      <c r="E136" s="30" t="s">
        <v>51</v>
      </c>
      <c r="F136" s="30" t="s">
        <v>96</v>
      </c>
      <c r="G136" s="30" t="s">
        <v>97</v>
      </c>
      <c r="H136" s="30" t="s">
        <v>98</v>
      </c>
      <c r="I136" s="30"/>
      <c r="K136" s="30" t="s">
        <v>99</v>
      </c>
    </row>
    <row r="137" spans="5:20">
      <c r="E137" s="30" t="s">
        <v>100</v>
      </c>
      <c r="F137" s="39">
        <f>SUM(H91:H104)</f>
        <v>7704500</v>
      </c>
      <c r="G137" s="30">
        <f>SUM(K149:K173)</f>
        <v>8750000</v>
      </c>
      <c r="H137" s="30">
        <f>SUM(G137-F137)</f>
        <v>1045500</v>
      </c>
      <c r="I137" s="30"/>
      <c r="K137" s="30" t="str">
        <f>IF(G137&gt;=F137,"Profit","Loss")</f>
        <v>Profit</v>
      </c>
    </row>
    <row r="138" spans="5:20">
      <c r="E138" s="30" t="s">
        <v>101</v>
      </c>
      <c r="F138" s="30">
        <f>SUM(Q91:Q104)</f>
        <v>9996500</v>
      </c>
      <c r="G138" s="30">
        <f>SUM(K174:K198)</f>
        <v>9920000</v>
      </c>
      <c r="H138" s="30">
        <f>SUM(G138-F138)</f>
        <v>-76500</v>
      </c>
      <c r="I138" s="30"/>
      <c r="K138" s="30" t="str">
        <f>IF(G138&gt;=F138,"Profit","Loss")</f>
        <v>Loss</v>
      </c>
    </row>
    <row r="139" spans="5:20">
      <c r="E139" s="30" t="s">
        <v>102</v>
      </c>
      <c r="F139" s="30">
        <f>SUM(K115:K128)</f>
        <v>8983500</v>
      </c>
      <c r="G139" s="30">
        <f>SUM(K199:K224)</f>
        <v>10000000</v>
      </c>
      <c r="H139" s="30">
        <f>SUM(G139-F139)</f>
        <v>1016500</v>
      </c>
      <c r="I139" s="30"/>
      <c r="K139" s="30" t="str">
        <f>IF(G139&gt;=F139,"Profit","Loss")</f>
        <v>Profit</v>
      </c>
    </row>
    <row r="146" spans="5:11">
      <c r="E146" s="43" t="s">
        <v>0</v>
      </c>
      <c r="F146" s="43"/>
      <c r="G146" s="43"/>
      <c r="H146" s="43"/>
      <c r="I146" s="43"/>
      <c r="J146" s="43"/>
      <c r="K146" s="43"/>
    </row>
    <row r="147" spans="5:11">
      <c r="E147" s="43"/>
      <c r="F147" s="43"/>
      <c r="G147" s="43"/>
      <c r="H147" s="43"/>
      <c r="I147" s="43"/>
      <c r="J147" s="43"/>
      <c r="K147" s="43"/>
    </row>
    <row r="148" spans="5:11" ht="35.450000000000003" customHeight="1">
      <c r="E148" s="2" t="s">
        <v>1</v>
      </c>
      <c r="F148" s="2" t="s">
        <v>2</v>
      </c>
      <c r="G148" s="2" t="s">
        <v>3</v>
      </c>
      <c r="H148" s="2" t="s">
        <v>4</v>
      </c>
      <c r="I148" s="2" t="s">
        <v>5</v>
      </c>
      <c r="J148" s="2" t="s">
        <v>6</v>
      </c>
      <c r="K148" s="2" t="s">
        <v>7</v>
      </c>
    </row>
    <row r="149" spans="5:11" ht="30" hidden="1">
      <c r="E149" s="3">
        <v>45296</v>
      </c>
      <c r="F149" s="4" t="s">
        <v>8</v>
      </c>
      <c r="G149" s="4" t="s">
        <v>9</v>
      </c>
      <c r="H149" s="4" t="s">
        <v>10</v>
      </c>
      <c r="I149" s="4">
        <v>5</v>
      </c>
      <c r="J149" s="4">
        <v>70000</v>
      </c>
      <c r="K149" s="4">
        <f t="shared" ref="K149:K180" si="5">I149*J149</f>
        <v>350000</v>
      </c>
    </row>
    <row r="150" spans="5:11" hidden="1">
      <c r="E150" s="3">
        <v>45297</v>
      </c>
      <c r="F150" s="4" t="s">
        <v>11</v>
      </c>
      <c r="G150" s="4" t="s">
        <v>12</v>
      </c>
      <c r="H150" s="4" t="s">
        <v>13</v>
      </c>
      <c r="I150" s="4">
        <v>10</v>
      </c>
      <c r="J150" s="4">
        <v>50000</v>
      </c>
      <c r="K150" s="4">
        <f t="shared" si="5"/>
        <v>500000</v>
      </c>
    </row>
    <row r="151" spans="5:11" ht="30" hidden="1">
      <c r="E151" s="3">
        <v>45298</v>
      </c>
      <c r="F151" s="4" t="s">
        <v>14</v>
      </c>
      <c r="G151" s="4" t="s">
        <v>15</v>
      </c>
      <c r="H151" s="4" t="s">
        <v>16</v>
      </c>
      <c r="I151" s="4">
        <v>7</v>
      </c>
      <c r="J151" s="4">
        <v>20000</v>
      </c>
      <c r="K151" s="4">
        <f t="shared" si="5"/>
        <v>140000</v>
      </c>
    </row>
    <row r="152" spans="5:11" ht="30" hidden="1">
      <c r="E152" s="3">
        <v>45299</v>
      </c>
      <c r="F152" s="4" t="s">
        <v>17</v>
      </c>
      <c r="G152" s="4" t="s">
        <v>18</v>
      </c>
      <c r="H152" s="4" t="s">
        <v>19</v>
      </c>
      <c r="I152" s="4">
        <v>15</v>
      </c>
      <c r="J152" s="4">
        <v>30000</v>
      </c>
      <c r="K152" s="4">
        <f t="shared" si="5"/>
        <v>450000</v>
      </c>
    </row>
    <row r="153" spans="5:11" ht="30" hidden="1">
      <c r="E153" s="3">
        <v>45300</v>
      </c>
      <c r="F153" s="4" t="s">
        <v>20</v>
      </c>
      <c r="G153" s="4" t="s">
        <v>21</v>
      </c>
      <c r="H153" s="4" t="s">
        <v>10</v>
      </c>
      <c r="I153" s="4">
        <v>3</v>
      </c>
      <c r="J153" s="4">
        <v>70000</v>
      </c>
      <c r="K153" s="4">
        <f t="shared" si="5"/>
        <v>210000</v>
      </c>
    </row>
    <row r="154" spans="5:11" ht="30" hidden="1">
      <c r="E154" s="3">
        <v>45301</v>
      </c>
      <c r="F154" s="4" t="s">
        <v>22</v>
      </c>
      <c r="G154" s="4" t="s">
        <v>23</v>
      </c>
      <c r="H154" s="4" t="s">
        <v>13</v>
      </c>
      <c r="I154" s="4">
        <v>6</v>
      </c>
      <c r="J154" s="4">
        <v>50000</v>
      </c>
      <c r="K154" s="4">
        <f t="shared" si="5"/>
        <v>300000</v>
      </c>
    </row>
    <row r="155" spans="5:11" ht="30" hidden="1">
      <c r="E155" s="3">
        <v>45302</v>
      </c>
      <c r="F155" s="4" t="s">
        <v>11</v>
      </c>
      <c r="G155" s="4" t="s">
        <v>15</v>
      </c>
      <c r="H155" s="4" t="s">
        <v>16</v>
      </c>
      <c r="I155" s="4">
        <v>4</v>
      </c>
      <c r="J155" s="4">
        <v>20000</v>
      </c>
      <c r="K155" s="4">
        <f t="shared" si="5"/>
        <v>80000</v>
      </c>
    </row>
    <row r="156" spans="5:11" ht="30" hidden="1">
      <c r="E156" s="3">
        <v>45303</v>
      </c>
      <c r="F156" s="4" t="s">
        <v>14</v>
      </c>
      <c r="G156" s="4" t="s">
        <v>18</v>
      </c>
      <c r="H156" s="4" t="s">
        <v>19</v>
      </c>
      <c r="I156" s="4">
        <v>10</v>
      </c>
      <c r="J156" s="4">
        <v>30000</v>
      </c>
      <c r="K156" s="4">
        <f t="shared" si="5"/>
        <v>300000</v>
      </c>
    </row>
    <row r="157" spans="5:11" ht="30" hidden="1">
      <c r="E157" s="3">
        <v>45304</v>
      </c>
      <c r="F157" s="4" t="s">
        <v>8</v>
      </c>
      <c r="G157" s="4" t="s">
        <v>9</v>
      </c>
      <c r="H157" s="4" t="s">
        <v>10</v>
      </c>
      <c r="I157" s="4">
        <v>8</v>
      </c>
      <c r="J157" s="4">
        <v>70000</v>
      </c>
      <c r="K157" s="4">
        <f t="shared" si="5"/>
        <v>560000</v>
      </c>
    </row>
    <row r="158" spans="5:11" ht="30" hidden="1">
      <c r="E158" s="3">
        <v>45305</v>
      </c>
      <c r="F158" s="4" t="s">
        <v>20</v>
      </c>
      <c r="G158" s="4" t="s">
        <v>9</v>
      </c>
      <c r="H158" s="4" t="s">
        <v>13</v>
      </c>
      <c r="I158" s="4">
        <v>12</v>
      </c>
      <c r="J158" s="4">
        <v>50000</v>
      </c>
      <c r="K158" s="4">
        <f t="shared" si="5"/>
        <v>600000</v>
      </c>
    </row>
    <row r="159" spans="5:11" hidden="1">
      <c r="E159" s="3">
        <v>45306</v>
      </c>
      <c r="F159" s="4" t="s">
        <v>22</v>
      </c>
      <c r="G159" s="4" t="s">
        <v>12</v>
      </c>
      <c r="H159" s="4" t="s">
        <v>16</v>
      </c>
      <c r="I159" s="4">
        <v>9</v>
      </c>
      <c r="J159" s="4">
        <v>20000</v>
      </c>
      <c r="K159" s="4">
        <f t="shared" si="5"/>
        <v>180000</v>
      </c>
    </row>
    <row r="160" spans="5:11" ht="30" hidden="1">
      <c r="E160" s="3">
        <v>45307</v>
      </c>
      <c r="F160" s="4" t="s">
        <v>11</v>
      </c>
      <c r="G160" s="4" t="s">
        <v>15</v>
      </c>
      <c r="H160" s="4" t="s">
        <v>19</v>
      </c>
      <c r="I160" s="4">
        <v>5</v>
      </c>
      <c r="J160" s="4">
        <v>30000</v>
      </c>
      <c r="K160" s="4">
        <f t="shared" si="5"/>
        <v>150000</v>
      </c>
    </row>
    <row r="161" spans="5:11" ht="30" hidden="1">
      <c r="E161" s="3">
        <v>45308</v>
      </c>
      <c r="F161" s="4" t="s">
        <v>14</v>
      </c>
      <c r="G161" s="4" t="s">
        <v>18</v>
      </c>
      <c r="H161" s="4" t="s">
        <v>10</v>
      </c>
      <c r="I161" s="4">
        <v>11</v>
      </c>
      <c r="J161" s="4">
        <v>70000</v>
      </c>
      <c r="K161" s="4">
        <f t="shared" si="5"/>
        <v>770000</v>
      </c>
    </row>
    <row r="162" spans="5:11" ht="30" hidden="1">
      <c r="E162" s="3">
        <v>45309</v>
      </c>
      <c r="F162" s="4" t="s">
        <v>17</v>
      </c>
      <c r="G162" s="4" t="s">
        <v>21</v>
      </c>
      <c r="H162" s="4" t="s">
        <v>13</v>
      </c>
      <c r="I162" s="4">
        <v>7</v>
      </c>
      <c r="J162" s="4">
        <v>50000</v>
      </c>
      <c r="K162" s="4">
        <f t="shared" si="5"/>
        <v>350000</v>
      </c>
    </row>
    <row r="163" spans="5:11" ht="30" hidden="1">
      <c r="E163" s="3">
        <v>45310</v>
      </c>
      <c r="F163" s="4" t="s">
        <v>20</v>
      </c>
      <c r="G163" s="4" t="s">
        <v>23</v>
      </c>
      <c r="H163" s="4" t="s">
        <v>16</v>
      </c>
      <c r="I163" s="4">
        <v>6</v>
      </c>
      <c r="J163" s="4">
        <v>20000</v>
      </c>
      <c r="K163" s="4">
        <f t="shared" si="5"/>
        <v>120000</v>
      </c>
    </row>
    <row r="164" spans="5:11" ht="30" hidden="1">
      <c r="E164" s="3">
        <v>45311</v>
      </c>
      <c r="F164" s="4" t="s">
        <v>22</v>
      </c>
      <c r="G164" s="4" t="s">
        <v>15</v>
      </c>
      <c r="H164" s="4" t="s">
        <v>19</v>
      </c>
      <c r="I164" s="4">
        <v>13</v>
      </c>
      <c r="J164" s="4">
        <v>30000</v>
      </c>
      <c r="K164" s="4">
        <f t="shared" si="5"/>
        <v>390000</v>
      </c>
    </row>
    <row r="165" spans="5:11" ht="30" hidden="1">
      <c r="E165" s="3">
        <v>45312</v>
      </c>
      <c r="F165" s="4" t="s">
        <v>8</v>
      </c>
      <c r="G165" s="4" t="s">
        <v>18</v>
      </c>
      <c r="H165" s="4" t="s">
        <v>10</v>
      </c>
      <c r="I165" s="4">
        <v>9</v>
      </c>
      <c r="J165" s="4">
        <v>70000</v>
      </c>
      <c r="K165" s="4">
        <f t="shared" si="5"/>
        <v>630000</v>
      </c>
    </row>
    <row r="166" spans="5:11" ht="30" hidden="1">
      <c r="E166" s="3">
        <v>45313</v>
      </c>
      <c r="F166" s="4" t="s">
        <v>14</v>
      </c>
      <c r="G166" s="4" t="s">
        <v>21</v>
      </c>
      <c r="H166" s="4" t="s">
        <v>13</v>
      </c>
      <c r="I166" s="4">
        <v>8</v>
      </c>
      <c r="J166" s="4">
        <v>50000</v>
      </c>
      <c r="K166" s="4">
        <f t="shared" si="5"/>
        <v>400000</v>
      </c>
    </row>
    <row r="167" spans="5:11" ht="30" hidden="1">
      <c r="E167" s="3">
        <v>45314</v>
      </c>
      <c r="F167" s="4" t="s">
        <v>17</v>
      </c>
      <c r="G167" s="4" t="s">
        <v>23</v>
      </c>
      <c r="H167" s="4" t="s">
        <v>16</v>
      </c>
      <c r="I167" s="4">
        <v>14</v>
      </c>
      <c r="J167" s="4">
        <v>20000</v>
      </c>
      <c r="K167" s="4">
        <f t="shared" si="5"/>
        <v>280000</v>
      </c>
    </row>
    <row r="168" spans="5:11" ht="30" hidden="1">
      <c r="E168" s="3">
        <v>45315</v>
      </c>
      <c r="F168" s="4" t="s">
        <v>20</v>
      </c>
      <c r="G168" s="4" t="s">
        <v>15</v>
      </c>
      <c r="H168" s="4" t="s">
        <v>19</v>
      </c>
      <c r="I168" s="4">
        <v>7</v>
      </c>
      <c r="J168" s="4">
        <v>30000</v>
      </c>
      <c r="K168" s="4">
        <f t="shared" si="5"/>
        <v>210000</v>
      </c>
    </row>
    <row r="169" spans="5:11" ht="30" hidden="1">
      <c r="E169" s="3">
        <v>45316</v>
      </c>
      <c r="F169" s="4" t="s">
        <v>22</v>
      </c>
      <c r="G169" s="4" t="s">
        <v>18</v>
      </c>
      <c r="H169" s="4" t="s">
        <v>10</v>
      </c>
      <c r="I169" s="4">
        <v>10</v>
      </c>
      <c r="J169" s="4">
        <v>70000</v>
      </c>
      <c r="K169" s="4">
        <f t="shared" si="5"/>
        <v>700000</v>
      </c>
    </row>
    <row r="170" spans="5:11" ht="30" hidden="1">
      <c r="E170" s="3">
        <v>45317</v>
      </c>
      <c r="F170" s="4" t="s">
        <v>11</v>
      </c>
      <c r="G170" s="4" t="s">
        <v>9</v>
      </c>
      <c r="H170" s="4" t="s">
        <v>13</v>
      </c>
      <c r="I170" s="4">
        <v>5</v>
      </c>
      <c r="J170" s="4">
        <v>50000</v>
      </c>
      <c r="K170" s="4">
        <f t="shared" si="5"/>
        <v>250000</v>
      </c>
    </row>
    <row r="171" spans="5:11" hidden="1">
      <c r="E171" s="3">
        <v>45318</v>
      </c>
      <c r="F171" s="4" t="s">
        <v>8</v>
      </c>
      <c r="G171" s="4" t="s">
        <v>12</v>
      </c>
      <c r="H171" s="4" t="s">
        <v>16</v>
      </c>
      <c r="I171" s="4">
        <v>8</v>
      </c>
      <c r="J171" s="4">
        <v>20000</v>
      </c>
      <c r="K171" s="4">
        <f t="shared" si="5"/>
        <v>160000</v>
      </c>
    </row>
    <row r="172" spans="5:11" ht="30" hidden="1">
      <c r="E172" s="3">
        <v>45319</v>
      </c>
      <c r="F172" s="4" t="s">
        <v>17</v>
      </c>
      <c r="G172" s="4" t="s">
        <v>15</v>
      </c>
      <c r="H172" s="4" t="s">
        <v>19</v>
      </c>
      <c r="I172" s="4">
        <v>6</v>
      </c>
      <c r="J172" s="4">
        <v>30000</v>
      </c>
      <c r="K172" s="4">
        <f t="shared" si="5"/>
        <v>180000</v>
      </c>
    </row>
    <row r="173" spans="5:11" ht="30" hidden="1">
      <c r="E173" s="3">
        <v>45320</v>
      </c>
      <c r="F173" s="4" t="s">
        <v>20</v>
      </c>
      <c r="G173" s="4" t="s">
        <v>18</v>
      </c>
      <c r="H173" s="4" t="s">
        <v>10</v>
      </c>
      <c r="I173" s="4">
        <v>7</v>
      </c>
      <c r="J173" s="4">
        <v>70000</v>
      </c>
      <c r="K173" s="4">
        <f t="shared" si="5"/>
        <v>490000</v>
      </c>
    </row>
    <row r="174" spans="5:11" ht="30" hidden="1">
      <c r="E174" s="3">
        <v>45323</v>
      </c>
      <c r="F174" s="4" t="s">
        <v>22</v>
      </c>
      <c r="G174" s="4" t="s">
        <v>21</v>
      </c>
      <c r="H174" s="4" t="s">
        <v>10</v>
      </c>
      <c r="I174" s="4">
        <v>8</v>
      </c>
      <c r="J174" s="4">
        <v>70000</v>
      </c>
      <c r="K174" s="4">
        <f t="shared" si="5"/>
        <v>560000</v>
      </c>
    </row>
    <row r="175" spans="5:11" ht="30" hidden="1">
      <c r="E175" s="3">
        <v>45324</v>
      </c>
      <c r="F175" s="4" t="s">
        <v>11</v>
      </c>
      <c r="G175" s="4" t="s">
        <v>23</v>
      </c>
      <c r="H175" s="4" t="s">
        <v>13</v>
      </c>
      <c r="I175" s="4">
        <v>6</v>
      </c>
      <c r="J175" s="4">
        <v>50000</v>
      </c>
      <c r="K175" s="4">
        <f t="shared" si="5"/>
        <v>300000</v>
      </c>
    </row>
    <row r="176" spans="5:11" ht="30" hidden="1">
      <c r="E176" s="3">
        <v>45325</v>
      </c>
      <c r="F176" s="4" t="s">
        <v>14</v>
      </c>
      <c r="G176" s="4" t="s">
        <v>15</v>
      </c>
      <c r="H176" s="4" t="s">
        <v>16</v>
      </c>
      <c r="I176" s="4">
        <v>10</v>
      </c>
      <c r="J176" s="4">
        <v>20000</v>
      </c>
      <c r="K176" s="4">
        <f t="shared" si="5"/>
        <v>200000</v>
      </c>
    </row>
    <row r="177" spans="5:11" ht="30" hidden="1">
      <c r="E177" s="3">
        <v>45326</v>
      </c>
      <c r="F177" s="4" t="s">
        <v>17</v>
      </c>
      <c r="G177" s="4" t="s">
        <v>9</v>
      </c>
      <c r="H177" s="4" t="s">
        <v>19</v>
      </c>
      <c r="I177" s="4">
        <v>20</v>
      </c>
      <c r="J177" s="4">
        <v>30000</v>
      </c>
      <c r="K177" s="4">
        <f t="shared" si="5"/>
        <v>600000</v>
      </c>
    </row>
    <row r="178" spans="5:11" ht="30" hidden="1">
      <c r="E178" s="3">
        <v>45327</v>
      </c>
      <c r="F178" s="4" t="s">
        <v>8</v>
      </c>
      <c r="G178" s="4" t="s">
        <v>21</v>
      </c>
      <c r="H178" s="4" t="s">
        <v>10</v>
      </c>
      <c r="I178" s="4">
        <v>4</v>
      </c>
      <c r="J178" s="4">
        <v>70000</v>
      </c>
      <c r="K178" s="4">
        <f t="shared" si="5"/>
        <v>280000</v>
      </c>
    </row>
    <row r="179" spans="5:11" ht="30" hidden="1">
      <c r="E179" s="3">
        <v>45328</v>
      </c>
      <c r="F179" s="4" t="s">
        <v>22</v>
      </c>
      <c r="G179" s="4" t="s">
        <v>23</v>
      </c>
      <c r="H179" s="4" t="s">
        <v>13</v>
      </c>
      <c r="I179" s="4">
        <v>9</v>
      </c>
      <c r="J179" s="4">
        <v>50000</v>
      </c>
      <c r="K179" s="4">
        <f t="shared" si="5"/>
        <v>450000</v>
      </c>
    </row>
    <row r="180" spans="5:11" ht="30" hidden="1">
      <c r="E180" s="3">
        <v>45329</v>
      </c>
      <c r="F180" s="4" t="s">
        <v>11</v>
      </c>
      <c r="G180" s="4" t="s">
        <v>21</v>
      </c>
      <c r="H180" s="4" t="s">
        <v>16</v>
      </c>
      <c r="I180" s="4">
        <v>5</v>
      </c>
      <c r="J180" s="4">
        <v>20000</v>
      </c>
      <c r="K180" s="4">
        <f t="shared" si="5"/>
        <v>100000</v>
      </c>
    </row>
    <row r="181" spans="5:11" ht="30" hidden="1">
      <c r="E181" s="3">
        <v>45330</v>
      </c>
      <c r="F181" s="4" t="s">
        <v>8</v>
      </c>
      <c r="G181" s="4" t="s">
        <v>23</v>
      </c>
      <c r="H181" s="4" t="s">
        <v>19</v>
      </c>
      <c r="I181" s="4">
        <v>15</v>
      </c>
      <c r="J181" s="4">
        <v>30000</v>
      </c>
      <c r="K181" s="4">
        <f t="shared" ref="K181:K212" si="6">I181*J181</f>
        <v>450000</v>
      </c>
    </row>
    <row r="182" spans="5:11" ht="30" hidden="1">
      <c r="E182" s="3">
        <v>45331</v>
      </c>
      <c r="F182" s="4" t="s">
        <v>17</v>
      </c>
      <c r="G182" s="4" t="s">
        <v>15</v>
      </c>
      <c r="H182" s="4" t="s">
        <v>10</v>
      </c>
      <c r="I182" s="4">
        <v>7</v>
      </c>
      <c r="J182" s="4">
        <v>70000</v>
      </c>
      <c r="K182" s="4">
        <f t="shared" si="6"/>
        <v>490000</v>
      </c>
    </row>
    <row r="183" spans="5:11" ht="30" hidden="1">
      <c r="E183" s="3">
        <v>45332</v>
      </c>
      <c r="F183" s="4" t="s">
        <v>20</v>
      </c>
      <c r="G183" s="4" t="s">
        <v>18</v>
      </c>
      <c r="H183" s="4" t="s">
        <v>13</v>
      </c>
      <c r="I183" s="4">
        <v>11</v>
      </c>
      <c r="J183" s="4">
        <v>50000</v>
      </c>
      <c r="K183" s="4">
        <f t="shared" si="6"/>
        <v>550000</v>
      </c>
    </row>
    <row r="184" spans="5:11" ht="30" hidden="1">
      <c r="E184" s="3">
        <v>45333</v>
      </c>
      <c r="F184" s="4" t="s">
        <v>22</v>
      </c>
      <c r="G184" s="4" t="s">
        <v>9</v>
      </c>
      <c r="H184" s="4" t="s">
        <v>16</v>
      </c>
      <c r="I184" s="4">
        <v>12</v>
      </c>
      <c r="J184" s="4">
        <v>20000</v>
      </c>
      <c r="K184" s="4">
        <f t="shared" si="6"/>
        <v>240000</v>
      </c>
    </row>
    <row r="185" spans="5:11" ht="30" hidden="1">
      <c r="E185" s="3">
        <v>45334</v>
      </c>
      <c r="F185" s="4" t="s">
        <v>11</v>
      </c>
      <c r="G185" s="4" t="s">
        <v>9</v>
      </c>
      <c r="H185" s="4" t="s">
        <v>19</v>
      </c>
      <c r="I185" s="4">
        <v>10</v>
      </c>
      <c r="J185" s="4">
        <v>30000</v>
      </c>
      <c r="K185" s="4">
        <f t="shared" si="6"/>
        <v>300000</v>
      </c>
    </row>
    <row r="186" spans="5:11" hidden="1">
      <c r="E186" s="3">
        <v>45335</v>
      </c>
      <c r="F186" s="4" t="s">
        <v>14</v>
      </c>
      <c r="G186" s="4" t="s">
        <v>12</v>
      </c>
      <c r="H186" s="4" t="s">
        <v>10</v>
      </c>
      <c r="I186" s="4">
        <v>9</v>
      </c>
      <c r="J186" s="4">
        <v>70000</v>
      </c>
      <c r="K186" s="4">
        <f t="shared" si="6"/>
        <v>630000</v>
      </c>
    </row>
    <row r="187" spans="5:11" ht="30" hidden="1">
      <c r="E187" s="3">
        <v>45336</v>
      </c>
      <c r="F187" s="4" t="s">
        <v>17</v>
      </c>
      <c r="G187" s="4" t="s">
        <v>15</v>
      </c>
      <c r="H187" s="4" t="s">
        <v>13</v>
      </c>
      <c r="I187" s="4">
        <v>8</v>
      </c>
      <c r="J187" s="4">
        <v>50000</v>
      </c>
      <c r="K187" s="4">
        <f t="shared" si="6"/>
        <v>400000</v>
      </c>
    </row>
    <row r="188" spans="5:11" ht="30" hidden="1">
      <c r="E188" s="3">
        <v>45337</v>
      </c>
      <c r="F188" s="4" t="s">
        <v>20</v>
      </c>
      <c r="G188" s="4" t="s">
        <v>18</v>
      </c>
      <c r="H188" s="4" t="s">
        <v>16</v>
      </c>
      <c r="I188" s="4">
        <v>11</v>
      </c>
      <c r="J188" s="4">
        <v>20000</v>
      </c>
      <c r="K188" s="4">
        <f t="shared" si="6"/>
        <v>220000</v>
      </c>
    </row>
    <row r="189" spans="5:11" ht="30" hidden="1">
      <c r="E189" s="3">
        <v>45338</v>
      </c>
      <c r="F189" s="4" t="s">
        <v>8</v>
      </c>
      <c r="G189" s="4" t="s">
        <v>21</v>
      </c>
      <c r="H189" s="4" t="s">
        <v>19</v>
      </c>
      <c r="I189" s="4">
        <v>14</v>
      </c>
      <c r="J189" s="4">
        <v>30000</v>
      </c>
      <c r="K189" s="4">
        <f t="shared" si="6"/>
        <v>420000</v>
      </c>
    </row>
    <row r="190" spans="5:11" ht="30" hidden="1">
      <c r="E190" s="3">
        <v>45339</v>
      </c>
      <c r="F190" s="4" t="s">
        <v>11</v>
      </c>
      <c r="G190" s="4" t="s">
        <v>23</v>
      </c>
      <c r="H190" s="4" t="s">
        <v>10</v>
      </c>
      <c r="I190" s="4">
        <v>10</v>
      </c>
      <c r="J190" s="4">
        <v>70000</v>
      </c>
      <c r="K190" s="4">
        <f t="shared" si="6"/>
        <v>700000</v>
      </c>
    </row>
    <row r="191" spans="5:11" ht="30" hidden="1">
      <c r="E191" s="3">
        <v>45340</v>
      </c>
      <c r="F191" s="4" t="s">
        <v>14</v>
      </c>
      <c r="G191" s="4" t="s">
        <v>15</v>
      </c>
      <c r="H191" s="4" t="s">
        <v>13</v>
      </c>
      <c r="I191" s="4">
        <v>9</v>
      </c>
      <c r="J191" s="4">
        <v>50000</v>
      </c>
      <c r="K191" s="4">
        <f t="shared" si="6"/>
        <v>450000</v>
      </c>
    </row>
    <row r="192" spans="5:11" ht="30" hidden="1">
      <c r="E192" s="3">
        <v>45341</v>
      </c>
      <c r="F192" s="4" t="s">
        <v>17</v>
      </c>
      <c r="G192" s="4" t="s">
        <v>18</v>
      </c>
      <c r="H192" s="4" t="s">
        <v>16</v>
      </c>
      <c r="I192" s="4">
        <v>13</v>
      </c>
      <c r="J192" s="4">
        <v>20000</v>
      </c>
      <c r="K192" s="4">
        <f t="shared" si="6"/>
        <v>260000</v>
      </c>
    </row>
    <row r="193" spans="5:11" ht="30" hidden="1">
      <c r="E193" s="3">
        <v>45342</v>
      </c>
      <c r="F193" s="4" t="s">
        <v>20</v>
      </c>
      <c r="G193" s="4" t="s">
        <v>21</v>
      </c>
      <c r="H193" s="4" t="s">
        <v>19</v>
      </c>
      <c r="I193" s="4">
        <v>8</v>
      </c>
      <c r="J193" s="4">
        <v>30000</v>
      </c>
      <c r="K193" s="4">
        <f t="shared" si="6"/>
        <v>240000</v>
      </c>
    </row>
    <row r="194" spans="5:11" ht="30" hidden="1">
      <c r="E194" s="3">
        <v>45343</v>
      </c>
      <c r="F194" s="4" t="s">
        <v>22</v>
      </c>
      <c r="G194" s="4" t="s">
        <v>23</v>
      </c>
      <c r="H194" s="4" t="s">
        <v>10</v>
      </c>
      <c r="I194" s="4">
        <v>12</v>
      </c>
      <c r="J194" s="4">
        <v>70000</v>
      </c>
      <c r="K194" s="4">
        <f t="shared" si="6"/>
        <v>840000</v>
      </c>
    </row>
    <row r="195" spans="5:11" ht="30" hidden="1">
      <c r="E195" s="3">
        <v>45344</v>
      </c>
      <c r="F195" s="4" t="s">
        <v>11</v>
      </c>
      <c r="G195" s="4" t="s">
        <v>15</v>
      </c>
      <c r="H195" s="4" t="s">
        <v>13</v>
      </c>
      <c r="I195" s="4">
        <v>7</v>
      </c>
      <c r="J195" s="4">
        <v>50000</v>
      </c>
      <c r="K195" s="4">
        <f t="shared" si="6"/>
        <v>350000</v>
      </c>
    </row>
    <row r="196" spans="5:11" ht="30" hidden="1">
      <c r="E196" s="3">
        <v>45345</v>
      </c>
      <c r="F196" s="4" t="s">
        <v>14</v>
      </c>
      <c r="G196" s="4" t="s">
        <v>18</v>
      </c>
      <c r="H196" s="4" t="s">
        <v>16</v>
      </c>
      <c r="I196" s="4">
        <v>9</v>
      </c>
      <c r="J196" s="4">
        <v>20000</v>
      </c>
      <c r="K196" s="4">
        <f t="shared" si="6"/>
        <v>180000</v>
      </c>
    </row>
    <row r="197" spans="5:11" ht="30" hidden="1">
      <c r="E197" s="3">
        <v>45346</v>
      </c>
      <c r="F197" s="4" t="s">
        <v>8</v>
      </c>
      <c r="G197" s="4" t="s">
        <v>9</v>
      </c>
      <c r="H197" s="4" t="s">
        <v>19</v>
      </c>
      <c r="I197" s="4">
        <v>12</v>
      </c>
      <c r="J197" s="4">
        <v>30000</v>
      </c>
      <c r="K197" s="4">
        <f t="shared" si="6"/>
        <v>360000</v>
      </c>
    </row>
    <row r="198" spans="5:11" hidden="1">
      <c r="E198" s="3">
        <v>45347</v>
      </c>
      <c r="F198" s="4" t="s">
        <v>20</v>
      </c>
      <c r="G198" s="4" t="s">
        <v>12</v>
      </c>
      <c r="H198" s="4" t="s">
        <v>10</v>
      </c>
      <c r="I198" s="4">
        <v>5</v>
      </c>
      <c r="J198" s="4">
        <v>70000</v>
      </c>
      <c r="K198" s="4">
        <f t="shared" si="6"/>
        <v>350000</v>
      </c>
    </row>
    <row r="199" spans="5:11" ht="30">
      <c r="E199" s="3">
        <v>45352</v>
      </c>
      <c r="F199" s="4" t="s">
        <v>22</v>
      </c>
      <c r="G199" s="4" t="s">
        <v>9</v>
      </c>
      <c r="H199" s="4" t="s">
        <v>10</v>
      </c>
      <c r="I199" s="4">
        <v>12</v>
      </c>
      <c r="J199" s="4">
        <v>70000</v>
      </c>
      <c r="K199" s="4">
        <f t="shared" si="6"/>
        <v>840000</v>
      </c>
    </row>
    <row r="200" spans="5:11" ht="30">
      <c r="E200" s="3">
        <v>45353</v>
      </c>
      <c r="F200" s="4" t="s">
        <v>11</v>
      </c>
      <c r="G200" s="4" t="s">
        <v>9</v>
      </c>
      <c r="H200" s="4" t="s">
        <v>13</v>
      </c>
      <c r="I200" s="4">
        <v>8</v>
      </c>
      <c r="J200" s="4">
        <v>50000</v>
      </c>
      <c r="K200" s="4">
        <f t="shared" si="6"/>
        <v>400000</v>
      </c>
    </row>
    <row r="201" spans="5:11" ht="30">
      <c r="E201" s="3">
        <v>45354</v>
      </c>
      <c r="F201" s="4" t="s">
        <v>14</v>
      </c>
      <c r="G201" s="4" t="s">
        <v>21</v>
      </c>
      <c r="H201" s="4" t="s">
        <v>16</v>
      </c>
      <c r="I201" s="4">
        <v>7</v>
      </c>
      <c r="J201" s="4">
        <v>20000</v>
      </c>
      <c r="K201" s="4">
        <f t="shared" si="6"/>
        <v>140000</v>
      </c>
    </row>
    <row r="202" spans="5:11" ht="30">
      <c r="E202" s="3">
        <v>45355</v>
      </c>
      <c r="F202" s="4" t="s">
        <v>17</v>
      </c>
      <c r="G202" s="4" t="s">
        <v>23</v>
      </c>
      <c r="H202" s="4" t="s">
        <v>19</v>
      </c>
      <c r="I202" s="4">
        <v>9</v>
      </c>
      <c r="J202" s="4">
        <v>30000</v>
      </c>
      <c r="K202" s="4">
        <f t="shared" si="6"/>
        <v>270000</v>
      </c>
    </row>
    <row r="203" spans="5:11" ht="30">
      <c r="E203" s="3">
        <v>45356</v>
      </c>
      <c r="F203" s="4" t="s">
        <v>20</v>
      </c>
      <c r="G203" s="4" t="s">
        <v>21</v>
      </c>
      <c r="H203" s="4" t="s">
        <v>10</v>
      </c>
      <c r="I203" s="4">
        <v>6</v>
      </c>
      <c r="J203" s="4">
        <v>70000</v>
      </c>
      <c r="K203" s="4">
        <f t="shared" si="6"/>
        <v>420000</v>
      </c>
    </row>
    <row r="204" spans="5:11" ht="30">
      <c r="E204" s="3">
        <v>45357</v>
      </c>
      <c r="F204" s="4" t="s">
        <v>8</v>
      </c>
      <c r="G204" s="4" t="s">
        <v>23</v>
      </c>
      <c r="H204" s="4" t="s">
        <v>13</v>
      </c>
      <c r="I204" s="4">
        <v>10</v>
      </c>
      <c r="J204" s="4">
        <v>50000</v>
      </c>
      <c r="K204" s="4">
        <f t="shared" si="6"/>
        <v>500000</v>
      </c>
    </row>
    <row r="205" spans="5:11" ht="30">
      <c r="E205" s="3">
        <v>45358</v>
      </c>
      <c r="F205" s="4" t="s">
        <v>11</v>
      </c>
      <c r="G205" s="4" t="s">
        <v>15</v>
      </c>
      <c r="H205" s="4" t="s">
        <v>16</v>
      </c>
      <c r="I205" s="4">
        <v>8</v>
      </c>
      <c r="J205" s="4">
        <v>20000</v>
      </c>
      <c r="K205" s="4">
        <f t="shared" si="6"/>
        <v>160000</v>
      </c>
    </row>
    <row r="206" spans="5:11" ht="30">
      <c r="E206" s="3">
        <v>45359</v>
      </c>
      <c r="F206" s="4" t="s">
        <v>8</v>
      </c>
      <c r="G206" s="4" t="s">
        <v>18</v>
      </c>
      <c r="H206" s="4" t="s">
        <v>19</v>
      </c>
      <c r="I206" s="4">
        <v>13</v>
      </c>
      <c r="J206" s="4">
        <v>30000</v>
      </c>
      <c r="K206" s="4">
        <f t="shared" si="6"/>
        <v>390000</v>
      </c>
    </row>
    <row r="207" spans="5:11" ht="30">
      <c r="E207" s="3">
        <v>45360</v>
      </c>
      <c r="F207" s="4" t="s">
        <v>17</v>
      </c>
      <c r="G207" s="4" t="s">
        <v>9</v>
      </c>
      <c r="H207" s="4" t="s">
        <v>10</v>
      </c>
      <c r="I207" s="4">
        <v>9</v>
      </c>
      <c r="J207" s="4">
        <v>70000</v>
      </c>
      <c r="K207" s="4">
        <f t="shared" si="6"/>
        <v>630000</v>
      </c>
    </row>
    <row r="208" spans="5:11" ht="30">
      <c r="E208" s="3">
        <v>45361</v>
      </c>
      <c r="F208" s="4" t="s">
        <v>20</v>
      </c>
      <c r="G208" s="4" t="s">
        <v>15</v>
      </c>
      <c r="H208" s="4" t="s">
        <v>13</v>
      </c>
      <c r="I208" s="4">
        <v>5</v>
      </c>
      <c r="J208" s="4">
        <v>50000</v>
      </c>
      <c r="K208" s="4">
        <f t="shared" si="6"/>
        <v>250000</v>
      </c>
    </row>
    <row r="209" spans="5:11">
      <c r="E209" s="3">
        <v>45362</v>
      </c>
      <c r="F209" s="4" t="s">
        <v>22</v>
      </c>
      <c r="G209" s="4" t="s">
        <v>12</v>
      </c>
      <c r="H209" s="4" t="s">
        <v>16</v>
      </c>
      <c r="I209" s="4">
        <v>11</v>
      </c>
      <c r="J209" s="4">
        <v>20000</v>
      </c>
      <c r="K209" s="4">
        <f t="shared" si="6"/>
        <v>220000</v>
      </c>
    </row>
    <row r="210" spans="5:11" ht="30">
      <c r="E210" s="3">
        <v>45363</v>
      </c>
      <c r="F210" s="4" t="s">
        <v>11</v>
      </c>
      <c r="G210" s="4" t="s">
        <v>15</v>
      </c>
      <c r="H210" s="4" t="s">
        <v>19</v>
      </c>
      <c r="I210" s="4">
        <v>14</v>
      </c>
      <c r="J210" s="4">
        <v>30000</v>
      </c>
      <c r="K210" s="4">
        <f t="shared" si="6"/>
        <v>420000</v>
      </c>
    </row>
    <row r="211" spans="5:11" ht="30">
      <c r="E211" s="3">
        <v>45364</v>
      </c>
      <c r="F211" s="4" t="s">
        <v>14</v>
      </c>
      <c r="G211" s="4" t="s">
        <v>18</v>
      </c>
      <c r="H211" s="4" t="s">
        <v>10</v>
      </c>
      <c r="I211" s="4">
        <v>10</v>
      </c>
      <c r="J211" s="4">
        <v>70000</v>
      </c>
      <c r="K211" s="4">
        <f t="shared" si="6"/>
        <v>700000</v>
      </c>
    </row>
    <row r="212" spans="5:11" ht="30">
      <c r="E212" s="3">
        <v>45365</v>
      </c>
      <c r="F212" s="4" t="s">
        <v>17</v>
      </c>
      <c r="G212" s="4" t="s">
        <v>21</v>
      </c>
      <c r="H212" s="4" t="s">
        <v>13</v>
      </c>
      <c r="I212" s="4">
        <v>6</v>
      </c>
      <c r="J212" s="4">
        <v>50000</v>
      </c>
      <c r="K212" s="4">
        <f t="shared" si="6"/>
        <v>300000</v>
      </c>
    </row>
    <row r="213" spans="5:11" ht="30">
      <c r="E213" s="3">
        <v>45366</v>
      </c>
      <c r="F213" s="4" t="s">
        <v>8</v>
      </c>
      <c r="G213" s="4" t="s">
        <v>23</v>
      </c>
      <c r="H213" s="4" t="s">
        <v>16</v>
      </c>
      <c r="I213" s="4">
        <v>8</v>
      </c>
      <c r="J213" s="4">
        <v>20000</v>
      </c>
      <c r="K213" s="4">
        <f t="shared" ref="K213:K224" si="7">I213*J213</f>
        <v>160000</v>
      </c>
    </row>
    <row r="214" spans="5:11" ht="30">
      <c r="E214" s="3">
        <v>45367</v>
      </c>
      <c r="F214" s="4" t="s">
        <v>22</v>
      </c>
      <c r="G214" s="4" t="s">
        <v>15</v>
      </c>
      <c r="H214" s="4" t="s">
        <v>19</v>
      </c>
      <c r="I214" s="4">
        <v>12</v>
      </c>
      <c r="J214" s="4">
        <v>30000</v>
      </c>
      <c r="K214" s="4">
        <f t="shared" si="7"/>
        <v>360000</v>
      </c>
    </row>
    <row r="215" spans="5:11" ht="30">
      <c r="E215" s="3">
        <v>45368</v>
      </c>
      <c r="F215" s="4" t="s">
        <v>11</v>
      </c>
      <c r="G215" s="4" t="s">
        <v>18</v>
      </c>
      <c r="H215" s="4" t="s">
        <v>10</v>
      </c>
      <c r="I215" s="4">
        <v>9</v>
      </c>
      <c r="J215" s="4">
        <v>70000</v>
      </c>
      <c r="K215" s="4">
        <f t="shared" si="7"/>
        <v>630000</v>
      </c>
    </row>
    <row r="216" spans="5:11">
      <c r="E216" s="3">
        <v>45369</v>
      </c>
      <c r="F216" s="4" t="s">
        <v>8</v>
      </c>
      <c r="G216" s="4" t="s">
        <v>12</v>
      </c>
      <c r="H216" s="4" t="s">
        <v>13</v>
      </c>
      <c r="I216" s="4">
        <v>7</v>
      </c>
      <c r="J216" s="4">
        <v>50000</v>
      </c>
      <c r="K216" s="4">
        <f t="shared" si="7"/>
        <v>350000</v>
      </c>
    </row>
    <row r="217" spans="5:11" ht="30">
      <c r="E217" s="3">
        <v>45370</v>
      </c>
      <c r="F217" s="4" t="s">
        <v>17</v>
      </c>
      <c r="G217" s="4" t="s">
        <v>15</v>
      </c>
      <c r="H217" s="4" t="s">
        <v>16</v>
      </c>
      <c r="I217" s="4">
        <v>14</v>
      </c>
      <c r="J217" s="4">
        <v>20000</v>
      </c>
      <c r="K217" s="4">
        <f t="shared" si="7"/>
        <v>280000</v>
      </c>
    </row>
    <row r="218" spans="5:11" ht="30">
      <c r="E218" s="3">
        <v>45371</v>
      </c>
      <c r="F218" s="4" t="s">
        <v>20</v>
      </c>
      <c r="G218" s="4" t="s">
        <v>18</v>
      </c>
      <c r="H218" s="4" t="s">
        <v>19</v>
      </c>
      <c r="I218" s="4">
        <v>8</v>
      </c>
      <c r="J218" s="4">
        <v>30000</v>
      </c>
      <c r="K218" s="4">
        <f t="shared" si="7"/>
        <v>240000</v>
      </c>
    </row>
    <row r="219" spans="5:11" ht="30">
      <c r="E219" s="3">
        <v>45372</v>
      </c>
      <c r="F219" s="4" t="s">
        <v>22</v>
      </c>
      <c r="G219" s="4" t="s">
        <v>21</v>
      </c>
      <c r="H219" s="4" t="s">
        <v>10</v>
      </c>
      <c r="I219" s="4">
        <v>11</v>
      </c>
      <c r="J219" s="4">
        <v>70000</v>
      </c>
      <c r="K219" s="4">
        <f t="shared" si="7"/>
        <v>770000</v>
      </c>
    </row>
    <row r="220" spans="5:11" ht="30">
      <c r="E220" s="3">
        <v>45373</v>
      </c>
      <c r="F220" s="4" t="s">
        <v>8</v>
      </c>
      <c r="G220" s="4" t="s">
        <v>23</v>
      </c>
      <c r="H220" s="4" t="s">
        <v>13</v>
      </c>
      <c r="I220" s="4">
        <v>5</v>
      </c>
      <c r="J220" s="4">
        <v>50000</v>
      </c>
      <c r="K220" s="4">
        <f t="shared" si="7"/>
        <v>250000</v>
      </c>
    </row>
    <row r="221" spans="5:11" ht="30">
      <c r="E221" s="3">
        <v>45374</v>
      </c>
      <c r="F221" s="4" t="s">
        <v>14</v>
      </c>
      <c r="G221" s="4" t="s">
        <v>15</v>
      </c>
      <c r="H221" s="4" t="s">
        <v>16</v>
      </c>
      <c r="I221" s="4">
        <v>10</v>
      </c>
      <c r="J221" s="4">
        <v>20000</v>
      </c>
      <c r="K221" s="4">
        <f t="shared" si="7"/>
        <v>200000</v>
      </c>
    </row>
    <row r="222" spans="5:11" ht="30">
      <c r="E222" s="3">
        <v>45375</v>
      </c>
      <c r="F222" s="4" t="s">
        <v>17</v>
      </c>
      <c r="G222" s="4" t="s">
        <v>18</v>
      </c>
      <c r="H222" s="4" t="s">
        <v>19</v>
      </c>
      <c r="I222" s="4">
        <v>9</v>
      </c>
      <c r="J222" s="4">
        <v>30000</v>
      </c>
      <c r="K222" s="4">
        <f t="shared" si="7"/>
        <v>270000</v>
      </c>
    </row>
    <row r="223" spans="5:11" ht="30">
      <c r="E223" s="3">
        <v>45376</v>
      </c>
      <c r="F223" s="4" t="s">
        <v>20</v>
      </c>
      <c r="G223" s="4" t="s">
        <v>23</v>
      </c>
      <c r="H223" s="4" t="s">
        <v>10</v>
      </c>
      <c r="I223" s="4">
        <v>10</v>
      </c>
      <c r="J223" s="4">
        <v>70000</v>
      </c>
      <c r="K223" s="4">
        <f t="shared" si="7"/>
        <v>700000</v>
      </c>
    </row>
    <row r="224" spans="5:11" ht="30">
      <c r="E224" s="3">
        <v>45381</v>
      </c>
      <c r="F224" s="4" t="s">
        <v>8</v>
      </c>
      <c r="G224" s="4" t="s">
        <v>18</v>
      </c>
      <c r="H224" s="4" t="s">
        <v>19</v>
      </c>
      <c r="I224" s="4">
        <v>5</v>
      </c>
      <c r="J224" s="4">
        <v>30000</v>
      </c>
      <c r="K224" s="4">
        <f t="shared" si="7"/>
        <v>150000</v>
      </c>
    </row>
  </sheetData>
  <autoFilter ref="D148:T224">
    <filterColumn colId="1">
      <filters>
        <dateGroupItem year="2024" month="3" dateTimeGrouping="month"/>
      </filters>
    </filterColumn>
  </autoFilter>
  <mergeCells count="9">
    <mergeCell ref="E146:K147"/>
    <mergeCell ref="D4:J5"/>
    <mergeCell ref="D87:J88"/>
    <mergeCell ref="D89:J89"/>
    <mergeCell ref="E132:P132"/>
    <mergeCell ref="M87:R88"/>
    <mergeCell ref="M89:R89"/>
    <mergeCell ref="E111:K112"/>
    <mergeCell ref="E113:K113"/>
  </mergeCells>
  <conditionalFormatting sqref="K137:K139">
    <cfRule type="containsText" dxfId="10" priority="1" operator="containsText" text="Loss">
      <formula>NOT(ISERROR(SEARCH("Loss",K137)))</formula>
    </cfRule>
    <cfRule type="containsText" dxfId="9" priority="2" operator="containsText" text="Profit">
      <formula>NOT(ISERROR(SEARCH("Profit",K137)))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B1" workbookViewId="0">
      <selection activeCell="P4" sqref="P4"/>
    </sheetView>
  </sheetViews>
  <sheetFormatPr defaultRowHeight="15"/>
  <cols>
    <col min="1" max="1" width="10.7109375" bestFit="1" customWidth="1"/>
    <col min="6" max="10" width="8.85546875" customWidth="1"/>
  </cols>
  <sheetData>
    <row r="1" spans="1:12">
      <c r="A1" s="20" t="s">
        <v>47</v>
      </c>
    </row>
    <row r="2" spans="1:12">
      <c r="A2" s="20"/>
    </row>
    <row r="5" spans="1:12">
      <c r="F5" s="65" t="s">
        <v>48</v>
      </c>
      <c r="G5" s="66"/>
      <c r="H5" s="66"/>
      <c r="I5" s="66"/>
      <c r="J5" s="66"/>
      <c r="K5" s="66"/>
      <c r="L5" s="66"/>
    </row>
    <row r="6" spans="1:12">
      <c r="F6" s="31" t="s">
        <v>49</v>
      </c>
      <c r="G6" s="13"/>
      <c r="H6" s="13"/>
      <c r="I6" s="13"/>
      <c r="J6" s="13"/>
      <c r="K6" s="13"/>
    </row>
    <row r="7" spans="1:12" ht="18.75">
      <c r="F7" s="64" t="s">
        <v>50</v>
      </c>
      <c r="G7" s="64"/>
      <c r="H7" s="64"/>
      <c r="I7" s="64"/>
      <c r="J7" s="13"/>
      <c r="K7" s="13"/>
    </row>
    <row r="8" spans="1:12">
      <c r="F8" s="29" t="s">
        <v>51</v>
      </c>
      <c r="G8" s="29" t="s">
        <v>52</v>
      </c>
      <c r="H8" s="29" t="s">
        <v>53</v>
      </c>
      <c r="I8" s="29" t="s">
        <v>54</v>
      </c>
      <c r="J8" s="13"/>
      <c r="K8" s="13"/>
    </row>
    <row r="9" spans="1:12">
      <c r="F9" s="29" t="s">
        <v>55</v>
      </c>
      <c r="G9" s="29">
        <v>9288500</v>
      </c>
      <c r="H9" s="29">
        <v>8750000</v>
      </c>
      <c r="I9" s="29">
        <v>-538500</v>
      </c>
      <c r="J9" s="13"/>
      <c r="K9" s="13"/>
    </row>
    <row r="10" spans="1:12">
      <c r="F10" s="29" t="s">
        <v>56</v>
      </c>
      <c r="G10" s="29">
        <v>9744300</v>
      </c>
      <c r="H10" s="29">
        <v>9920000</v>
      </c>
      <c r="I10" s="29">
        <v>175700</v>
      </c>
      <c r="J10" s="13"/>
      <c r="K10" s="13"/>
    </row>
    <row r="11" spans="1:12">
      <c r="F11" s="29" t="s">
        <v>57</v>
      </c>
      <c r="G11" s="29">
        <v>8904700</v>
      </c>
      <c r="H11" s="29">
        <v>10000000</v>
      </c>
      <c r="I11" s="29">
        <v>1095300</v>
      </c>
      <c r="J11" s="13"/>
      <c r="K11" s="13"/>
    </row>
    <row r="12" spans="1:12">
      <c r="F12" s="29" t="s">
        <v>58</v>
      </c>
      <c r="G12" s="29">
        <v>7345200</v>
      </c>
      <c r="H12" s="29">
        <v>7957400</v>
      </c>
      <c r="I12" s="29">
        <v>612200</v>
      </c>
      <c r="J12" s="13"/>
      <c r="K12" s="13"/>
    </row>
    <row r="13" spans="1:12">
      <c r="F13" s="29" t="s">
        <v>59</v>
      </c>
      <c r="G13" s="29">
        <v>8987000</v>
      </c>
      <c r="H13" s="29">
        <v>9876500</v>
      </c>
      <c r="I13" s="29">
        <v>889500</v>
      </c>
      <c r="J13" s="13"/>
      <c r="K13" s="13"/>
    </row>
    <row r="14" spans="1:12">
      <c r="F14" s="29" t="s">
        <v>60</v>
      </c>
      <c r="G14" s="29">
        <v>5215400</v>
      </c>
      <c r="H14" s="29">
        <v>5164500</v>
      </c>
      <c r="I14" s="29">
        <v>-50900</v>
      </c>
      <c r="J14" s="13"/>
      <c r="K14" s="13"/>
    </row>
    <row r="15" spans="1:12">
      <c r="F15" s="29" t="s">
        <v>61</v>
      </c>
      <c r="G15" s="29">
        <v>9976500</v>
      </c>
      <c r="H15" s="29">
        <v>11543600</v>
      </c>
      <c r="I15" s="29">
        <v>1567100</v>
      </c>
      <c r="J15" s="13"/>
      <c r="K15" s="13"/>
    </row>
    <row r="16" spans="1:12">
      <c r="F16" s="29" t="s">
        <v>62</v>
      </c>
      <c r="G16" s="29">
        <v>7976700</v>
      </c>
      <c r="H16" s="29">
        <v>8087900</v>
      </c>
      <c r="I16" s="29">
        <v>111200</v>
      </c>
      <c r="J16" s="13"/>
      <c r="K16" s="13"/>
    </row>
    <row r="17" spans="6:11">
      <c r="F17" s="29" t="s">
        <v>63</v>
      </c>
      <c r="G17" s="29">
        <v>9879000</v>
      </c>
      <c r="H17" s="29">
        <v>9969800</v>
      </c>
      <c r="I17" s="29">
        <v>90800</v>
      </c>
      <c r="J17" s="13"/>
      <c r="K17" s="13"/>
    </row>
    <row r="18" spans="6:11">
      <c r="F18" s="29" t="s">
        <v>64</v>
      </c>
      <c r="G18" s="29">
        <v>6234800</v>
      </c>
      <c r="H18" s="29">
        <v>7024000</v>
      </c>
      <c r="I18" s="29">
        <v>789200</v>
      </c>
      <c r="J18" s="13"/>
      <c r="K18" s="13"/>
    </row>
    <row r="19" spans="6:11">
      <c r="F19" s="29" t="s">
        <v>65</v>
      </c>
      <c r="G19" s="29">
        <v>4534800</v>
      </c>
      <c r="H19" s="29">
        <v>4809300</v>
      </c>
      <c r="I19" s="29">
        <v>274500</v>
      </c>
      <c r="J19" s="13"/>
      <c r="K19" s="13"/>
    </row>
    <row r="20" spans="6:11">
      <c r="F20" s="29" t="s">
        <v>66</v>
      </c>
      <c r="G20" s="29">
        <v>8348700</v>
      </c>
      <c r="H20" s="29">
        <v>8834800</v>
      </c>
      <c r="I20" s="29">
        <v>486100</v>
      </c>
      <c r="J20" s="13"/>
      <c r="K20" s="13"/>
    </row>
  </sheetData>
  <mergeCells count="2">
    <mergeCell ref="F7:I7"/>
    <mergeCell ref="F5:L5"/>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9"/>
  <sheetViews>
    <sheetView tabSelected="1" topLeftCell="A76" workbookViewId="0">
      <selection activeCell="M75" sqref="L75:M76"/>
    </sheetView>
  </sheetViews>
  <sheetFormatPr defaultRowHeight="15"/>
  <cols>
    <col min="8" max="8" width="16.5703125" customWidth="1"/>
    <col min="9" max="9" width="14.42578125" customWidth="1"/>
    <col min="13" max="13" width="27" customWidth="1"/>
    <col min="15" max="15" width="14.140625" customWidth="1"/>
  </cols>
  <sheetData>
    <row r="2" spans="2:13">
      <c r="B2" s="67" t="s">
        <v>67</v>
      </c>
      <c r="C2" s="68"/>
      <c r="D2" s="68"/>
      <c r="E2" s="68"/>
      <c r="F2" s="68"/>
      <c r="G2" s="68"/>
      <c r="H2" s="68"/>
      <c r="I2" s="69"/>
    </row>
    <row r="3" spans="2:13">
      <c r="B3" s="70"/>
      <c r="C3" s="71"/>
      <c r="D3" s="71"/>
      <c r="E3" s="71"/>
      <c r="F3" s="71"/>
      <c r="G3" s="71"/>
      <c r="H3" s="71"/>
      <c r="I3" s="72"/>
    </row>
    <row r="4" spans="2:13">
      <c r="B4" s="73" t="s">
        <v>55</v>
      </c>
      <c r="C4" s="74"/>
      <c r="D4" s="74"/>
      <c r="E4" s="74"/>
      <c r="F4" s="74"/>
      <c r="G4" s="74"/>
      <c r="H4" s="74"/>
      <c r="I4" s="75"/>
    </row>
    <row r="5" spans="2:13">
      <c r="B5" s="11" t="s">
        <v>68</v>
      </c>
      <c r="C5" s="11" t="s">
        <v>69</v>
      </c>
      <c r="D5" s="11" t="s">
        <v>70</v>
      </c>
      <c r="E5" s="11" t="s">
        <v>53</v>
      </c>
      <c r="F5" s="11" t="s">
        <v>71</v>
      </c>
      <c r="G5" s="11" t="s">
        <v>103</v>
      </c>
      <c r="H5" s="11" t="s">
        <v>73</v>
      </c>
      <c r="I5" s="11" t="s">
        <v>76</v>
      </c>
    </row>
    <row r="6" spans="2:13">
      <c r="B6" s="11">
        <v>1</v>
      </c>
      <c r="C6" s="11" t="s">
        <v>41</v>
      </c>
      <c r="D6" s="11">
        <v>30000</v>
      </c>
      <c r="E6" s="11">
        <v>5130000</v>
      </c>
      <c r="F6" s="11">
        <v>513000</v>
      </c>
      <c r="G6" s="11">
        <v>543000</v>
      </c>
      <c r="H6" s="11"/>
      <c r="I6" s="11">
        <v>507833.33333333331</v>
      </c>
    </row>
    <row r="7" spans="2:13">
      <c r="B7" s="11">
        <v>2</v>
      </c>
      <c r="C7" s="11" t="s">
        <v>42</v>
      </c>
      <c r="D7" s="11">
        <v>30000</v>
      </c>
      <c r="E7" s="11">
        <v>2390000</v>
      </c>
      <c r="F7" s="11">
        <v>239000</v>
      </c>
      <c r="G7" s="11">
        <v>269000</v>
      </c>
      <c r="H7" s="11"/>
      <c r="I7" s="11"/>
    </row>
    <row r="8" spans="2:13">
      <c r="B8" s="11">
        <v>3</v>
      </c>
      <c r="C8" s="11" t="s">
        <v>43</v>
      </c>
      <c r="D8" s="11">
        <v>30000</v>
      </c>
      <c r="E8" s="11">
        <v>4710000</v>
      </c>
      <c r="F8" s="11">
        <v>471000</v>
      </c>
      <c r="G8" s="11">
        <v>501000</v>
      </c>
      <c r="H8" s="11"/>
      <c r="I8" s="11"/>
    </row>
    <row r="9" spans="2:13">
      <c r="B9" s="11">
        <v>4</v>
      </c>
      <c r="C9" s="11" t="s">
        <v>44</v>
      </c>
      <c r="D9" s="11">
        <v>30000</v>
      </c>
      <c r="E9" s="11">
        <v>6930000</v>
      </c>
      <c r="F9" s="11">
        <v>693000</v>
      </c>
      <c r="G9" s="11">
        <v>723000</v>
      </c>
      <c r="H9" s="11">
        <v>723000</v>
      </c>
      <c r="I9" s="11"/>
    </row>
    <row r="10" spans="2:13">
      <c r="B10" s="11">
        <v>5</v>
      </c>
      <c r="C10" s="11" t="s">
        <v>45</v>
      </c>
      <c r="D10" s="11">
        <v>30000</v>
      </c>
      <c r="E10" s="11">
        <v>4190000</v>
      </c>
      <c r="F10" s="11">
        <v>419000</v>
      </c>
      <c r="G10" s="11">
        <v>449000</v>
      </c>
      <c r="H10" s="11"/>
      <c r="I10" s="11"/>
      <c r="L10" s="18" t="s">
        <v>35</v>
      </c>
      <c r="M10" t="s">
        <v>37</v>
      </c>
    </row>
    <row r="11" spans="2:13">
      <c r="B11" s="11">
        <v>6</v>
      </c>
      <c r="C11" s="11" t="s">
        <v>46</v>
      </c>
      <c r="D11" s="11">
        <v>30000</v>
      </c>
      <c r="E11" s="11">
        <v>5320000</v>
      </c>
      <c r="F11" s="11">
        <v>532000</v>
      </c>
      <c r="G11" s="11">
        <v>562000</v>
      </c>
      <c r="H11" s="11"/>
      <c r="I11" s="11"/>
      <c r="L11" s="19" t="s">
        <v>13</v>
      </c>
      <c r="M11" s="20">
        <v>6950000</v>
      </c>
    </row>
    <row r="12" spans="2:13">
      <c r="L12" s="19" t="s">
        <v>10</v>
      </c>
      <c r="M12" s="20">
        <v>12250000</v>
      </c>
    </row>
    <row r="13" spans="2:13">
      <c r="L13" s="19" t="s">
        <v>19</v>
      </c>
      <c r="M13" s="20">
        <v>6150000</v>
      </c>
    </row>
    <row r="14" spans="2:13">
      <c r="L14" s="19" t="s">
        <v>16</v>
      </c>
      <c r="M14" s="20">
        <v>3320000</v>
      </c>
    </row>
    <row r="15" spans="2:13">
      <c r="L15" s="19" t="s">
        <v>36</v>
      </c>
      <c r="M15" s="20">
        <v>28670000</v>
      </c>
    </row>
    <row r="19" spans="13:15">
      <c r="M19" s="22" t="s">
        <v>35</v>
      </c>
      <c r="N19" s="11" t="s">
        <v>37</v>
      </c>
      <c r="O19" s="11"/>
    </row>
    <row r="20" spans="13:15">
      <c r="M20" s="23" t="s">
        <v>13</v>
      </c>
      <c r="N20" s="24">
        <v>6950000</v>
      </c>
      <c r="O20" s="11"/>
    </row>
    <row r="21" spans="13:15">
      <c r="M21" s="23" t="s">
        <v>10</v>
      </c>
      <c r="N21" s="24">
        <v>12250000</v>
      </c>
      <c r="O21" s="11"/>
    </row>
    <row r="22" spans="13:15">
      <c r="M22" s="23" t="s">
        <v>19</v>
      </c>
      <c r="N22" s="24">
        <v>6150000</v>
      </c>
      <c r="O22" s="11"/>
    </row>
    <row r="23" spans="13:15">
      <c r="M23" s="23" t="s">
        <v>16</v>
      </c>
      <c r="N23" s="24">
        <v>3320000</v>
      </c>
      <c r="O23" s="11"/>
    </row>
    <row r="24" spans="13:15">
      <c r="M24" s="23" t="s">
        <v>36</v>
      </c>
      <c r="N24" s="24">
        <v>28670000</v>
      </c>
      <c r="O24" s="11"/>
    </row>
    <row r="36" spans="3:8">
      <c r="C36" s="42" t="s">
        <v>51</v>
      </c>
      <c r="D36" s="42" t="s">
        <v>96</v>
      </c>
      <c r="E36" s="42" t="s">
        <v>97</v>
      </c>
      <c r="F36" s="42" t="s">
        <v>98</v>
      </c>
      <c r="G36" s="42"/>
      <c r="H36" s="42" t="s">
        <v>99</v>
      </c>
    </row>
    <row r="37" spans="3:8">
      <c r="C37" s="42" t="s">
        <v>100</v>
      </c>
      <c r="D37" s="39">
        <v>7704500</v>
      </c>
      <c r="E37" s="42">
        <v>8750000</v>
      </c>
      <c r="F37" s="42">
        <v>1045500</v>
      </c>
      <c r="G37" s="42"/>
      <c r="H37" s="42" t="s">
        <v>54</v>
      </c>
    </row>
    <row r="38" spans="3:8">
      <c r="C38" s="42" t="s">
        <v>101</v>
      </c>
      <c r="D38" s="42">
        <v>9996500</v>
      </c>
      <c r="E38" s="42">
        <v>9920000</v>
      </c>
      <c r="F38" s="42">
        <v>-76500</v>
      </c>
      <c r="G38" s="42"/>
      <c r="H38" s="42" t="s">
        <v>105</v>
      </c>
    </row>
    <row r="39" spans="3:8">
      <c r="C39" s="42" t="s">
        <v>102</v>
      </c>
      <c r="D39" s="42">
        <v>8983500</v>
      </c>
      <c r="E39" s="42">
        <v>10000000</v>
      </c>
      <c r="F39" s="42">
        <v>1016500</v>
      </c>
      <c r="G39" s="42"/>
      <c r="H39" s="42" t="s">
        <v>54</v>
      </c>
    </row>
  </sheetData>
  <mergeCells count="2">
    <mergeCell ref="B2:I3"/>
    <mergeCell ref="B4:I4"/>
  </mergeCells>
  <conditionalFormatting sqref="H37:H39">
    <cfRule type="containsText" dxfId="7" priority="1" operator="containsText" text="Loss">
      <formula>NOT(ISERROR(SEARCH("Loss",H37)))</formula>
    </cfRule>
    <cfRule type="containsText" dxfId="6" priority="2" operator="containsText" text="Profit">
      <formula>NOT(ISERROR(SEARCH("Profit",H37)))</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D A A B Q S w M E F A A C A A g A C n 2 / W O m G M M O l A A A A 9 g A A A B I A H A B D b 2 5 m a W c v U G F j a 2 F n Z S 5 4 b W w g o h g A K K A U A A A A A A A A A A A A A A A A A A A A A A A A A A A A h Y + x D o I w F E V / h X S n L T U m h D z K 4 O A i i Q m J c S W l Y i M 8 D C 2 W f 3 P w k / w F M Y q 6 O d 5 z z 3 D v / X q D b G y b 4 K J 7 a z p M S U Q 5 C T S q r j J Y p 2 R w h z A m m Y R t q U 5 l r Y N J R p u M t k r J 0 b l z w p j 3 n v o F 7 f q a C c 4 j t s 8 3 h T r q t i Q f 2 f y X Q 4 P W l a g 0 k b B 7 j Z G C R i K m Y i k o B z Z D y A 1 + B T H t f b Y / E F Z D 4 4 Z e S 4 1 h s Q Y 2 R 2 D v D / I B U E s D B B Q A A g A I A A p 9 v 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f b 9 Y y D g o 9 Z w A A A D V A A A A E w A c A E Z v c m 1 1 b G F z L 1 N l Y 3 R p b 2 4 x L m 0 g o h g A K K A U A A A A A A A A A A A A A A A A A A A A A A A A A A A A b Y 0 9 C 4 M w E I b 3 Q P 5 D S B c F E Z z F K X T t o t B B H K K 9 V j H e l S R C R f z v j c 3 a d z l 4 P 5 5 z M P i J U N T x F i V n n L l R W 3 i I R v c G C l E J A 5 4 z E V T T a g c I z v U z g M n V a i 2 g v 5 O d e 6 I 5 S f f 2 p h e o Z F z K 7 m g V o Q + V L o u A i 1 S j x t c J 3 9 4 g A + l X z R u r 0 T 3 J L o r M u u A Z u i R + y / Z d R r e Q m f A h E R q 3 4 0 g 5 m / A v t f w C U E s B A i 0 A F A A C A A g A C n 2 / W O m G M M O l A A A A 9 g A A A B I A A A A A A A A A A A A A A A A A A A A A A E N v b m Z p Z y 9 Q Y W N r Y W d l L n h t b F B L A Q I t A B Q A A g A I A A p 9 v 1 g P y u m r p A A A A O k A A A A T A A A A A A A A A A A A A A A A A P E A A A B b Q 2 9 u d G V u d F 9 U e X B l c 1 0 u e G 1 s U E s B A i 0 A F A A C A A g A C n 2 / W M g 4 K P W c A A A A 1 Q A A A B M A A A A A A A A A A A A A A A A A 4 g E A A E Z v c m 1 1 b G F z L 1 N l Y 3 R p b 2 4 x L m 1 Q S w U G A A A A A A M A A w D C A A A A y 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A g A A A A A A A C O 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V h O D A w M j Z i L W N j M G Q t N D I 3 Z S 1 i Z j d j L T F k M D B h N D k y N m N m O S 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Q t M D U t M z F U M D k 6 N D A 6 M j A u M D I 2 O D U 1 N F o i I C 8 + P E V u d H J 5 I F R 5 c G U 9 I k Z p b G x D b 2 x 1 b W 5 U e X B l c y I g V m F s d W U 9 I n N B Q T 0 9 I i A v P j x F b n R y e S B U e X B l P S J G a W x s Q 2 9 s d W 1 u T m F t Z X M i I F Z h b H V l P S J z W y Z x d W 9 0 O 0 N v b H V t b j 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v Q 2 h h b m d l Z C B U e X B l L n t D b 2 x 1 b W 4 x L D B 9 J n F 1 b 3 Q 7 X S w m c X V v d D t D b 2 x 1 b W 5 D b 3 V u d C Z x d W 9 0 O z o x L C Z x d W 9 0 O 0 t l e U N v b H V t b k 5 h b W V z J n F 1 b 3 Q 7 O l t d L C Z x d W 9 0 O 0 N v b H V t b k l k Z W 5 0 a X R p Z X M m c X V v d D s 6 W y Z x d W 9 0 O 1 N l Y 3 R p b 2 4 x L 1 R h Y m x l M S 9 D a G F u Z 2 V k I F R 5 c G U u e 0 N v b H V t b j E 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g x 7 t 5 q b + b 0 K t p L E 0 D V V t i A A A A A A C A A A A A A A Q Z g A A A A E A A C A A A A A F q x q 4 7 / + C Z 3 8 H X d o Y A 6 x 2 c Y b F t B o O W g 8 Y n z O H V s P 4 t g A A A A A O g A A A A A I A A C A A A A C j W V a V Z 2 t h T w a s 4 r S m Z Y G i e C f N P e n d o O p q v S t L g Q O E i F A A A A C 7 4 M + 2 W P D a p b M A P m 6 h O e N W u Y H b w + U R l 8 Y 4 m e x 1 6 M o q C q C r 7 R D a s e e I X / u j 4 f H Z i O b i M 3 I H q 8 U e j 1 D K F n z 8 + D h j r d 8 s G t x g I b H 9 + s w E U s + Q Z U A A A A B B u E S h q x V I s C m H 3 1 l E v 9 J e N Y V s G Q + H X z L 8 w Y n b N X r / j I Y h 1 a D Q s c Y V t W t W D w W R 8 U O T z F X q + m M U t M z C V p F V l d y s < / D a t a M a s h u p > 
</file>

<file path=customXml/itemProps1.xml><?xml version="1.0" encoding="utf-8"?>
<ds:datastoreItem xmlns:ds="http://schemas.openxmlformats.org/officeDocument/2006/customXml" ds:itemID="{B1C50AD5-D697-4670-8C0C-F8B5926110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sheet1</vt:lpstr>
      <vt:lpstr>sheet6</vt:lpstr>
      <vt:lpstr>sheet7</vt:lpstr>
      <vt:lpstr>Dashboard</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MST. Tanbin Akter</dc:creator>
  <cp:lastModifiedBy>Windows 10</cp:lastModifiedBy>
  <dcterms:created xsi:type="dcterms:W3CDTF">2024-05-31T03:55:31Z</dcterms:created>
  <dcterms:modified xsi:type="dcterms:W3CDTF">2024-10-07T05:47:08Z</dcterms:modified>
</cp:coreProperties>
</file>