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Ex3.xml" ContentType="application/vnd.ms-office.chartex+xml"/>
  <Override PartName="/xl/charts/style3.xml" ContentType="application/vnd.ms-office.chartstyle+xml"/>
  <Override PartName="/xl/charts/colors3.xml" ContentType="application/vnd.ms-office.chartcolorstyle+xml"/>
  <Override PartName="/xl/charts/chart1.xml" ContentType="application/vnd.openxmlformats-officedocument.drawingml.chart+xml"/>
  <Override PartName="/xl/charts/style4.xml" ContentType="application/vnd.ms-office.chartstyle+xml"/>
  <Override PartName="/xl/charts/colors4.xml" ContentType="application/vnd.ms-office.chartcolorstyle+xml"/>
  <Override PartName="/xl/charts/chart2.xml" ContentType="application/vnd.openxmlformats-officedocument.drawingml.chart+xml"/>
  <Override PartName="/xl/charts/style5.xml" ContentType="application/vnd.ms-office.chartstyle+xml"/>
  <Override PartName="/xl/charts/colors5.xml" ContentType="application/vnd.ms-office.chartcolorstyle+xml"/>
  <Override PartName="/xl/charts/chart3.xml" ContentType="application/vnd.openxmlformats-officedocument.drawingml.chart+xml"/>
  <Override PartName="/xl/charts/style6.xml" ContentType="application/vnd.ms-office.chartstyle+xml"/>
  <Override PartName="/xl/charts/colors6.xml" ContentType="application/vnd.ms-office.chartcolorstyle+xml"/>
  <Override PartName="/xl/charts/chart4.xml" ContentType="application/vnd.openxmlformats-officedocument.drawingml.chart+xml"/>
  <Override PartName="/xl/charts/style7.xml" ContentType="application/vnd.ms-office.chartstyle+xml"/>
  <Override PartName="/xl/charts/colors7.xml" ContentType="application/vnd.ms-office.chartcolorstyle+xml"/>
  <Override PartName="/xl/charts/chart5.xml" ContentType="application/vnd.openxmlformats-officedocument.drawingml.chart+xml"/>
  <Override PartName="/xl/charts/style8.xml" ContentType="application/vnd.ms-office.chartstyle+xml"/>
  <Override PartName="/xl/charts/colors8.xml" ContentType="application/vnd.ms-office.chartcolorstyle+xml"/>
  <Override PartName="/xl/charts/chartEx4.xml" ContentType="application/vnd.ms-office.chartex+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Data Analytics\Statistics\Assignment\"/>
    </mc:Choice>
  </mc:AlternateContent>
  <xr:revisionPtr revIDLastSave="0" documentId="13_ncr:1_{316CBC50-001B-4585-B9D3-AB5454089377}" xr6:coauthVersionLast="47" xr6:coauthVersionMax="47" xr10:uidLastSave="{00000000-0000-0000-0000-000000000000}"/>
  <bookViews>
    <workbookView xWindow="-108" yWindow="-108" windowWidth="23256" windowHeight="12576" xr2:uid="{5031DF88-2D3A-4027-82E2-BAAA9CB074A1}"/>
  </bookViews>
  <sheets>
    <sheet name="Sheet1" sheetId="1" r:id="rId1"/>
  </sheets>
  <definedNames>
    <definedName name="_xlchart.v1.0" hidden="1">Sheet1!$B$193</definedName>
    <definedName name="_xlchart.v1.1" hidden="1">Sheet1!$B$194:$B$201</definedName>
    <definedName name="_xlchart.v1.10" hidden="1">Sheet1!$C$160</definedName>
    <definedName name="_xlchart.v1.11" hidden="1">Sheet1!$C$161:$C$165</definedName>
    <definedName name="_xlchart.v1.12" hidden="1">Sheet1!$U$161</definedName>
    <definedName name="_xlchart.v1.13" hidden="1">Sheet1!$U$162:$U$167</definedName>
    <definedName name="_xlchart.v1.14" hidden="1">Sheet1!$V$161</definedName>
    <definedName name="_xlchart.v1.15" hidden="1">Sheet1!$V$162:$V$167</definedName>
    <definedName name="_xlchart.v1.2" hidden="1">Sheet1!$C$193</definedName>
    <definedName name="_xlchart.v1.3" hidden="1">Sheet1!$C$194:$C$201</definedName>
    <definedName name="_xlchart.v1.4" hidden="1">Sheet1!$L$159</definedName>
    <definedName name="_xlchart.v1.5" hidden="1">Sheet1!$L$160:$L$164</definedName>
    <definedName name="_xlchart.v1.6" hidden="1">Sheet1!$M$159</definedName>
    <definedName name="_xlchart.v1.7" hidden="1">Sheet1!$M$160:$M$164</definedName>
    <definedName name="_xlchart.v1.8" hidden="1">Sheet1!$B$160</definedName>
    <definedName name="_xlchart.v1.9" hidden="1">Sheet1!$B$161:$B$165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Y122" i="1" l="1" a="1"/>
  <c r="Y122" i="1" s="1"/>
  <c r="V129" i="1"/>
  <c r="V128" i="1"/>
  <c r="V126" i="1"/>
  <c r="V125" i="1"/>
  <c r="V122" i="1"/>
  <c r="V121" i="1"/>
  <c r="C126" i="1"/>
  <c r="M347" i="1"/>
  <c r="M346" i="1"/>
  <c r="M345" i="1"/>
  <c r="M343" i="1"/>
  <c r="M342" i="1"/>
  <c r="M341" i="1"/>
  <c r="C347" i="1"/>
  <c r="C346" i="1"/>
  <c r="C345" i="1"/>
  <c r="C343" i="1"/>
  <c r="C342" i="1"/>
  <c r="C341" i="1"/>
  <c r="V303" i="1"/>
  <c r="V302" i="1"/>
  <c r="V301" i="1"/>
  <c r="V299" i="1"/>
  <c r="V298" i="1"/>
  <c r="V297" i="1"/>
  <c r="M304" i="1"/>
  <c r="M303" i="1"/>
  <c r="M302" i="1"/>
  <c r="M300" i="1"/>
  <c r="M299" i="1"/>
  <c r="M298" i="1"/>
  <c r="C304" i="1"/>
  <c r="C303" i="1"/>
  <c r="C302" i="1"/>
  <c r="C301" i="1"/>
  <c r="C299" i="1"/>
  <c r="C298" i="1"/>
  <c r="C297" i="1"/>
  <c r="M263" i="1"/>
  <c r="M262" i="1"/>
  <c r="C263" i="1"/>
  <c r="C262" i="1"/>
  <c r="V229" i="1"/>
  <c r="V228" i="1"/>
  <c r="M230" i="1"/>
  <c r="M229" i="1"/>
  <c r="C224" i="1" l="1"/>
  <c r="C223" i="1"/>
  <c r="C194" i="1" a="1"/>
  <c r="C194" i="1" s="1"/>
  <c r="F201" i="1"/>
  <c r="F200" i="1"/>
  <c r="C192" i="1"/>
  <c r="O191" i="1"/>
  <c r="O190" i="1"/>
  <c r="O189" i="1"/>
  <c r="N191" i="1"/>
  <c r="N190" i="1"/>
  <c r="N189" i="1"/>
  <c r="V162" i="1" a="1"/>
  <c r="V162" i="1" s="1"/>
  <c r="V159" i="1"/>
  <c r="V158" i="1"/>
  <c r="V157" i="1"/>
  <c r="M160" i="1" a="1"/>
  <c r="M160" i="1" s="1"/>
  <c r="M158" i="1" a="1"/>
  <c r="M158" i="1" s="1"/>
  <c r="C161" i="1" a="1"/>
  <c r="C161" i="1" s="1"/>
  <c r="V123" i="1" l="1"/>
  <c r="P130" i="1" a="1"/>
  <c r="P130" i="1" s="1"/>
  <c r="P128" i="1"/>
  <c r="P127" i="1"/>
  <c r="M130" i="1"/>
  <c r="M129" i="1"/>
  <c r="M128" i="1" a="1"/>
  <c r="M128" i="1" s="1"/>
  <c r="F128" i="1"/>
  <c r="F127" i="1"/>
  <c r="F126" i="1"/>
  <c r="F124" i="1"/>
  <c r="F123" i="1"/>
  <c r="F122" i="1"/>
  <c r="C132" i="1"/>
  <c r="C131" i="1"/>
  <c r="C130" i="1"/>
  <c r="C128" i="1"/>
  <c r="C127" i="1"/>
  <c r="C124" i="1"/>
  <c r="C123" i="1"/>
  <c r="C122" i="1"/>
  <c r="W96" i="1"/>
  <c r="W95" i="1"/>
  <c r="W94" i="1"/>
  <c r="O85" i="1"/>
  <c r="O84" i="1"/>
  <c r="D81" i="1"/>
  <c r="D80" i="1"/>
  <c r="V53" i="1"/>
  <c r="V52" i="1"/>
  <c r="V51" i="1"/>
  <c r="M50" i="1"/>
  <c r="M49" i="1"/>
  <c r="M48" i="1"/>
  <c r="C60" i="1"/>
  <c r="C59" i="1"/>
  <c r="C58" i="1"/>
  <c r="V26" i="1" a="1"/>
  <c r="V26" i="1" s="1"/>
  <c r="V25" i="1"/>
  <c r="V24" i="1"/>
  <c r="M23" i="1" a="1"/>
  <c r="M23" i="1" s="1"/>
  <c r="M22" i="1"/>
  <c r="M21" i="1"/>
  <c r="C23" i="1"/>
  <c r="C22"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203ABC9-157D-411C-8A56-FE3ED0F27463}" keepAlive="1" name="Query - Table1" description="Connection to the 'Table1' query in the workbook." type="5" refreshedVersion="0" background="1">
    <dbPr connection="Provider=Microsoft.Mashup.OleDb.1;Data Source=$Workbook$;Location=Table1;Extended Properties=&quot;&quot;" command="SELECT * FROM [Table1]"/>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<sst xmlns="http://schemas.openxmlformats.org/spreadsheetml/2006/main" count="802" uniqueCount="546">
  <si>
    <t>product category to understand the typical sales performance and make strategic</t>
  </si>
  <si>
    <t>decisions.</t>
  </si>
  <si>
    <t>Data:</t>
  </si>
  <si>
    <t>Let's consider the weekly sales data (in units) for the past month for a specific product</t>
  </si>
  <si>
    <t>category:</t>
  </si>
  <si>
    <t>Week 1: 50 units</t>
  </si>
  <si>
    <t>Week 2: 60 units</t>
  </si>
  <si>
    <t>Week 3: 55 units</t>
  </si>
  <si>
    <t>Week 4: 70 units</t>
  </si>
  <si>
    <t>Question:</t>
  </si>
  <si>
    <t>1. Mean: What is the average weekly sales of the product category?</t>
  </si>
  <si>
    <t>2. Median: What is the typical or central sales value for the product category?</t>
  </si>
  <si>
    <t>3. Mode: Are there any recurring or most frequently occurring sales figures for the</t>
  </si>
  <si>
    <t>product category?</t>
  </si>
  <si>
    <t>By answering these questions using the mean, median, and mode, the retail store can</t>
  </si>
  <si>
    <t>gain insights into the sales performance of the product category, identify any patterns or</t>
  </si>
  <si>
    <t>outliers, and make informed decisions regarding stock management, marketing</t>
  </si>
  <si>
    <t>strategies, and product placement.</t>
  </si>
  <si>
    <t>customers to understand the typical waiting experience and improve service</t>
  </si>
  <si>
    <t>efficiency.</t>
  </si>
  <si>
    <t>Let's consider the waiting times (in minutes) for the past 20 customers:</t>
  </si>
  <si>
    <t>15, 10, 20, 25, 15, 10, 30, 20, 15, 10,</t>
  </si>
  <si>
    <t>10, 25, 15, 20, 20, 15, 10, 10, 20, 25</t>
  </si>
  <si>
    <t>1. Mean: What is the average waiting time for customers at the restaurant?</t>
  </si>
  <si>
    <t>2. Median: What is the typical or central waiting time experienced by customers?</t>
  </si>
  <si>
    <t>3. Mode: Are there any recurring or most frequently occurring waiting times for</t>
  </si>
  <si>
    <t>customers?</t>
  </si>
  <si>
    <t>By answering these questions using the mean, median, and mode, the restaurant can</t>
  </si>
  <si>
    <t>gain insights into the average waiting time, identify any common or peak waiting periods,</t>
  </si>
  <si>
    <t>and make informed decisions to optimize the customer service process, such as</t>
  </si>
  <si>
    <t>adjusting staffing levels, streamlining operations, or implementing strategies to reduce</t>
  </si>
  <si>
    <t>waiting times.</t>
  </si>
  <si>
    <t>its customers to understand the typical rental period and optimize its pricing and</t>
  </si>
  <si>
    <t>fleet management strategies.</t>
  </si>
  <si>
    <t>Let's consider the rental durations (in days) for a sample of 50 customers:</t>
  </si>
  <si>
    <t>3, 2, 5, 4, 7, 2, 3, 3, 1, 6,</t>
  </si>
  <si>
    <t>4, 2, 3, 5, 2, 4, 2, 1, 3, 5,</t>
  </si>
  <si>
    <t>6, 3, 2, 1, 4, 2, 4, 5, 3, 2,</t>
  </si>
  <si>
    <t>7, 2, 3, 4, 5, 1, 6, 2, 4, 3,</t>
  </si>
  <si>
    <t>5, 3, 2, 4, 2, 6, 3, 2, 4, 5</t>
  </si>
  <si>
    <t>1. Mean: What is the average rental duration for customers at the car rental company?</t>
  </si>
  <si>
    <t>2. Median: What is the typical or central rental duration experienced by customers?</t>
  </si>
  <si>
    <t>3. Mode: Are there any recurring or most frequently occurring rental durations for</t>
  </si>
  <si>
    <t>By answering these questions using the mean, median, and mode, the car rental</t>
  </si>
  <si>
    <t>company can gain insights into the average rental duration, understand the most</t>
  </si>
  <si>
    <t>common rental periods, and make informed decisions regarding pricing, fleet size, and</t>
  </si>
  <si>
    <t>availability. Additionally, this analysis can help the company optimize resource allocation,</t>
  </si>
  <si>
    <t>plan for peak demand periods, and enhance customer satisfaction by aligning service</t>
  </si>
  <si>
    <t>offerings with customers' typical rental needs.</t>
  </si>
  <si>
    <t>Questions on measure of central tendency</t>
  </si>
  <si>
    <t>Questions on measure of dispersion</t>
  </si>
  <si>
    <t>specific machine to understand the variability or spread in its performance.</t>
  </si>
  <si>
    <t>Let's consider the number of units produced per hour by the machine for a sample of 10</t>
  </si>
  <si>
    <t>working days:</t>
  </si>
  <si>
    <t>Day 1: 120 units</t>
  </si>
  <si>
    <t>Day 2: 110 units</t>
  </si>
  <si>
    <t>Day 3: 130 units</t>
  </si>
  <si>
    <t>Day 4: 115 units</t>
  </si>
  <si>
    <t>Day 5: 125 units</t>
  </si>
  <si>
    <t>Day 6: 105 units</t>
  </si>
  <si>
    <t>Day 7: 135 units</t>
  </si>
  <si>
    <t>Day 8: 115 units</t>
  </si>
  <si>
    <t>Day 9: 125 units</t>
  </si>
  <si>
    <t>Day 10: 140 units</t>
  </si>
  <si>
    <t>1. Range: What is the range of the production output for the machine?</t>
  </si>
  <si>
    <t>2. Variance: What is the variance of the production output for the machine?</t>
  </si>
  <si>
    <t>3. Standard Deviation: What is the standard deviation of the production output for the</t>
  </si>
  <si>
    <t>machine?</t>
  </si>
  <si>
    <t>By answering these questions using different measures of dispersion, the manufacturing</t>
  </si>
  <si>
    <t>company can gain insights into the variability in the machine's production output. This</t>
  </si>
  <si>
    <t>information can help identify any fluctuations, assess the consistency of performance,</t>
  </si>
  <si>
    <t>and make informed decisions regarding quality control, scheduling, and resource</t>
  </si>
  <si>
    <t>allocation.</t>
  </si>
  <si>
    <t>understand the variability in daily sales and assess its inventory management.</t>
  </si>
  <si>
    <t>Let's consider the daily sales (in dollars) for the past 30 days:</t>
  </si>
  <si>
    <t>$500, $700, $400, $600, $550, $750, $650, $500, $600, $550,</t>
  </si>
  <si>
    <t>$800, $450, $700, $550, $600, $400, $650, $500, $750, $550,</t>
  </si>
  <si>
    <t>$700, $600, $500, $800, $550, $650, $400, $600, $750, $550</t>
  </si>
  <si>
    <t>Questions:</t>
  </si>
  <si>
    <t>1. Range: What is the range of the daily sales?</t>
  </si>
  <si>
    <t>2. Variance: What is the variance of the daily sales?</t>
  </si>
  <si>
    <t>3. Standard Deviation: What is the standard deviation of the daily sales?</t>
  </si>
  <si>
    <t>By answering these questions using different measures of dispersion, the retail store can</t>
  </si>
  <si>
    <t>gain insights into the variability in daily sales, assess the consistency of demand, and</t>
  </si>
  <si>
    <t>make informed decisions regarding inventory stocking levels, sales forecasting, and</t>
  </si>
  <si>
    <t>pricing strategies.</t>
  </si>
  <si>
    <t>shipments to understand the variability in order fulfillment and optimize its</t>
  </si>
  <si>
    <t>logistics operations.</t>
  </si>
  <si>
    <t>Let's consider the delivery times (in days) for a sample of 50 shipments:</t>
  </si>
  <si>
    <t>3, 5, 2, 4, 6, 2, 3, 4, 2, 5,</t>
  </si>
  <si>
    <t>7, 2, 3, 4, 2, 4, 2, 3, 5, 6,</t>
  </si>
  <si>
    <t>3, 2, 1, 4, 2, 4, 5, 3, 2, 7,</t>
  </si>
  <si>
    <t>2, 3, 4, 5, 1, 6, 2, 4, 3, 5,</t>
  </si>
  <si>
    <t>3, 2, 4, 2, 6, 3, 2, 4, 5, 3</t>
  </si>
  <si>
    <t>1. Range: What is the range of the delivery times?</t>
  </si>
  <si>
    <t>2. Variance: What is the variance of the delivery times?</t>
  </si>
  <si>
    <t>3. Standard Deviation: What is the standard deviation of the delivery times?</t>
  </si>
  <si>
    <t>By answering these questions using different measures of dispersion, the e-commerce</t>
  </si>
  <si>
    <t>platform can gain insights into the variability in delivery times, identify any bottlenecks in</t>
  </si>
  <si>
    <t>the logistics process, and make informed decisions regarding shipment tracking,</t>
  </si>
  <si>
    <t>customer expectations, and service level agreements.</t>
  </si>
  <si>
    <t>its products to understand its performance and variability.</t>
  </si>
  <si>
    <t>Let's consider the monthly revenue (in thousands of dollars) for the past 12 months:</t>
  </si>
  <si>
    <t>$120, $150, $110, $135, $125, $140, $130, $155, $115, $145, $135, $130</t>
  </si>
  <si>
    <t>1. Measure of Central Tendency: What is the average monthly revenue for the product?</t>
  </si>
  <si>
    <t>2. Measure of Dispersion: What is the range of monthly revenue for the product?</t>
  </si>
  <si>
    <t>By answering these questions, the company can gain insights into the average revenue</t>
  </si>
  <si>
    <t>generated by the product and understand the range or variability in its monthly revenue,</t>
  </si>
  <si>
    <t>which can help with financial planning, forecasting, and evaluating the product's</t>
  </si>
  <si>
    <t>performance.</t>
  </si>
  <si>
    <t>their satisfaction with a particular service on a scale of 1 to 10.</t>
  </si>
  <si>
    <t>Let's consider the satisfaction ratings from 50 customers:</t>
  </si>
  <si>
    <t>8, 7, 9, 6, 7, 8, 9, 8, 7, 6,</t>
  </si>
  <si>
    <t>8, 9, 7, 8, 7, 6, 8, 9, 6, 7,</t>
  </si>
  <si>
    <t>8, 9, 7, 6, 7, 8, 9, 8, 7, 6,</t>
  </si>
  <si>
    <t>9, 8, 7, 6, 8, 9, 7, 8, 7, 6,</t>
  </si>
  <si>
    <t>9, 8, 7, 6, 7, 8, 9, 8, 7, 6</t>
  </si>
  <si>
    <t>1. Measure of Central Tendency: What is the average satisfaction rating?</t>
  </si>
  <si>
    <t>2. Measure of Dispersion: What is the standard deviation of the satisfaction ratings?</t>
  </si>
  <si>
    <t>By answering these questions, the company can gain insights into the average</t>
  </si>
  <si>
    <t>satisfaction rating of customers and understand the spread or variability in their ratings.</t>
  </si>
  <si>
    <t>This information can help identify areas for improvement, evaluate customer perception,</t>
  </si>
  <si>
    <t>and make informed decisions to enhance the service quality.</t>
  </si>
  <si>
    <t>assess the efficiency of its customer service operations.</t>
  </si>
  <si>
    <t>Let's consider the wait times (in minutes) for a sample of 100 randomly selected</t>
  </si>
  <si>
    <t>customer calls:</t>
  </si>
  <si>
    <t>10, 15, 12, 18, 20, 25, 8, 14, 16, 22,</t>
  </si>
  <si>
    <t>9, 17, 11, 13, 19, 23, 21, 16, 24, 27,</t>
  </si>
  <si>
    <t>13, 10, 18, 16, 12, 14, 19, 21, 11, 17,</t>
  </si>
  <si>
    <t>15, 20, 26, 13, 12, 14, 22, 19, 16, 11,</t>
  </si>
  <si>
    <t>25, 18, 16, 13, 21, 20, 15, 12, 19, 17,</t>
  </si>
  <si>
    <t>14, 16, 23, 18, 15, 11, 19, 22, 17, 12,</t>
  </si>
  <si>
    <t>16, 14, 18, 20, 25, 13, 11, 22, 19, 17,</t>
  </si>
  <si>
    <t>15, 16, 13, 14, 18, 20, 19, 21, 17, 12,</t>
  </si>
  <si>
    <t>15, 13, 16, 14, 22, 21, 19, 18, 16, 11,</t>
  </si>
  <si>
    <t>17, 14, 12, 20, 23, 19, 15, 16, 13, 18</t>
  </si>
  <si>
    <t>1. Measure of Central Tendency: What is the average wait time for customers at the call</t>
  </si>
  <si>
    <t>center?</t>
  </si>
  <si>
    <t>2. Measure of Dispersion: What is the range of wait times for customers at the call</t>
  </si>
  <si>
    <t>3. Measure of Dispersion: What is the standard deviation of the wait times for customers</t>
  </si>
  <si>
    <t>at the call center?</t>
  </si>
  <si>
    <t>By answering these questions, the company can gain insights into the average wait time</t>
  </si>
  <si>
    <t>experienced by customers, assess the variability or spread in the wait times, and make</t>
  </si>
  <si>
    <t>informed decisions regarding staffing levels, call center efficiency, and customer</t>
  </si>
  <si>
    <t>satisfaction.</t>
  </si>
  <si>
    <t>vehicle fleet to identify any variations across different vehicle models.</t>
  </si>
  <si>
    <t>Let's consider the fuel efficiency (in miles per gallon, mpg) for a sample of 50 vehicles:</t>
  </si>
  <si>
    <t>Model A: 30, 32, 33, 28, 31, 30, 29, 30, 32, 31,</t>
  </si>
  <si>
    <t>Model B: 25, 27, 26, 23, 28, 24, 26, 25, 27, 28,</t>
  </si>
  <si>
    <t>Model C: 22, 23, 20, 25, 21, 24, 23, 22, 25, 24,</t>
  </si>
  <si>
    <t>Model D: 18, 17, 19, 20, 21, 18, 19, 17, 20, 19,</t>
  </si>
  <si>
    <t>Model E: 35, 36, 34, 35, 33, 34, 32, 33, 36, 34</t>
  </si>
  <si>
    <t>1. Measure of Central Tendency: What is the average fuel efficiency for each vehicle</t>
  </si>
  <si>
    <t>model?</t>
  </si>
  <si>
    <t>2. Measure of Dispersion: What is the range of fuel efficiency for each vehicle model?</t>
  </si>
  <si>
    <t>3. Measure of Dispersion: What is the variance of the fuel efficiency for each vehicle</t>
  </si>
  <si>
    <t>By answering these questions, the transportation company can</t>
  </si>
  <si>
    <t>gain insights into the average fuel efficiency of different vehicle models, understand the</t>
  </si>
  <si>
    <t>variations or spread in the fuel efficiency, and make informed decisions regarding fleet</t>
  </si>
  <si>
    <t>management, vehicle selection, and fuel consumption optimization.</t>
  </si>
  <si>
    <t>the age distribution and demographics within the organization.</t>
  </si>
  <si>
    <t>Let's consider the ages of 100 employees:</t>
  </si>
  <si>
    <t>28, 32, 35, 40, 42, 28, 33, 38, 30, 41,</t>
  </si>
  <si>
    <t>37, 31, 34, 29, 36, 43, 39, 27, 35, 31,</t>
  </si>
  <si>
    <t>39, 45, 29, 33, 37, 40, 36, 29, 31, 38,</t>
  </si>
  <si>
    <t>35, 44, 32, 39, 36, 30, 33, 28, 41, 35,</t>
  </si>
  <si>
    <t>31, 37, 42, 29, 34, 40, 31, 33, 38, 36,</t>
  </si>
  <si>
    <t>39, 27, 35, 30, 43, 29, 32, 36, 31, 40,</t>
  </si>
  <si>
    <t>38, 44, 37, 33, 35, 41, 30, 31, 39, 28,</t>
  </si>
  <si>
    <t>45, 29, 33, 38, 34, 32, 35, 31, 40, 36,</t>
  </si>
  <si>
    <t>38, 44, 37, 33, 35, 41, 30, 31, 39, 28</t>
  </si>
  <si>
    <t>1. Frequency Distribution: Create a frequency distribution table for the ages of the</t>
  </si>
  <si>
    <t>employees.</t>
  </si>
  <si>
    <t>2. Mode: What is the mode (most common age) among the employees?</t>
  </si>
  <si>
    <t>3. Median: What is the median age of the employees?</t>
  </si>
  <si>
    <t>4. Range: What is the range of ages among the employees?</t>
  </si>
  <si>
    <t>By answering these questions using frequency distribution and other measures, the</t>
  </si>
  <si>
    <t>company can gain insights into the age distribution of its workforce, identify the most</t>
  </si>
  <si>
    <t>common age group, understand the central tendency, and assess the spread of ages.</t>
  </si>
  <si>
    <t>This information can be useful for workforce planning, diversity initiatives, and</t>
  </si>
  <si>
    <t>understanding the generational dynamics within the organization.</t>
  </si>
  <si>
    <t>customers to understand their spending habits.</t>
  </si>
  <si>
    <t>Let's consider the purchase amounts (in dollars) for a sample of 50 customers:</t>
  </si>
  <si>
    <t>56, 40, 28, 73, 52, 61, 35, 40, 47, 65,</t>
  </si>
  <si>
    <t>52, 44, 38, 60, 56, 40, 36, 49, 68, 57,</t>
  </si>
  <si>
    <t>52, 63, 41, 48, 55, 42, 39, 58, 62, 49,</t>
  </si>
  <si>
    <t>59, 45, 47, 51, 65, 41, 48, 55, 42, 39,</t>
  </si>
  <si>
    <t>58, 62, 49, 59, 45, 47, 51, 65, 43, 58</t>
  </si>
  <si>
    <t>1. Frequency Distribution: Create a frequency distribution table for the purchase</t>
  </si>
  <si>
    <t>amounts.</t>
  </si>
  <si>
    <t>2. Mode: What is the mode (most common purchase amount) among the customers?</t>
  </si>
  <si>
    <t>3. Median: What is the median purchase amount among the customers?</t>
  </si>
  <si>
    <t>4. Interquartile Range: What is the interquartile range of the purchase amounts?</t>
  </si>
  <si>
    <t>By answering these questions using frequency distribution and other measures, the retail</t>
  </si>
  <si>
    <t>store can gain insights into the spending habits of its customers, identify the most</t>
  </si>
  <si>
    <t>common purchase amount</t>
  </si>
  <si>
    <t>production line to identify the frequency of different types of defects.</t>
  </si>
  <si>
    <t>Let's consider the types of defects and their corresponding frequencies observed in a</t>
  </si>
  <si>
    <t>sample of 200 products:</t>
  </si>
  <si>
    <t>Defect Type: A, B, C, D, E, F, G</t>
  </si>
  <si>
    <t>Frequency: 30, 40, 20, 10, 45, 25, 30</t>
  </si>
  <si>
    <t>1. Bar Chart: Create a bar chart to visualize the frequency of different defect types.</t>
  </si>
  <si>
    <t>2. Most Common Defect: Which defect type has the highest frequency?</t>
  </si>
  <si>
    <t>3. Histogram: Create a histogram to represent the defect frequencies.</t>
  </si>
  <si>
    <t>By answering these questions using a bar chart and histogram, the manufacturing</t>
  </si>
  <si>
    <t>company can visually understand the distribution of defect types, identify the most</t>
  </si>
  <si>
    <t>common defect, and prioritize quality control efforts to address the prevalent issues.</t>
  </si>
  <si>
    <t>satisfaction levels with a specific service on a scale of 1 to 5.</t>
  </si>
  <si>
    <t>Let's consider the satisfaction ratings from 100 customers:</t>
  </si>
  <si>
    <t>Ratings: 4, 5, 3, 4, 4, 3, 2, 5, 4, 3,</t>
  </si>
  <si>
    <t>5, 4, 2, 3, 4, 5, 3, 4, 5, 3,</t>
  </si>
  <si>
    <t>4, 3, 2, 4, 5, 3, 4, 5, 4, 3,</t>
  </si>
  <si>
    <t>3, 4, 5, 2, 3, 4, 4, 3, 5, 4,</t>
  </si>
  <si>
    <t>3, 4, 5, 4, 2, 3, 4, 5, 3, 4,</t>
  </si>
  <si>
    <t>5, 4, 3, 4, 5, 3, 4, 5, 4, 3,</t>
  </si>
  <si>
    <t>3, 4, 5, 2, 3, 4, 4, 3, 5, 4</t>
  </si>
  <si>
    <t>1. Histogram: Create a histogram to visualize the distribution of satisfaction ratings.</t>
  </si>
  <si>
    <t>2. Mode: Which satisfaction rating has the highest frequency?</t>
  </si>
  <si>
    <t>3. Bar Chart: Create a bar chart to display the frequency of each satisfaction rating.</t>
  </si>
  <si>
    <t>By answering these questions using a histogram and bar chart, the organization can</t>
  </si>
  <si>
    <t>gain insights into the distribution of satisfaction ratings, identify the most common</t>
  </si>
  <si>
    <t>satisfaction level, and assess overall customer satisfaction.</t>
  </si>
  <si>
    <t>understand the sales distribution across different price ranges.</t>
  </si>
  <si>
    <t>Let's consider the monthly sales figures (in thousands of dollars) for a sample of 50</t>
  </si>
  <si>
    <t>products:</t>
  </si>
  <si>
    <t>Sales: 35, 28, 32, 45, 38, 29, 42, 30, 36, 41,</t>
  </si>
  <si>
    <t>47, 31, 39, 43, 37, 30, 34, 39, 28, 33,</t>
  </si>
  <si>
    <t>36, 40, 42, 29, 31, 45, 38, 33, 41, 35,</t>
  </si>
  <si>
    <t>37,</t>
  </si>
  <si>
    <t>34, 46, 30, 39, 43, 28, 32, 36, 29,</t>
  </si>
  <si>
    <t>31, 37, 40, 42, 33, 39, 28, 35, 38, 43</t>
  </si>
  <si>
    <t>1. Histogram: Create a histogram to visualize the sales distribution across different price</t>
  </si>
  <si>
    <t>ranges.</t>
  </si>
  <si>
    <t>2. Measure of Central Tendency: What is the average monthly sales figure?</t>
  </si>
  <si>
    <t>3. Bar Chart: Create a bar chart to display the frequency of sales in different price</t>
  </si>
  <si>
    <t>By answering these questions using a histogram and bar chart, the company can</t>
  </si>
  <si>
    <t>understand the distribution of sales figures, determine the average sales performance,</t>
  </si>
  <si>
    <t>and identify the price ranges where sales are concentrated or lacking.</t>
  </si>
  <si>
    <t>different user locations.</t>
  </si>
  <si>
    <t>Let's consider the response times (in milliseconds) for a sample of 200 user requests:</t>
  </si>
  <si>
    <t>Response Times: 125, 148, 137, 120, 135, 132, 145, 122, 130, 141,</t>
  </si>
  <si>
    <t>118, 125, 132, 136, 128, 123, 132, 138, 126, 129,</t>
  </si>
  <si>
    <t>136, 127, 130, 122, 125, 133, 140, 126, 133, 135,</t>
  </si>
  <si>
    <t>130, 134, 141, 119, 125, 131, 136, 128, 124, 132,</t>
  </si>
  <si>
    <t>130, 134, 141, 119, 125, 131, 136, 128, 124, 132</t>
  </si>
  <si>
    <t>1. Histogram: Create a histogram to visualize the distribution of response times.</t>
  </si>
  <si>
    <t>2. Measure of Central Tendency: What is the median response time?</t>
  </si>
  <si>
    <t>3. Bar Chart: Create a bar chart to display the frequency of response times within</t>
  </si>
  <si>
    <t>different ranges.</t>
  </si>
  <si>
    <t>By answering these questions using a histogram and bar chart, the study can gain</t>
  </si>
  <si>
    <t>insights into the distribution of response times, understand the typical response time</t>
  </si>
  <si>
    <t>experienced by users, and assess the performance of the website.</t>
  </si>
  <si>
    <t>across different regions.</t>
  </si>
  <si>
    <t>Let's consider the sales figures (in thousands of dollars) for a sample of 50 products in</t>
  </si>
  <si>
    <t>three regions:</t>
  </si>
  <si>
    <t>Region 1: 45, 35, 40, 38, 42, 37, 39, 43, 44, 41,</t>
  </si>
  <si>
    <t>Region 2: 32, 28, 30, 34, 33, 35, 31, 29, 36, 37,</t>
  </si>
  <si>
    <t>Region 3: 40, 39, 42, 41, 38, 43, 45, 44, 41, 37</t>
  </si>
  <si>
    <t>1. Bar Chart: Create a bar chart to compare the sales figures across the three regions.</t>
  </si>
  <si>
    <t>2. Measure of Central Tendency: What is the average sales figure for each region?</t>
  </si>
  <si>
    <t>3. Measure of Dispersion</t>
  </si>
  <si>
    <t>: What is the range of sales figures in each region?</t>
  </si>
  <si>
    <t>By answering these questions using a bar chart and measures of central tendency and</t>
  </si>
  <si>
    <t>dispersion, the company can compare the sales performance across different regions,</t>
  </si>
  <si>
    <t>identify the average sales figures, and understand the variability in sales within each</t>
  </si>
  <si>
    <t>region. This information can be used for regional sales analysis, resource allocation, and</t>
  </si>
  <si>
    <t>decision-making processes.</t>
  </si>
  <si>
    <t>Questions on Measure of Skewness and Kurtosis</t>
  </si>
  <si>
    <t>portfolio to understand the distribution and risk associated with the returns.</t>
  </si>
  <si>
    <t>Let's consider the monthly returns (%) for the portfolio over a one-year period:</t>
  </si>
  <si>
    <t>Returns: -2.5, 1.3, -0.8, -1.9, 2.1, 0.5, -1.2, 1.8, -0.5, 2.3,</t>
  </si>
  <si>
    <t>-0.7, 1.2, -1.5, -0.3, 2.6, 1.1, -1.7, 0.9, -1.4, 0.3,</t>
  </si>
  <si>
    <t>1.9, -1.1, -0.4, 2.2, -0.9, 1.6, -0.6, -1.3, 2.4, 0.7,</t>
  </si>
  <si>
    <t>-1.8, 1.5, -0.2, -2.1, 2.8, 0.8, -1.6, 1.4, -0.1, 2.5,</t>
  </si>
  <si>
    <t>-1.0, 1.7, -0.9, -2.0, 2.7, 0.6, -1.4, 1.1, -0.3, 2.0</t>
  </si>
  <si>
    <t>1. Skewness: Calculate the skewness of the monthly returns.</t>
  </si>
  <si>
    <t>2. Kurtosis: Calculate the kurtosis of the monthly returns.</t>
  </si>
  <si>
    <t>3. Interpretation: Based on the skewness and kurtosis values, what can be said about</t>
  </si>
  <si>
    <t>the distribution of returns?</t>
  </si>
  <si>
    <t>By answering these questions using measures of skewness and kurtosis, the company</t>
  </si>
  <si>
    <t>can understand the shape and symmetry of the return distribution, assess the level of</t>
  </si>
  <si>
    <t>risk and potential outliers, and make informed decisions regarding portfolio management</t>
  </si>
  <si>
    <t>and risk mitigation strategies.</t>
  </si>
  <si>
    <t>population to understand the level of income inequality.</t>
  </si>
  <si>
    <t>Let's consider the monthly incomes (in thousands of dollars) of a sample of 100</t>
  </si>
  <si>
    <t>individuals:</t>
  </si>
  <si>
    <t>Incomes: 2.5, 4.8, 3.2, 2.1, 4.5, 2.9, 2.3, 3.1, 4.2, 3.9,</t>
  </si>
  <si>
    <t>2.8, 4.1, 2.6, 2.4, 4.7, 3.3, 2.7, 3.0, 4.3, 3.7,</t>
  </si>
  <si>
    <t>2.2, 3.6, 4.0, 2.7, 3.8, 3.5, 3.2, 4.4, 2.0, 3.4,</t>
  </si>
  <si>
    <t>3.1, 2.9, 4.6, 3.3, 2.5, 4.9, 2.8, 3.0, 4.2, 3.9,</t>
  </si>
  <si>
    <t>2.2, 3.6, 4.0, 2.7, 3.8, 3.5, 3.2, 4.4,</t>
  </si>
  <si>
    <t>2.0, 3.4,</t>
  </si>
  <si>
    <t>3.1, 2.9, 4.6, 3.3, 2.5, 4.9</t>
  </si>
  <si>
    <t>1. Skewness: Calculate the skewness of the income distribution.</t>
  </si>
  <si>
    <t>2. Kurtosis: Calculate the kurtosis of the income distribution.</t>
  </si>
  <si>
    <t>3. Interpretation: Based on the skewness and kurtosis values, what can be inferred</t>
  </si>
  <si>
    <t>about the income inequality?</t>
  </si>
  <si>
    <t>By answering these questions using measures of skewness and kurtosis, the research</t>
  </si>
  <si>
    <t>study can assess the level of income inequality, determine the shape of the income</t>
  </si>
  <si>
    <t>distribution, and make informed policy recommendations to address income disparities.</t>
  </si>
  <si>
    <t>customers on a scale of 1 to 5 for a specific product.</t>
  </si>
  <si>
    <t>Let's consider the satisfaction ratings from 200 customers:</t>
  </si>
  <si>
    <t>1. Skewness: Calculate the skewness of the satisfaction ratings.</t>
  </si>
  <si>
    <t>2. Kurtosis: Calculate the kurtosis of the satisfaction ratings.</t>
  </si>
  <si>
    <t>about the satisfaction ratings distribution?</t>
  </si>
  <si>
    <t>By answering these questions using measures of skewness and kurtosis, the survey can</t>
  </si>
  <si>
    <t>assess the skewness and peakedness of the satisfaction ratings, determine if the ratings</t>
  </si>
  <si>
    <t>are skewed towards positive or negative evaluations, and understand the distribution</t>
  </si>
  <si>
    <t>characteristics of customer satisfaction.</t>
  </si>
  <si>
    <t>city to understand the market trends.</t>
  </si>
  <si>
    <t>Let's consider the house prices (in thousands of dollars) for</t>
  </si>
  <si>
    <t>a sample of 150 houses:</t>
  </si>
  <si>
    <t>House Prices: 280, 350, 310, 270, 390, 320, 290, 340, 310, 380,</t>
  </si>
  <si>
    <t>270, 350, 300, 330, 370, 310, 280, 320, 350, 290,</t>
  </si>
  <si>
    <t>270, 350, 300, 330, 370, 310, 280, 320, 350, 290</t>
  </si>
  <si>
    <t>1. Skewness: Calculate the skewness of the house price distribution.</t>
  </si>
  <si>
    <t>2. Kurtosis: Calculate the kurtosis of the house price distribution.</t>
  </si>
  <si>
    <t>about the distribution of house prices?</t>
  </si>
  <si>
    <t>By answering these questions using measures of skewness and kurtosis, the study can</t>
  </si>
  <si>
    <t>assess the symmetry and peakedness of the house price distribution, identify any</t>
  </si>
  <si>
    <t>outliers or extreme values, and gain insights into the market trends and pricing</t>
  </si>
  <si>
    <t>dynamics.</t>
  </si>
  <si>
    <t>service center to improve operational efficiency.</t>
  </si>
  <si>
    <t>Let's consider the waiting times (in minutes) for a sample of 100 customers:</t>
  </si>
  <si>
    <t>Waiting Times: 12, 18, 15, 22, 20, 14, 16, 21, 19, 17,</t>
  </si>
  <si>
    <t>22, 19, 13, 16, 21, 22, 17, 19, 22, 18,</t>
  </si>
  <si>
    <t>14, 20, 19, 17, 22, 18, 15, 21, 20, 16,</t>
  </si>
  <si>
    <t>12, 18, 15, 22, 20, 14, 16, 21, 19, 17,</t>
  </si>
  <si>
    <t>12, 18, 15, 22, 20, 14, 16, 21, 19, 17</t>
  </si>
  <si>
    <t>1. Skewness: Calculate the skewness of the waiting time distribution.</t>
  </si>
  <si>
    <t>2. Kurtosis</t>
  </si>
  <si>
    <t>: Calculate the kurtosis of the waiting time distribution.</t>
  </si>
  <si>
    <t>about the waiting time distribution?</t>
  </si>
  <si>
    <t>can assess the symmetry and tail behavior of the waiting time distribution, identify any</t>
  </si>
  <si>
    <t>patterns or anomalies in customer waiting times, and make improvements to streamline</t>
  </si>
  <si>
    <t>the service process and enhance customer satisfaction.</t>
  </si>
  <si>
    <t>Questions on Percentile and Quartiles</t>
  </si>
  <si>
    <t>determine the income levels at different percentiles.</t>
  </si>
  <si>
    <t>Let's consider the monthly salaries (in thousands of dollars) of a sample of 200</t>
  </si>
  <si>
    <t>employees:</t>
  </si>
  <si>
    <t>Salaries: 40, 45, 50, 55, 60, 62, 65, 68, 70, 72,</t>
  </si>
  <si>
    <t>75, 78, 80, 82, 85, 88, 90, 92, 95, 100,</t>
  </si>
  <si>
    <t>105, 110, 115, 120, 125, 130, 135, 140, 145, 150,</t>
  </si>
  <si>
    <t>155, 160, 165, 170, 175, 180, 185, 190, 195, 200,</t>
  </si>
  <si>
    <t>205, 210, 215, 220, 225, 230, 235, 240, 245, 250,</t>
  </si>
  <si>
    <t>255, 260, 265, 270, 275, 280, 285, 290, 295, 300,</t>
  </si>
  <si>
    <t>305, 310, 315, 320, 325, 330, 335, 340, 345, 350,</t>
  </si>
  <si>
    <t>355, 360, 365, 370, 375, 380, 385, 390, 395, 400,</t>
  </si>
  <si>
    <t>405, 410, 415, 420, 425, 430, 435, 440, 445, 450,</t>
  </si>
  <si>
    <t>455, 460, 465, 470, 475, 480, 485, 490, 495, 500</t>
  </si>
  <si>
    <t>1. Quartiles: Calculate the first quartile (Q1), median (Q2), and third quartile (Q3) of the</t>
  </si>
  <si>
    <t>salary distribution.</t>
  </si>
  <si>
    <t>2. Percentiles: Calculate the 10th percentile, 25th percentile, 75th percentile, and 90th</t>
  </si>
  <si>
    <t>percentile of the salary distribution.</t>
  </si>
  <si>
    <t>3. Interpretation: Based on the quartiles and percentiles, what can be inferred about the</t>
  </si>
  <si>
    <t>income distribution of the employees?</t>
  </si>
  <si>
    <t>By answering these questions using quartiles and percentiles, the company can</t>
  </si>
  <si>
    <t>understand the income levels at different points in the distribution, identify the median</t>
  </si>
  <si>
    <t>salary and the spread of salaries, and make informed decisions related to compensation,</t>
  </si>
  <si>
    <t>employee benefits, and salary structures.</t>
  </si>
  <si>
    <t>of individuals to assess their health and body composition.</t>
  </si>
  <si>
    <t>Let's consider the weights (in kilograms) of a sample of 100 individuals:</t>
  </si>
  <si>
    <t>Weights: 55, 60, 62, 65, 68, 70, 72, 75, 78, 80,</t>
  </si>
  <si>
    <t>82, 85, 88, 90, 92, 95, 100, 105, 110, 115,</t>
  </si>
  <si>
    <t>120, 125, 130, 135, 140, 145, 150, 155, 160, 165,</t>
  </si>
  <si>
    <t>170, 175, 180, 185, 190, 195, 200, 205, 210, 215,</t>
  </si>
  <si>
    <t>220, 225, 230, 235, 240, 245, 250, 255, 260, 265,</t>
  </si>
  <si>
    <t>270, 275, 280, 285, 290, 295, 300, 305, 310, 315,</t>
  </si>
  <si>
    <t>320, 325, 330, 335, 340, 345, 350, 355, 360, 365,</t>
  </si>
  <si>
    <t>370, 375,</t>
  </si>
  <si>
    <t>380, 385, 390, 395, 400, 405, 410, 415,</t>
  </si>
  <si>
    <t>420, 425, 430, 435, 440, 445, 450, 455, 460, 465,</t>
  </si>
  <si>
    <t>470, 475, 480, 485, 490, 495, 500, 505, 510, 515</t>
  </si>
  <si>
    <t>weight distribution.</t>
  </si>
  <si>
    <t>2. Percentiles: Calculate the 15th percentile, 50th percentile, and 85th percentile of the</t>
  </si>
  <si>
    <t>weight distribution of the individuals?</t>
  </si>
  <si>
    <t>By answering these questions using quartiles and percentiles, the research study can</t>
  </si>
  <si>
    <t>understand the weight distribution and identify the weight ranges at different percentiles,</t>
  </si>
  <si>
    <t>such as underweight, normal weight, overweight, and obese categories. This information</t>
  </si>
  <si>
    <t>can be used for evaluating health risks, designing appropriate interventions, and</t>
  </si>
  <si>
    <t>providing personalized recommendations for weight management.</t>
  </si>
  <si>
    <t>amounts to identify their spending patterns.</t>
  </si>
  <si>
    <t>Let's consider the purchase amounts (in dollars) of a sample of 150 customers:</t>
  </si>
  <si>
    <t>Purchase Amounts: 20, 25, 30, 35, 40, 45, 50, 55, 60, 65,</t>
  </si>
  <si>
    <t>70, 75, 80, 85, 90, 95, 100, 105, 110, 115,</t>
  </si>
  <si>
    <t>370, 375, 380, 385, 390, 395, 400, 405, 410, 415,</t>
  </si>
  <si>
    <t>470, 475, 480, 485, 490, 495, 500, 505, 510, 515,</t>
  </si>
  <si>
    <t>520, 525, 530, 535, 540, 545, 550, 555, 560, 565</t>
  </si>
  <si>
    <t>purchase amount distribution.</t>
  </si>
  <si>
    <t>2. Percentiles: Calculate the 20th percentile, 40th percentile, and 80th percentile of the</t>
  </si>
  <si>
    <t>spending patterns of the customers?</t>
  </si>
  <si>
    <t>By answering these questions using quartiles and percentiles, the retail store can</t>
  </si>
  <si>
    <t>understand the distribution of purchase amounts, identify the spending ranges at</t>
  </si>
  <si>
    <t>different percentiles, analyze customer segments based on their spending behavior, and</t>
  </si>
  <si>
    <t>tailor marketing strategies to target specific customer groups.</t>
  </si>
  <si>
    <t>employees to determine the average time spent traveling to work.</t>
  </si>
  <si>
    <t>Let's consider the commute times (in minutes) of a sample of 250 employees:</t>
  </si>
  <si>
    <t>Commute Times: 15, 20, 25, 30, 35, 40, 45, 50, 55, 60,</t>
  </si>
  <si>
    <t>65, 70, 75, 80, 85, 90, 95, 100, 105, 110,</t>
  </si>
  <si>
    <t>115, 120, 125, 130, 135, 140, 145, 150, 155, 160,</t>
  </si>
  <si>
    <t>165, 170, 175, 180, 185, 190, 195, 200, 205, 210,</t>
  </si>
  <si>
    <t>215, 220, 225, 230, 235, 240, 245, 250, 255, 260,</t>
  </si>
  <si>
    <t>265, 270, 275, 280, 285, 290, 295, 300, 305, 310,</t>
  </si>
  <si>
    <t>315, 320, 325, 330, 335, 340, 345, 350, 355, 360,</t>
  </si>
  <si>
    <t>365, 370, 375, 380, 385, 390, 395, 400, 405, 410,</t>
  </si>
  <si>
    <t>415, 420, 425, 430, 435, 440, 445, 450, 455, 460,</t>
  </si>
  <si>
    <t>465, 470, 475, 480, 485, 490, 495, 500, 505, 510,</t>
  </si>
  <si>
    <t>515, 520, 525, 530, 535, 540, 545, 550, 555, 560,</t>
  </si>
  <si>
    <t>565, 570, 575, 580, 585, 590, 595, 600, 605, 610</t>
  </si>
  <si>
    <t>commute time distribution.</t>
  </si>
  <si>
    <t>2. Percentiles: Calculate the 30th percentile, 50th percentile, and 70th percentile of the</t>
  </si>
  <si>
    <t>average commute time of the employees?</t>
  </si>
  <si>
    <t>By answering these questions using quartiles and percentiles, the study can determine</t>
  </si>
  <si>
    <t>the typical commute times, understand the spread of commute times, identify any</t>
  </si>
  <si>
    <t>outliers or extreme values, and provide insights for transportation planning, scheduling,</t>
  </si>
  <si>
    <t>and employee well-being initiatives.</t>
  </si>
  <si>
    <t>production process to evaluate product quality.</t>
  </si>
  <si>
    <t>Let's consider the defect rates (in percentage) for a sample of 300 products:</t>
  </si>
  <si>
    <t>Defect Rates: 0.5, 1.0, 0.2, 0.7, 0.3, 0.9, 1.2, 0.6, 0.4, 1.1,</t>
  </si>
  <si>
    <t>0.8, 0.5, 0.3, 0.6, 1.0, 0.4, 0.5, 0.7, 0.9, 1.3,</t>
  </si>
  <si>
    <t>0.8, 0.6, 0.4, 0.7, 0.9, 0.5, 0.2, 1.0, 0.8, 0.3,</t>
  </si>
  <si>
    <t>0.6, 0.4, 0.7, 0.9, 1.2, 0.8, 0.3, 0.6, 0.5, 0.4,</t>
  </si>
  <si>
    <t>0.7, 0.9, 1.1, 0.3, 1.4, 0,9, 0.6, 0.2, 1.5, 1.0</t>
  </si>
  <si>
    <t>0.6, 0.4, 0.7, 1.0, 0.8, 0.3, 0.5, 0.8, 0.6, 0.3, 0.9</t>
  </si>
  <si>
    <t>0.4, 0.7, 0.9, 1.0, 0.8, 0.3, 0.5, 0.6, 0.4, 0.7,</t>
  </si>
  <si>
    <t>0.9, 1.1, 0.8, 0.3, 0.5, 0.6, 0.4, 0.7, 0.9, 1.0,</t>
  </si>
  <si>
    <t>0.8, 0.3, 0.5, 0.6, 0.4, 0.7, 0.9, 1.1, 0.8, 0.3,</t>
  </si>
  <si>
    <t>0.5, 0.6, 0.4, 0.7, 0.9, 1.0, 0.8, 0.3, 0.5, 0.6,</t>
  </si>
  <si>
    <t>0.4, 0.7, 0.9, 1.1, 0.8, 0.3, 0.5, 0.6, 0.4, 0.7,</t>
  </si>
  <si>
    <t>0.9, 1.0, 0.8, 0.3, 0.5, 0.6, 0.4, 0.7, 0.9, 1.1</t>
  </si>
  <si>
    <t>defect rate distribution.</t>
  </si>
  <si>
    <t>2. Percentiles: Calculate the 25th percentile, 50th percentile, and 75th percentile of the</t>
  </si>
  <si>
    <t>quality of the products?</t>
  </si>
  <si>
    <t>By answering these questions using quartiles and percentiles, the manufacturing</t>
  </si>
  <si>
    <t>company can evaluate the defect rates, understand the spread of defects, identify any</t>
  </si>
  <si>
    <t>quality issues or deviations from standards, and take corrective actions to improve the</t>
  </si>
  <si>
    <t>production process and product quality.</t>
  </si>
  <si>
    <r>
      <rPr>
        <b/>
        <sz val="11"/>
        <color theme="1"/>
        <rFont val="Calibri"/>
        <family val="2"/>
        <scheme val="minor"/>
      </rPr>
      <t>1) Business Problem:</t>
    </r>
    <r>
      <rPr>
        <sz val="11"/>
        <color theme="1"/>
        <rFont val="Calibri"/>
        <family val="2"/>
        <scheme val="minor"/>
      </rPr>
      <t xml:space="preserve"> A retail store wants to analyze the sales data of a particular</t>
    </r>
  </si>
  <si>
    <r>
      <rPr>
        <b/>
        <sz val="11"/>
        <color theme="1"/>
        <rFont val="Calibri"/>
        <family val="2"/>
        <scheme val="minor"/>
      </rPr>
      <t>2) Business Problem:</t>
    </r>
    <r>
      <rPr>
        <sz val="11"/>
        <color theme="1"/>
        <rFont val="Calibri"/>
        <family val="2"/>
        <scheme val="minor"/>
      </rPr>
      <t xml:space="preserve"> A restaurant wants to analyze the waiting times of its</t>
    </r>
  </si>
  <si>
    <r>
      <rPr>
        <b/>
        <sz val="11"/>
        <color theme="1"/>
        <rFont val="Calibri"/>
        <family val="2"/>
        <scheme val="minor"/>
      </rPr>
      <t>3) Business Problem:</t>
    </r>
    <r>
      <rPr>
        <sz val="11"/>
        <color theme="1"/>
        <rFont val="Calibri"/>
        <family val="2"/>
        <scheme val="minor"/>
      </rPr>
      <t xml:space="preserve"> A car rental company wants to analyze the rental durations of</t>
    </r>
  </si>
  <si>
    <r>
      <rPr>
        <b/>
        <sz val="11"/>
        <color theme="1"/>
        <rFont val="Calibri"/>
        <family val="2"/>
        <scheme val="minor"/>
      </rPr>
      <t>1) Problem</t>
    </r>
    <r>
      <rPr>
        <sz val="11"/>
        <color theme="1"/>
        <rFont val="Calibri"/>
        <family val="2"/>
        <scheme val="minor"/>
      </rPr>
      <t>: A manufacturing company wants to analyze the production output of a</t>
    </r>
  </si>
  <si>
    <r>
      <rPr>
        <b/>
        <sz val="11"/>
        <color theme="1"/>
        <rFont val="Calibri"/>
        <family val="2"/>
        <scheme val="minor"/>
      </rPr>
      <t>2) Problem:</t>
    </r>
    <r>
      <rPr>
        <sz val="11"/>
        <color theme="1"/>
        <rFont val="Calibri"/>
        <family val="2"/>
        <scheme val="minor"/>
      </rPr>
      <t xml:space="preserve"> A retail store wants to analyze the sales of a specific product to</t>
    </r>
  </si>
  <si>
    <r>
      <rPr>
        <b/>
        <sz val="11"/>
        <color theme="1"/>
        <rFont val="Calibri"/>
        <family val="2"/>
        <scheme val="minor"/>
      </rPr>
      <t>3) Problem:</t>
    </r>
    <r>
      <rPr>
        <sz val="11"/>
        <color theme="1"/>
        <rFont val="Calibri"/>
        <family val="2"/>
        <scheme val="minor"/>
      </rPr>
      <t xml:space="preserve"> An e-commerce platform wants to analyze the delivery times of its</t>
    </r>
  </si>
  <si>
    <r>
      <rPr>
        <b/>
        <sz val="11"/>
        <color theme="1"/>
        <rFont val="Calibri"/>
        <family val="2"/>
        <scheme val="minor"/>
      </rPr>
      <t>4) Problem :</t>
    </r>
    <r>
      <rPr>
        <sz val="11"/>
        <color theme="1"/>
        <rFont val="Calibri"/>
        <family val="2"/>
        <scheme val="minor"/>
      </rPr>
      <t xml:space="preserve"> A company wants to analyze the monthly revenue generated by one of</t>
    </r>
  </si>
  <si>
    <r>
      <rPr>
        <b/>
        <sz val="11"/>
        <color theme="1"/>
        <rFont val="Calibri"/>
        <family val="2"/>
        <scheme val="minor"/>
      </rPr>
      <t>5) Problem :</t>
    </r>
    <r>
      <rPr>
        <sz val="11"/>
        <color theme="1"/>
        <rFont val="Calibri"/>
        <family val="2"/>
        <scheme val="minor"/>
      </rPr>
      <t xml:space="preserve"> A survey was conducted to gather feedback from customers regarding</t>
    </r>
  </si>
  <si>
    <r>
      <rPr>
        <b/>
        <sz val="11"/>
        <color theme="1"/>
        <rFont val="Calibri"/>
        <family val="2"/>
        <scheme val="minor"/>
      </rPr>
      <t>6) Problem :</t>
    </r>
    <r>
      <rPr>
        <sz val="11"/>
        <color theme="1"/>
        <rFont val="Calibri"/>
        <family val="2"/>
        <scheme val="minor"/>
      </rPr>
      <t>A company wants to analyze the customer wait times at its call center to</t>
    </r>
  </si>
  <si>
    <r>
      <rPr>
        <b/>
        <sz val="11"/>
        <color theme="1"/>
        <rFont val="Calibri"/>
        <family val="2"/>
        <scheme val="minor"/>
      </rPr>
      <t>7) Problem :</t>
    </r>
    <r>
      <rPr>
        <sz val="11"/>
        <color theme="1"/>
        <rFont val="Calibri"/>
        <family val="2"/>
        <scheme val="minor"/>
      </rPr>
      <t xml:space="preserve"> A transportation company wants to analyze the fuel efficiency of its</t>
    </r>
  </si>
  <si>
    <r>
      <rPr>
        <b/>
        <sz val="11"/>
        <color theme="1"/>
        <rFont val="Calibri"/>
        <family val="2"/>
        <scheme val="minor"/>
      </rPr>
      <t>8) Problem :</t>
    </r>
    <r>
      <rPr>
        <sz val="11"/>
        <color theme="1"/>
        <rFont val="Calibri"/>
        <family val="2"/>
        <scheme val="minor"/>
      </rPr>
      <t xml:space="preserve"> A company wants to analyze the ages of its employees to understand</t>
    </r>
  </si>
  <si>
    <r>
      <rPr>
        <b/>
        <sz val="11"/>
        <color theme="1"/>
        <rFont val="Calibri"/>
        <family val="2"/>
        <scheme val="minor"/>
      </rPr>
      <t>9) Problem :</t>
    </r>
    <r>
      <rPr>
        <sz val="11"/>
        <color theme="1"/>
        <rFont val="Calibri"/>
        <family val="2"/>
        <scheme val="minor"/>
      </rPr>
      <t>A retail store wants to analyze the purchase amounts made by</t>
    </r>
  </si>
  <si>
    <r>
      <rPr>
        <b/>
        <sz val="11"/>
        <color theme="1"/>
        <rFont val="Calibri"/>
        <family val="2"/>
        <scheme val="minor"/>
      </rPr>
      <t>10) Problem :</t>
    </r>
    <r>
      <rPr>
        <sz val="11"/>
        <color theme="1"/>
        <rFont val="Calibri"/>
        <family val="2"/>
        <scheme val="minor"/>
      </rPr>
      <t xml:space="preserve"> A manufacturing company wants to analyze the defect rates of its</t>
    </r>
  </si>
  <si>
    <r>
      <rPr>
        <b/>
        <sz val="11"/>
        <color theme="1"/>
        <rFont val="Calibri"/>
        <family val="2"/>
        <scheme val="minor"/>
      </rPr>
      <t>11) Problem :</t>
    </r>
    <r>
      <rPr>
        <sz val="11"/>
        <color theme="1"/>
        <rFont val="Calibri"/>
        <family val="2"/>
        <scheme val="minor"/>
      </rPr>
      <t xml:space="preserve"> A survey was conducted to gather feedback from customers about their</t>
    </r>
  </si>
  <si>
    <r>
      <rPr>
        <b/>
        <sz val="11"/>
        <color theme="1"/>
        <rFont val="Calibri"/>
        <family val="2"/>
        <scheme val="minor"/>
      </rPr>
      <t>12) Problem :</t>
    </r>
    <r>
      <rPr>
        <sz val="11"/>
        <color theme="1"/>
        <rFont val="Calibri"/>
        <family val="2"/>
        <scheme val="minor"/>
      </rPr>
      <t xml:space="preserve"> A company wants to analyze the monthly sales figures of its products to</t>
    </r>
  </si>
  <si>
    <r>
      <rPr>
        <b/>
        <sz val="11"/>
        <color theme="1"/>
        <rFont val="Calibri"/>
        <family val="2"/>
        <scheme val="minor"/>
      </rPr>
      <t>13) Problem :</t>
    </r>
    <r>
      <rPr>
        <sz val="11"/>
        <color theme="1"/>
        <rFont val="Calibri"/>
        <family val="2"/>
        <scheme val="minor"/>
      </rPr>
      <t xml:space="preserve"> A study was conducted to analyze the response times of a website for</t>
    </r>
  </si>
  <si>
    <r>
      <rPr>
        <b/>
        <sz val="11"/>
        <color theme="1"/>
        <rFont val="Calibri"/>
        <family val="2"/>
        <scheme val="minor"/>
      </rPr>
      <t>14) Problem :</t>
    </r>
    <r>
      <rPr>
        <sz val="11"/>
        <color theme="1"/>
        <rFont val="Calibri"/>
        <family val="2"/>
        <scheme val="minor"/>
      </rPr>
      <t xml:space="preserve"> A company wants to analyze the sales performance of its products</t>
    </r>
  </si>
  <si>
    <r>
      <rPr>
        <b/>
        <sz val="11"/>
        <color theme="1"/>
        <rFont val="Calibri"/>
        <family val="2"/>
        <scheme val="minor"/>
      </rPr>
      <t>1) Question :</t>
    </r>
    <r>
      <rPr>
        <sz val="11"/>
        <color theme="1"/>
        <rFont val="Calibri"/>
        <family val="2"/>
        <scheme val="minor"/>
      </rPr>
      <t xml:space="preserve"> A company wants to analyze the monthly returns of its investment</t>
    </r>
  </si>
  <si>
    <r>
      <rPr>
        <b/>
        <sz val="11"/>
        <color theme="1"/>
        <rFont val="Calibri"/>
        <family val="2"/>
        <scheme val="minor"/>
      </rPr>
      <t>2) Question :</t>
    </r>
    <r>
      <rPr>
        <sz val="11"/>
        <color theme="1"/>
        <rFont val="Calibri"/>
        <family val="2"/>
        <scheme val="minor"/>
      </rPr>
      <t xml:space="preserve"> A research study wants to analyze the income distribution of a</t>
    </r>
  </si>
  <si>
    <r>
      <rPr>
        <b/>
        <sz val="11"/>
        <color theme="1"/>
        <rFont val="Calibri"/>
        <family val="2"/>
        <scheme val="minor"/>
      </rPr>
      <t>3) Question :</t>
    </r>
    <r>
      <rPr>
        <sz val="11"/>
        <color theme="1"/>
        <rFont val="Calibri"/>
        <family val="2"/>
        <scheme val="minor"/>
      </rPr>
      <t xml:space="preserve"> A survey was conducted to analyze the satisfaction ratings of</t>
    </r>
  </si>
  <si>
    <r>
      <rPr>
        <b/>
        <sz val="11"/>
        <color theme="1"/>
        <rFont val="Calibri"/>
        <family val="2"/>
        <scheme val="minor"/>
      </rPr>
      <t>4) Question :</t>
    </r>
    <r>
      <rPr>
        <sz val="11"/>
        <color theme="1"/>
        <rFont val="Calibri"/>
        <family val="2"/>
        <scheme val="minor"/>
      </rPr>
      <t xml:space="preserve"> A study wants to analyze the distribution of house prices in a specific</t>
    </r>
  </si>
  <si>
    <r>
      <rPr>
        <b/>
        <sz val="11"/>
        <color theme="1"/>
        <rFont val="Calibri"/>
        <family val="2"/>
        <scheme val="minor"/>
      </rPr>
      <t>5) Question :</t>
    </r>
    <r>
      <rPr>
        <sz val="11"/>
        <color theme="1"/>
        <rFont val="Calibri"/>
        <family val="2"/>
        <scheme val="minor"/>
      </rPr>
      <t xml:space="preserve"> A company wants to analyze the waiting times of customers at a</t>
    </r>
  </si>
  <si>
    <r>
      <rPr>
        <b/>
        <sz val="11"/>
        <color theme="1"/>
        <rFont val="Calibri"/>
        <family val="2"/>
        <scheme val="minor"/>
      </rPr>
      <t>1) Question :</t>
    </r>
    <r>
      <rPr>
        <sz val="11"/>
        <color theme="1"/>
        <rFont val="Calibri"/>
        <family val="2"/>
        <scheme val="minor"/>
      </rPr>
      <t xml:space="preserve"> A company wants to analyze the salary distribution of its employees to</t>
    </r>
  </si>
  <si>
    <r>
      <rPr>
        <b/>
        <sz val="11"/>
        <color theme="1"/>
        <rFont val="Calibri"/>
        <family val="2"/>
        <scheme val="minor"/>
      </rPr>
      <t>2) Question :</t>
    </r>
    <r>
      <rPr>
        <sz val="11"/>
        <color theme="1"/>
        <rFont val="Calibri"/>
        <family val="2"/>
        <scheme val="minor"/>
      </rPr>
      <t xml:space="preserve"> A research study wants to analyze the weight distribution of a sample</t>
    </r>
  </si>
  <si>
    <r>
      <rPr>
        <b/>
        <sz val="11"/>
        <color theme="1"/>
        <rFont val="Calibri"/>
        <family val="2"/>
        <scheme val="minor"/>
      </rPr>
      <t>3) Question :</t>
    </r>
    <r>
      <rPr>
        <sz val="11"/>
        <color theme="1"/>
        <rFont val="Calibri"/>
        <family val="2"/>
        <scheme val="minor"/>
      </rPr>
      <t xml:space="preserve"> A retail store wants to analyze the distribution of customer purchase</t>
    </r>
  </si>
  <si>
    <r>
      <rPr>
        <b/>
        <sz val="11"/>
        <color theme="1"/>
        <rFont val="Calibri"/>
        <family val="2"/>
        <scheme val="minor"/>
      </rPr>
      <t>4) Question :</t>
    </r>
    <r>
      <rPr>
        <sz val="11"/>
        <color theme="1"/>
        <rFont val="Calibri"/>
        <family val="2"/>
        <scheme val="minor"/>
      </rPr>
      <t xml:space="preserve"> A study wants to analyze the distribution of commute times of</t>
    </r>
  </si>
  <si>
    <r>
      <rPr>
        <b/>
        <sz val="11"/>
        <color theme="1"/>
        <rFont val="Calibri"/>
        <family val="2"/>
        <scheme val="minor"/>
      </rPr>
      <t>5) Question :</t>
    </r>
    <r>
      <rPr>
        <sz val="11"/>
        <color theme="1"/>
        <rFont val="Calibri"/>
        <family val="2"/>
        <scheme val="minor"/>
      </rPr>
      <t xml:space="preserve"> A manufacturing company wants to analyze the defect rates in its</t>
    </r>
  </si>
  <si>
    <t>Ans:</t>
  </si>
  <si>
    <t>Mean =</t>
  </si>
  <si>
    <t>Median =</t>
  </si>
  <si>
    <t>Mode =</t>
  </si>
  <si>
    <t>N/A</t>
  </si>
  <si>
    <t>Range =</t>
  </si>
  <si>
    <t>Variance =</t>
  </si>
  <si>
    <t>Std. Deviation =</t>
  </si>
  <si>
    <t>Ans.</t>
  </si>
  <si>
    <t>Average Monthly Revenue =</t>
  </si>
  <si>
    <t>Range of Monthly Revenue =</t>
  </si>
  <si>
    <t>Average Satisfaction Rating =</t>
  </si>
  <si>
    <t>Std. Deviation of Satisfaction Rating =</t>
  </si>
  <si>
    <t>Average Wait Time =</t>
  </si>
  <si>
    <t>Range of Wait Time =</t>
  </si>
  <si>
    <t>Std. Dev. of Wait Time =</t>
  </si>
  <si>
    <t>Model A</t>
  </si>
  <si>
    <t>Model B</t>
  </si>
  <si>
    <t>Model C</t>
  </si>
  <si>
    <t>Model D</t>
  </si>
  <si>
    <t>Model E</t>
  </si>
  <si>
    <t>Range of Fuel Effi. =</t>
  </si>
  <si>
    <t>Avg. Fuel Effi. =</t>
  </si>
  <si>
    <t>Var of Fuel Effi. =</t>
  </si>
  <si>
    <t>A</t>
  </si>
  <si>
    <t>B</t>
  </si>
  <si>
    <t>C</t>
  </si>
  <si>
    <t>D</t>
  </si>
  <si>
    <t>E</t>
  </si>
  <si>
    <t>Que. 8</t>
  </si>
  <si>
    <t>Max. =</t>
  </si>
  <si>
    <t>Min. =</t>
  </si>
  <si>
    <t>Bins.</t>
  </si>
  <si>
    <t>Frequency</t>
  </si>
  <si>
    <t>IQR =</t>
  </si>
  <si>
    <t>Q1 =</t>
  </si>
  <si>
    <t>Q3 =</t>
  </si>
  <si>
    <t>Defect Type</t>
  </si>
  <si>
    <t>F</t>
  </si>
  <si>
    <t>G</t>
  </si>
  <si>
    <t>Ans. E</t>
  </si>
  <si>
    <t>Data :</t>
  </si>
  <si>
    <t>Que. 11</t>
  </si>
  <si>
    <t>Ratings</t>
  </si>
  <si>
    <t>Avg. Monthly Sales =</t>
  </si>
  <si>
    <t>Region 1</t>
  </si>
  <si>
    <t>Region 2</t>
  </si>
  <si>
    <t>Region 3</t>
  </si>
  <si>
    <t>Avgerage Sales</t>
  </si>
  <si>
    <t>Range 1 =</t>
  </si>
  <si>
    <t>Range 2 =</t>
  </si>
  <si>
    <t>Range 3 =</t>
  </si>
  <si>
    <t>Range of Sales</t>
  </si>
  <si>
    <t>Que. 13</t>
  </si>
  <si>
    <t>Median Response Time =</t>
  </si>
  <si>
    <t>Skewness =</t>
  </si>
  <si>
    <t>Kurtosis =</t>
  </si>
  <si>
    <t>Que 2</t>
  </si>
  <si>
    <t>Que 4</t>
  </si>
  <si>
    <t>Que 1</t>
  </si>
  <si>
    <t>Q2 =</t>
  </si>
  <si>
    <t>10th Percentile =</t>
  </si>
  <si>
    <t>90th Percentile =</t>
  </si>
  <si>
    <t>25th Percentile =</t>
  </si>
  <si>
    <t>75th Percentile =</t>
  </si>
  <si>
    <t>50th Percentile =</t>
  </si>
  <si>
    <t>30th Percentile =</t>
  </si>
  <si>
    <t>70th Percentile =</t>
  </si>
  <si>
    <t>15th Percentile =</t>
  </si>
  <si>
    <t>85th Percentile =</t>
  </si>
  <si>
    <t>20th Percentile =</t>
  </si>
  <si>
    <t>40th Percentile =</t>
  </si>
  <si>
    <t>80th Percentile =</t>
  </si>
  <si>
    <t>Interpretation:</t>
  </si>
  <si>
    <t>Skewness is almost 0, So it is perfectly symmetric.</t>
  </si>
  <si>
    <t>Kurtosis &lt; 0, So Peak will be short and Broad, tail will be shorter.</t>
  </si>
  <si>
    <t>Skewness is between -0.5&lt;0&lt;0.5, So it is approxmately symmetric.</t>
  </si>
  <si>
    <t>The salary analysis reveals a diverse income distribution, with the first quartile (Q1) at $128.75 indicating the lower boundary for 25% of employees. The median (Q2) at $252.5 represents the midpoint, and the third quartile (Q3) at $376.25 signifies the upper boundary for 75% of employees. Additionally, percentiles highlight specific income levels, such as the 10th percentile at $74.7 denoting the lower salary limit and 90th percentile at $450.5 denoting the upper salar limit.</t>
  </si>
  <si>
    <t xml:space="preserve">The weight distribution analysis reveals a diverse range, with the first quartile (Q1) at 143.75 representing the lower boundary for 25% of individuals. The median (Q2) at 267.5 serves as the midpoint, and the third quartile (Q3) at 391.25 signifies the upper boundary for 75% of individuals. Additionally, with the 15th percentile at 94.55 denoting the lower weight limit and the 85th percentile at 440.75 indicating a higher weight range. </t>
  </si>
  <si>
    <t>The retail store's analysis of customer purchase amounts reveals a diverse distribution. Quartiles show that Q1 at $156.25 represents the 25th percentile, Q2 at $292.5 is the median (50th percentile), and Q3 at $428.75 represents the 75th percentile. Additionally, percentiles highlight spending patterns, with the 20th percentile at $129 indicating a lower spending boundary, the 40th percentile at $238 representing a mid-range, and the 80th percentile at $456 indicating a higher spending range.</t>
  </si>
  <si>
    <t>The study on employee commute times reveals key metrics: Q1 at 163.75, Q2 at 312.5 as the median, and Q3 at 461.25. Additionally, specific percentiles, such as the 30th at 193.5 and 70th at 431.5, offer nuanced insights into specific points in the distribution. The typical commute time is around 312.5 minutes (median), with a significant spread between the 25th and 75th percentiles indicating the majority of commute times. These findings provide valuable data for transportation planning, scheduling, and employee well-being initiatives.</t>
  </si>
  <si>
    <t>The manufacturing company's analysis of defect rates in its production process reveals crucial metrics: Q1 at 0.4, Q2 at 0.65 as the median, and Q3 at 0.9. Additionally, specific percentiles, including the 25th at 0.4, 50th at 0.65, and 75th at 0.9, provide detailed insights into specific points in the distribution. The typical defect rate is approximately 0.65%, with a spread between the 25th and 75th percentiles indicating the majority of defect rates. These findings empower the company to assess and improve product quality by implementing corrective actions and refining the production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</si>
</sst>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u/>
      <sz val="14"/>
      <color theme="1"/>
      <name val="Calibri"/>
      <family val="2"/>
      <scheme val="minor"/>
    </font>
    <font>
      <u/>
      <sz val="11"/>
      <color theme="1"/>
      <name val="Calibri"/>
      <family val="2"/>
      <scheme val="minor"/>
    </font>
    <font>
      <sz val="8"/>
      <name val="Calibri"/>
      <family val="2"/>
      <scheme val="minor"/>
    </font>
    <font>
      <sz val="10"/>
      <color rgb="FF0D0D0D"/>
      <name val="Segoe U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2" fillId="0" borderId="0" xfId="0" applyFont="1"/>
    <xf numFmtId="0" fontId="0" fillId="0" borderId="0" xfId="0" applyAlignment="1">
      <alignment horizontal="right"/>
    </xf>
    <xf numFmtId="0" fontId="0" fillId="0" borderId="0" xfId="0" applyAlignment="1">
      <alignment horizontal="center"/>
    </xf>
    <xf numFmtId="0" fontId="1" fillId="0" borderId="0" xfId="0" applyFont="1"/>
    <xf numFmtId="0" fontId="0" fillId="0" borderId="0" xfId="0" applyAlignment="1">
      <alignment horizontal="center"/>
    </xf>
    <xf numFmtId="2" fontId="0" fillId="0" borderId="0" xfId="0" applyNumberFormat="1" applyAlignment="1">
      <alignment horizontal="center"/>
    </xf>
    <xf numFmtId="0" fontId="0" fillId="0" borderId="0" xfId="0" applyAlignment="1">
      <alignment horizontal="center"/>
    </xf>
    <xf numFmtId="0" fontId="3" fillId="0" borderId="0" xfId="0" applyFont="1"/>
    <xf numFmtId="0" fontId="3" fillId="0" borderId="0" xfId="0" applyFont="1" applyAlignment="1">
      <alignment horizontal="center"/>
    </xf>
    <xf numFmtId="0" fontId="0" fillId="0" borderId="1" xfId="0" applyBorder="1" applyAlignment="1">
      <alignment horizontal="center"/>
    </xf>
    <xf numFmtId="0" fontId="0" fillId="0" borderId="1" xfId="0" applyBorder="1"/>
    <xf numFmtId="0" fontId="3" fillId="0" borderId="0" xfId="0" applyFont="1" applyAlignment="1">
      <alignment horizontal="right"/>
    </xf>
    <xf numFmtId="0" fontId="0" fillId="0" borderId="0" xfId="0" applyFont="1" applyAlignment="1">
      <alignment horizontal="center"/>
    </xf>
    <xf numFmtId="0" fontId="0" fillId="0" borderId="0" xfId="0" applyFont="1" applyFill="1" applyBorder="1" applyAlignment="1"/>
    <xf numFmtId="0" fontId="0" fillId="0" borderId="0" xfId="0" applyFont="1" applyFill="1" applyBorder="1" applyAlignment="1">
      <alignment horizontal="center"/>
    </xf>
    <xf numFmtId="0" fontId="0" fillId="0" borderId="0" xfId="0" applyFill="1" applyBorder="1" applyAlignment="1">
      <alignment horizontal="center"/>
    </xf>
    <xf numFmtId="0" fontId="0" fillId="0" borderId="0" xfId="0" applyAlignment="1">
      <alignment vertical="center"/>
    </xf>
    <xf numFmtId="0" fontId="0" fillId="0" borderId="0" xfId="0" applyAlignment="1"/>
    <xf numFmtId="0" fontId="5" fillId="0" borderId="0" xfId="0" applyFont="1" applyAlignment="1">
      <alignment horizontal="center" vertical="center" wrapText="1"/>
    </xf>
    <xf numFmtId="0" fontId="0" fillId="0" borderId="0" xfId="0" applyAlignment="1">
      <alignment horizontal="center"/>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connections" Target="connections.xml"/><Relationship Id="rId7"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3.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4.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5.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4.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Bar Chart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numRef>
              <c:f>Sheet1!$U$162:$U$167</c:f>
              <c:numCache>
                <c:formatCode>General</c:formatCode>
                <c:ptCount val="6"/>
                <c:pt idx="0">
                  <c:v>25</c:v>
                </c:pt>
                <c:pt idx="1">
                  <c:v>30</c:v>
                </c:pt>
                <c:pt idx="2">
                  <c:v>35</c:v>
                </c:pt>
                <c:pt idx="3">
                  <c:v>40</c:v>
                </c:pt>
                <c:pt idx="4">
                  <c:v>45</c:v>
                </c:pt>
                <c:pt idx="5">
                  <c:v>50</c:v>
                </c:pt>
              </c:numCache>
            </c:numRef>
          </c:cat>
          <c:val>
            <c:numRef>
              <c:f>Sheet1!$V$162:$V$167</c:f>
              <c:numCache>
                <c:formatCode>General</c:formatCode>
                <c:ptCount val="6"/>
                <c:pt idx="0">
                  <c:v>0</c:v>
                </c:pt>
                <c:pt idx="1">
                  <c:v>10</c:v>
                </c:pt>
                <c:pt idx="2">
                  <c:v>13</c:v>
                </c:pt>
                <c:pt idx="3">
                  <c:v>15</c:v>
                </c:pt>
                <c:pt idx="4">
                  <c:v>10</c:v>
                </c:pt>
                <c:pt idx="5">
                  <c:v>2</c:v>
                </c:pt>
              </c:numCache>
            </c:numRef>
          </c:val>
          <c:extLst>
            <c:ext xmlns:c16="http://schemas.microsoft.com/office/drawing/2014/chart" uri="{C3380CC4-5D6E-409C-BE32-E72D297353CC}">
              <c16:uniqueId val="{00000000-1CE3-497D-AD0E-0CC4A4758D56}"/>
            </c:ext>
          </c:extLst>
        </c:ser>
        <c:dLbls>
          <c:showLegendKey val="0"/>
          <c:showVal val="0"/>
          <c:showCatName val="0"/>
          <c:showSerName val="0"/>
          <c:showPercent val="0"/>
          <c:showBubbleSize val="0"/>
        </c:dLbls>
        <c:gapWidth val="182"/>
        <c:axId val="1719445040"/>
        <c:axId val="1719452944"/>
      </c:barChart>
      <c:catAx>
        <c:axId val="17194450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452944"/>
        <c:crosses val="autoZero"/>
        <c:auto val="1"/>
        <c:lblAlgn val="ctr"/>
        <c:lblOffset val="100"/>
        <c:noMultiLvlLbl val="0"/>
      </c:catAx>
      <c:valAx>
        <c:axId val="171945294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4450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Bar Chart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Sheet1!$B$152:$B$158</c:f>
              <c:strCache>
                <c:ptCount val="7"/>
                <c:pt idx="0">
                  <c:v>A</c:v>
                </c:pt>
                <c:pt idx="1">
                  <c:v>B</c:v>
                </c:pt>
                <c:pt idx="2">
                  <c:v>C</c:v>
                </c:pt>
                <c:pt idx="3">
                  <c:v>D</c:v>
                </c:pt>
                <c:pt idx="4">
                  <c:v>E</c:v>
                </c:pt>
                <c:pt idx="5">
                  <c:v>F</c:v>
                </c:pt>
                <c:pt idx="6">
                  <c:v>G</c:v>
                </c:pt>
              </c:strCache>
            </c:strRef>
          </c:cat>
          <c:val>
            <c:numRef>
              <c:f>Sheet1!$C$152:$C$158</c:f>
              <c:numCache>
                <c:formatCode>General</c:formatCode>
                <c:ptCount val="7"/>
                <c:pt idx="0">
                  <c:v>30</c:v>
                </c:pt>
                <c:pt idx="1">
                  <c:v>40</c:v>
                </c:pt>
                <c:pt idx="2">
                  <c:v>20</c:v>
                </c:pt>
                <c:pt idx="3">
                  <c:v>10</c:v>
                </c:pt>
                <c:pt idx="4">
                  <c:v>45</c:v>
                </c:pt>
                <c:pt idx="5">
                  <c:v>25</c:v>
                </c:pt>
                <c:pt idx="6">
                  <c:v>30</c:v>
                </c:pt>
              </c:numCache>
            </c:numRef>
          </c:val>
          <c:extLst>
            <c:ext xmlns:c16="http://schemas.microsoft.com/office/drawing/2014/chart" uri="{C3380CC4-5D6E-409C-BE32-E72D297353CC}">
              <c16:uniqueId val="{00000000-F4E5-4980-9600-4868F5CA066D}"/>
            </c:ext>
          </c:extLst>
        </c:ser>
        <c:dLbls>
          <c:showLegendKey val="0"/>
          <c:showVal val="0"/>
          <c:showCatName val="0"/>
          <c:showSerName val="0"/>
          <c:showPercent val="0"/>
          <c:showBubbleSize val="0"/>
        </c:dLbls>
        <c:gapWidth val="182"/>
        <c:axId val="1719476240"/>
        <c:axId val="1719466256"/>
      </c:barChart>
      <c:catAx>
        <c:axId val="17194762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466256"/>
        <c:crosses val="autoZero"/>
        <c:auto val="1"/>
        <c:lblAlgn val="ctr"/>
        <c:lblOffset val="100"/>
        <c:noMultiLvlLbl val="0"/>
      </c:catAx>
      <c:valAx>
        <c:axId val="17194662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4762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Sheet1!$M$159</c:f>
              <c:strCache>
                <c:ptCount val="1"/>
                <c:pt idx="0">
                  <c:v>Frequency</c:v>
                </c:pt>
              </c:strCache>
            </c:strRef>
          </c:tx>
          <c:spPr>
            <a:solidFill>
              <a:schemeClr val="accent1"/>
            </a:solidFill>
            <a:ln>
              <a:noFill/>
            </a:ln>
            <a:effectLst/>
          </c:spPr>
          <c:invertIfNegative val="0"/>
          <c:cat>
            <c:numRef>
              <c:f>Sheet1!$L$160:$L$164</c:f>
              <c:numCache>
                <c:formatCode>General</c:formatCode>
                <c:ptCount val="5"/>
                <c:pt idx="0">
                  <c:v>1</c:v>
                </c:pt>
                <c:pt idx="1">
                  <c:v>2</c:v>
                </c:pt>
                <c:pt idx="2">
                  <c:v>3</c:v>
                </c:pt>
                <c:pt idx="3">
                  <c:v>4</c:v>
                </c:pt>
                <c:pt idx="4">
                  <c:v>5</c:v>
                </c:pt>
              </c:numCache>
            </c:numRef>
          </c:cat>
          <c:val>
            <c:numRef>
              <c:f>Sheet1!$M$160:$M$164</c:f>
              <c:numCache>
                <c:formatCode>General</c:formatCode>
                <c:ptCount val="5"/>
                <c:pt idx="0">
                  <c:v>0</c:v>
                </c:pt>
                <c:pt idx="1">
                  <c:v>8</c:v>
                </c:pt>
                <c:pt idx="2">
                  <c:v>30</c:v>
                </c:pt>
                <c:pt idx="3">
                  <c:v>39</c:v>
                </c:pt>
                <c:pt idx="4">
                  <c:v>23</c:v>
                </c:pt>
              </c:numCache>
            </c:numRef>
          </c:val>
          <c:extLst>
            <c:ext xmlns:c16="http://schemas.microsoft.com/office/drawing/2014/chart" uri="{C3380CC4-5D6E-409C-BE32-E72D297353CC}">
              <c16:uniqueId val="{00000000-40D4-4A32-A316-66C930DDE34F}"/>
            </c:ext>
          </c:extLst>
        </c:ser>
        <c:dLbls>
          <c:showLegendKey val="0"/>
          <c:showVal val="0"/>
          <c:showCatName val="0"/>
          <c:showSerName val="0"/>
          <c:showPercent val="0"/>
          <c:showBubbleSize val="0"/>
        </c:dLbls>
        <c:gapWidth val="182"/>
        <c:axId val="1719471248"/>
        <c:axId val="1719475408"/>
      </c:barChart>
      <c:catAx>
        <c:axId val="17194712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475408"/>
        <c:crosses val="autoZero"/>
        <c:auto val="1"/>
        <c:lblAlgn val="ctr"/>
        <c:lblOffset val="100"/>
        <c:noMultiLvlLbl val="0"/>
      </c:catAx>
      <c:valAx>
        <c:axId val="171947540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4712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Bar</a:t>
            </a:r>
            <a:r>
              <a:rPr lang="en-IN" baseline="0"/>
              <a:t> Chart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Sheet1!$R$173</c:f>
              <c:strCache>
                <c:ptCount val="1"/>
                <c:pt idx="0">
                  <c:v>Region 1</c:v>
                </c:pt>
              </c:strCache>
            </c:strRef>
          </c:tx>
          <c:spPr>
            <a:solidFill>
              <a:schemeClr val="accent1"/>
            </a:solidFill>
            <a:ln>
              <a:noFill/>
            </a:ln>
            <a:effectLst/>
          </c:spPr>
          <c:invertIfNegative val="0"/>
          <c:val>
            <c:numRef>
              <c:f>Sheet1!$R$174:$R$183</c:f>
              <c:numCache>
                <c:formatCode>General</c:formatCode>
                <c:ptCount val="10"/>
                <c:pt idx="0">
                  <c:v>45</c:v>
                </c:pt>
                <c:pt idx="1">
                  <c:v>35</c:v>
                </c:pt>
                <c:pt idx="2">
                  <c:v>40</c:v>
                </c:pt>
                <c:pt idx="3">
                  <c:v>38</c:v>
                </c:pt>
                <c:pt idx="4">
                  <c:v>42</c:v>
                </c:pt>
                <c:pt idx="5">
                  <c:v>37</c:v>
                </c:pt>
                <c:pt idx="6">
                  <c:v>39</c:v>
                </c:pt>
                <c:pt idx="7">
                  <c:v>43</c:v>
                </c:pt>
                <c:pt idx="8">
                  <c:v>44</c:v>
                </c:pt>
                <c:pt idx="9">
                  <c:v>41</c:v>
                </c:pt>
              </c:numCache>
            </c:numRef>
          </c:val>
          <c:extLst>
            <c:ext xmlns:c16="http://schemas.microsoft.com/office/drawing/2014/chart" uri="{C3380CC4-5D6E-409C-BE32-E72D297353CC}">
              <c16:uniqueId val="{00000000-1E9E-4A6B-97E6-5427FFF9845B}"/>
            </c:ext>
          </c:extLst>
        </c:ser>
        <c:ser>
          <c:idx val="1"/>
          <c:order val="1"/>
          <c:tx>
            <c:strRef>
              <c:f>Sheet1!$S$173</c:f>
              <c:strCache>
                <c:ptCount val="1"/>
                <c:pt idx="0">
                  <c:v>Region 2</c:v>
                </c:pt>
              </c:strCache>
            </c:strRef>
          </c:tx>
          <c:spPr>
            <a:solidFill>
              <a:schemeClr val="accent2"/>
            </a:solidFill>
            <a:ln>
              <a:noFill/>
            </a:ln>
            <a:effectLst/>
          </c:spPr>
          <c:invertIfNegative val="0"/>
          <c:val>
            <c:numRef>
              <c:f>Sheet1!$S$174:$S$183</c:f>
              <c:numCache>
                <c:formatCode>General</c:formatCode>
                <c:ptCount val="10"/>
                <c:pt idx="0">
                  <c:v>32</c:v>
                </c:pt>
                <c:pt idx="1">
                  <c:v>28</c:v>
                </c:pt>
                <c:pt idx="2">
                  <c:v>30</c:v>
                </c:pt>
                <c:pt idx="3">
                  <c:v>34</c:v>
                </c:pt>
                <c:pt idx="4">
                  <c:v>33</c:v>
                </c:pt>
                <c:pt idx="5">
                  <c:v>35</c:v>
                </c:pt>
                <c:pt idx="6">
                  <c:v>31</c:v>
                </c:pt>
                <c:pt idx="7">
                  <c:v>29</c:v>
                </c:pt>
                <c:pt idx="8">
                  <c:v>36</c:v>
                </c:pt>
                <c:pt idx="9">
                  <c:v>37</c:v>
                </c:pt>
              </c:numCache>
            </c:numRef>
          </c:val>
          <c:extLst>
            <c:ext xmlns:c16="http://schemas.microsoft.com/office/drawing/2014/chart" uri="{C3380CC4-5D6E-409C-BE32-E72D297353CC}">
              <c16:uniqueId val="{00000001-1E9E-4A6B-97E6-5427FFF9845B}"/>
            </c:ext>
          </c:extLst>
        </c:ser>
        <c:ser>
          <c:idx val="2"/>
          <c:order val="2"/>
          <c:tx>
            <c:strRef>
              <c:f>Sheet1!$T$173</c:f>
              <c:strCache>
                <c:ptCount val="1"/>
                <c:pt idx="0">
                  <c:v>Region 3</c:v>
                </c:pt>
              </c:strCache>
            </c:strRef>
          </c:tx>
          <c:spPr>
            <a:solidFill>
              <a:schemeClr val="accent3"/>
            </a:solidFill>
            <a:ln>
              <a:noFill/>
            </a:ln>
            <a:effectLst/>
          </c:spPr>
          <c:invertIfNegative val="0"/>
          <c:val>
            <c:numRef>
              <c:f>Sheet1!$T$174:$T$183</c:f>
              <c:numCache>
                <c:formatCode>General</c:formatCode>
                <c:ptCount val="10"/>
                <c:pt idx="0">
                  <c:v>40</c:v>
                </c:pt>
                <c:pt idx="1">
                  <c:v>39</c:v>
                </c:pt>
                <c:pt idx="2">
                  <c:v>42</c:v>
                </c:pt>
                <c:pt idx="3">
                  <c:v>41</c:v>
                </c:pt>
                <c:pt idx="4">
                  <c:v>38</c:v>
                </c:pt>
                <c:pt idx="5">
                  <c:v>43</c:v>
                </c:pt>
                <c:pt idx="6">
                  <c:v>45</c:v>
                </c:pt>
                <c:pt idx="7">
                  <c:v>44</c:v>
                </c:pt>
                <c:pt idx="8">
                  <c:v>41</c:v>
                </c:pt>
                <c:pt idx="9">
                  <c:v>37</c:v>
                </c:pt>
              </c:numCache>
            </c:numRef>
          </c:val>
          <c:extLst>
            <c:ext xmlns:c16="http://schemas.microsoft.com/office/drawing/2014/chart" uri="{C3380CC4-5D6E-409C-BE32-E72D297353CC}">
              <c16:uniqueId val="{00000002-1E9E-4A6B-97E6-5427FFF9845B}"/>
            </c:ext>
          </c:extLst>
        </c:ser>
        <c:dLbls>
          <c:showLegendKey val="0"/>
          <c:showVal val="0"/>
          <c:showCatName val="0"/>
          <c:showSerName val="0"/>
          <c:showPercent val="0"/>
          <c:showBubbleSize val="0"/>
        </c:dLbls>
        <c:gapWidth val="219"/>
        <c:overlap val="-27"/>
        <c:axId val="1719474160"/>
        <c:axId val="1719474576"/>
      </c:barChart>
      <c:catAx>
        <c:axId val="17194741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474576"/>
        <c:crosses val="autoZero"/>
        <c:auto val="1"/>
        <c:lblAlgn val="ctr"/>
        <c:lblOffset val="100"/>
        <c:noMultiLvlLbl val="0"/>
      </c:catAx>
      <c:valAx>
        <c:axId val="17194745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4741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Sheet1!$C$193</c:f>
              <c:strCache>
                <c:ptCount val="1"/>
                <c:pt idx="0">
                  <c:v>Frequency</c:v>
                </c:pt>
              </c:strCache>
            </c:strRef>
          </c:tx>
          <c:spPr>
            <a:solidFill>
              <a:schemeClr val="accent1"/>
            </a:solidFill>
            <a:ln>
              <a:noFill/>
            </a:ln>
            <a:effectLst/>
          </c:spPr>
          <c:invertIfNegative val="0"/>
          <c:cat>
            <c:numRef>
              <c:f>Sheet1!$B$194:$B$201</c:f>
              <c:numCache>
                <c:formatCode>General</c:formatCode>
                <c:ptCount val="8"/>
                <c:pt idx="0">
                  <c:v>115</c:v>
                </c:pt>
                <c:pt idx="1">
                  <c:v>120</c:v>
                </c:pt>
                <c:pt idx="2">
                  <c:v>125</c:v>
                </c:pt>
                <c:pt idx="3">
                  <c:v>130</c:v>
                </c:pt>
                <c:pt idx="4">
                  <c:v>135</c:v>
                </c:pt>
                <c:pt idx="5">
                  <c:v>140</c:v>
                </c:pt>
                <c:pt idx="6">
                  <c:v>145</c:v>
                </c:pt>
                <c:pt idx="7">
                  <c:v>150</c:v>
                </c:pt>
              </c:numCache>
            </c:numRef>
          </c:cat>
          <c:val>
            <c:numRef>
              <c:f>Sheet1!$C$194:$C$201</c:f>
              <c:numCache>
                <c:formatCode>General</c:formatCode>
                <c:ptCount val="8"/>
                <c:pt idx="0">
                  <c:v>0</c:v>
                </c:pt>
                <c:pt idx="1">
                  <c:v>6</c:v>
                </c:pt>
                <c:pt idx="2">
                  <c:v>20</c:v>
                </c:pt>
                <c:pt idx="3">
                  <c:v>24</c:v>
                </c:pt>
                <c:pt idx="4">
                  <c:v>28</c:v>
                </c:pt>
                <c:pt idx="5">
                  <c:v>15</c:v>
                </c:pt>
                <c:pt idx="6">
                  <c:v>6</c:v>
                </c:pt>
                <c:pt idx="7">
                  <c:v>1</c:v>
                </c:pt>
              </c:numCache>
            </c:numRef>
          </c:val>
          <c:extLst>
            <c:ext xmlns:c16="http://schemas.microsoft.com/office/drawing/2014/chart" uri="{C3380CC4-5D6E-409C-BE32-E72D297353CC}">
              <c16:uniqueId val="{00000000-CCB0-4F30-99C9-AD5692589C03}"/>
            </c:ext>
          </c:extLst>
        </c:ser>
        <c:dLbls>
          <c:showLegendKey val="0"/>
          <c:showVal val="0"/>
          <c:showCatName val="0"/>
          <c:showSerName val="0"/>
          <c:showPercent val="0"/>
          <c:showBubbleSize val="0"/>
        </c:dLbls>
        <c:gapWidth val="182"/>
        <c:axId val="1879389360"/>
        <c:axId val="1879391024"/>
      </c:barChart>
      <c:catAx>
        <c:axId val="18793893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9391024"/>
        <c:crosses val="autoZero"/>
        <c:auto val="1"/>
        <c:lblAlgn val="ctr"/>
        <c:lblOffset val="100"/>
        <c:noMultiLvlLbl val="0"/>
      </c:catAx>
      <c:valAx>
        <c:axId val="18793910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938936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_xlchart.v1.9</cx:f>
      </cx:numDim>
    </cx:data>
    <cx:data id="1">
      <cx:numDim type="val">
        <cx:f>_xlchart.v1.11</cx:f>
      </cx:numDim>
    </cx:data>
  </cx:chartData>
  <cx:chart>
    <cx:title pos="t" align="ctr" overlay="0">
      <cx:tx>
        <cx:txData>
          <cx:v>Histogram</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Histogram</a:t>
          </a:r>
        </a:p>
      </cx:txPr>
    </cx:title>
    <cx:plotArea>
      <cx:plotAreaRegion>
        <cx:series layoutId="clusteredColumn" uniqueId="{464556E4-604C-4356-978B-FB396DE41472}" formatIdx="0">
          <cx:tx>
            <cx:txData>
              <cx:f>_xlchart.v1.8</cx:f>
              <cx:v>Bins.</cx:v>
            </cx:txData>
          </cx:tx>
          <cx:dataId val="0"/>
          <cx:layoutPr>
            <cx:binning intervalClosed="r">
              <cx:binCount val="4"/>
            </cx:binning>
          </cx:layoutPr>
        </cx:series>
        <cx:series layoutId="clusteredColumn" hidden="1" uniqueId="{F1EF49F7-B077-4DF0-97C7-41253F150311}" formatIdx="1">
          <cx:tx>
            <cx:txData>
              <cx:f>_xlchart.v1.10</cx:f>
              <cx:v>Frequency</cx:v>
            </cx:txData>
          </cx:tx>
          <cx:dataId val="1"/>
          <cx:layoutPr>
            <cx:binning intervalClosed="r"/>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data id="1">
      <cx:numDim type="val">
        <cx:f>_xlchart.v1.7</cx:f>
      </cx:numDim>
    </cx:data>
  </cx:chartData>
  <cx:chart>
    <cx:title pos="t" align="ctr" overlay="0">
      <cx:tx>
        <cx:txData>
          <cx:v>Histogram</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Histogram</a:t>
          </a:r>
        </a:p>
      </cx:txPr>
    </cx:title>
    <cx:plotArea>
      <cx:plotAreaRegion>
        <cx:series layoutId="clusteredColumn" uniqueId="{9FD627B9-6CDA-4DDD-90E9-A333A6AED4D3}" formatIdx="0">
          <cx:tx>
            <cx:txData>
              <cx:f>_xlchart.v1.4</cx:f>
              <cx:v>Ratings</cx:v>
            </cx:txData>
          </cx:tx>
          <cx:dataId val="0"/>
          <cx:layoutPr>
            <cx:binning intervalClosed="r">
              <cx:binSize val="1"/>
            </cx:binning>
          </cx:layoutPr>
        </cx:series>
        <cx:series layoutId="clusteredColumn" hidden="1" uniqueId="{16DF7B1B-0D6B-4CC6-9258-961BE55161B2}" formatIdx="1">
          <cx:tx>
            <cx:txData>
              <cx:f>_xlchart.v1.6</cx:f>
              <cx:v>Frequency</cx:v>
            </cx:txData>
          </cx:tx>
          <cx:dataId val="1"/>
          <cx:layoutPr>
            <cx:binning intervalClosed="r"/>
          </cx:layoutPr>
        </cx:series>
      </cx:plotAreaRegion>
      <cx:axis id="0">
        <cx:catScaling gapWidth="0"/>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_xlchart.v1.13</cx:f>
      </cx:numDim>
    </cx:data>
    <cx:data id="1">
      <cx:numDim type="val">
        <cx:f>_xlchart.v1.15</cx:f>
      </cx:numDim>
    </cx:data>
  </cx:chartData>
  <cx:chart>
    <cx:title pos="t" align="ctr" overlay="0">
      <cx:tx>
        <cx:txData>
          <cx:v>Histogram</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Histogram</a:t>
          </a:r>
        </a:p>
      </cx:txPr>
    </cx:title>
    <cx:plotArea>
      <cx:plotAreaRegion>
        <cx:series layoutId="clusteredColumn" uniqueId="{7248E0BE-9913-4A75-9D70-7104F6CFB4D1}" formatIdx="0">
          <cx:tx>
            <cx:txData>
              <cx:f>_xlchart.v1.12</cx:f>
              <cx:v>Bins.</cx:v>
            </cx:txData>
          </cx:tx>
          <cx:dataId val="0"/>
          <cx:layoutPr>
            <cx:binning intervalClosed="r">
              <cx:binCount val="5"/>
            </cx:binning>
          </cx:layoutPr>
        </cx:series>
        <cx:series layoutId="clusteredColumn" hidden="1" uniqueId="{23FE9597-FFE9-453F-B634-DDDA1E38F6D2}" formatIdx="1">
          <cx:tx>
            <cx:txData>
              <cx:f>_xlchart.v1.14</cx:f>
              <cx:v>Frequency</cx:v>
            </cx:txData>
          </cx:tx>
          <cx:dataId val="1"/>
          <cx:layoutPr>
            <cx:binning intervalClosed="r"/>
          </cx:layoutPr>
        </cx:series>
      </cx:plotAreaRegion>
      <cx:axis id="0">
        <cx:catScaling gapWidth="0"/>
        <cx:tickLabels/>
      </cx:axis>
      <cx:axis id="1">
        <cx:valScaling/>
        <cx:majorGridlines/>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data id="1">
      <cx:numDim type="val">
        <cx:f>_xlchart.v1.3</cx:f>
      </cx:numDim>
    </cx:data>
  </cx:chartData>
  <cx:chart>
    <cx:title pos="t" align="ctr" overlay="0">
      <cx:tx>
        <cx:txData>
          <cx:v>Histogram</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Histogram</a:t>
          </a:r>
        </a:p>
      </cx:txPr>
    </cx:title>
    <cx:plotArea>
      <cx:plotAreaRegion>
        <cx:series layoutId="clusteredColumn" uniqueId="{5AD03BF2-6C1A-4922-B0A3-72506099327F}" formatIdx="0">
          <cx:tx>
            <cx:txData>
              <cx:f>_xlchart.v1.0</cx:f>
              <cx:v>Bins.</cx:v>
            </cx:txData>
          </cx:tx>
          <cx:dataId val="0"/>
          <cx:layoutPr>
            <cx:binning intervalClosed="r">
              <cx:binSize val="5"/>
            </cx:binning>
          </cx:layoutPr>
        </cx:series>
        <cx:series layoutId="clusteredColumn" hidden="1" uniqueId="{08714DD8-F3ED-4EDE-A3CB-62F5E00A9454}" formatIdx="1">
          <cx:tx>
            <cx:txData>
              <cx:f>_xlchart.v1.2</cx:f>
              <cx:v>Frequency</cx:v>
            </cx:txData>
          </cx:tx>
          <cx:dataId val="1"/>
          <cx:layoutPr>
            <cx:binning intervalClosed="r"/>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5.xml"/><Relationship Id="rId3" Type="http://schemas.microsoft.com/office/2014/relationships/chartEx" Target="../charts/chartEx3.xml"/><Relationship Id="rId7" Type="http://schemas.openxmlformats.org/officeDocument/2006/relationships/chart" Target="../charts/chart4.xml"/><Relationship Id="rId2" Type="http://schemas.microsoft.com/office/2014/relationships/chartEx" Target="../charts/chartEx2.xml"/><Relationship Id="rId1" Type="http://schemas.microsoft.com/office/2014/relationships/chartEx" Target="../charts/chartEx1.xml"/><Relationship Id="rId6" Type="http://schemas.openxmlformats.org/officeDocument/2006/relationships/chart" Target="../charts/chart3.xml"/><Relationship Id="rId5" Type="http://schemas.openxmlformats.org/officeDocument/2006/relationships/chart" Target="../charts/chart2.xml"/><Relationship Id="rId4" Type="http://schemas.openxmlformats.org/officeDocument/2006/relationships/chart" Target="../charts/chart1.xml"/><Relationship Id="rId9"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xdr:from>
      <xdr:col>3</xdr:col>
      <xdr:colOff>480060</xdr:colOff>
      <xdr:row>156</xdr:row>
      <xdr:rowOff>110490</xdr:rowOff>
    </xdr:from>
    <xdr:to>
      <xdr:col>9</xdr:col>
      <xdr:colOff>114300</xdr:colOff>
      <xdr:row>169</xdr:row>
      <xdr:rowOff>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46FEFE14-2BEC-4FA9-AD89-9E53BBE0298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505200" y="28731210"/>
              <a:ext cx="3970020" cy="22669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358140</xdr:colOff>
      <xdr:row>156</xdr:row>
      <xdr:rowOff>64770</xdr:rowOff>
    </xdr:from>
    <xdr:to>
      <xdr:col>18</xdr:col>
      <xdr:colOff>624840</xdr:colOff>
      <xdr:row>167</xdr:row>
      <xdr:rowOff>121920</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F55800FA-43F7-4C42-8A37-4B288C166F3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0774680" y="28685490"/>
              <a:ext cx="4038600" cy="206883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26</xdr:col>
      <xdr:colOff>152400</xdr:colOff>
      <xdr:row>149</xdr:row>
      <xdr:rowOff>34290</xdr:rowOff>
    </xdr:from>
    <xdr:to>
      <xdr:col>35</xdr:col>
      <xdr:colOff>304800</xdr:colOff>
      <xdr:row>164</xdr:row>
      <xdr:rowOff>34290</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CBFB0C18-CA87-4367-8283-A645FCEC534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9926300" y="27374850"/>
              <a:ext cx="57912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26</xdr:col>
      <xdr:colOff>213360</xdr:colOff>
      <xdr:row>164</xdr:row>
      <xdr:rowOff>110490</xdr:rowOff>
    </xdr:from>
    <xdr:to>
      <xdr:col>35</xdr:col>
      <xdr:colOff>365760</xdr:colOff>
      <xdr:row>179</xdr:row>
      <xdr:rowOff>110490</xdr:rowOff>
    </xdr:to>
    <xdr:graphicFrame macro="">
      <xdr:nvGraphicFramePr>
        <xdr:cNvPr id="9" name="Chart 8">
          <a:extLst>
            <a:ext uri="{FF2B5EF4-FFF2-40B4-BE49-F238E27FC236}">
              <a16:creationId xmlns:a16="http://schemas.microsoft.com/office/drawing/2014/main" id="{BDD28C13-E1A6-432D-A0FD-806101509A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487680</xdr:colOff>
      <xdr:row>144</xdr:row>
      <xdr:rowOff>179070</xdr:rowOff>
    </xdr:from>
    <xdr:to>
      <xdr:col>9</xdr:col>
      <xdr:colOff>152400</xdr:colOff>
      <xdr:row>156</xdr:row>
      <xdr:rowOff>68580</xdr:rowOff>
    </xdr:to>
    <xdr:graphicFrame macro="">
      <xdr:nvGraphicFramePr>
        <xdr:cNvPr id="10" name="Chart 9">
          <a:extLst>
            <a:ext uri="{FF2B5EF4-FFF2-40B4-BE49-F238E27FC236}">
              <a16:creationId xmlns:a16="http://schemas.microsoft.com/office/drawing/2014/main" id="{E2D586E4-93BB-4E06-A8B5-ECC46C91A1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609600</xdr:colOff>
      <xdr:row>138</xdr:row>
      <xdr:rowOff>57150</xdr:rowOff>
    </xdr:from>
    <xdr:to>
      <xdr:col>18</xdr:col>
      <xdr:colOff>297180</xdr:colOff>
      <xdr:row>149</xdr:row>
      <xdr:rowOff>137160</xdr:rowOff>
    </xdr:to>
    <xdr:graphicFrame macro="">
      <xdr:nvGraphicFramePr>
        <xdr:cNvPr id="11" name="Chart 10">
          <a:extLst>
            <a:ext uri="{FF2B5EF4-FFF2-40B4-BE49-F238E27FC236}">
              <a16:creationId xmlns:a16="http://schemas.microsoft.com/office/drawing/2014/main" id="{0F51C46E-AD00-417E-A2D0-09869F81AD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16</xdr:col>
      <xdr:colOff>236220</xdr:colOff>
      <xdr:row>184</xdr:row>
      <xdr:rowOff>11430</xdr:rowOff>
    </xdr:from>
    <xdr:to>
      <xdr:col>22</xdr:col>
      <xdr:colOff>335280</xdr:colOff>
      <xdr:row>199</xdr:row>
      <xdr:rowOff>11430</xdr:rowOff>
    </xdr:to>
    <xdr:graphicFrame macro="">
      <xdr:nvGraphicFramePr>
        <xdr:cNvPr id="12" name="Chart 11">
          <a:extLst>
            <a:ext uri="{FF2B5EF4-FFF2-40B4-BE49-F238E27FC236}">
              <a16:creationId xmlns:a16="http://schemas.microsoft.com/office/drawing/2014/main" id="{8361A732-78C5-4427-B2B9-25C93DF296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xdr:col>
      <xdr:colOff>83820</xdr:colOff>
      <xdr:row>171</xdr:row>
      <xdr:rowOff>110490</xdr:rowOff>
    </xdr:from>
    <xdr:to>
      <xdr:col>9</xdr:col>
      <xdr:colOff>228600</xdr:colOff>
      <xdr:row>184</xdr:row>
      <xdr:rowOff>15240</xdr:rowOff>
    </xdr:to>
    <xdr:graphicFrame macro="">
      <xdr:nvGraphicFramePr>
        <xdr:cNvPr id="14" name="Chart 13">
          <a:extLst>
            <a:ext uri="{FF2B5EF4-FFF2-40B4-BE49-F238E27FC236}">
              <a16:creationId xmlns:a16="http://schemas.microsoft.com/office/drawing/2014/main" id="{A081B70F-176A-42FD-AAC6-BBF1F59EA9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xdr:col>
      <xdr:colOff>60960</xdr:colOff>
      <xdr:row>184</xdr:row>
      <xdr:rowOff>133350</xdr:rowOff>
    </xdr:from>
    <xdr:to>
      <xdr:col>9</xdr:col>
      <xdr:colOff>228600</xdr:colOff>
      <xdr:row>197</xdr:row>
      <xdr:rowOff>167640</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93A6597-CCDC-4DD9-9CF7-D33EBD359D0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9"/>
            </a:graphicData>
          </a:graphic>
        </xdr:graphicFrame>
      </mc:Choice>
      <mc:Fallback>
        <xdr:sp macro="" textlink="">
          <xdr:nvSpPr>
            <xdr:cNvPr id="0" name=""/>
            <xdr:cNvSpPr>
              <a:spLocks noTextEdit="1"/>
            </xdr:cNvSpPr>
          </xdr:nvSpPr>
          <xdr:spPr>
            <a:xfrm>
              <a:off x="3695700" y="33874710"/>
              <a:ext cx="3893820" cy="241173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BAE8A-48ED-4ED0-9D8E-9A283D734FEA}">
  <dimension ref="A1:AV356"/>
  <sheetViews>
    <sheetView tabSelected="1" zoomScale="103" workbookViewId="0">
      <selection activeCell="L355" sqref="L355"/>
    </sheetView>
  </sheetViews>
  <sheetFormatPr defaultRowHeight="14.4" x14ac:dyDescent="0.3"/>
  <cols>
    <col min="2" max="2" width="21.5546875" bestFit="1" customWidth="1"/>
    <col min="3" max="3" width="13.6640625" bestFit="1" customWidth="1"/>
    <col min="5" max="5" width="17.44140625" bestFit="1" customWidth="1"/>
    <col min="8" max="8" width="10.21875" customWidth="1"/>
    <col min="12" max="12" width="14.77734375" bestFit="1" customWidth="1"/>
    <col min="13" max="13" width="12" bestFit="1" customWidth="1"/>
    <col min="14" max="14" width="13.109375" bestFit="1" customWidth="1"/>
    <col min="15" max="15" width="12.77734375" bestFit="1" customWidth="1"/>
    <col min="16" max="16" width="9.33203125" bestFit="1" customWidth="1"/>
    <col min="18" max="18" width="10.88671875" customWidth="1"/>
    <col min="19" max="19" width="9.33203125" bestFit="1" customWidth="1"/>
    <col min="21" max="21" width="17.88671875" bestFit="1" customWidth="1"/>
    <col min="22" max="22" width="9.33203125" bestFit="1" customWidth="1"/>
    <col min="25" max="25" width="9.33203125" bestFit="1" customWidth="1"/>
    <col min="27" max="27" width="11.109375" customWidth="1"/>
    <col min="28" max="28" width="8.88671875" customWidth="1"/>
  </cols>
  <sheetData>
    <row r="1" spans="1:37" ht="18" x14ac:dyDescent="0.35">
      <c r="A1" s="1" t="s">
        <v>49</v>
      </c>
    </row>
    <row r="2" spans="1:37" x14ac:dyDescent="0.3">
      <c r="A2" t="s">
        <v>437</v>
      </c>
      <c r="K2" t="s">
        <v>438</v>
      </c>
      <c r="T2" t="s">
        <v>439</v>
      </c>
    </row>
    <row r="3" spans="1:37" x14ac:dyDescent="0.3">
      <c r="A3" t="s">
        <v>0</v>
      </c>
      <c r="K3" t="s">
        <v>18</v>
      </c>
      <c r="T3" t="s">
        <v>32</v>
      </c>
    </row>
    <row r="4" spans="1:37" x14ac:dyDescent="0.3">
      <c r="A4" t="s">
        <v>1</v>
      </c>
      <c r="K4" t="s">
        <v>19</v>
      </c>
      <c r="T4" t="s">
        <v>33</v>
      </c>
    </row>
    <row r="5" spans="1:37" x14ac:dyDescent="0.3">
      <c r="A5" t="s">
        <v>2</v>
      </c>
      <c r="K5" t="s">
        <v>2</v>
      </c>
      <c r="T5" t="s">
        <v>2</v>
      </c>
    </row>
    <row r="6" spans="1:37" x14ac:dyDescent="0.3">
      <c r="A6" t="s">
        <v>3</v>
      </c>
      <c r="K6" t="s">
        <v>20</v>
      </c>
      <c r="T6" t="s">
        <v>34</v>
      </c>
    </row>
    <row r="7" spans="1:37" x14ac:dyDescent="0.3">
      <c r="A7" t="s">
        <v>4</v>
      </c>
      <c r="K7" t="s">
        <v>21</v>
      </c>
      <c r="T7" t="s">
        <v>35</v>
      </c>
    </row>
    <row r="8" spans="1:37" x14ac:dyDescent="0.3">
      <c r="A8" t="s">
        <v>5</v>
      </c>
      <c r="D8" s="2" t="s">
        <v>2</v>
      </c>
      <c r="E8" s="3">
        <v>50</v>
      </c>
      <c r="K8" t="s">
        <v>22</v>
      </c>
      <c r="T8" t="s">
        <v>36</v>
      </c>
    </row>
    <row r="9" spans="1:37" x14ac:dyDescent="0.3">
      <c r="A9" t="s">
        <v>6</v>
      </c>
      <c r="E9" s="3">
        <v>55</v>
      </c>
      <c r="K9" t="s">
        <v>9</v>
      </c>
      <c r="T9" t="s">
        <v>37</v>
      </c>
    </row>
    <row r="10" spans="1:37" x14ac:dyDescent="0.3">
      <c r="A10" t="s">
        <v>7</v>
      </c>
      <c r="E10" s="3">
        <v>60</v>
      </c>
      <c r="K10" t="s">
        <v>23</v>
      </c>
      <c r="T10" t="s">
        <v>38</v>
      </c>
    </row>
    <row r="11" spans="1:37" x14ac:dyDescent="0.3">
      <c r="A11" t="s">
        <v>8</v>
      </c>
      <c r="E11" s="3">
        <v>70</v>
      </c>
      <c r="K11" t="s">
        <v>24</v>
      </c>
      <c r="T11" t="s">
        <v>39</v>
      </c>
    </row>
    <row r="12" spans="1:37" x14ac:dyDescent="0.3">
      <c r="A12" t="s">
        <v>9</v>
      </c>
      <c r="K12" t="s">
        <v>25</v>
      </c>
      <c r="T12" t="s">
        <v>9</v>
      </c>
    </row>
    <row r="13" spans="1:37" x14ac:dyDescent="0.3">
      <c r="A13" t="s">
        <v>10</v>
      </c>
      <c r="K13" t="s">
        <v>26</v>
      </c>
      <c r="T13" t="s">
        <v>40</v>
      </c>
    </row>
    <row r="14" spans="1:37" x14ac:dyDescent="0.3">
      <c r="A14" t="s">
        <v>11</v>
      </c>
      <c r="K14" t="s">
        <v>27</v>
      </c>
      <c r="T14" t="s">
        <v>41</v>
      </c>
    </row>
    <row r="15" spans="1:37" x14ac:dyDescent="0.3">
      <c r="A15" t="s">
        <v>12</v>
      </c>
      <c r="K15" t="s">
        <v>28</v>
      </c>
      <c r="T15" t="s">
        <v>42</v>
      </c>
    </row>
    <row r="16" spans="1:37" x14ac:dyDescent="0.3">
      <c r="A16" t="s">
        <v>13</v>
      </c>
      <c r="K16" t="s">
        <v>29</v>
      </c>
      <c r="T16" t="s">
        <v>26</v>
      </c>
      <c r="AB16" s="2" t="s">
        <v>2</v>
      </c>
      <c r="AC16">
        <v>3</v>
      </c>
      <c r="AD16">
        <v>4</v>
      </c>
      <c r="AE16">
        <v>6</v>
      </c>
      <c r="AJ16">
        <v>7</v>
      </c>
      <c r="AK16">
        <v>5</v>
      </c>
    </row>
    <row r="17" spans="1:37" x14ac:dyDescent="0.3">
      <c r="A17" t="s">
        <v>14</v>
      </c>
      <c r="K17" t="s">
        <v>30</v>
      </c>
      <c r="T17" t="s">
        <v>43</v>
      </c>
      <c r="AC17">
        <v>2</v>
      </c>
      <c r="AD17">
        <v>2</v>
      </c>
      <c r="AE17">
        <v>3</v>
      </c>
      <c r="AJ17">
        <v>2</v>
      </c>
      <c r="AK17">
        <v>3</v>
      </c>
    </row>
    <row r="18" spans="1:37" x14ac:dyDescent="0.3">
      <c r="A18" t="s">
        <v>15</v>
      </c>
      <c r="K18" t="s">
        <v>31</v>
      </c>
      <c r="T18" t="s">
        <v>44</v>
      </c>
      <c r="AC18">
        <v>5</v>
      </c>
      <c r="AD18">
        <v>3</v>
      </c>
      <c r="AE18">
        <v>2</v>
      </c>
      <c r="AJ18">
        <v>3</v>
      </c>
      <c r="AK18">
        <v>2</v>
      </c>
    </row>
    <row r="19" spans="1:37" x14ac:dyDescent="0.3">
      <c r="A19" t="s">
        <v>16</v>
      </c>
      <c r="O19" s="2" t="s">
        <v>2</v>
      </c>
      <c r="P19" s="3">
        <v>10</v>
      </c>
      <c r="Q19" s="3">
        <v>10</v>
      </c>
      <c r="T19" t="s">
        <v>45</v>
      </c>
      <c r="AC19">
        <v>4</v>
      </c>
      <c r="AD19">
        <v>5</v>
      </c>
      <c r="AE19">
        <v>1</v>
      </c>
      <c r="AJ19">
        <v>4</v>
      </c>
      <c r="AK19">
        <v>4</v>
      </c>
    </row>
    <row r="20" spans="1:37" x14ac:dyDescent="0.3">
      <c r="A20" t="s">
        <v>17</v>
      </c>
      <c r="K20" s="4" t="s">
        <v>464</v>
      </c>
      <c r="P20" s="3">
        <v>10</v>
      </c>
      <c r="Q20" s="3">
        <v>10</v>
      </c>
      <c r="T20" t="s">
        <v>46</v>
      </c>
      <c r="AC20">
        <v>7</v>
      </c>
      <c r="AD20">
        <v>2</v>
      </c>
      <c r="AE20">
        <v>4</v>
      </c>
      <c r="AJ20">
        <v>5</v>
      </c>
      <c r="AK20">
        <v>2</v>
      </c>
    </row>
    <row r="21" spans="1:37" x14ac:dyDescent="0.3">
      <c r="A21" s="4" t="s">
        <v>464</v>
      </c>
      <c r="L21" s="2" t="s">
        <v>465</v>
      </c>
      <c r="M21" s="3">
        <f>AVERAGE(P19:Q28)</f>
        <v>17</v>
      </c>
      <c r="P21" s="3">
        <v>10</v>
      </c>
      <c r="Q21" s="3">
        <v>10</v>
      </c>
      <c r="T21" t="s">
        <v>47</v>
      </c>
      <c r="AC21">
        <v>2</v>
      </c>
      <c r="AD21">
        <v>4</v>
      </c>
      <c r="AE21">
        <v>2</v>
      </c>
      <c r="AJ21">
        <v>1</v>
      </c>
      <c r="AK21">
        <v>6</v>
      </c>
    </row>
    <row r="22" spans="1:37" x14ac:dyDescent="0.3">
      <c r="B22" s="2" t="s">
        <v>465</v>
      </c>
      <c r="C22" s="3">
        <f>AVERAGE(E8:E11)</f>
        <v>58.75</v>
      </c>
      <c r="L22" s="2" t="s">
        <v>466</v>
      </c>
      <c r="M22" s="3">
        <f>MEDIAN(P19:Q28)</f>
        <v>15</v>
      </c>
      <c r="P22" s="3">
        <v>15</v>
      </c>
      <c r="Q22" s="3">
        <v>15</v>
      </c>
      <c r="T22" t="s">
        <v>48</v>
      </c>
      <c r="AC22">
        <v>3</v>
      </c>
      <c r="AD22">
        <v>2</v>
      </c>
      <c r="AE22">
        <v>4</v>
      </c>
      <c r="AJ22">
        <v>6</v>
      </c>
      <c r="AK22">
        <v>3</v>
      </c>
    </row>
    <row r="23" spans="1:37" x14ac:dyDescent="0.3">
      <c r="B23" s="2" t="s">
        <v>466</v>
      </c>
      <c r="C23" s="3">
        <f>MEDIAN(E8:E11)</f>
        <v>57.5</v>
      </c>
      <c r="L23" s="2" t="s">
        <v>467</v>
      </c>
      <c r="M23" s="3" cm="1">
        <f t="array" ref="M23">_xlfn.MODE.MULT(P19:Q28)</f>
        <v>10</v>
      </c>
      <c r="P23" s="3">
        <v>15</v>
      </c>
      <c r="Q23" s="3">
        <v>15</v>
      </c>
      <c r="T23" s="4" t="s">
        <v>464</v>
      </c>
      <c r="AC23">
        <v>3</v>
      </c>
      <c r="AD23">
        <v>1</v>
      </c>
      <c r="AE23">
        <v>5</v>
      </c>
      <c r="AJ23">
        <v>2</v>
      </c>
      <c r="AK23">
        <v>2</v>
      </c>
    </row>
    <row r="24" spans="1:37" x14ac:dyDescent="0.3">
      <c r="B24" s="2" t="s">
        <v>467</v>
      </c>
      <c r="C24" s="3" t="s">
        <v>468</v>
      </c>
      <c r="P24" s="3">
        <v>15</v>
      </c>
      <c r="Q24" s="3">
        <v>20</v>
      </c>
      <c r="U24" s="2" t="s">
        <v>465</v>
      </c>
      <c r="V24" s="3">
        <f>AVERAGE(AC16:AK25)</f>
        <v>3.44</v>
      </c>
      <c r="X24" s="2"/>
      <c r="AC24">
        <v>1</v>
      </c>
      <c r="AD24">
        <v>3</v>
      </c>
      <c r="AE24">
        <v>3</v>
      </c>
      <c r="AJ24">
        <v>4</v>
      </c>
      <c r="AK24">
        <v>4</v>
      </c>
    </row>
    <row r="25" spans="1:37" x14ac:dyDescent="0.3">
      <c r="P25" s="3">
        <v>20</v>
      </c>
      <c r="Q25" s="3">
        <v>20</v>
      </c>
      <c r="U25" s="2" t="s">
        <v>466</v>
      </c>
      <c r="V25" s="3">
        <f>MEDIAN(AC16:AK25)</f>
        <v>3</v>
      </c>
      <c r="AC25">
        <v>6</v>
      </c>
      <c r="AD25">
        <v>5</v>
      </c>
      <c r="AE25">
        <v>2</v>
      </c>
      <c r="AJ25">
        <v>3</v>
      </c>
      <c r="AK25">
        <v>5</v>
      </c>
    </row>
    <row r="26" spans="1:37" x14ac:dyDescent="0.3">
      <c r="P26" s="3">
        <v>20</v>
      </c>
      <c r="Q26" s="3">
        <v>20</v>
      </c>
      <c r="U26" s="2" t="s">
        <v>467</v>
      </c>
      <c r="V26" s="3" cm="1">
        <f t="array" ref="V26">_xlfn.MODE.MULT(AC16:AK25)</f>
        <v>2</v>
      </c>
    </row>
    <row r="27" spans="1:37" x14ac:dyDescent="0.3">
      <c r="P27" s="3">
        <v>25</v>
      </c>
      <c r="Q27" s="3">
        <v>25</v>
      </c>
    </row>
    <row r="28" spans="1:37" x14ac:dyDescent="0.3">
      <c r="P28" s="3">
        <v>30</v>
      </c>
      <c r="Q28" s="3">
        <v>25</v>
      </c>
    </row>
    <row r="31" spans="1:37" ht="18" x14ac:dyDescent="0.35">
      <c r="A31" s="1" t="s">
        <v>50</v>
      </c>
    </row>
    <row r="32" spans="1:37" x14ac:dyDescent="0.3">
      <c r="A32" t="s">
        <v>440</v>
      </c>
      <c r="K32" t="s">
        <v>441</v>
      </c>
      <c r="T32" t="s">
        <v>442</v>
      </c>
    </row>
    <row r="33" spans="1:20" x14ac:dyDescent="0.3">
      <c r="A33" t="s">
        <v>51</v>
      </c>
      <c r="K33" t="s">
        <v>73</v>
      </c>
      <c r="T33" t="s">
        <v>86</v>
      </c>
    </row>
    <row r="34" spans="1:20" x14ac:dyDescent="0.3">
      <c r="A34" t="s">
        <v>2</v>
      </c>
      <c r="K34" t="s">
        <v>2</v>
      </c>
      <c r="T34" t="s">
        <v>87</v>
      </c>
    </row>
    <row r="35" spans="1:20" x14ac:dyDescent="0.3">
      <c r="A35" t="s">
        <v>52</v>
      </c>
      <c r="K35" t="s">
        <v>74</v>
      </c>
      <c r="T35" t="s">
        <v>2</v>
      </c>
    </row>
    <row r="36" spans="1:20" x14ac:dyDescent="0.3">
      <c r="A36" t="s">
        <v>53</v>
      </c>
      <c r="K36" t="s">
        <v>75</v>
      </c>
      <c r="T36" t="s">
        <v>88</v>
      </c>
    </row>
    <row r="37" spans="1:20" x14ac:dyDescent="0.3">
      <c r="A37" t="s">
        <v>54</v>
      </c>
      <c r="D37" s="2" t="s">
        <v>2</v>
      </c>
      <c r="E37" s="3">
        <v>120</v>
      </c>
      <c r="K37" t="s">
        <v>76</v>
      </c>
      <c r="T37" t="s">
        <v>89</v>
      </c>
    </row>
    <row r="38" spans="1:20" x14ac:dyDescent="0.3">
      <c r="A38" t="s">
        <v>55</v>
      </c>
      <c r="E38" s="3">
        <v>110</v>
      </c>
      <c r="K38" t="s">
        <v>77</v>
      </c>
      <c r="T38" t="s">
        <v>90</v>
      </c>
    </row>
    <row r="39" spans="1:20" x14ac:dyDescent="0.3">
      <c r="A39" t="s">
        <v>56</v>
      </c>
      <c r="E39" s="3">
        <v>130</v>
      </c>
      <c r="K39" t="s">
        <v>78</v>
      </c>
      <c r="T39" t="s">
        <v>91</v>
      </c>
    </row>
    <row r="40" spans="1:20" x14ac:dyDescent="0.3">
      <c r="A40" t="s">
        <v>57</v>
      </c>
      <c r="E40" s="3">
        <v>115</v>
      </c>
      <c r="K40" t="s">
        <v>79</v>
      </c>
      <c r="T40" t="s">
        <v>92</v>
      </c>
    </row>
    <row r="41" spans="1:20" x14ac:dyDescent="0.3">
      <c r="A41" t="s">
        <v>58</v>
      </c>
      <c r="E41" s="3">
        <v>125</v>
      </c>
      <c r="K41" t="s">
        <v>80</v>
      </c>
      <c r="T41" t="s">
        <v>93</v>
      </c>
    </row>
    <row r="42" spans="1:20" x14ac:dyDescent="0.3">
      <c r="A42" t="s">
        <v>59</v>
      </c>
      <c r="E42" s="3">
        <v>105</v>
      </c>
      <c r="K42" t="s">
        <v>81</v>
      </c>
      <c r="T42" t="s">
        <v>78</v>
      </c>
    </row>
    <row r="43" spans="1:20" x14ac:dyDescent="0.3">
      <c r="A43" t="s">
        <v>60</v>
      </c>
      <c r="E43" s="3">
        <v>135</v>
      </c>
      <c r="K43" t="s">
        <v>82</v>
      </c>
      <c r="T43" t="s">
        <v>94</v>
      </c>
    </row>
    <row r="44" spans="1:20" x14ac:dyDescent="0.3">
      <c r="A44" t="s">
        <v>61</v>
      </c>
      <c r="E44" s="3">
        <v>115</v>
      </c>
      <c r="K44" t="s">
        <v>83</v>
      </c>
      <c r="T44" t="s">
        <v>95</v>
      </c>
    </row>
    <row r="45" spans="1:20" x14ac:dyDescent="0.3">
      <c r="A45" t="s">
        <v>62</v>
      </c>
      <c r="E45" s="3">
        <v>125</v>
      </c>
      <c r="K45" t="s">
        <v>84</v>
      </c>
      <c r="T45" t="s">
        <v>96</v>
      </c>
    </row>
    <row r="46" spans="1:20" x14ac:dyDescent="0.3">
      <c r="A46" t="s">
        <v>63</v>
      </c>
      <c r="E46" s="3">
        <v>140</v>
      </c>
      <c r="K46" t="s">
        <v>85</v>
      </c>
      <c r="T46" t="s">
        <v>97</v>
      </c>
    </row>
    <row r="47" spans="1:20" x14ac:dyDescent="0.3">
      <c r="A47" t="s">
        <v>9</v>
      </c>
      <c r="K47" s="4" t="s">
        <v>464</v>
      </c>
      <c r="O47" s="2" t="s">
        <v>2</v>
      </c>
      <c r="P47" s="3">
        <v>500</v>
      </c>
      <c r="Q47" s="3">
        <v>800</v>
      </c>
      <c r="R47" s="3">
        <v>700</v>
      </c>
      <c r="T47" t="s">
        <v>98</v>
      </c>
    </row>
    <row r="48" spans="1:20" x14ac:dyDescent="0.3">
      <c r="A48" t="s">
        <v>64</v>
      </c>
      <c r="L48" s="2" t="s">
        <v>469</v>
      </c>
      <c r="M48" s="3">
        <f>MAX(P47:R56)-MIN(P47:R56)</f>
        <v>400</v>
      </c>
      <c r="P48" s="3">
        <v>700</v>
      </c>
      <c r="Q48" s="3">
        <v>450</v>
      </c>
      <c r="R48" s="3">
        <v>600</v>
      </c>
      <c r="T48" t="s">
        <v>99</v>
      </c>
    </row>
    <row r="49" spans="1:29" x14ac:dyDescent="0.3">
      <c r="A49" t="s">
        <v>65</v>
      </c>
      <c r="L49" s="2" t="s">
        <v>470</v>
      </c>
      <c r="M49" s="6">
        <f>_xlfn.VAR.S(P47:R56)</f>
        <v>13163.793103448275</v>
      </c>
      <c r="P49" s="3">
        <v>400</v>
      </c>
      <c r="Q49" s="3">
        <v>700</v>
      </c>
      <c r="R49" s="3">
        <v>500</v>
      </c>
      <c r="T49" t="s">
        <v>100</v>
      </c>
    </row>
    <row r="50" spans="1:29" x14ac:dyDescent="0.3">
      <c r="A50" t="s">
        <v>66</v>
      </c>
      <c r="L50" s="2" t="s">
        <v>471</v>
      </c>
      <c r="M50" s="6">
        <f>_xlfn.STDEV.S(P47:R56)</f>
        <v>114.73357443855863</v>
      </c>
      <c r="P50" s="3">
        <v>600</v>
      </c>
      <c r="Q50" s="3">
        <v>550</v>
      </c>
      <c r="R50" s="3">
        <v>800</v>
      </c>
      <c r="T50" s="4" t="s">
        <v>464</v>
      </c>
      <c r="X50" s="2" t="s">
        <v>2</v>
      </c>
      <c r="Y50" s="3">
        <v>3</v>
      </c>
      <c r="Z50" s="3">
        <v>7</v>
      </c>
      <c r="AA50" s="3">
        <v>3</v>
      </c>
      <c r="AB50" s="3">
        <v>2</v>
      </c>
      <c r="AC50" s="3">
        <v>3</v>
      </c>
    </row>
    <row r="51" spans="1:29" x14ac:dyDescent="0.3">
      <c r="A51" t="s">
        <v>67</v>
      </c>
      <c r="P51" s="3">
        <v>550</v>
      </c>
      <c r="Q51" s="3">
        <v>600</v>
      </c>
      <c r="R51" s="3">
        <v>550</v>
      </c>
      <c r="U51" s="2" t="s">
        <v>469</v>
      </c>
      <c r="V51" s="3">
        <f>MAX(Y50:AC59)-MIN(Y50:AC59)</f>
        <v>6</v>
      </c>
      <c r="Y51" s="3">
        <v>5</v>
      </c>
      <c r="Z51" s="3">
        <v>2</v>
      </c>
      <c r="AA51" s="3">
        <v>2</v>
      </c>
      <c r="AB51" s="3">
        <v>3</v>
      </c>
      <c r="AC51" s="3">
        <v>2</v>
      </c>
    </row>
    <row r="52" spans="1:29" x14ac:dyDescent="0.3">
      <c r="A52" t="s">
        <v>68</v>
      </c>
      <c r="P52" s="3">
        <v>750</v>
      </c>
      <c r="Q52" s="3">
        <v>400</v>
      </c>
      <c r="R52" s="3">
        <v>650</v>
      </c>
      <c r="U52" s="2" t="s">
        <v>470</v>
      </c>
      <c r="V52" s="6">
        <f>_xlfn.VAR.S(Y50:AC59)</f>
        <v>2.3363265306122454</v>
      </c>
      <c r="Y52" s="3">
        <v>2</v>
      </c>
      <c r="Z52" s="3">
        <v>3</v>
      </c>
      <c r="AA52" s="3">
        <v>1</v>
      </c>
      <c r="AB52" s="3">
        <v>4</v>
      </c>
      <c r="AC52" s="3">
        <v>4</v>
      </c>
    </row>
    <row r="53" spans="1:29" x14ac:dyDescent="0.3">
      <c r="A53" t="s">
        <v>69</v>
      </c>
      <c r="P53" s="3">
        <v>650</v>
      </c>
      <c r="Q53" s="3">
        <v>650</v>
      </c>
      <c r="R53" s="3">
        <v>400</v>
      </c>
      <c r="U53" s="2" t="s">
        <v>471</v>
      </c>
      <c r="V53" s="6">
        <f>_xlfn.STDEV.S(Y50:AC59)</f>
        <v>1.5285046714394579</v>
      </c>
      <c r="Y53" s="3">
        <v>4</v>
      </c>
      <c r="Z53" s="3">
        <v>4</v>
      </c>
      <c r="AA53" s="3">
        <v>4</v>
      </c>
      <c r="AB53" s="3">
        <v>5</v>
      </c>
      <c r="AC53" s="3">
        <v>2</v>
      </c>
    </row>
    <row r="54" spans="1:29" x14ac:dyDescent="0.3">
      <c r="A54" t="s">
        <v>70</v>
      </c>
      <c r="P54" s="3">
        <v>500</v>
      </c>
      <c r="Q54" s="3">
        <v>500</v>
      </c>
      <c r="R54" s="3">
        <v>600</v>
      </c>
      <c r="Y54" s="3">
        <v>6</v>
      </c>
      <c r="Z54" s="3">
        <v>2</v>
      </c>
      <c r="AA54" s="3">
        <v>2</v>
      </c>
      <c r="AB54" s="3">
        <v>1</v>
      </c>
      <c r="AC54" s="3">
        <v>6</v>
      </c>
    </row>
    <row r="55" spans="1:29" x14ac:dyDescent="0.3">
      <c r="A55" t="s">
        <v>71</v>
      </c>
      <c r="P55" s="3">
        <v>600</v>
      </c>
      <c r="Q55" s="3">
        <v>750</v>
      </c>
      <c r="R55" s="3">
        <v>750</v>
      </c>
      <c r="Y55" s="3">
        <v>2</v>
      </c>
      <c r="Z55" s="3">
        <v>4</v>
      </c>
      <c r="AA55" s="3">
        <v>4</v>
      </c>
      <c r="AB55" s="3">
        <v>6</v>
      </c>
      <c r="AC55" s="3">
        <v>3</v>
      </c>
    </row>
    <row r="56" spans="1:29" x14ac:dyDescent="0.3">
      <c r="A56" t="s">
        <v>72</v>
      </c>
      <c r="P56" s="3">
        <v>550</v>
      </c>
      <c r="Q56" s="3">
        <v>550</v>
      </c>
      <c r="R56" s="3">
        <v>550</v>
      </c>
      <c r="Y56" s="3">
        <v>3</v>
      </c>
      <c r="Z56" s="3">
        <v>2</v>
      </c>
      <c r="AA56" s="3">
        <v>5</v>
      </c>
      <c r="AB56" s="3">
        <v>2</v>
      </c>
      <c r="AC56" s="3">
        <v>2</v>
      </c>
    </row>
    <row r="57" spans="1:29" x14ac:dyDescent="0.3">
      <c r="A57" s="4" t="s">
        <v>464</v>
      </c>
      <c r="Y57" s="3">
        <v>4</v>
      </c>
      <c r="Z57" s="3">
        <v>3</v>
      </c>
      <c r="AA57" s="3">
        <v>3</v>
      </c>
      <c r="AB57" s="3">
        <v>4</v>
      </c>
      <c r="AC57" s="3">
        <v>4</v>
      </c>
    </row>
    <row r="58" spans="1:29" x14ac:dyDescent="0.3">
      <c r="B58" s="2" t="s">
        <v>469</v>
      </c>
      <c r="C58" s="3">
        <f>MAX(E37:E46)-MIN(E37:E46)</f>
        <v>35</v>
      </c>
      <c r="Y58" s="3">
        <v>2</v>
      </c>
      <c r="Z58" s="3">
        <v>5</v>
      </c>
      <c r="AA58" s="3">
        <v>2</v>
      </c>
      <c r="AB58" s="3">
        <v>3</v>
      </c>
      <c r="AC58" s="3">
        <v>5</v>
      </c>
    </row>
    <row r="59" spans="1:29" x14ac:dyDescent="0.3">
      <c r="B59" s="2" t="s">
        <v>470</v>
      </c>
      <c r="C59" s="6">
        <f>_xlfn.VAR.S(E37:E46)</f>
        <v>123.33333333333333</v>
      </c>
      <c r="Y59" s="3">
        <v>5</v>
      </c>
      <c r="Z59" s="3">
        <v>6</v>
      </c>
      <c r="AA59" s="3">
        <v>7</v>
      </c>
      <c r="AB59" s="3">
        <v>5</v>
      </c>
      <c r="AC59" s="3">
        <v>3</v>
      </c>
    </row>
    <row r="60" spans="1:29" x14ac:dyDescent="0.3">
      <c r="B60" s="2" t="s">
        <v>471</v>
      </c>
      <c r="C60" s="6">
        <f>_xlfn.STDEV.S(E37:E46)</f>
        <v>11.105554165971787</v>
      </c>
    </row>
    <row r="67" spans="1:38" x14ac:dyDescent="0.3">
      <c r="A67" t="s">
        <v>443</v>
      </c>
      <c r="K67" t="s">
        <v>444</v>
      </c>
      <c r="T67" t="s">
        <v>445</v>
      </c>
    </row>
    <row r="68" spans="1:38" x14ac:dyDescent="0.3">
      <c r="A68" t="s">
        <v>101</v>
      </c>
      <c r="K68" t="s">
        <v>110</v>
      </c>
      <c r="T68" t="s">
        <v>123</v>
      </c>
    </row>
    <row r="69" spans="1:38" x14ac:dyDescent="0.3">
      <c r="A69" t="s">
        <v>2</v>
      </c>
      <c r="K69" t="s">
        <v>2</v>
      </c>
      <c r="T69" t="s">
        <v>2</v>
      </c>
    </row>
    <row r="70" spans="1:38" x14ac:dyDescent="0.3">
      <c r="A70" t="s">
        <v>102</v>
      </c>
      <c r="K70" t="s">
        <v>111</v>
      </c>
      <c r="T70" t="s">
        <v>124</v>
      </c>
    </row>
    <row r="71" spans="1:38" x14ac:dyDescent="0.3">
      <c r="A71" t="s">
        <v>103</v>
      </c>
      <c r="K71" t="s">
        <v>112</v>
      </c>
      <c r="T71" t="s">
        <v>125</v>
      </c>
    </row>
    <row r="72" spans="1:38" x14ac:dyDescent="0.3">
      <c r="A72" t="s">
        <v>78</v>
      </c>
      <c r="K72" t="s">
        <v>113</v>
      </c>
      <c r="T72" t="s">
        <v>126</v>
      </c>
      <c r="X72" s="2" t="s">
        <v>2</v>
      </c>
      <c r="Y72" s="3">
        <v>10</v>
      </c>
      <c r="Z72" s="3">
        <v>9</v>
      </c>
      <c r="AA72" s="3">
        <v>13</v>
      </c>
      <c r="AB72" s="3">
        <v>15</v>
      </c>
      <c r="AC72" s="3">
        <v>25</v>
      </c>
      <c r="AD72" s="3">
        <v>14</v>
      </c>
      <c r="AE72" s="3">
        <v>16</v>
      </c>
      <c r="AF72" s="5"/>
      <c r="AG72" s="7"/>
      <c r="AH72" s="7"/>
      <c r="AI72" s="5"/>
      <c r="AJ72" s="3">
        <v>15</v>
      </c>
      <c r="AK72" s="3">
        <v>15</v>
      </c>
      <c r="AL72" s="3">
        <v>17</v>
      </c>
    </row>
    <row r="73" spans="1:38" x14ac:dyDescent="0.3">
      <c r="A73" t="s">
        <v>104</v>
      </c>
      <c r="K73" t="s">
        <v>114</v>
      </c>
      <c r="T73" t="s">
        <v>127</v>
      </c>
      <c r="Y73" s="3">
        <v>15</v>
      </c>
      <c r="Z73" s="3">
        <v>17</v>
      </c>
      <c r="AA73" s="3">
        <v>10</v>
      </c>
      <c r="AB73" s="3">
        <v>20</v>
      </c>
      <c r="AC73" s="3">
        <v>18</v>
      </c>
      <c r="AD73" s="3">
        <v>16</v>
      </c>
      <c r="AE73" s="3">
        <v>14</v>
      </c>
      <c r="AF73" s="5"/>
      <c r="AG73" s="7"/>
      <c r="AH73" s="7"/>
      <c r="AI73" s="5"/>
      <c r="AJ73" s="3">
        <v>16</v>
      </c>
      <c r="AK73" s="3">
        <v>13</v>
      </c>
      <c r="AL73" s="3">
        <v>14</v>
      </c>
    </row>
    <row r="74" spans="1:38" x14ac:dyDescent="0.3">
      <c r="A74" t="s">
        <v>105</v>
      </c>
      <c r="K74" t="s">
        <v>115</v>
      </c>
      <c r="T74" t="s">
        <v>128</v>
      </c>
      <c r="Y74" s="3">
        <v>12</v>
      </c>
      <c r="Z74" s="3">
        <v>11</v>
      </c>
      <c r="AA74" s="3">
        <v>18</v>
      </c>
      <c r="AB74" s="3">
        <v>26</v>
      </c>
      <c r="AC74" s="3">
        <v>16</v>
      </c>
      <c r="AD74" s="3">
        <v>23</v>
      </c>
      <c r="AE74" s="3">
        <v>18</v>
      </c>
      <c r="AF74" s="5"/>
      <c r="AG74" s="7"/>
      <c r="AH74" s="7"/>
      <c r="AI74" s="5"/>
      <c r="AJ74" s="3">
        <v>13</v>
      </c>
      <c r="AK74" s="3">
        <v>16</v>
      </c>
      <c r="AL74" s="3">
        <v>12</v>
      </c>
    </row>
    <row r="75" spans="1:38" x14ac:dyDescent="0.3">
      <c r="A75" t="s">
        <v>106</v>
      </c>
      <c r="K75" t="s">
        <v>116</v>
      </c>
      <c r="T75" t="s">
        <v>129</v>
      </c>
      <c r="Y75" s="3">
        <v>18</v>
      </c>
      <c r="Z75" s="3">
        <v>13</v>
      </c>
      <c r="AA75" s="3">
        <v>16</v>
      </c>
      <c r="AB75" s="3">
        <v>13</v>
      </c>
      <c r="AC75" s="3">
        <v>13</v>
      </c>
      <c r="AD75" s="3">
        <v>18</v>
      </c>
      <c r="AE75" s="3">
        <v>20</v>
      </c>
      <c r="AF75" s="5"/>
      <c r="AG75" s="7"/>
      <c r="AH75" s="7"/>
      <c r="AI75" s="5"/>
      <c r="AJ75" s="3">
        <v>14</v>
      </c>
      <c r="AK75" s="3">
        <v>14</v>
      </c>
      <c r="AL75" s="3">
        <v>20</v>
      </c>
    </row>
    <row r="76" spans="1:38" x14ac:dyDescent="0.3">
      <c r="A76" t="s">
        <v>107</v>
      </c>
      <c r="K76" t="s">
        <v>78</v>
      </c>
      <c r="T76" t="s">
        <v>130</v>
      </c>
      <c r="Y76" s="3">
        <v>20</v>
      </c>
      <c r="Z76" s="3">
        <v>19</v>
      </c>
      <c r="AA76" s="3">
        <v>12</v>
      </c>
      <c r="AB76" s="3">
        <v>12</v>
      </c>
      <c r="AC76" s="3">
        <v>21</v>
      </c>
      <c r="AD76" s="3">
        <v>15</v>
      </c>
      <c r="AE76" s="3">
        <v>25</v>
      </c>
      <c r="AF76" s="5"/>
      <c r="AG76" s="7"/>
      <c r="AH76" s="7"/>
      <c r="AI76" s="5"/>
      <c r="AJ76" s="3">
        <v>18</v>
      </c>
      <c r="AK76" s="3">
        <v>22</v>
      </c>
      <c r="AL76" s="3">
        <v>23</v>
      </c>
    </row>
    <row r="77" spans="1:38" x14ac:dyDescent="0.3">
      <c r="A77" t="s">
        <v>108</v>
      </c>
      <c r="K77" t="s">
        <v>117</v>
      </c>
      <c r="T77" t="s">
        <v>131</v>
      </c>
      <c r="Y77" s="3">
        <v>25</v>
      </c>
      <c r="Z77" s="3">
        <v>23</v>
      </c>
      <c r="AA77" s="3">
        <v>14</v>
      </c>
      <c r="AB77" s="3">
        <v>14</v>
      </c>
      <c r="AC77" s="3">
        <v>20</v>
      </c>
      <c r="AD77" s="3">
        <v>11</v>
      </c>
      <c r="AE77" s="3">
        <v>13</v>
      </c>
      <c r="AF77" s="5"/>
      <c r="AG77" s="7"/>
      <c r="AH77" s="7"/>
      <c r="AI77" s="5"/>
      <c r="AJ77" s="3">
        <v>20</v>
      </c>
      <c r="AK77" s="3">
        <v>21</v>
      </c>
      <c r="AL77" s="3">
        <v>19</v>
      </c>
    </row>
    <row r="78" spans="1:38" x14ac:dyDescent="0.3">
      <c r="A78" t="s">
        <v>109</v>
      </c>
      <c r="K78" t="s">
        <v>118</v>
      </c>
      <c r="T78" t="s">
        <v>132</v>
      </c>
      <c r="Y78" s="3">
        <v>8</v>
      </c>
      <c r="Z78" s="3">
        <v>21</v>
      </c>
      <c r="AA78" s="3">
        <v>19</v>
      </c>
      <c r="AB78" s="3">
        <v>22</v>
      </c>
      <c r="AC78" s="3">
        <v>15</v>
      </c>
      <c r="AD78" s="3">
        <v>19</v>
      </c>
      <c r="AE78" s="3">
        <v>11</v>
      </c>
      <c r="AF78" s="5"/>
      <c r="AG78" s="7"/>
      <c r="AH78" s="7"/>
      <c r="AI78" s="5"/>
      <c r="AJ78" s="3">
        <v>19</v>
      </c>
      <c r="AK78" s="3">
        <v>19</v>
      </c>
      <c r="AL78" s="3">
        <v>15</v>
      </c>
    </row>
    <row r="79" spans="1:38" x14ac:dyDescent="0.3">
      <c r="A79" s="4" t="s">
        <v>472</v>
      </c>
      <c r="F79" s="2" t="s">
        <v>2</v>
      </c>
      <c r="G79" s="3">
        <v>120</v>
      </c>
      <c r="K79" t="s">
        <v>119</v>
      </c>
      <c r="T79" t="s">
        <v>133</v>
      </c>
      <c r="Y79" s="3">
        <v>14</v>
      </c>
      <c r="Z79" s="3">
        <v>16</v>
      </c>
      <c r="AA79" s="3">
        <v>21</v>
      </c>
      <c r="AB79" s="3">
        <v>19</v>
      </c>
      <c r="AC79" s="3">
        <v>12</v>
      </c>
      <c r="AD79" s="3">
        <v>22</v>
      </c>
      <c r="AE79" s="3">
        <v>22</v>
      </c>
      <c r="AF79" s="5"/>
      <c r="AG79" s="7"/>
      <c r="AH79" s="7"/>
      <c r="AI79" s="5"/>
      <c r="AJ79" s="3">
        <v>21</v>
      </c>
      <c r="AK79" s="3">
        <v>18</v>
      </c>
      <c r="AL79" s="3">
        <v>16</v>
      </c>
    </row>
    <row r="80" spans="1:38" x14ac:dyDescent="0.3">
      <c r="B80" s="20" t="s">
        <v>473</v>
      </c>
      <c r="C80" s="20"/>
      <c r="D80" s="3">
        <f>AVERAGE(G79:G90)</f>
        <v>132.5</v>
      </c>
      <c r="G80" s="3">
        <v>150</v>
      </c>
      <c r="K80" t="s">
        <v>120</v>
      </c>
      <c r="T80" t="s">
        <v>134</v>
      </c>
      <c r="Y80" s="3">
        <v>16</v>
      </c>
      <c r="Z80" s="3">
        <v>24</v>
      </c>
      <c r="AA80" s="3">
        <v>11</v>
      </c>
      <c r="AB80" s="3">
        <v>16</v>
      </c>
      <c r="AC80" s="3">
        <v>19</v>
      </c>
      <c r="AD80" s="3">
        <v>19</v>
      </c>
      <c r="AE80" s="3">
        <v>19</v>
      </c>
      <c r="AF80" s="5"/>
      <c r="AG80" s="7"/>
      <c r="AH80" s="7"/>
      <c r="AI80" s="5"/>
      <c r="AJ80" s="3">
        <v>17</v>
      </c>
      <c r="AK80" s="3">
        <v>16</v>
      </c>
      <c r="AL80" s="3">
        <v>13</v>
      </c>
    </row>
    <row r="81" spans="2:38" x14ac:dyDescent="0.3">
      <c r="B81" s="20" t="s">
        <v>474</v>
      </c>
      <c r="C81" s="20"/>
      <c r="D81" s="3">
        <f>MAX(G79:G90)-MIN(G79:G90)</f>
        <v>45</v>
      </c>
      <c r="G81" s="3">
        <v>110</v>
      </c>
      <c r="K81" t="s">
        <v>121</v>
      </c>
      <c r="T81" t="s">
        <v>135</v>
      </c>
      <c r="Y81" s="3">
        <v>22</v>
      </c>
      <c r="Z81" s="3">
        <v>27</v>
      </c>
      <c r="AA81" s="3">
        <v>17</v>
      </c>
      <c r="AB81" s="3">
        <v>11</v>
      </c>
      <c r="AC81" s="3">
        <v>17</v>
      </c>
      <c r="AD81" s="3">
        <v>17</v>
      </c>
      <c r="AE81" s="3">
        <v>17</v>
      </c>
      <c r="AF81" s="5"/>
      <c r="AG81" s="7"/>
      <c r="AH81" s="7"/>
      <c r="AI81" s="5"/>
      <c r="AJ81" s="3">
        <v>12</v>
      </c>
      <c r="AK81" s="3">
        <v>11</v>
      </c>
      <c r="AL81" s="3">
        <v>18</v>
      </c>
    </row>
    <row r="82" spans="2:38" x14ac:dyDescent="0.3">
      <c r="G82" s="3">
        <v>135</v>
      </c>
      <c r="K82" t="s">
        <v>122</v>
      </c>
      <c r="T82" t="s">
        <v>78</v>
      </c>
    </row>
    <row r="83" spans="2:38" x14ac:dyDescent="0.3">
      <c r="G83" s="3">
        <v>125</v>
      </c>
      <c r="K83" s="4" t="s">
        <v>472</v>
      </c>
      <c r="T83" t="s">
        <v>136</v>
      </c>
    </row>
    <row r="84" spans="2:38" x14ac:dyDescent="0.3">
      <c r="G84" s="3">
        <v>140</v>
      </c>
      <c r="L84" s="20" t="s">
        <v>475</v>
      </c>
      <c r="M84" s="20"/>
      <c r="N84" s="20"/>
      <c r="O84" s="3">
        <f>AVERAGE(M87:Q96)</f>
        <v>7.5</v>
      </c>
      <c r="T84" t="s">
        <v>137</v>
      </c>
    </row>
    <row r="85" spans="2:38" x14ac:dyDescent="0.3">
      <c r="G85" s="3">
        <v>130</v>
      </c>
      <c r="L85" s="20" t="s">
        <v>476</v>
      </c>
      <c r="M85" s="20"/>
      <c r="N85" s="20"/>
      <c r="O85" s="6">
        <f>_xlfn.STDEV.S(M87:Q96)</f>
        <v>1.0350983390135313</v>
      </c>
      <c r="T85" t="s">
        <v>138</v>
      </c>
    </row>
    <row r="86" spans="2:38" x14ac:dyDescent="0.3">
      <c r="G86" s="3">
        <v>155</v>
      </c>
      <c r="T86" t="s">
        <v>137</v>
      </c>
    </row>
    <row r="87" spans="2:38" x14ac:dyDescent="0.3">
      <c r="G87" s="3">
        <v>115</v>
      </c>
      <c r="L87" s="2" t="s">
        <v>2</v>
      </c>
      <c r="M87" s="3">
        <v>8</v>
      </c>
      <c r="N87" s="3">
        <v>8</v>
      </c>
      <c r="O87" s="3">
        <v>8</v>
      </c>
      <c r="P87" s="3">
        <v>9</v>
      </c>
      <c r="Q87" s="3">
        <v>9</v>
      </c>
      <c r="T87" t="s">
        <v>139</v>
      </c>
    </row>
    <row r="88" spans="2:38" x14ac:dyDescent="0.3">
      <c r="G88" s="3">
        <v>145</v>
      </c>
      <c r="M88" s="3">
        <v>7</v>
      </c>
      <c r="N88" s="3">
        <v>9</v>
      </c>
      <c r="O88" s="3">
        <v>9</v>
      </c>
      <c r="P88" s="3">
        <v>8</v>
      </c>
      <c r="Q88" s="3">
        <v>8</v>
      </c>
      <c r="T88" t="s">
        <v>140</v>
      </c>
    </row>
    <row r="89" spans="2:38" x14ac:dyDescent="0.3">
      <c r="G89" s="3">
        <v>135</v>
      </c>
      <c r="M89" s="3">
        <v>9</v>
      </c>
      <c r="N89" s="3">
        <v>7</v>
      </c>
      <c r="O89" s="3">
        <v>7</v>
      </c>
      <c r="P89" s="3">
        <v>7</v>
      </c>
      <c r="Q89" s="3">
        <v>7</v>
      </c>
      <c r="T89" t="s">
        <v>141</v>
      </c>
    </row>
    <row r="90" spans="2:38" x14ac:dyDescent="0.3">
      <c r="G90" s="3">
        <v>130</v>
      </c>
      <c r="M90" s="3">
        <v>6</v>
      </c>
      <c r="N90" s="3">
        <v>8</v>
      </c>
      <c r="O90" s="3">
        <v>6</v>
      </c>
      <c r="P90" s="3">
        <v>6</v>
      </c>
      <c r="Q90" s="3">
        <v>6</v>
      </c>
      <c r="T90" t="s">
        <v>142</v>
      </c>
    </row>
    <row r="91" spans="2:38" x14ac:dyDescent="0.3">
      <c r="M91" s="3">
        <v>7</v>
      </c>
      <c r="N91" s="3">
        <v>7</v>
      </c>
      <c r="O91" s="3">
        <v>7</v>
      </c>
      <c r="P91" s="3">
        <v>8</v>
      </c>
      <c r="Q91" s="3">
        <v>7</v>
      </c>
      <c r="T91" t="s">
        <v>143</v>
      </c>
    </row>
    <row r="92" spans="2:38" x14ac:dyDescent="0.3">
      <c r="M92" s="3">
        <v>8</v>
      </c>
      <c r="N92" s="3">
        <v>6</v>
      </c>
      <c r="O92" s="3">
        <v>8</v>
      </c>
      <c r="P92" s="3">
        <v>9</v>
      </c>
      <c r="Q92" s="3">
        <v>8</v>
      </c>
      <c r="T92" t="s">
        <v>144</v>
      </c>
    </row>
    <row r="93" spans="2:38" x14ac:dyDescent="0.3">
      <c r="M93" s="3">
        <v>9</v>
      </c>
      <c r="N93" s="3">
        <v>8</v>
      </c>
      <c r="O93" s="3">
        <v>9</v>
      </c>
      <c r="P93" s="3">
        <v>7</v>
      </c>
      <c r="Q93" s="3">
        <v>9</v>
      </c>
      <c r="T93" s="4" t="s">
        <v>472</v>
      </c>
    </row>
    <row r="94" spans="2:38" x14ac:dyDescent="0.3">
      <c r="M94" s="3">
        <v>8</v>
      </c>
      <c r="N94" s="3">
        <v>9</v>
      </c>
      <c r="O94" s="3">
        <v>8</v>
      </c>
      <c r="P94" s="3">
        <v>8</v>
      </c>
      <c r="Q94" s="3">
        <v>8</v>
      </c>
      <c r="U94" s="20" t="s">
        <v>477</v>
      </c>
      <c r="V94" s="20"/>
      <c r="W94" s="3">
        <f>AVERAGE(Y72:AL81)</f>
        <v>16.809999999999999</v>
      </c>
    </row>
    <row r="95" spans="2:38" x14ac:dyDescent="0.3">
      <c r="M95" s="3">
        <v>7</v>
      </c>
      <c r="N95" s="3">
        <v>6</v>
      </c>
      <c r="O95" s="3">
        <v>7</v>
      </c>
      <c r="P95" s="3">
        <v>7</v>
      </c>
      <c r="Q95" s="3">
        <v>7</v>
      </c>
      <c r="U95" s="20" t="s">
        <v>478</v>
      </c>
      <c r="V95" s="20"/>
      <c r="W95" s="3">
        <f>MAX(Y72:AL81)-MIN(Y72:AL81)</f>
        <v>19</v>
      </c>
    </row>
    <row r="96" spans="2:38" x14ac:dyDescent="0.3">
      <c r="M96" s="3">
        <v>6</v>
      </c>
      <c r="N96" s="3">
        <v>7</v>
      </c>
      <c r="O96" s="3">
        <v>6</v>
      </c>
      <c r="P96" s="3">
        <v>6</v>
      </c>
      <c r="Q96" s="3">
        <v>6</v>
      </c>
      <c r="U96" s="20" t="s">
        <v>479</v>
      </c>
      <c r="V96" s="20"/>
      <c r="W96" s="6">
        <f>_xlfn.STDEV.S(Y72:AL81)</f>
        <v>4.1211330206312642</v>
      </c>
    </row>
    <row r="102" spans="1:48" x14ac:dyDescent="0.3">
      <c r="A102" t="s">
        <v>446</v>
      </c>
      <c r="K102" t="s">
        <v>447</v>
      </c>
      <c r="T102" t="s">
        <v>448</v>
      </c>
    </row>
    <row r="103" spans="1:48" x14ac:dyDescent="0.3">
      <c r="A103" t="s">
        <v>145</v>
      </c>
      <c r="K103" t="s">
        <v>160</v>
      </c>
      <c r="T103" t="s">
        <v>181</v>
      </c>
    </row>
    <row r="104" spans="1:48" x14ac:dyDescent="0.3">
      <c r="A104" t="s">
        <v>2</v>
      </c>
      <c r="K104" t="s">
        <v>2</v>
      </c>
      <c r="T104" t="s">
        <v>2</v>
      </c>
    </row>
    <row r="105" spans="1:48" x14ac:dyDescent="0.3">
      <c r="A105" t="s">
        <v>146</v>
      </c>
      <c r="G105" s="9" t="s">
        <v>488</v>
      </c>
      <c r="H105" s="9" t="s">
        <v>489</v>
      </c>
      <c r="I105" s="9" t="s">
        <v>490</v>
      </c>
      <c r="K105" t="s">
        <v>161</v>
      </c>
      <c r="T105" t="s">
        <v>182</v>
      </c>
      <c r="AL105" s="5" t="s">
        <v>493</v>
      </c>
    </row>
    <row r="106" spans="1:48" x14ac:dyDescent="0.3">
      <c r="A106" t="s">
        <v>147</v>
      </c>
      <c r="F106" s="2" t="s">
        <v>2</v>
      </c>
      <c r="G106" s="5">
        <v>30</v>
      </c>
      <c r="H106" s="5">
        <v>25</v>
      </c>
      <c r="I106" s="5">
        <v>22</v>
      </c>
      <c r="K106" t="s">
        <v>162</v>
      </c>
      <c r="T106" t="s">
        <v>183</v>
      </c>
      <c r="AB106" s="5">
        <v>56</v>
      </c>
      <c r="AC106" s="5">
        <v>52</v>
      </c>
      <c r="AD106" s="5">
        <v>52</v>
      </c>
      <c r="AE106" s="5">
        <v>59</v>
      </c>
      <c r="AF106" s="5">
        <v>58</v>
      </c>
      <c r="AG106" s="7"/>
      <c r="AH106" s="7"/>
      <c r="AI106" s="5"/>
      <c r="AL106" s="2" t="s">
        <v>2</v>
      </c>
      <c r="AM106" s="5">
        <v>28</v>
      </c>
      <c r="AN106" s="5">
        <v>37</v>
      </c>
      <c r="AO106" s="5">
        <v>39</v>
      </c>
      <c r="AP106" s="5">
        <v>35</v>
      </c>
      <c r="AQ106" s="5">
        <v>31</v>
      </c>
      <c r="AR106" s="5">
        <v>39</v>
      </c>
      <c r="AS106" s="5">
        <v>38</v>
      </c>
      <c r="AT106" s="5">
        <v>45</v>
      </c>
      <c r="AU106" s="5">
        <v>39</v>
      </c>
      <c r="AV106" s="5">
        <v>38</v>
      </c>
    </row>
    <row r="107" spans="1:48" x14ac:dyDescent="0.3">
      <c r="A107" t="s">
        <v>148</v>
      </c>
      <c r="G107" s="5">
        <v>32</v>
      </c>
      <c r="H107" s="5">
        <v>27</v>
      </c>
      <c r="I107" s="5">
        <v>23</v>
      </c>
      <c r="K107" t="s">
        <v>163</v>
      </c>
      <c r="T107" t="s">
        <v>184</v>
      </c>
      <c r="AB107" s="5">
        <v>40</v>
      </c>
      <c r="AC107" s="5">
        <v>44</v>
      </c>
      <c r="AD107" s="5">
        <v>63</v>
      </c>
      <c r="AE107" s="5">
        <v>45</v>
      </c>
      <c r="AF107" s="5">
        <v>62</v>
      </c>
      <c r="AG107" s="7"/>
      <c r="AH107" s="7"/>
      <c r="AI107" s="5"/>
      <c r="AM107" s="5">
        <v>32</v>
      </c>
      <c r="AN107" s="5">
        <v>31</v>
      </c>
      <c r="AO107" s="5">
        <v>45</v>
      </c>
      <c r="AP107" s="5">
        <v>44</v>
      </c>
      <c r="AQ107" s="5">
        <v>37</v>
      </c>
      <c r="AR107" s="5">
        <v>27</v>
      </c>
      <c r="AS107" s="5">
        <v>44</v>
      </c>
      <c r="AT107" s="5">
        <v>29</v>
      </c>
      <c r="AU107" s="5">
        <v>27</v>
      </c>
      <c r="AV107" s="5">
        <v>44</v>
      </c>
    </row>
    <row r="108" spans="1:48" x14ac:dyDescent="0.3">
      <c r="A108" t="s">
        <v>149</v>
      </c>
      <c r="G108" s="5">
        <v>33</v>
      </c>
      <c r="H108" s="5">
        <v>26</v>
      </c>
      <c r="I108" s="5">
        <v>20</v>
      </c>
      <c r="K108" t="s">
        <v>164</v>
      </c>
      <c r="T108" t="s">
        <v>185</v>
      </c>
      <c r="AB108" s="5">
        <v>28</v>
      </c>
      <c r="AC108" s="5">
        <v>38</v>
      </c>
      <c r="AD108" s="5">
        <v>41</v>
      </c>
      <c r="AE108" s="5">
        <v>47</v>
      </c>
      <c r="AF108" s="5">
        <v>49</v>
      </c>
      <c r="AG108" s="7"/>
      <c r="AH108" s="7"/>
      <c r="AI108" s="5"/>
      <c r="AM108" s="5">
        <v>35</v>
      </c>
      <c r="AN108" s="5">
        <v>34</v>
      </c>
      <c r="AO108" s="5">
        <v>29</v>
      </c>
      <c r="AP108" s="5">
        <v>32</v>
      </c>
      <c r="AQ108" s="5">
        <v>42</v>
      </c>
      <c r="AR108" s="5">
        <v>35</v>
      </c>
      <c r="AS108" s="5">
        <v>37</v>
      </c>
      <c r="AT108" s="5">
        <v>33</v>
      </c>
      <c r="AU108" s="5">
        <v>35</v>
      </c>
      <c r="AV108" s="5">
        <v>37</v>
      </c>
    </row>
    <row r="109" spans="1:48" x14ac:dyDescent="0.3">
      <c r="A109" t="s">
        <v>150</v>
      </c>
      <c r="G109" s="5">
        <v>28</v>
      </c>
      <c r="H109" s="5">
        <v>23</v>
      </c>
      <c r="I109" s="5">
        <v>25</v>
      </c>
      <c r="K109" t="s">
        <v>165</v>
      </c>
      <c r="T109" t="s">
        <v>186</v>
      </c>
      <c r="AB109" s="5">
        <v>73</v>
      </c>
      <c r="AC109" s="5">
        <v>60</v>
      </c>
      <c r="AD109" s="5">
        <v>48</v>
      </c>
      <c r="AE109" s="5">
        <v>51</v>
      </c>
      <c r="AF109" s="5">
        <v>59</v>
      </c>
      <c r="AG109" s="7"/>
      <c r="AH109" s="7"/>
      <c r="AI109" s="5"/>
      <c r="AM109" s="5">
        <v>40</v>
      </c>
      <c r="AN109" s="5">
        <v>29</v>
      </c>
      <c r="AO109" s="5">
        <v>33</v>
      </c>
      <c r="AP109" s="5">
        <v>39</v>
      </c>
      <c r="AQ109" s="5">
        <v>29</v>
      </c>
      <c r="AR109" s="5">
        <v>30</v>
      </c>
      <c r="AS109" s="5">
        <v>33</v>
      </c>
      <c r="AT109" s="5">
        <v>38</v>
      </c>
      <c r="AU109" s="5">
        <v>30</v>
      </c>
      <c r="AV109" s="5">
        <v>33</v>
      </c>
    </row>
    <row r="110" spans="1:48" x14ac:dyDescent="0.3">
      <c r="A110" t="s">
        <v>151</v>
      </c>
      <c r="G110" s="5">
        <v>31</v>
      </c>
      <c r="H110" s="5">
        <v>28</v>
      </c>
      <c r="I110" s="5">
        <v>21</v>
      </c>
      <c r="K110" t="s">
        <v>166</v>
      </c>
      <c r="T110" t="s">
        <v>187</v>
      </c>
      <c r="AB110" s="5">
        <v>52</v>
      </c>
      <c r="AC110" s="5">
        <v>56</v>
      </c>
      <c r="AD110" s="5">
        <v>55</v>
      </c>
      <c r="AE110" s="5">
        <v>65</v>
      </c>
      <c r="AF110" s="5">
        <v>45</v>
      </c>
      <c r="AG110" s="7"/>
      <c r="AH110" s="7"/>
      <c r="AI110" s="5"/>
      <c r="AM110" s="5">
        <v>42</v>
      </c>
      <c r="AN110" s="5">
        <v>36</v>
      </c>
      <c r="AO110" s="5">
        <v>37</v>
      </c>
      <c r="AP110" s="5">
        <v>36</v>
      </c>
      <c r="AQ110" s="5">
        <v>34</v>
      </c>
      <c r="AR110" s="5">
        <v>43</v>
      </c>
      <c r="AS110" s="5">
        <v>35</v>
      </c>
      <c r="AT110" s="5">
        <v>34</v>
      </c>
      <c r="AU110" s="5">
        <v>43</v>
      </c>
      <c r="AV110" s="5">
        <v>35</v>
      </c>
    </row>
    <row r="111" spans="1:48" x14ac:dyDescent="0.3">
      <c r="A111" t="s">
        <v>78</v>
      </c>
      <c r="G111" s="5">
        <v>30</v>
      </c>
      <c r="H111" s="5">
        <v>24</v>
      </c>
      <c r="I111" s="5">
        <v>24</v>
      </c>
      <c r="K111" t="s">
        <v>167</v>
      </c>
      <c r="T111" t="s">
        <v>78</v>
      </c>
      <c r="AB111" s="5">
        <v>61</v>
      </c>
      <c r="AC111" s="5">
        <v>40</v>
      </c>
      <c r="AD111" s="5">
        <v>42</v>
      </c>
      <c r="AE111" s="5">
        <v>41</v>
      </c>
      <c r="AF111" s="5">
        <v>47</v>
      </c>
      <c r="AG111" s="7"/>
      <c r="AH111" s="7"/>
      <c r="AI111" s="5"/>
      <c r="AM111" s="5">
        <v>28</v>
      </c>
      <c r="AN111" s="5">
        <v>43</v>
      </c>
      <c r="AO111" s="5">
        <v>40</v>
      </c>
      <c r="AP111" s="5">
        <v>30</v>
      </c>
      <c r="AQ111" s="5">
        <v>40</v>
      </c>
      <c r="AR111" s="5">
        <v>29</v>
      </c>
      <c r="AS111" s="5">
        <v>41</v>
      </c>
      <c r="AT111" s="5">
        <v>32</v>
      </c>
      <c r="AU111" s="5">
        <v>29</v>
      </c>
      <c r="AV111" s="5">
        <v>41</v>
      </c>
    </row>
    <row r="112" spans="1:48" x14ac:dyDescent="0.3">
      <c r="A112" t="s">
        <v>152</v>
      </c>
      <c r="G112" s="5">
        <v>29</v>
      </c>
      <c r="H112" s="5">
        <v>26</v>
      </c>
      <c r="I112" s="5">
        <v>23</v>
      </c>
      <c r="K112" t="s">
        <v>168</v>
      </c>
      <c r="T112" t="s">
        <v>188</v>
      </c>
      <c r="AB112" s="5">
        <v>35</v>
      </c>
      <c r="AC112" s="5">
        <v>36</v>
      </c>
      <c r="AD112" s="5">
        <v>39</v>
      </c>
      <c r="AE112" s="5">
        <v>48</v>
      </c>
      <c r="AF112" s="5">
        <v>51</v>
      </c>
      <c r="AG112" s="7"/>
      <c r="AH112" s="7"/>
      <c r="AI112" s="5"/>
      <c r="AM112" s="5">
        <v>33</v>
      </c>
      <c r="AN112" s="5">
        <v>39</v>
      </c>
      <c r="AO112" s="5">
        <v>36</v>
      </c>
      <c r="AP112" s="5">
        <v>33</v>
      </c>
      <c r="AQ112" s="5">
        <v>31</v>
      </c>
      <c r="AR112" s="5">
        <v>32</v>
      </c>
      <c r="AS112" s="5">
        <v>30</v>
      </c>
      <c r="AT112" s="5">
        <v>35</v>
      </c>
      <c r="AU112" s="5">
        <v>32</v>
      </c>
      <c r="AV112" s="5">
        <v>30</v>
      </c>
    </row>
    <row r="113" spans="1:48" x14ac:dyDescent="0.3">
      <c r="A113" t="s">
        <v>153</v>
      </c>
      <c r="G113" s="5">
        <v>30</v>
      </c>
      <c r="H113" s="5">
        <v>25</v>
      </c>
      <c r="I113" s="5">
        <v>22</v>
      </c>
      <c r="K113" t="s">
        <v>169</v>
      </c>
      <c r="T113" t="s">
        <v>189</v>
      </c>
      <c r="AB113" s="5">
        <v>40</v>
      </c>
      <c r="AC113" s="5">
        <v>49</v>
      </c>
      <c r="AD113" s="5">
        <v>58</v>
      </c>
      <c r="AE113" s="5">
        <v>55</v>
      </c>
      <c r="AF113" s="5">
        <v>65</v>
      </c>
      <c r="AG113" s="7"/>
      <c r="AH113" s="7"/>
      <c r="AI113" s="5"/>
      <c r="AM113" s="5">
        <v>38</v>
      </c>
      <c r="AN113" s="5">
        <v>27</v>
      </c>
      <c r="AO113" s="5">
        <v>29</v>
      </c>
      <c r="AP113" s="5">
        <v>28</v>
      </c>
      <c r="AQ113" s="5">
        <v>33</v>
      </c>
      <c r="AR113" s="5">
        <v>36</v>
      </c>
      <c r="AS113" s="5">
        <v>31</v>
      </c>
      <c r="AT113" s="5">
        <v>31</v>
      </c>
      <c r="AU113" s="5">
        <v>36</v>
      </c>
      <c r="AV113" s="5">
        <v>31</v>
      </c>
    </row>
    <row r="114" spans="1:48" x14ac:dyDescent="0.3">
      <c r="A114" t="s">
        <v>154</v>
      </c>
      <c r="G114" s="5">
        <v>32</v>
      </c>
      <c r="H114" s="5">
        <v>27</v>
      </c>
      <c r="I114" s="5">
        <v>25</v>
      </c>
      <c r="K114" t="s">
        <v>167</v>
      </c>
      <c r="T114" t="s">
        <v>190</v>
      </c>
      <c r="AB114" s="5">
        <v>47</v>
      </c>
      <c r="AC114" s="5">
        <v>68</v>
      </c>
      <c r="AD114" s="5">
        <v>62</v>
      </c>
      <c r="AE114" s="5">
        <v>42</v>
      </c>
      <c r="AF114" s="5">
        <v>43</v>
      </c>
      <c r="AG114" s="7"/>
      <c r="AH114" s="7"/>
      <c r="AI114" s="5"/>
      <c r="AM114" s="5">
        <v>30</v>
      </c>
      <c r="AN114" s="5">
        <v>35</v>
      </c>
      <c r="AO114" s="5">
        <v>31</v>
      </c>
      <c r="AP114" s="5">
        <v>41</v>
      </c>
      <c r="AQ114" s="5">
        <v>38</v>
      </c>
      <c r="AR114" s="5">
        <v>31</v>
      </c>
      <c r="AS114" s="5">
        <v>39</v>
      </c>
      <c r="AT114" s="5">
        <v>40</v>
      </c>
      <c r="AU114" s="5">
        <v>31</v>
      </c>
      <c r="AV114" s="5">
        <v>39</v>
      </c>
    </row>
    <row r="115" spans="1:48" x14ac:dyDescent="0.3">
      <c r="A115" t="s">
        <v>155</v>
      </c>
      <c r="G115" s="5">
        <v>31</v>
      </c>
      <c r="H115" s="5">
        <v>28</v>
      </c>
      <c r="I115" s="5">
        <v>24</v>
      </c>
      <c r="K115" t="s">
        <v>170</v>
      </c>
      <c r="T115" t="s">
        <v>191</v>
      </c>
      <c r="AB115" s="5">
        <v>65</v>
      </c>
      <c r="AC115" s="5">
        <v>57</v>
      </c>
      <c r="AD115" s="5">
        <v>49</v>
      </c>
      <c r="AE115" s="5">
        <v>39</v>
      </c>
      <c r="AF115" s="5">
        <v>58</v>
      </c>
      <c r="AG115" s="7"/>
      <c r="AH115" s="7"/>
      <c r="AI115" s="5"/>
      <c r="AM115" s="5">
        <v>41</v>
      </c>
      <c r="AN115" s="5">
        <v>31</v>
      </c>
      <c r="AO115" s="5">
        <v>38</v>
      </c>
      <c r="AP115" s="5">
        <v>35</v>
      </c>
      <c r="AQ115" s="5">
        <v>36</v>
      </c>
      <c r="AR115" s="5">
        <v>40</v>
      </c>
      <c r="AS115" s="5">
        <v>28</v>
      </c>
      <c r="AT115" s="5">
        <v>36</v>
      </c>
      <c r="AU115" s="5">
        <v>40</v>
      </c>
      <c r="AV115" s="5">
        <v>28</v>
      </c>
    </row>
    <row r="116" spans="1:48" x14ac:dyDescent="0.3">
      <c r="A116" t="s">
        <v>153</v>
      </c>
      <c r="I116" s="5"/>
      <c r="K116" t="s">
        <v>78</v>
      </c>
      <c r="T116" t="s">
        <v>192</v>
      </c>
    </row>
    <row r="117" spans="1:48" x14ac:dyDescent="0.3">
      <c r="A117" t="s">
        <v>156</v>
      </c>
      <c r="G117" s="9" t="s">
        <v>491</v>
      </c>
      <c r="H117" s="9" t="s">
        <v>492</v>
      </c>
      <c r="I117" s="5"/>
      <c r="K117" t="s">
        <v>171</v>
      </c>
      <c r="T117" t="s">
        <v>193</v>
      </c>
    </row>
    <row r="118" spans="1:48" x14ac:dyDescent="0.3">
      <c r="A118" t="s">
        <v>157</v>
      </c>
      <c r="G118" s="5">
        <v>18</v>
      </c>
      <c r="H118" s="5">
        <v>35</v>
      </c>
      <c r="I118" s="5"/>
      <c r="K118" t="s">
        <v>172</v>
      </c>
      <c r="T118" t="s">
        <v>194</v>
      </c>
    </row>
    <row r="119" spans="1:48" x14ac:dyDescent="0.3">
      <c r="A119" t="s">
        <v>158</v>
      </c>
      <c r="G119" s="5">
        <v>17</v>
      </c>
      <c r="H119" s="5">
        <v>36</v>
      </c>
      <c r="I119" s="5"/>
      <c r="K119" t="s">
        <v>173</v>
      </c>
      <c r="T119" t="s">
        <v>195</v>
      </c>
      <c r="AB119" s="5"/>
      <c r="AC119" s="5"/>
      <c r="AD119" s="5"/>
      <c r="AE119" s="5"/>
      <c r="AF119" s="5"/>
      <c r="AG119" s="7"/>
      <c r="AH119" s="7"/>
      <c r="AI119" s="5"/>
      <c r="AJ119" s="5"/>
    </row>
    <row r="120" spans="1:48" x14ac:dyDescent="0.3">
      <c r="A120" t="s">
        <v>159</v>
      </c>
      <c r="G120" s="5">
        <v>19</v>
      </c>
      <c r="H120" s="5">
        <v>34</v>
      </c>
      <c r="I120" s="5"/>
      <c r="K120" t="s">
        <v>174</v>
      </c>
      <c r="T120" s="4" t="s">
        <v>472</v>
      </c>
      <c r="AB120" s="5"/>
      <c r="AC120" s="5"/>
      <c r="AD120" s="5"/>
      <c r="AE120" s="5"/>
      <c r="AF120" s="5"/>
      <c r="AG120" s="7"/>
      <c r="AH120" s="7"/>
      <c r="AI120" s="5"/>
      <c r="AJ120" s="5"/>
    </row>
    <row r="121" spans="1:48" x14ac:dyDescent="0.3">
      <c r="A121" s="4" t="s">
        <v>472</v>
      </c>
      <c r="G121" s="5">
        <v>20</v>
      </c>
      <c r="H121" s="5">
        <v>35</v>
      </c>
      <c r="I121" s="5"/>
      <c r="K121" t="s">
        <v>175</v>
      </c>
      <c r="U121" s="2" t="s">
        <v>467</v>
      </c>
      <c r="V121" s="5">
        <f>_xlfn.MODE.SNGL(AB106:AF115)</f>
        <v>52</v>
      </c>
      <c r="X121" s="10" t="s">
        <v>496</v>
      </c>
      <c r="Y121" s="10" t="s">
        <v>497</v>
      </c>
      <c r="AB121" s="5"/>
      <c r="AC121" s="5"/>
      <c r="AD121" s="5"/>
      <c r="AE121" s="5"/>
      <c r="AF121" s="5"/>
      <c r="AG121" s="7"/>
      <c r="AH121" s="7"/>
      <c r="AI121" s="5"/>
      <c r="AJ121" s="5"/>
    </row>
    <row r="122" spans="1:48" x14ac:dyDescent="0.3">
      <c r="A122" s="8" t="s">
        <v>480</v>
      </c>
      <c r="B122" s="2" t="s">
        <v>486</v>
      </c>
      <c r="C122" s="5">
        <f>AVERAGE(G106:G115)</f>
        <v>30.6</v>
      </c>
      <c r="D122" s="8" t="s">
        <v>483</v>
      </c>
      <c r="E122" s="2" t="s">
        <v>486</v>
      </c>
      <c r="F122" s="5">
        <f>AVERAGE(G118:G127)</f>
        <v>18.8</v>
      </c>
      <c r="G122" s="5">
        <v>21</v>
      </c>
      <c r="H122" s="5">
        <v>33</v>
      </c>
      <c r="I122" s="5"/>
      <c r="K122" t="s">
        <v>176</v>
      </c>
      <c r="U122" s="2" t="s">
        <v>466</v>
      </c>
      <c r="V122" s="5">
        <f>MEDIAN(AB106:AF115)</f>
        <v>50</v>
      </c>
      <c r="X122" s="10">
        <v>25</v>
      </c>
      <c r="Y122" s="10" cm="1">
        <f t="array" ref="Y122:Y133">FREQUENCY(AB106:AF115,X122:X132)</f>
        <v>0</v>
      </c>
      <c r="AB122" s="5"/>
      <c r="AC122" s="5"/>
      <c r="AD122" s="5"/>
      <c r="AE122" s="5"/>
      <c r="AF122" s="5"/>
      <c r="AG122" s="7"/>
      <c r="AH122" s="7"/>
      <c r="AI122" s="5"/>
      <c r="AJ122" s="5"/>
    </row>
    <row r="123" spans="1:48" x14ac:dyDescent="0.3">
      <c r="B123" s="2" t="s">
        <v>485</v>
      </c>
      <c r="C123" s="5">
        <f>MAX(G106:G115)-MIN(G106:G115)</f>
        <v>5</v>
      </c>
      <c r="E123" s="2" t="s">
        <v>485</v>
      </c>
      <c r="F123" s="5">
        <f>MAX(G118:G127)-MIN(G118:G127)</f>
        <v>4</v>
      </c>
      <c r="G123" s="5">
        <v>18</v>
      </c>
      <c r="H123" s="5">
        <v>34</v>
      </c>
      <c r="I123" s="5"/>
      <c r="K123" t="s">
        <v>177</v>
      </c>
      <c r="U123" s="2" t="s">
        <v>498</v>
      </c>
      <c r="V123" s="5">
        <f>V126-V125</f>
        <v>16.25</v>
      </c>
      <c r="X123" s="10">
        <v>30</v>
      </c>
      <c r="Y123" s="10">
        <v>1</v>
      </c>
      <c r="AB123" s="5"/>
      <c r="AC123" s="5"/>
      <c r="AD123" s="5"/>
      <c r="AE123" s="5"/>
      <c r="AF123" s="5"/>
      <c r="AG123" s="7"/>
      <c r="AH123" s="7"/>
      <c r="AI123" s="5"/>
      <c r="AJ123" s="5"/>
    </row>
    <row r="124" spans="1:48" x14ac:dyDescent="0.3">
      <c r="B124" s="2" t="s">
        <v>487</v>
      </c>
      <c r="C124" s="6">
        <f>_xlfn.VAR.S(G106:G115)</f>
        <v>2.2666666666666675</v>
      </c>
      <c r="E124" s="2" t="s">
        <v>487</v>
      </c>
      <c r="F124" s="6">
        <f>_xlfn.VAR.S(G118:G127)</f>
        <v>1.7333333333333332</v>
      </c>
      <c r="G124" s="5">
        <v>19</v>
      </c>
      <c r="H124" s="5">
        <v>32</v>
      </c>
      <c r="I124" s="5"/>
      <c r="K124" t="s">
        <v>178</v>
      </c>
      <c r="X124" s="10">
        <v>35</v>
      </c>
      <c r="Y124" s="10">
        <v>1</v>
      </c>
      <c r="AB124" s="5"/>
      <c r="AC124" s="5"/>
      <c r="AD124" s="5"/>
      <c r="AE124" s="5"/>
      <c r="AF124" s="5"/>
      <c r="AG124" s="7"/>
      <c r="AH124" s="7"/>
      <c r="AI124" s="5"/>
      <c r="AJ124" s="5"/>
    </row>
    <row r="125" spans="1:48" x14ac:dyDescent="0.3">
      <c r="G125" s="5">
        <v>17</v>
      </c>
      <c r="H125" s="5">
        <v>33</v>
      </c>
      <c r="I125" s="5"/>
      <c r="K125" t="s">
        <v>179</v>
      </c>
      <c r="U125" s="2" t="s">
        <v>499</v>
      </c>
      <c r="V125" s="5">
        <f>_xlfn.PERCENTILE.EXC(AB106:AF115,0.25)</f>
        <v>42</v>
      </c>
      <c r="X125" s="10">
        <v>40</v>
      </c>
      <c r="Y125" s="10">
        <v>7</v>
      </c>
      <c r="AB125" s="5"/>
      <c r="AC125" s="5"/>
      <c r="AD125" s="5"/>
      <c r="AE125" s="5"/>
      <c r="AF125" s="5"/>
      <c r="AG125" s="7"/>
      <c r="AH125" s="7"/>
      <c r="AI125" s="5"/>
      <c r="AJ125" s="5"/>
    </row>
    <row r="126" spans="1:48" x14ac:dyDescent="0.3">
      <c r="A126" s="8" t="s">
        <v>481</v>
      </c>
      <c r="B126" s="2" t="s">
        <v>486</v>
      </c>
      <c r="C126" s="5">
        <f>AVERAGE(H106:H115)</f>
        <v>25.9</v>
      </c>
      <c r="D126" s="8" t="s">
        <v>484</v>
      </c>
      <c r="E126" s="2" t="s">
        <v>486</v>
      </c>
      <c r="F126" s="5">
        <f>AVERAGE(H118:H127)</f>
        <v>34.200000000000003</v>
      </c>
      <c r="G126" s="5">
        <v>20</v>
      </c>
      <c r="H126" s="5">
        <v>36</v>
      </c>
      <c r="I126" s="5"/>
      <c r="K126" t="s">
        <v>180</v>
      </c>
      <c r="U126" s="2" t="s">
        <v>500</v>
      </c>
      <c r="V126" s="5">
        <f>_xlfn.PERCENTILE.EXC(AB106:AF116,0.75)</f>
        <v>58.25</v>
      </c>
      <c r="X126" s="10">
        <v>45</v>
      </c>
      <c r="Y126" s="10">
        <v>8</v>
      </c>
      <c r="AB126" s="5"/>
      <c r="AC126" s="5"/>
      <c r="AD126" s="5"/>
      <c r="AE126" s="5"/>
      <c r="AF126" s="5"/>
      <c r="AG126" s="7"/>
      <c r="AH126" s="7"/>
      <c r="AI126" s="5"/>
      <c r="AJ126" s="5"/>
    </row>
    <row r="127" spans="1:48" x14ac:dyDescent="0.3">
      <c r="B127" s="2" t="s">
        <v>485</v>
      </c>
      <c r="C127" s="5">
        <f>MAX(H106:H115)-MIN(H106:H115)</f>
        <v>5</v>
      </c>
      <c r="E127" s="2" t="s">
        <v>485</v>
      </c>
      <c r="F127" s="5">
        <f>MAX(H118:H127)-MIN(H118:H127)</f>
        <v>4</v>
      </c>
      <c r="G127" s="5">
        <v>19</v>
      </c>
      <c r="H127" s="5">
        <v>34</v>
      </c>
      <c r="K127" s="4" t="s">
        <v>472</v>
      </c>
      <c r="O127" s="2" t="s">
        <v>494</v>
      </c>
      <c r="P127" s="5">
        <f>MAX(AM106:AV115)</f>
        <v>45</v>
      </c>
      <c r="X127" s="10">
        <v>50</v>
      </c>
      <c r="Y127" s="10">
        <v>8</v>
      </c>
      <c r="AB127" s="5"/>
      <c r="AC127" s="5"/>
      <c r="AD127" s="5"/>
      <c r="AE127" s="5"/>
      <c r="AF127" s="5"/>
      <c r="AG127" s="7"/>
      <c r="AH127" s="7"/>
      <c r="AI127" s="5"/>
      <c r="AJ127" s="5"/>
    </row>
    <row r="128" spans="1:48" x14ac:dyDescent="0.3">
      <c r="B128" s="2" t="s">
        <v>487</v>
      </c>
      <c r="C128" s="6">
        <f>_xlfn.VAR.S(H106:H115)</f>
        <v>2.7666666666666675</v>
      </c>
      <c r="E128" s="2" t="s">
        <v>487</v>
      </c>
      <c r="F128" s="6">
        <f>_xlfn.VAR.S(H118:H127)</f>
        <v>1.7333333333333332</v>
      </c>
      <c r="L128" s="2" t="s">
        <v>467</v>
      </c>
      <c r="M128" s="5" cm="1">
        <f t="array" ref="M128">_xlfn.MODE.MULT(AM106:AV115)</f>
        <v>31</v>
      </c>
      <c r="O128" s="2" t="s">
        <v>495</v>
      </c>
      <c r="P128" s="5">
        <f>MIN(AM107:AV116)</f>
        <v>27</v>
      </c>
      <c r="Q128" s="2"/>
      <c r="U128" s="2" t="s">
        <v>494</v>
      </c>
      <c r="V128" s="5">
        <f>MAX(AB106:AF115)</f>
        <v>73</v>
      </c>
      <c r="X128" s="10">
        <v>55</v>
      </c>
      <c r="Y128" s="10">
        <v>7</v>
      </c>
      <c r="AB128" s="5"/>
      <c r="AC128" s="5"/>
      <c r="AD128" s="5"/>
      <c r="AE128" s="5"/>
      <c r="AF128" s="5"/>
      <c r="AG128" s="7"/>
      <c r="AH128" s="7"/>
      <c r="AI128" s="5"/>
      <c r="AJ128" s="5"/>
    </row>
    <row r="129" spans="1:47" x14ac:dyDescent="0.3">
      <c r="L129" s="2" t="s">
        <v>466</v>
      </c>
      <c r="M129" s="5">
        <f>MEDIAN(AM106:AV115)</f>
        <v>35</v>
      </c>
      <c r="O129" s="10" t="s">
        <v>496</v>
      </c>
      <c r="P129" s="10" t="s">
        <v>497</v>
      </c>
      <c r="U129" s="2" t="s">
        <v>495</v>
      </c>
      <c r="V129" s="5">
        <f>MIN(AB106:AF115)</f>
        <v>28</v>
      </c>
      <c r="X129" s="10">
        <v>60</v>
      </c>
      <c r="Y129" s="10">
        <v>9</v>
      </c>
    </row>
    <row r="130" spans="1:47" x14ac:dyDescent="0.3">
      <c r="A130" s="8" t="s">
        <v>482</v>
      </c>
      <c r="B130" s="2" t="s">
        <v>486</v>
      </c>
      <c r="C130" s="5">
        <f>AVERAGE(I106:I115)</f>
        <v>22.9</v>
      </c>
      <c r="L130" s="2" t="s">
        <v>469</v>
      </c>
      <c r="M130" s="5">
        <f>MAX(AM106:AV115)-MIN(AM106:AV115)</f>
        <v>18</v>
      </c>
      <c r="O130" s="10">
        <v>25</v>
      </c>
      <c r="P130" s="10" cm="1">
        <f t="array" ref="P130:P134">FREQUENCY(AM106:AV115,O130:O133)</f>
        <v>0</v>
      </c>
      <c r="X130" s="10">
        <v>65</v>
      </c>
      <c r="Y130" s="10">
        <v>7</v>
      </c>
    </row>
    <row r="131" spans="1:47" x14ac:dyDescent="0.3">
      <c r="B131" s="2" t="s">
        <v>485</v>
      </c>
      <c r="C131" s="5">
        <f>MAX(I106:I115)-MIN(I106:I115)</f>
        <v>5</v>
      </c>
      <c r="O131" s="10">
        <v>30</v>
      </c>
      <c r="P131" s="10">
        <v>21</v>
      </c>
      <c r="X131" s="10">
        <v>70</v>
      </c>
      <c r="Y131" s="10">
        <v>1</v>
      </c>
    </row>
    <row r="132" spans="1:47" x14ac:dyDescent="0.3">
      <c r="B132" s="2" t="s">
        <v>487</v>
      </c>
      <c r="C132" s="6">
        <f>_xlfn.VAR.S(I106:I115)</f>
        <v>2.7666666666666675</v>
      </c>
      <c r="O132" s="10">
        <v>35</v>
      </c>
      <c r="P132" s="10">
        <v>34</v>
      </c>
      <c r="X132" s="10">
        <v>75</v>
      </c>
      <c r="Y132" s="10">
        <v>1</v>
      </c>
    </row>
    <row r="133" spans="1:47" x14ac:dyDescent="0.3">
      <c r="O133" s="10">
        <v>40</v>
      </c>
      <c r="P133" s="10">
        <v>31</v>
      </c>
      <c r="X133" s="11"/>
      <c r="Y133" s="10">
        <v>0</v>
      </c>
    </row>
    <row r="134" spans="1:47" x14ac:dyDescent="0.3">
      <c r="O134" s="10">
        <v>45</v>
      </c>
      <c r="P134" s="10">
        <v>14</v>
      </c>
    </row>
    <row r="136" spans="1:47" x14ac:dyDescent="0.3">
      <c r="A136" t="s">
        <v>449</v>
      </c>
      <c r="K136" t="s">
        <v>450</v>
      </c>
      <c r="T136" t="s">
        <v>451</v>
      </c>
    </row>
    <row r="137" spans="1:47" x14ac:dyDescent="0.3">
      <c r="A137" t="s">
        <v>196</v>
      </c>
      <c r="K137" t="s">
        <v>207</v>
      </c>
      <c r="T137" t="s">
        <v>222</v>
      </c>
    </row>
    <row r="138" spans="1:47" x14ac:dyDescent="0.3">
      <c r="A138" t="s">
        <v>2</v>
      </c>
      <c r="K138" t="s">
        <v>2</v>
      </c>
      <c r="T138" t="s">
        <v>2</v>
      </c>
    </row>
    <row r="139" spans="1:47" x14ac:dyDescent="0.3">
      <c r="A139" t="s">
        <v>197</v>
      </c>
      <c r="K139" t="s">
        <v>208</v>
      </c>
      <c r="T139" t="s">
        <v>223</v>
      </c>
      <c r="AJ139" s="5" t="s">
        <v>506</v>
      </c>
    </row>
    <row r="140" spans="1:47" x14ac:dyDescent="0.3">
      <c r="A140" t="s">
        <v>198</v>
      </c>
      <c r="K140" t="s">
        <v>209</v>
      </c>
      <c r="T140" t="s">
        <v>224</v>
      </c>
      <c r="AA140" s="2" t="s">
        <v>2</v>
      </c>
      <c r="AB140" s="5">
        <v>35</v>
      </c>
      <c r="AC140" s="5">
        <v>47</v>
      </c>
      <c r="AD140" s="5">
        <v>36</v>
      </c>
      <c r="AE140" s="5">
        <v>37</v>
      </c>
      <c r="AF140" s="5">
        <v>31</v>
      </c>
      <c r="AG140" s="7"/>
      <c r="AH140" s="7"/>
      <c r="AJ140" s="2" t="s">
        <v>505</v>
      </c>
      <c r="AK140" s="5">
        <v>4</v>
      </c>
      <c r="AL140" s="5">
        <v>5</v>
      </c>
      <c r="AM140" s="5">
        <v>4</v>
      </c>
      <c r="AN140" s="5">
        <v>3</v>
      </c>
      <c r="AO140" s="5">
        <v>3</v>
      </c>
      <c r="AP140" s="5">
        <v>5</v>
      </c>
      <c r="AQ140" s="5">
        <v>3</v>
      </c>
      <c r="AR140" s="5">
        <v>3</v>
      </c>
      <c r="AS140" s="5">
        <v>5</v>
      </c>
      <c r="AT140" s="5">
        <v>3</v>
      </c>
      <c r="AU140" s="5"/>
    </row>
    <row r="141" spans="1:47" x14ac:dyDescent="0.3">
      <c r="A141" t="s">
        <v>199</v>
      </c>
      <c r="K141" t="s">
        <v>210</v>
      </c>
      <c r="T141" t="s">
        <v>225</v>
      </c>
      <c r="AB141" s="5">
        <v>28</v>
      </c>
      <c r="AC141" s="5">
        <v>31</v>
      </c>
      <c r="AD141" s="5">
        <v>40</v>
      </c>
      <c r="AE141" s="5">
        <v>34</v>
      </c>
      <c r="AF141" s="5">
        <v>37</v>
      </c>
      <c r="AG141" s="7"/>
      <c r="AH141" s="7"/>
      <c r="AK141" s="5">
        <v>5</v>
      </c>
      <c r="AL141" s="5">
        <v>4</v>
      </c>
      <c r="AM141" s="5">
        <v>3</v>
      </c>
      <c r="AN141" s="5">
        <v>4</v>
      </c>
      <c r="AO141" s="5">
        <v>4</v>
      </c>
      <c r="AP141" s="5">
        <v>4</v>
      </c>
      <c r="AQ141" s="5">
        <v>4</v>
      </c>
      <c r="AR141" s="5">
        <v>4</v>
      </c>
      <c r="AS141" s="5">
        <v>4</v>
      </c>
      <c r="AT141" s="5">
        <v>4</v>
      </c>
      <c r="AU141" s="5"/>
    </row>
    <row r="142" spans="1:47" x14ac:dyDescent="0.3">
      <c r="A142" t="s">
        <v>200</v>
      </c>
      <c r="K142" t="s">
        <v>211</v>
      </c>
      <c r="T142" t="s">
        <v>226</v>
      </c>
      <c r="AB142" s="5">
        <v>32</v>
      </c>
      <c r="AC142" s="5">
        <v>39</v>
      </c>
      <c r="AD142" s="5">
        <v>42</v>
      </c>
      <c r="AE142" s="5">
        <v>46</v>
      </c>
      <c r="AF142" s="5">
        <v>40</v>
      </c>
      <c r="AG142" s="7"/>
      <c r="AH142" s="7"/>
      <c r="AK142" s="5">
        <v>3</v>
      </c>
      <c r="AL142" s="5">
        <v>2</v>
      </c>
      <c r="AM142" s="5">
        <v>2</v>
      </c>
      <c r="AN142" s="5">
        <v>5</v>
      </c>
      <c r="AO142" s="5">
        <v>5</v>
      </c>
      <c r="AP142" s="5">
        <v>3</v>
      </c>
      <c r="AQ142" s="5">
        <v>5</v>
      </c>
      <c r="AR142" s="5">
        <v>5</v>
      </c>
      <c r="AS142" s="5">
        <v>3</v>
      </c>
      <c r="AT142" s="5">
        <v>5</v>
      </c>
      <c r="AU142" s="5"/>
    </row>
    <row r="143" spans="1:47" x14ac:dyDescent="0.3">
      <c r="A143" t="s">
        <v>78</v>
      </c>
      <c r="K143" t="s">
        <v>212</v>
      </c>
      <c r="T143" t="s">
        <v>227</v>
      </c>
      <c r="AB143" s="5">
        <v>45</v>
      </c>
      <c r="AC143" s="5">
        <v>43</v>
      </c>
      <c r="AD143" s="5">
        <v>29</v>
      </c>
      <c r="AE143" s="5">
        <v>30</v>
      </c>
      <c r="AF143" s="5">
        <v>42</v>
      </c>
      <c r="AG143" s="7"/>
      <c r="AH143" s="7"/>
      <c r="AK143" s="5">
        <v>4</v>
      </c>
      <c r="AL143" s="5">
        <v>3</v>
      </c>
      <c r="AM143" s="5">
        <v>4</v>
      </c>
      <c r="AN143" s="5">
        <v>2</v>
      </c>
      <c r="AO143" s="5">
        <v>4</v>
      </c>
      <c r="AP143" s="5">
        <v>4</v>
      </c>
      <c r="AQ143" s="5">
        <v>2</v>
      </c>
      <c r="AR143" s="5">
        <v>4</v>
      </c>
      <c r="AS143" s="5">
        <v>4</v>
      </c>
      <c r="AT143" s="5">
        <v>2</v>
      </c>
      <c r="AU143" s="5"/>
    </row>
    <row r="144" spans="1:47" x14ac:dyDescent="0.3">
      <c r="A144" t="s">
        <v>201</v>
      </c>
      <c r="K144" t="s">
        <v>213</v>
      </c>
      <c r="T144" t="s">
        <v>228</v>
      </c>
      <c r="AB144" s="5">
        <v>38</v>
      </c>
      <c r="AC144" s="5">
        <v>37</v>
      </c>
      <c r="AD144" s="5">
        <v>31</v>
      </c>
      <c r="AE144" s="5">
        <v>39</v>
      </c>
      <c r="AF144" s="5">
        <v>33</v>
      </c>
      <c r="AG144" s="7"/>
      <c r="AH144" s="7"/>
      <c r="AK144" s="5">
        <v>4</v>
      </c>
      <c r="AL144" s="5">
        <v>4</v>
      </c>
      <c r="AM144" s="5">
        <v>5</v>
      </c>
      <c r="AN144" s="5">
        <v>3</v>
      </c>
      <c r="AO144" s="5">
        <v>2</v>
      </c>
      <c r="AP144" s="5">
        <v>5</v>
      </c>
      <c r="AQ144" s="5">
        <v>3</v>
      </c>
      <c r="AR144" s="5">
        <v>2</v>
      </c>
      <c r="AS144" s="5">
        <v>5</v>
      </c>
      <c r="AT144" s="5">
        <v>3</v>
      </c>
      <c r="AU144" s="5"/>
    </row>
    <row r="145" spans="1:47" x14ac:dyDescent="0.3">
      <c r="A145" t="s">
        <v>202</v>
      </c>
      <c r="F145" s="4" t="s">
        <v>504</v>
      </c>
      <c r="K145" t="s">
        <v>214</v>
      </c>
      <c r="T145" t="s">
        <v>229</v>
      </c>
      <c r="AB145" s="5">
        <v>29</v>
      </c>
      <c r="AC145" s="5">
        <v>30</v>
      </c>
      <c r="AD145" s="5">
        <v>45</v>
      </c>
      <c r="AE145" s="5">
        <v>43</v>
      </c>
      <c r="AF145" s="5">
        <v>39</v>
      </c>
      <c r="AG145" s="7"/>
      <c r="AH145" s="7"/>
      <c r="AK145" s="5">
        <v>3</v>
      </c>
      <c r="AL145" s="5">
        <v>5</v>
      </c>
      <c r="AM145" s="5">
        <v>3</v>
      </c>
      <c r="AN145" s="5">
        <v>4</v>
      </c>
      <c r="AO145" s="5">
        <v>3</v>
      </c>
      <c r="AP145" s="5">
        <v>3</v>
      </c>
      <c r="AQ145" s="5">
        <v>4</v>
      </c>
      <c r="AR145" s="5">
        <v>3</v>
      </c>
      <c r="AS145" s="5">
        <v>3</v>
      </c>
      <c r="AT145" s="5">
        <v>4</v>
      </c>
      <c r="AU145" s="5"/>
    </row>
    <row r="146" spans="1:47" x14ac:dyDescent="0.3">
      <c r="A146" t="s">
        <v>203</v>
      </c>
      <c r="K146" t="s">
        <v>212</v>
      </c>
      <c r="T146" t="s">
        <v>230</v>
      </c>
      <c r="AB146" s="5">
        <v>42</v>
      </c>
      <c r="AC146" s="5">
        <v>34</v>
      </c>
      <c r="AD146" s="5">
        <v>38</v>
      </c>
      <c r="AE146" s="5">
        <v>28</v>
      </c>
      <c r="AF146" s="5">
        <v>28</v>
      </c>
      <c r="AG146" s="7"/>
      <c r="AH146" s="7"/>
      <c r="AK146" s="5">
        <v>2</v>
      </c>
      <c r="AL146" s="5">
        <v>3</v>
      </c>
      <c r="AM146" s="5">
        <v>4</v>
      </c>
      <c r="AN146" s="5">
        <v>4</v>
      </c>
      <c r="AO146" s="5">
        <v>4</v>
      </c>
      <c r="AP146" s="5">
        <v>4</v>
      </c>
      <c r="AQ146" s="5">
        <v>4</v>
      </c>
      <c r="AR146" s="5">
        <v>4</v>
      </c>
      <c r="AS146" s="5">
        <v>4</v>
      </c>
      <c r="AT146" s="5">
        <v>4</v>
      </c>
      <c r="AU146" s="5"/>
    </row>
    <row r="147" spans="1:47" x14ac:dyDescent="0.3">
      <c r="A147" t="s">
        <v>204</v>
      </c>
      <c r="K147" t="s">
        <v>213</v>
      </c>
      <c r="T147" t="s">
        <v>78</v>
      </c>
      <c r="AB147" s="5">
        <v>30</v>
      </c>
      <c r="AC147" s="5">
        <v>39</v>
      </c>
      <c r="AD147" s="5">
        <v>33</v>
      </c>
      <c r="AE147" s="5">
        <v>32</v>
      </c>
      <c r="AF147" s="5">
        <v>35</v>
      </c>
      <c r="AG147" s="7"/>
      <c r="AH147" s="7"/>
      <c r="AK147" s="5">
        <v>5</v>
      </c>
      <c r="AL147" s="5">
        <v>4</v>
      </c>
      <c r="AM147" s="5">
        <v>5</v>
      </c>
      <c r="AN147" s="5">
        <v>3</v>
      </c>
      <c r="AO147" s="5">
        <v>5</v>
      </c>
      <c r="AP147" s="5">
        <v>5</v>
      </c>
      <c r="AQ147" s="5">
        <v>3</v>
      </c>
      <c r="AR147" s="5">
        <v>5</v>
      </c>
      <c r="AS147" s="5">
        <v>5</v>
      </c>
      <c r="AT147" s="5">
        <v>3</v>
      </c>
      <c r="AU147" s="5"/>
    </row>
    <row r="148" spans="1:47" x14ac:dyDescent="0.3">
      <c r="A148" t="s">
        <v>205</v>
      </c>
      <c r="K148" t="s">
        <v>214</v>
      </c>
      <c r="T148" t="s">
        <v>231</v>
      </c>
      <c r="AB148" s="5">
        <v>36</v>
      </c>
      <c r="AC148" s="5">
        <v>28</v>
      </c>
      <c r="AD148" s="5">
        <v>41</v>
      </c>
      <c r="AE148" s="5">
        <v>36</v>
      </c>
      <c r="AF148" s="5">
        <v>38</v>
      </c>
      <c r="AG148" s="7"/>
      <c r="AH148" s="7"/>
      <c r="AK148" s="5">
        <v>4</v>
      </c>
      <c r="AL148" s="5">
        <v>5</v>
      </c>
      <c r="AM148" s="5">
        <v>4</v>
      </c>
      <c r="AN148" s="5">
        <v>5</v>
      </c>
      <c r="AO148" s="5">
        <v>3</v>
      </c>
      <c r="AP148" s="5">
        <v>4</v>
      </c>
      <c r="AQ148" s="5">
        <v>5</v>
      </c>
      <c r="AR148" s="5">
        <v>3</v>
      </c>
      <c r="AS148" s="5">
        <v>4</v>
      </c>
      <c r="AT148" s="5">
        <v>5</v>
      </c>
      <c r="AU148" s="5"/>
    </row>
    <row r="149" spans="1:47" x14ac:dyDescent="0.3">
      <c r="A149" t="s">
        <v>206</v>
      </c>
      <c r="K149" t="s">
        <v>215</v>
      </c>
      <c r="T149" t="s">
        <v>232</v>
      </c>
      <c r="AB149" s="5">
        <v>41</v>
      </c>
      <c r="AC149" s="5">
        <v>33</v>
      </c>
      <c r="AD149" s="5">
        <v>35</v>
      </c>
      <c r="AE149" s="5">
        <v>29</v>
      </c>
      <c r="AF149" s="5">
        <v>43</v>
      </c>
      <c r="AG149" s="7"/>
      <c r="AH149" s="7"/>
      <c r="AK149" s="5">
        <v>3</v>
      </c>
      <c r="AL149" s="5">
        <v>3</v>
      </c>
      <c r="AM149" s="5">
        <v>3</v>
      </c>
      <c r="AN149" s="5">
        <v>4</v>
      </c>
      <c r="AO149" s="5">
        <v>4</v>
      </c>
      <c r="AP149" s="5">
        <v>3</v>
      </c>
      <c r="AQ149" s="5">
        <v>4</v>
      </c>
      <c r="AR149" s="5">
        <v>4</v>
      </c>
      <c r="AS149" s="5">
        <v>3</v>
      </c>
      <c r="AT149" s="5">
        <v>4</v>
      </c>
      <c r="AU149" s="5"/>
    </row>
    <row r="150" spans="1:47" x14ac:dyDescent="0.3">
      <c r="A150" s="4" t="s">
        <v>472</v>
      </c>
      <c r="K150" t="s">
        <v>78</v>
      </c>
      <c r="T150" t="s">
        <v>233</v>
      </c>
    </row>
    <row r="151" spans="1:47" x14ac:dyDescent="0.3">
      <c r="B151" s="5" t="s">
        <v>501</v>
      </c>
      <c r="C151" s="5" t="s">
        <v>497</v>
      </c>
      <c r="K151" t="s">
        <v>216</v>
      </c>
      <c r="T151" t="s">
        <v>234</v>
      </c>
    </row>
    <row r="152" spans="1:47" x14ac:dyDescent="0.3">
      <c r="B152" s="5" t="s">
        <v>488</v>
      </c>
      <c r="C152" s="5">
        <v>30</v>
      </c>
      <c r="K152" t="s">
        <v>217</v>
      </c>
      <c r="T152" t="s">
        <v>232</v>
      </c>
    </row>
    <row r="153" spans="1:47" x14ac:dyDescent="0.3">
      <c r="B153" s="5" t="s">
        <v>489</v>
      </c>
      <c r="C153" s="5">
        <v>40</v>
      </c>
      <c r="K153" t="s">
        <v>218</v>
      </c>
      <c r="T153" t="s">
        <v>235</v>
      </c>
    </row>
    <row r="154" spans="1:47" x14ac:dyDescent="0.3">
      <c r="B154" s="5" t="s">
        <v>490</v>
      </c>
      <c r="C154" s="5">
        <v>20</v>
      </c>
      <c r="K154" t="s">
        <v>219</v>
      </c>
      <c r="T154" t="s">
        <v>236</v>
      </c>
    </row>
    <row r="155" spans="1:47" x14ac:dyDescent="0.3">
      <c r="B155" s="5" t="s">
        <v>491</v>
      </c>
      <c r="C155" s="5">
        <v>10</v>
      </c>
      <c r="K155" t="s">
        <v>220</v>
      </c>
      <c r="T155" t="s">
        <v>237</v>
      </c>
    </row>
    <row r="156" spans="1:47" x14ac:dyDescent="0.3">
      <c r="B156" s="5" t="s">
        <v>492</v>
      </c>
      <c r="C156" s="5">
        <v>45</v>
      </c>
      <c r="K156" t="s">
        <v>221</v>
      </c>
      <c r="T156" s="4" t="s">
        <v>472</v>
      </c>
    </row>
    <row r="157" spans="1:47" x14ac:dyDescent="0.3">
      <c r="B157" s="5" t="s">
        <v>502</v>
      </c>
      <c r="C157" s="5">
        <v>25</v>
      </c>
      <c r="K157" s="4" t="s">
        <v>472</v>
      </c>
      <c r="U157" s="2" t="s">
        <v>508</v>
      </c>
      <c r="V157" s="5">
        <f>AVERAGE(AB140:AF149)</f>
        <v>36.14</v>
      </c>
    </row>
    <row r="158" spans="1:47" x14ac:dyDescent="0.3">
      <c r="B158" s="5" t="s">
        <v>503</v>
      </c>
      <c r="C158" s="5">
        <v>30</v>
      </c>
      <c r="L158" s="2" t="s">
        <v>467</v>
      </c>
      <c r="M158" s="5" cm="1">
        <f t="array" ref="M158">_xlfn.MODE.MULT(AK140:AS149)</f>
        <v>4</v>
      </c>
      <c r="U158" s="2" t="s">
        <v>494</v>
      </c>
      <c r="V158" s="5">
        <f>MAX(AB140:AF149)</f>
        <v>47</v>
      </c>
    </row>
    <row r="159" spans="1:47" x14ac:dyDescent="0.3">
      <c r="B159" s="5"/>
      <c r="C159" s="5"/>
      <c r="L159" s="10" t="s">
        <v>507</v>
      </c>
      <c r="M159" s="10" t="s">
        <v>497</v>
      </c>
      <c r="U159" s="2" t="s">
        <v>495</v>
      </c>
      <c r="V159" s="5">
        <f>MIN(AB140:AF149)</f>
        <v>28</v>
      </c>
    </row>
    <row r="160" spans="1:47" x14ac:dyDescent="0.3">
      <c r="B160" s="10" t="s">
        <v>496</v>
      </c>
      <c r="C160" s="10" t="s">
        <v>497</v>
      </c>
      <c r="L160" s="10">
        <v>1</v>
      </c>
      <c r="M160" s="10" cm="1">
        <f t="array" ref="M160:M165">FREQUENCY(AK140:AT149,L160:L164)</f>
        <v>0</v>
      </c>
    </row>
    <row r="161" spans="1:22" x14ac:dyDescent="0.3">
      <c r="B161" s="10">
        <v>10</v>
      </c>
      <c r="C161" s="10" cm="1">
        <f t="array" ref="C161:C166">FREQUENCY(C152:C158,B161:B165)</f>
        <v>1</v>
      </c>
      <c r="L161" s="10">
        <v>2</v>
      </c>
      <c r="M161" s="10">
        <v>8</v>
      </c>
      <c r="U161" s="10" t="s">
        <v>496</v>
      </c>
      <c r="V161" s="10" t="s">
        <v>497</v>
      </c>
    </row>
    <row r="162" spans="1:22" x14ac:dyDescent="0.3">
      <c r="B162" s="10">
        <v>20</v>
      </c>
      <c r="C162" s="10">
        <v>1</v>
      </c>
      <c r="L162" s="10">
        <v>3</v>
      </c>
      <c r="M162" s="10">
        <v>30</v>
      </c>
      <c r="U162" s="10">
        <v>25</v>
      </c>
      <c r="V162" s="10" cm="1">
        <f t="array" ref="V162:V168">FREQUENCY(AB140:AF149,U162:U167)</f>
        <v>0</v>
      </c>
    </row>
    <row r="163" spans="1:22" x14ac:dyDescent="0.3">
      <c r="B163" s="10">
        <v>30</v>
      </c>
      <c r="C163" s="10">
        <v>3</v>
      </c>
      <c r="L163" s="10">
        <v>4</v>
      </c>
      <c r="M163" s="10">
        <v>39</v>
      </c>
      <c r="U163" s="10">
        <v>30</v>
      </c>
      <c r="V163" s="10">
        <v>10</v>
      </c>
    </row>
    <row r="164" spans="1:22" x14ac:dyDescent="0.3">
      <c r="B164" s="10">
        <v>40</v>
      </c>
      <c r="C164" s="10">
        <v>1</v>
      </c>
      <c r="L164" s="10">
        <v>5</v>
      </c>
      <c r="M164" s="10">
        <v>23</v>
      </c>
      <c r="U164" s="10">
        <v>35</v>
      </c>
      <c r="V164" s="10">
        <v>13</v>
      </c>
    </row>
    <row r="165" spans="1:22" x14ac:dyDescent="0.3">
      <c r="B165" s="10">
        <v>50</v>
      </c>
      <c r="C165" s="10">
        <v>1</v>
      </c>
      <c r="M165">
        <v>0</v>
      </c>
      <c r="U165" s="10">
        <v>40</v>
      </c>
      <c r="V165" s="10">
        <v>15</v>
      </c>
    </row>
    <row r="166" spans="1:22" x14ac:dyDescent="0.3">
      <c r="B166" s="10"/>
      <c r="C166" s="10">
        <v>0</v>
      </c>
      <c r="U166" s="10">
        <v>45</v>
      </c>
      <c r="V166" s="10">
        <v>10</v>
      </c>
    </row>
    <row r="167" spans="1:22" x14ac:dyDescent="0.3">
      <c r="B167" s="5"/>
      <c r="C167" s="5"/>
      <c r="U167" s="10">
        <v>50</v>
      </c>
      <c r="V167" s="10">
        <v>2</v>
      </c>
    </row>
    <row r="168" spans="1:22" x14ac:dyDescent="0.3">
      <c r="B168" s="5"/>
      <c r="C168" s="5"/>
      <c r="U168" s="5"/>
      <c r="V168" s="5">
        <v>0</v>
      </c>
    </row>
    <row r="169" spans="1:22" x14ac:dyDescent="0.3">
      <c r="C169" s="5"/>
      <c r="U169" s="5"/>
      <c r="V169" s="5"/>
    </row>
    <row r="170" spans="1:22" x14ac:dyDescent="0.3">
      <c r="A170" t="s">
        <v>452</v>
      </c>
      <c r="K170" t="s">
        <v>453</v>
      </c>
      <c r="U170" s="5"/>
      <c r="V170" s="5"/>
    </row>
    <row r="171" spans="1:22" x14ac:dyDescent="0.3">
      <c r="A171" t="s">
        <v>238</v>
      </c>
      <c r="K171" t="s">
        <v>252</v>
      </c>
      <c r="U171" s="5"/>
      <c r="V171" s="5"/>
    </row>
    <row r="172" spans="1:22" x14ac:dyDescent="0.3">
      <c r="A172" t="s">
        <v>2</v>
      </c>
      <c r="K172" t="s">
        <v>2</v>
      </c>
      <c r="U172" s="5"/>
      <c r="V172" s="5"/>
    </row>
    <row r="173" spans="1:22" x14ac:dyDescent="0.3">
      <c r="A173" t="s">
        <v>239</v>
      </c>
      <c r="K173" t="s">
        <v>253</v>
      </c>
      <c r="R173" s="5" t="s">
        <v>509</v>
      </c>
      <c r="S173" s="5" t="s">
        <v>510</v>
      </c>
      <c r="T173" s="5" t="s">
        <v>511</v>
      </c>
      <c r="U173" s="5"/>
      <c r="V173" s="5"/>
    </row>
    <row r="174" spans="1:22" x14ac:dyDescent="0.3">
      <c r="A174" t="s">
        <v>240</v>
      </c>
      <c r="K174" t="s">
        <v>254</v>
      </c>
      <c r="Q174" s="2" t="s">
        <v>2</v>
      </c>
      <c r="R174" s="5">
        <v>45</v>
      </c>
      <c r="S174" s="5">
        <v>32</v>
      </c>
      <c r="T174" s="5">
        <v>40</v>
      </c>
      <c r="U174" s="5"/>
      <c r="V174" s="5"/>
    </row>
    <row r="175" spans="1:22" x14ac:dyDescent="0.3">
      <c r="A175" t="s">
        <v>241</v>
      </c>
      <c r="K175" t="s">
        <v>255</v>
      </c>
      <c r="R175" s="5">
        <v>35</v>
      </c>
      <c r="S175" s="5">
        <v>28</v>
      </c>
      <c r="T175" s="5">
        <v>39</v>
      </c>
    </row>
    <row r="176" spans="1:22" x14ac:dyDescent="0.3">
      <c r="A176" t="s">
        <v>242</v>
      </c>
      <c r="K176" t="s">
        <v>256</v>
      </c>
      <c r="R176" s="5">
        <v>40</v>
      </c>
      <c r="S176" s="5">
        <v>30</v>
      </c>
      <c r="T176" s="5">
        <v>42</v>
      </c>
    </row>
    <row r="177" spans="1:39" x14ac:dyDescent="0.3">
      <c r="A177" t="s">
        <v>243</v>
      </c>
      <c r="K177" t="s">
        <v>257</v>
      </c>
      <c r="R177" s="5">
        <v>38</v>
      </c>
      <c r="S177" s="5">
        <v>34</v>
      </c>
      <c r="T177" s="5">
        <v>41</v>
      </c>
    </row>
    <row r="178" spans="1:39" x14ac:dyDescent="0.3">
      <c r="A178" t="s">
        <v>242</v>
      </c>
      <c r="K178" t="s">
        <v>78</v>
      </c>
      <c r="R178" s="5">
        <v>42</v>
      </c>
      <c r="S178" s="5">
        <v>33</v>
      </c>
      <c r="T178" s="5">
        <v>38</v>
      </c>
    </row>
    <row r="179" spans="1:39" x14ac:dyDescent="0.3">
      <c r="A179" t="s">
        <v>243</v>
      </c>
      <c r="K179" t="s">
        <v>258</v>
      </c>
      <c r="R179" s="5">
        <v>37</v>
      </c>
      <c r="S179" s="5">
        <v>35</v>
      </c>
      <c r="T179" s="5">
        <v>43</v>
      </c>
    </row>
    <row r="180" spans="1:39" x14ac:dyDescent="0.3">
      <c r="A180" t="s">
        <v>242</v>
      </c>
      <c r="K180" t="s">
        <v>259</v>
      </c>
      <c r="R180" s="5">
        <v>39</v>
      </c>
      <c r="S180" s="5">
        <v>31</v>
      </c>
      <c r="T180" s="5">
        <v>45</v>
      </c>
    </row>
    <row r="181" spans="1:39" x14ac:dyDescent="0.3">
      <c r="A181" t="s">
        <v>243</v>
      </c>
      <c r="K181" t="s">
        <v>260</v>
      </c>
      <c r="R181" s="5">
        <v>43</v>
      </c>
      <c r="S181" s="5">
        <v>29</v>
      </c>
      <c r="T181" s="5">
        <v>44</v>
      </c>
    </row>
    <row r="182" spans="1:39" x14ac:dyDescent="0.3">
      <c r="A182" t="s">
        <v>242</v>
      </c>
      <c r="K182" t="s">
        <v>261</v>
      </c>
      <c r="R182" s="5">
        <v>44</v>
      </c>
      <c r="S182" s="5">
        <v>36</v>
      </c>
      <c r="T182" s="5">
        <v>41</v>
      </c>
      <c r="Z182" s="13" t="s">
        <v>517</v>
      </c>
    </row>
    <row r="183" spans="1:39" x14ac:dyDescent="0.3">
      <c r="A183" t="s">
        <v>244</v>
      </c>
      <c r="K183" t="s">
        <v>262</v>
      </c>
      <c r="R183" s="5">
        <v>41</v>
      </c>
      <c r="S183" s="5">
        <v>37</v>
      </c>
      <c r="T183" s="5">
        <v>37</v>
      </c>
      <c r="Z183" s="2" t="s">
        <v>2</v>
      </c>
      <c r="AA183" s="5">
        <v>125</v>
      </c>
      <c r="AB183" s="5">
        <v>118</v>
      </c>
      <c r="AC183" s="5">
        <v>136</v>
      </c>
      <c r="AD183" s="5">
        <v>130</v>
      </c>
      <c r="AE183" s="5">
        <v>136</v>
      </c>
      <c r="AF183" s="5">
        <v>130</v>
      </c>
      <c r="AG183" s="7"/>
      <c r="AH183" s="7"/>
      <c r="AI183" s="5">
        <v>136</v>
      </c>
      <c r="AJ183" s="5">
        <v>130</v>
      </c>
      <c r="AK183" s="5">
        <v>136</v>
      </c>
      <c r="AL183" s="5">
        <v>130</v>
      </c>
      <c r="AM183" s="5"/>
    </row>
    <row r="184" spans="1:39" x14ac:dyDescent="0.3">
      <c r="A184" t="s">
        <v>78</v>
      </c>
      <c r="K184" t="s">
        <v>263</v>
      </c>
      <c r="AA184" s="5">
        <v>148</v>
      </c>
      <c r="AB184" s="5">
        <v>125</v>
      </c>
      <c r="AC184" s="5">
        <v>127</v>
      </c>
      <c r="AD184" s="5">
        <v>134</v>
      </c>
      <c r="AE184" s="5">
        <v>127</v>
      </c>
      <c r="AF184" s="5">
        <v>134</v>
      </c>
      <c r="AG184" s="7"/>
      <c r="AH184" s="7"/>
      <c r="AI184" s="5">
        <v>127</v>
      </c>
      <c r="AJ184" s="5">
        <v>134</v>
      </c>
      <c r="AK184" s="5">
        <v>127</v>
      </c>
      <c r="AL184" s="5">
        <v>134</v>
      </c>
      <c r="AM184" s="5"/>
    </row>
    <row r="185" spans="1:39" x14ac:dyDescent="0.3">
      <c r="A185" t="s">
        <v>245</v>
      </c>
      <c r="K185" t="s">
        <v>264</v>
      </c>
      <c r="AA185" s="5">
        <v>137</v>
      </c>
      <c r="AB185" s="5">
        <v>132</v>
      </c>
      <c r="AC185" s="5">
        <v>130</v>
      </c>
      <c r="AD185" s="5">
        <v>141</v>
      </c>
      <c r="AE185" s="5">
        <v>130</v>
      </c>
      <c r="AF185" s="5">
        <v>141</v>
      </c>
      <c r="AG185" s="7"/>
      <c r="AH185" s="7"/>
      <c r="AI185" s="5">
        <v>130</v>
      </c>
      <c r="AJ185" s="5">
        <v>141</v>
      </c>
      <c r="AK185" s="5">
        <v>130</v>
      </c>
      <c r="AL185" s="5">
        <v>141</v>
      </c>
      <c r="AM185" s="5"/>
    </row>
    <row r="186" spans="1:39" x14ac:dyDescent="0.3">
      <c r="A186" t="s">
        <v>246</v>
      </c>
      <c r="K186" t="s">
        <v>265</v>
      </c>
      <c r="AA186" s="5">
        <v>120</v>
      </c>
      <c r="AB186" s="5">
        <v>136</v>
      </c>
      <c r="AC186" s="5">
        <v>122</v>
      </c>
      <c r="AD186" s="5">
        <v>119</v>
      </c>
      <c r="AE186" s="5">
        <v>122</v>
      </c>
      <c r="AF186" s="5">
        <v>119</v>
      </c>
      <c r="AG186" s="7"/>
      <c r="AH186" s="7"/>
      <c r="AI186" s="5">
        <v>122</v>
      </c>
      <c r="AJ186" s="5">
        <v>119</v>
      </c>
      <c r="AK186" s="5">
        <v>122</v>
      </c>
      <c r="AL186" s="5">
        <v>119</v>
      </c>
      <c r="AM186" s="5"/>
    </row>
    <row r="187" spans="1:39" x14ac:dyDescent="0.3">
      <c r="A187" t="s">
        <v>247</v>
      </c>
      <c r="K187" t="s">
        <v>266</v>
      </c>
      <c r="AA187" s="5">
        <v>135</v>
      </c>
      <c r="AB187" s="5">
        <v>128</v>
      </c>
      <c r="AC187" s="5">
        <v>125</v>
      </c>
      <c r="AD187" s="5">
        <v>125</v>
      </c>
      <c r="AE187" s="5">
        <v>125</v>
      </c>
      <c r="AF187" s="5">
        <v>125</v>
      </c>
      <c r="AG187" s="7"/>
      <c r="AH187" s="7"/>
      <c r="AI187" s="5">
        <v>125</v>
      </c>
      <c r="AJ187" s="5">
        <v>125</v>
      </c>
      <c r="AK187" s="5">
        <v>125</v>
      </c>
      <c r="AL187" s="5">
        <v>125</v>
      </c>
      <c r="AM187" s="5"/>
    </row>
    <row r="188" spans="1:39" x14ac:dyDescent="0.3">
      <c r="A188" t="s">
        <v>248</v>
      </c>
      <c r="K188" s="4" t="s">
        <v>472</v>
      </c>
      <c r="N188" s="12" t="s">
        <v>512</v>
      </c>
      <c r="O188" s="8" t="s">
        <v>516</v>
      </c>
      <c r="AA188" s="5">
        <v>132</v>
      </c>
      <c r="AB188" s="5">
        <v>123</v>
      </c>
      <c r="AC188" s="5">
        <v>133</v>
      </c>
      <c r="AD188" s="5">
        <v>131</v>
      </c>
      <c r="AE188" s="5">
        <v>133</v>
      </c>
      <c r="AF188" s="5">
        <v>131</v>
      </c>
      <c r="AG188" s="7"/>
      <c r="AH188" s="7"/>
      <c r="AI188" s="5">
        <v>133</v>
      </c>
      <c r="AJ188" s="5">
        <v>131</v>
      </c>
      <c r="AK188" s="5">
        <v>133</v>
      </c>
      <c r="AL188" s="5">
        <v>131</v>
      </c>
      <c r="AM188" s="5"/>
    </row>
    <row r="189" spans="1:39" x14ac:dyDescent="0.3">
      <c r="A189" t="s">
        <v>249</v>
      </c>
      <c r="M189" s="2" t="s">
        <v>513</v>
      </c>
      <c r="N189" s="5">
        <f>AVERAGE(R174:R183)</f>
        <v>40.4</v>
      </c>
      <c r="O189" s="5">
        <f>MAX(R174:R183)-MIN(R174:R183)</f>
        <v>10</v>
      </c>
      <c r="AA189" s="5">
        <v>145</v>
      </c>
      <c r="AB189" s="5">
        <v>132</v>
      </c>
      <c r="AC189" s="5">
        <v>140</v>
      </c>
      <c r="AD189" s="5">
        <v>136</v>
      </c>
      <c r="AE189" s="5">
        <v>140</v>
      </c>
      <c r="AF189" s="5">
        <v>136</v>
      </c>
      <c r="AG189" s="7"/>
      <c r="AH189" s="7"/>
      <c r="AI189" s="5">
        <v>140</v>
      </c>
      <c r="AJ189" s="5">
        <v>136</v>
      </c>
      <c r="AK189" s="5">
        <v>140</v>
      </c>
      <c r="AL189" s="5">
        <v>136</v>
      </c>
      <c r="AM189" s="5"/>
    </row>
    <row r="190" spans="1:39" x14ac:dyDescent="0.3">
      <c r="A190" t="s">
        <v>250</v>
      </c>
      <c r="M190" s="2" t="s">
        <v>514</v>
      </c>
      <c r="N190" s="5">
        <f>AVERAGE(S174:S183)</f>
        <v>32.5</v>
      </c>
      <c r="O190" s="5">
        <f>MAX(S174:S183)-MIN(S174:S183)</f>
        <v>9</v>
      </c>
      <c r="AA190" s="5">
        <v>122</v>
      </c>
      <c r="AB190" s="5">
        <v>138</v>
      </c>
      <c r="AC190" s="5">
        <v>126</v>
      </c>
      <c r="AD190" s="5">
        <v>128</v>
      </c>
      <c r="AE190" s="5">
        <v>126</v>
      </c>
      <c r="AF190" s="5">
        <v>128</v>
      </c>
      <c r="AG190" s="7"/>
      <c r="AH190" s="7"/>
      <c r="AI190" s="5">
        <v>126</v>
      </c>
      <c r="AJ190" s="5">
        <v>128</v>
      </c>
      <c r="AK190" s="5">
        <v>126</v>
      </c>
      <c r="AL190" s="5">
        <v>128</v>
      </c>
      <c r="AM190" s="5"/>
    </row>
    <row r="191" spans="1:39" x14ac:dyDescent="0.3">
      <c r="A191" t="s">
        <v>251</v>
      </c>
      <c r="M191" s="2" t="s">
        <v>515</v>
      </c>
      <c r="N191" s="5">
        <f>AVERAGE(T174:T183)</f>
        <v>41</v>
      </c>
      <c r="O191" s="5">
        <f>MAX(T174:T183)-MIN(T174:T183)</f>
        <v>8</v>
      </c>
      <c r="AA191" s="5">
        <v>130</v>
      </c>
      <c r="AB191" s="5">
        <v>126</v>
      </c>
      <c r="AC191" s="5">
        <v>133</v>
      </c>
      <c r="AD191" s="5">
        <v>124</v>
      </c>
      <c r="AE191" s="5">
        <v>133</v>
      </c>
      <c r="AF191" s="5">
        <v>124</v>
      </c>
      <c r="AG191" s="7"/>
      <c r="AH191" s="7"/>
      <c r="AI191" s="5">
        <v>133</v>
      </c>
      <c r="AJ191" s="5">
        <v>124</v>
      </c>
      <c r="AK191" s="5">
        <v>133</v>
      </c>
      <c r="AL191" s="5">
        <v>124</v>
      </c>
      <c r="AM191" s="5"/>
    </row>
    <row r="192" spans="1:39" x14ac:dyDescent="0.3">
      <c r="A192" s="4" t="s">
        <v>472</v>
      </c>
      <c r="B192" t="s">
        <v>518</v>
      </c>
      <c r="C192" s="5">
        <f>MEDIAN(AA183:AL192)</f>
        <v>130.5</v>
      </c>
      <c r="AA192" s="5">
        <v>141</v>
      </c>
      <c r="AB192" s="5">
        <v>129</v>
      </c>
      <c r="AC192" s="5">
        <v>135</v>
      </c>
      <c r="AD192" s="5">
        <v>132</v>
      </c>
      <c r="AE192" s="5">
        <v>135</v>
      </c>
      <c r="AF192" s="5">
        <v>132</v>
      </c>
      <c r="AG192" s="7"/>
      <c r="AH192" s="7"/>
      <c r="AI192" s="5">
        <v>135</v>
      </c>
      <c r="AJ192" s="5">
        <v>132</v>
      </c>
      <c r="AK192" s="5">
        <v>135</v>
      </c>
      <c r="AL192" s="5">
        <v>132</v>
      </c>
      <c r="AM192" s="5"/>
    </row>
    <row r="193" spans="1:45" x14ac:dyDescent="0.3">
      <c r="B193" s="10" t="s">
        <v>496</v>
      </c>
      <c r="C193" s="10" t="s">
        <v>497</v>
      </c>
    </row>
    <row r="194" spans="1:45" x14ac:dyDescent="0.3">
      <c r="B194" s="10">
        <v>115</v>
      </c>
      <c r="C194" s="10" cm="1">
        <f t="array" ref="C194:C202">FREQUENCY(AA183:AL192,B194:B201)</f>
        <v>0</v>
      </c>
    </row>
    <row r="195" spans="1:45" x14ac:dyDescent="0.3">
      <c r="B195" s="10">
        <v>120</v>
      </c>
      <c r="C195" s="10">
        <v>6</v>
      </c>
    </row>
    <row r="196" spans="1:45" x14ac:dyDescent="0.3">
      <c r="B196" s="10">
        <v>125</v>
      </c>
      <c r="C196" s="10">
        <v>20</v>
      </c>
    </row>
    <row r="197" spans="1:45" x14ac:dyDescent="0.3">
      <c r="B197" s="10">
        <v>130</v>
      </c>
      <c r="C197" s="10">
        <v>24</v>
      </c>
    </row>
    <row r="198" spans="1:45" x14ac:dyDescent="0.3">
      <c r="B198" s="10">
        <v>135</v>
      </c>
      <c r="C198" s="10">
        <v>28</v>
      </c>
    </row>
    <row r="199" spans="1:45" x14ac:dyDescent="0.3">
      <c r="B199" s="10">
        <v>140</v>
      </c>
      <c r="C199" s="10">
        <v>15</v>
      </c>
    </row>
    <row r="200" spans="1:45" x14ac:dyDescent="0.3">
      <c r="B200" s="10">
        <v>145</v>
      </c>
      <c r="C200" s="10">
        <v>6</v>
      </c>
      <c r="E200" s="5" t="s">
        <v>494</v>
      </c>
      <c r="F200" s="5">
        <f>MAX(AA183:AL192)</f>
        <v>148</v>
      </c>
    </row>
    <row r="201" spans="1:45" x14ac:dyDescent="0.3">
      <c r="B201" s="10">
        <v>150</v>
      </c>
      <c r="C201" s="10">
        <v>1</v>
      </c>
      <c r="E201" s="5" t="s">
        <v>495</v>
      </c>
      <c r="F201" s="5">
        <f>MIN(AA183:AL192)</f>
        <v>118</v>
      </c>
    </row>
    <row r="202" spans="1:45" x14ac:dyDescent="0.3">
      <c r="C202">
        <v>0</v>
      </c>
    </row>
    <row r="203" spans="1:45" ht="18" x14ac:dyDescent="0.35">
      <c r="A203" s="1" t="s">
        <v>267</v>
      </c>
    </row>
    <row r="204" spans="1:45" x14ac:dyDescent="0.3">
      <c r="A204" t="s">
        <v>454</v>
      </c>
      <c r="K204" t="s">
        <v>455</v>
      </c>
      <c r="T204" t="s">
        <v>456</v>
      </c>
    </row>
    <row r="205" spans="1:45" x14ac:dyDescent="0.3">
      <c r="A205" t="s">
        <v>268</v>
      </c>
      <c r="K205" t="s">
        <v>283</v>
      </c>
      <c r="T205" t="s">
        <v>300</v>
      </c>
    </row>
    <row r="206" spans="1:45" x14ac:dyDescent="0.3">
      <c r="A206" t="s">
        <v>2</v>
      </c>
      <c r="K206" t="s">
        <v>2</v>
      </c>
      <c r="T206" t="s">
        <v>2</v>
      </c>
    </row>
    <row r="207" spans="1:45" x14ac:dyDescent="0.3">
      <c r="A207" t="s">
        <v>269</v>
      </c>
      <c r="K207" t="s">
        <v>284</v>
      </c>
      <c r="T207" t="s">
        <v>301</v>
      </c>
      <c r="AI207" s="9" t="s">
        <v>521</v>
      </c>
    </row>
    <row r="208" spans="1:45" x14ac:dyDescent="0.3">
      <c r="A208" t="s">
        <v>270</v>
      </c>
      <c r="E208" s="2" t="s">
        <v>2</v>
      </c>
      <c r="F208" s="7">
        <v>-2.5</v>
      </c>
      <c r="G208" s="7">
        <v>-0.7</v>
      </c>
      <c r="H208" s="7">
        <v>1.9</v>
      </c>
      <c r="I208" s="7">
        <v>-1.8</v>
      </c>
      <c r="J208" s="7">
        <v>-1</v>
      </c>
      <c r="K208" t="s">
        <v>285</v>
      </c>
      <c r="T208" t="s">
        <v>209</v>
      </c>
      <c r="W208" s="2" t="s">
        <v>2</v>
      </c>
      <c r="X208" s="16">
        <v>4</v>
      </c>
      <c r="Y208" s="16">
        <v>5</v>
      </c>
      <c r="Z208" s="16">
        <v>3</v>
      </c>
      <c r="AA208" s="16">
        <v>4</v>
      </c>
      <c r="AB208" s="16">
        <v>4</v>
      </c>
      <c r="AC208" s="16">
        <v>3</v>
      </c>
      <c r="AD208" s="16">
        <v>2</v>
      </c>
      <c r="AE208" s="16">
        <v>5</v>
      </c>
      <c r="AF208" s="16">
        <v>4</v>
      </c>
      <c r="AG208" s="16">
        <v>3</v>
      </c>
      <c r="AH208" s="16"/>
      <c r="AI208" s="2" t="s">
        <v>2</v>
      </c>
      <c r="AJ208" s="16">
        <v>2.5</v>
      </c>
      <c r="AK208" s="16">
        <v>4.8</v>
      </c>
      <c r="AL208" s="16">
        <v>3.2</v>
      </c>
      <c r="AM208" s="16">
        <v>2.1</v>
      </c>
      <c r="AN208" s="16">
        <v>4.5</v>
      </c>
      <c r="AO208" s="16">
        <v>2.9</v>
      </c>
      <c r="AP208" s="16">
        <v>2.2999999999999998</v>
      </c>
      <c r="AQ208" s="16">
        <v>3.1</v>
      </c>
      <c r="AR208" s="16">
        <v>4.2</v>
      </c>
      <c r="AS208" s="16">
        <v>3.9</v>
      </c>
    </row>
    <row r="209" spans="1:45" x14ac:dyDescent="0.3">
      <c r="A209" t="s">
        <v>271</v>
      </c>
      <c r="F209" s="7">
        <v>1.3</v>
      </c>
      <c r="G209" s="7">
        <v>1.2</v>
      </c>
      <c r="H209" s="7">
        <v>-1.1000000000000001</v>
      </c>
      <c r="I209" s="7">
        <v>1.5</v>
      </c>
      <c r="J209" s="7">
        <v>1.7</v>
      </c>
      <c r="K209" t="s">
        <v>286</v>
      </c>
      <c r="T209" t="s">
        <v>210</v>
      </c>
      <c r="X209" s="16">
        <v>5</v>
      </c>
      <c r="Y209" s="16">
        <v>4</v>
      </c>
      <c r="Z209" s="16">
        <v>2</v>
      </c>
      <c r="AA209" s="16">
        <v>3</v>
      </c>
      <c r="AB209" s="16">
        <v>4</v>
      </c>
      <c r="AC209" s="16">
        <v>5</v>
      </c>
      <c r="AD209" s="16">
        <v>3</v>
      </c>
      <c r="AE209" s="16">
        <v>4</v>
      </c>
      <c r="AF209" s="16">
        <v>5</v>
      </c>
      <c r="AG209" s="16">
        <v>3</v>
      </c>
      <c r="AH209" s="16"/>
      <c r="AJ209" s="16">
        <v>2.8</v>
      </c>
      <c r="AK209" s="16">
        <v>4.0999999999999996</v>
      </c>
      <c r="AL209" s="16">
        <v>2.6</v>
      </c>
      <c r="AM209" s="16">
        <v>2.4</v>
      </c>
      <c r="AN209" s="16">
        <v>4.7</v>
      </c>
      <c r="AO209" s="16">
        <v>3.3</v>
      </c>
      <c r="AP209" s="16">
        <v>2.7</v>
      </c>
      <c r="AQ209" s="16">
        <v>3</v>
      </c>
      <c r="AR209" s="16">
        <v>4.3</v>
      </c>
      <c r="AS209" s="16">
        <v>3.7</v>
      </c>
    </row>
    <row r="210" spans="1:45" x14ac:dyDescent="0.3">
      <c r="A210" t="s">
        <v>272</v>
      </c>
      <c r="F210" s="7">
        <v>-0.8</v>
      </c>
      <c r="G210" s="7">
        <v>-1.5</v>
      </c>
      <c r="H210" s="7">
        <v>-0.4</v>
      </c>
      <c r="I210" s="7">
        <v>-0.2</v>
      </c>
      <c r="J210" s="7">
        <v>-0.9</v>
      </c>
      <c r="K210" t="s">
        <v>287</v>
      </c>
      <c r="T210" t="s">
        <v>211</v>
      </c>
      <c r="X210" s="16">
        <v>4</v>
      </c>
      <c r="Y210" s="16">
        <v>3</v>
      </c>
      <c r="Z210" s="16">
        <v>2</v>
      </c>
      <c r="AA210" s="16">
        <v>4</v>
      </c>
      <c r="AB210" s="16">
        <v>5</v>
      </c>
      <c r="AC210" s="16">
        <v>3</v>
      </c>
      <c r="AD210" s="16">
        <v>4</v>
      </c>
      <c r="AE210" s="16">
        <v>5</v>
      </c>
      <c r="AF210" s="16">
        <v>4</v>
      </c>
      <c r="AG210" s="16">
        <v>3</v>
      </c>
      <c r="AH210" s="16"/>
      <c r="AJ210" s="16">
        <v>2.2000000000000002</v>
      </c>
      <c r="AK210" s="16">
        <v>3.6</v>
      </c>
      <c r="AL210" s="16">
        <v>4</v>
      </c>
      <c r="AM210" s="16">
        <v>2.7</v>
      </c>
      <c r="AN210" s="16">
        <v>3.8</v>
      </c>
      <c r="AO210" s="16">
        <v>3.5</v>
      </c>
      <c r="AP210" s="16">
        <v>3.2</v>
      </c>
      <c r="AQ210" s="16">
        <v>4.4000000000000004</v>
      </c>
      <c r="AR210" s="16">
        <v>2</v>
      </c>
      <c r="AS210" s="16">
        <v>3.4</v>
      </c>
    </row>
    <row r="211" spans="1:45" x14ac:dyDescent="0.3">
      <c r="A211" t="s">
        <v>273</v>
      </c>
      <c r="F211" s="7">
        <v>-1.9</v>
      </c>
      <c r="G211" s="7">
        <v>-0.3</v>
      </c>
      <c r="H211" s="7">
        <v>2.2000000000000002</v>
      </c>
      <c r="I211" s="7">
        <v>-2.1</v>
      </c>
      <c r="J211" s="7">
        <v>-2</v>
      </c>
      <c r="K211" t="s">
        <v>288</v>
      </c>
      <c r="T211" t="s">
        <v>212</v>
      </c>
      <c r="X211" s="16">
        <v>3</v>
      </c>
      <c r="Y211" s="16">
        <v>4</v>
      </c>
      <c r="Z211" s="16">
        <v>5</v>
      </c>
      <c r="AA211" s="16">
        <v>2</v>
      </c>
      <c r="AB211" s="16">
        <v>3</v>
      </c>
      <c r="AC211" s="16">
        <v>4</v>
      </c>
      <c r="AD211" s="16">
        <v>4</v>
      </c>
      <c r="AE211" s="16">
        <v>3</v>
      </c>
      <c r="AF211" s="16">
        <v>5</v>
      </c>
      <c r="AG211" s="16">
        <v>4</v>
      </c>
      <c r="AH211" s="16"/>
      <c r="AJ211" s="16">
        <v>3.1</v>
      </c>
      <c r="AK211" s="16">
        <v>2.9</v>
      </c>
      <c r="AL211" s="16">
        <v>4.5999999999999996</v>
      </c>
      <c r="AM211" s="16">
        <v>3.3</v>
      </c>
      <c r="AN211" s="16">
        <v>2.5</v>
      </c>
      <c r="AO211" s="16">
        <v>4.9000000000000004</v>
      </c>
      <c r="AP211" s="16">
        <v>2.8</v>
      </c>
      <c r="AQ211" s="16">
        <v>3</v>
      </c>
      <c r="AR211" s="16">
        <v>4.2</v>
      </c>
      <c r="AS211" s="16">
        <v>3.9</v>
      </c>
    </row>
    <row r="212" spans="1:45" x14ac:dyDescent="0.3">
      <c r="A212" t="s">
        <v>274</v>
      </c>
      <c r="F212" s="7">
        <v>2.1</v>
      </c>
      <c r="G212" s="7">
        <v>2.6</v>
      </c>
      <c r="H212" s="7">
        <v>-0.9</v>
      </c>
      <c r="I212" s="7">
        <v>2.8</v>
      </c>
      <c r="J212" s="7">
        <v>2.7</v>
      </c>
      <c r="K212" t="s">
        <v>289</v>
      </c>
      <c r="T212" t="s">
        <v>213</v>
      </c>
      <c r="X212" s="16">
        <v>3</v>
      </c>
      <c r="Y212" s="16">
        <v>4</v>
      </c>
      <c r="Z212" s="16">
        <v>5</v>
      </c>
      <c r="AA212" s="16">
        <v>4</v>
      </c>
      <c r="AB212" s="16">
        <v>2</v>
      </c>
      <c r="AC212" s="16">
        <v>3</v>
      </c>
      <c r="AD212" s="16">
        <v>4</v>
      </c>
      <c r="AE212" s="16">
        <v>5</v>
      </c>
      <c r="AF212" s="16">
        <v>3</v>
      </c>
      <c r="AG212" s="16">
        <v>4</v>
      </c>
      <c r="AH212" s="16"/>
      <c r="AJ212" s="16">
        <v>2.8</v>
      </c>
      <c r="AK212" s="16">
        <v>4.0999999999999996</v>
      </c>
      <c r="AL212" s="16">
        <v>2.6</v>
      </c>
      <c r="AM212" s="16">
        <v>2.4</v>
      </c>
      <c r="AN212" s="16">
        <v>4.7</v>
      </c>
      <c r="AO212" s="16">
        <v>3.3</v>
      </c>
      <c r="AP212" s="16">
        <v>2.7</v>
      </c>
      <c r="AQ212" s="16">
        <v>3</v>
      </c>
      <c r="AR212" s="16">
        <v>4.3</v>
      </c>
      <c r="AS212" s="16">
        <v>3.7</v>
      </c>
    </row>
    <row r="213" spans="1:45" x14ac:dyDescent="0.3">
      <c r="A213" t="s">
        <v>78</v>
      </c>
      <c r="F213" s="7">
        <v>0.5</v>
      </c>
      <c r="G213" s="7">
        <v>1.1000000000000001</v>
      </c>
      <c r="H213" s="7">
        <v>1.6</v>
      </c>
      <c r="I213" s="7">
        <v>0.8</v>
      </c>
      <c r="J213" s="7">
        <v>0.6</v>
      </c>
      <c r="K213" t="s">
        <v>287</v>
      </c>
      <c r="T213" t="s">
        <v>214</v>
      </c>
      <c r="X213" s="16">
        <v>5</v>
      </c>
      <c r="Y213" s="16">
        <v>4</v>
      </c>
      <c r="Z213" s="16">
        <v>3</v>
      </c>
      <c r="AA213" s="16">
        <v>4</v>
      </c>
      <c r="AB213" s="16">
        <v>5</v>
      </c>
      <c r="AC213" s="16">
        <v>3</v>
      </c>
      <c r="AD213" s="16">
        <v>4</v>
      </c>
      <c r="AE213" s="16">
        <v>5</v>
      </c>
      <c r="AF213" s="16">
        <v>4</v>
      </c>
      <c r="AG213" s="16">
        <v>3</v>
      </c>
      <c r="AH213" s="16"/>
      <c r="AJ213" s="16">
        <v>2.2000000000000002</v>
      </c>
      <c r="AK213" s="16">
        <v>3.6</v>
      </c>
      <c r="AL213" s="16">
        <v>4</v>
      </c>
      <c r="AM213" s="16">
        <v>2.7</v>
      </c>
      <c r="AN213" s="16">
        <v>3.8</v>
      </c>
      <c r="AO213" s="16">
        <v>3.5</v>
      </c>
      <c r="AP213" s="16">
        <v>3.2</v>
      </c>
      <c r="AQ213" s="16">
        <v>4.4000000000000004</v>
      </c>
      <c r="AR213" s="16">
        <v>2</v>
      </c>
      <c r="AS213" s="16">
        <v>3.4</v>
      </c>
    </row>
    <row r="214" spans="1:45" x14ac:dyDescent="0.3">
      <c r="A214" t="s">
        <v>275</v>
      </c>
      <c r="F214" s="7">
        <v>-1.2</v>
      </c>
      <c r="G214" s="7">
        <v>-1.7</v>
      </c>
      <c r="H214" s="7">
        <v>-0.6</v>
      </c>
      <c r="I214" s="7">
        <v>-1.6</v>
      </c>
      <c r="J214" s="7">
        <v>-1.4</v>
      </c>
      <c r="K214" t="s">
        <v>290</v>
      </c>
      <c r="T214" t="s">
        <v>212</v>
      </c>
      <c r="X214" s="16">
        <v>3</v>
      </c>
      <c r="Y214" s="16">
        <v>4</v>
      </c>
      <c r="Z214" s="16">
        <v>5</v>
      </c>
      <c r="AA214" s="16">
        <v>2</v>
      </c>
      <c r="AB214" s="16">
        <v>3</v>
      </c>
      <c r="AC214" s="16">
        <v>4</v>
      </c>
      <c r="AD214" s="16">
        <v>4</v>
      </c>
      <c r="AE214" s="16">
        <v>3</v>
      </c>
      <c r="AF214" s="16">
        <v>5</v>
      </c>
      <c r="AG214" s="16">
        <v>4</v>
      </c>
      <c r="AH214" s="16"/>
      <c r="AJ214" s="16">
        <v>3.1</v>
      </c>
      <c r="AK214" s="16">
        <v>2.9</v>
      </c>
      <c r="AL214" s="16">
        <v>4.5999999999999996</v>
      </c>
      <c r="AM214" s="16">
        <v>3.3</v>
      </c>
      <c r="AN214" s="16">
        <v>2.5</v>
      </c>
      <c r="AO214" s="16">
        <v>4.9000000000000004</v>
      </c>
      <c r="AP214" s="16">
        <v>2.8</v>
      </c>
      <c r="AQ214" s="16">
        <v>3</v>
      </c>
      <c r="AR214" s="16">
        <v>4.2</v>
      </c>
      <c r="AS214" s="16">
        <v>3.9</v>
      </c>
    </row>
    <row r="215" spans="1:45" x14ac:dyDescent="0.3">
      <c r="A215" t="s">
        <v>276</v>
      </c>
      <c r="F215" s="7">
        <v>1.8</v>
      </c>
      <c r="G215" s="7">
        <v>0.9</v>
      </c>
      <c r="H215" s="7">
        <v>-1.3</v>
      </c>
      <c r="I215" s="7">
        <v>1.4</v>
      </c>
      <c r="J215" s="7">
        <v>1.1000000000000001</v>
      </c>
      <c r="K215" t="s">
        <v>291</v>
      </c>
      <c r="T215" t="s">
        <v>213</v>
      </c>
      <c r="X215" s="16">
        <v>3</v>
      </c>
      <c r="Y215" s="16">
        <v>4</v>
      </c>
      <c r="Z215" s="16">
        <v>5</v>
      </c>
      <c r="AA215" s="16">
        <v>4</v>
      </c>
      <c r="AB215" s="16">
        <v>2</v>
      </c>
      <c r="AC215" s="16">
        <v>3</v>
      </c>
      <c r="AD215" s="16">
        <v>4</v>
      </c>
      <c r="AE215" s="16">
        <v>5</v>
      </c>
      <c r="AF215" s="16">
        <v>3</v>
      </c>
      <c r="AG215" s="16">
        <v>4</v>
      </c>
      <c r="AH215" s="16"/>
      <c r="AJ215" s="16">
        <v>2.8</v>
      </c>
      <c r="AK215" s="16">
        <v>4.0999999999999996</v>
      </c>
      <c r="AL215" s="16">
        <v>2.6</v>
      </c>
      <c r="AM215" s="16">
        <v>2.4</v>
      </c>
      <c r="AN215" s="16">
        <v>4.7</v>
      </c>
      <c r="AO215" s="16">
        <v>3.3</v>
      </c>
      <c r="AP215" s="16">
        <v>2.7</v>
      </c>
      <c r="AQ215" s="16">
        <v>3</v>
      </c>
      <c r="AR215" s="16">
        <v>4.3</v>
      </c>
      <c r="AS215" s="16">
        <v>3.7</v>
      </c>
    </row>
    <row r="216" spans="1:45" x14ac:dyDescent="0.3">
      <c r="A216" t="s">
        <v>277</v>
      </c>
      <c r="F216" s="7">
        <v>-0.5</v>
      </c>
      <c r="G216" s="7">
        <v>-1.4</v>
      </c>
      <c r="H216" s="7">
        <v>2.4</v>
      </c>
      <c r="I216" s="7">
        <v>-0.1</v>
      </c>
      <c r="J216" s="7">
        <v>-0.3</v>
      </c>
      <c r="K216" t="s">
        <v>289</v>
      </c>
      <c r="T216" t="s">
        <v>214</v>
      </c>
      <c r="X216" s="16">
        <v>5</v>
      </c>
      <c r="Y216" s="16">
        <v>4</v>
      </c>
      <c r="Z216" s="16">
        <v>3</v>
      </c>
      <c r="AA216" s="16">
        <v>4</v>
      </c>
      <c r="AB216" s="16">
        <v>5</v>
      </c>
      <c r="AC216" s="16">
        <v>3</v>
      </c>
      <c r="AD216" s="16">
        <v>4</v>
      </c>
      <c r="AE216" s="16">
        <v>5</v>
      </c>
      <c r="AF216" s="16">
        <v>4</v>
      </c>
      <c r="AG216" s="16">
        <v>3</v>
      </c>
      <c r="AH216" s="16"/>
      <c r="AJ216" s="16">
        <v>2.2000000000000002</v>
      </c>
      <c r="AK216" s="16">
        <v>3.6</v>
      </c>
      <c r="AL216" s="16">
        <v>4</v>
      </c>
      <c r="AM216" s="16">
        <v>2.7</v>
      </c>
      <c r="AN216" s="16">
        <v>3.8</v>
      </c>
      <c r="AO216" s="16">
        <v>3.5</v>
      </c>
      <c r="AP216" s="16">
        <v>3.2</v>
      </c>
      <c r="AQ216" s="16">
        <v>4.4000000000000004</v>
      </c>
      <c r="AR216" s="16">
        <v>2</v>
      </c>
      <c r="AS216" s="16">
        <v>3.4</v>
      </c>
    </row>
    <row r="217" spans="1:45" x14ac:dyDescent="0.3">
      <c r="A217" t="s">
        <v>278</v>
      </c>
      <c r="F217" s="7">
        <v>2.2999999999999998</v>
      </c>
      <c r="G217" s="7">
        <v>0.3</v>
      </c>
      <c r="H217" s="7">
        <v>0.7</v>
      </c>
      <c r="I217" s="7">
        <v>2.5</v>
      </c>
      <c r="J217" s="7">
        <v>2</v>
      </c>
      <c r="K217" t="s">
        <v>287</v>
      </c>
      <c r="T217" t="s">
        <v>215</v>
      </c>
      <c r="X217" s="16">
        <v>3</v>
      </c>
      <c r="Y217" s="16">
        <v>4</v>
      </c>
      <c r="Z217" s="16">
        <v>5</v>
      </c>
      <c r="AA217" s="16">
        <v>2</v>
      </c>
      <c r="AB217" s="16">
        <v>3</v>
      </c>
      <c r="AC217" s="16">
        <v>4</v>
      </c>
      <c r="AD217" s="16">
        <v>4</v>
      </c>
      <c r="AE217" s="16">
        <v>3</v>
      </c>
      <c r="AF217" s="16">
        <v>5</v>
      </c>
      <c r="AG217" s="16">
        <v>4</v>
      </c>
      <c r="AH217" s="16"/>
      <c r="AI217" s="15"/>
      <c r="AJ217" s="16">
        <v>3.1</v>
      </c>
      <c r="AK217" s="16">
        <v>2.9</v>
      </c>
      <c r="AL217" s="16">
        <v>4.5999999999999996</v>
      </c>
      <c r="AM217" s="16">
        <v>3.3</v>
      </c>
      <c r="AN217" s="16">
        <v>2.5</v>
      </c>
      <c r="AO217" s="16">
        <v>4.9000000000000004</v>
      </c>
      <c r="AP217" s="16"/>
      <c r="AQ217" s="16"/>
      <c r="AR217" s="16"/>
      <c r="AS217" s="16"/>
    </row>
    <row r="218" spans="1:45" x14ac:dyDescent="0.3">
      <c r="A218" t="s">
        <v>279</v>
      </c>
      <c r="F218" s="7"/>
      <c r="G218" s="7"/>
      <c r="H218" s="7"/>
      <c r="I218" s="7"/>
      <c r="K218" t="s">
        <v>288</v>
      </c>
      <c r="T218" t="s">
        <v>78</v>
      </c>
      <c r="AI218" s="14"/>
      <c r="AJ218" s="14"/>
      <c r="AK218" s="14"/>
      <c r="AL218" s="14"/>
      <c r="AM218" s="14"/>
      <c r="AN218" s="14"/>
      <c r="AO218" s="14"/>
      <c r="AP218" s="14"/>
    </row>
    <row r="219" spans="1:45" x14ac:dyDescent="0.3">
      <c r="A219" t="s">
        <v>280</v>
      </c>
      <c r="F219" s="7"/>
      <c r="G219" s="7"/>
      <c r="H219" s="7"/>
      <c r="I219" s="7"/>
      <c r="K219" t="s">
        <v>292</v>
      </c>
      <c r="T219" t="s">
        <v>302</v>
      </c>
      <c r="AI219" s="14"/>
      <c r="AJ219" s="14"/>
      <c r="AK219" s="14"/>
      <c r="AL219" s="14"/>
      <c r="AM219" s="14"/>
      <c r="AN219" s="14"/>
      <c r="AO219" s="14"/>
      <c r="AP219" s="14"/>
    </row>
    <row r="220" spans="1:45" x14ac:dyDescent="0.3">
      <c r="A220" t="s">
        <v>281</v>
      </c>
      <c r="G220" s="7"/>
      <c r="K220" t="s">
        <v>78</v>
      </c>
      <c r="T220" t="s">
        <v>303</v>
      </c>
      <c r="AI220" s="14"/>
      <c r="AJ220" s="14"/>
      <c r="AK220" s="14"/>
      <c r="AL220" s="14"/>
      <c r="AM220" s="14"/>
      <c r="AN220" s="14"/>
      <c r="AO220" s="14"/>
      <c r="AP220" s="14"/>
    </row>
    <row r="221" spans="1:45" x14ac:dyDescent="0.3">
      <c r="A221" t="s">
        <v>282</v>
      </c>
      <c r="G221" s="7"/>
      <c r="K221" t="s">
        <v>293</v>
      </c>
      <c r="T221" t="s">
        <v>295</v>
      </c>
      <c r="AI221" s="14"/>
      <c r="AJ221" s="14"/>
      <c r="AK221" s="14"/>
      <c r="AL221" s="14"/>
      <c r="AM221" s="14"/>
      <c r="AN221" s="14"/>
      <c r="AO221" s="14"/>
      <c r="AP221" s="14"/>
    </row>
    <row r="222" spans="1:45" x14ac:dyDescent="0.3">
      <c r="A222" s="4" t="s">
        <v>472</v>
      </c>
      <c r="G222" s="7"/>
      <c r="K222" t="s">
        <v>294</v>
      </c>
      <c r="T222" t="s">
        <v>304</v>
      </c>
      <c r="AI222" s="14"/>
      <c r="AJ222" s="14"/>
      <c r="AK222" s="14"/>
      <c r="AL222" s="14"/>
      <c r="AM222" s="14"/>
      <c r="AN222" s="14"/>
      <c r="AO222" s="14"/>
      <c r="AP222" s="14"/>
    </row>
    <row r="223" spans="1:45" x14ac:dyDescent="0.3">
      <c r="B223" s="2" t="s">
        <v>519</v>
      </c>
      <c r="C223" s="6">
        <f>SKEW(F208:J217)</f>
        <v>5.4546017084340565E-2</v>
      </c>
      <c r="G223" s="7"/>
      <c r="K223" t="s">
        <v>295</v>
      </c>
      <c r="T223" t="s">
        <v>305</v>
      </c>
      <c r="AI223" s="14"/>
      <c r="AJ223" s="14"/>
      <c r="AK223" s="14"/>
      <c r="AL223" s="14"/>
      <c r="AM223" s="14"/>
      <c r="AN223" s="14"/>
      <c r="AO223" s="14"/>
      <c r="AP223" s="14"/>
    </row>
    <row r="224" spans="1:45" x14ac:dyDescent="0.3">
      <c r="B224" s="2" t="s">
        <v>520</v>
      </c>
      <c r="C224" s="6">
        <f>KURT(F208:J217)</f>
        <v>-1.3042496425917365</v>
      </c>
      <c r="G224" s="7"/>
      <c r="K224" t="s">
        <v>296</v>
      </c>
      <c r="T224" t="s">
        <v>306</v>
      </c>
      <c r="AI224" s="14"/>
      <c r="AJ224" s="14"/>
      <c r="AK224" s="14"/>
      <c r="AL224" s="14"/>
      <c r="AM224" s="14"/>
      <c r="AN224" s="14"/>
      <c r="AO224" s="14"/>
      <c r="AP224" s="14"/>
    </row>
    <row r="225" spans="1:42" x14ac:dyDescent="0.3">
      <c r="G225" s="7"/>
      <c r="K225" t="s">
        <v>297</v>
      </c>
      <c r="T225" t="s">
        <v>307</v>
      </c>
      <c r="AI225" s="14"/>
      <c r="AJ225" s="14"/>
      <c r="AK225" s="14"/>
      <c r="AL225" s="14"/>
      <c r="AM225" s="14"/>
      <c r="AN225" s="14"/>
      <c r="AO225" s="14"/>
      <c r="AP225" s="14"/>
    </row>
    <row r="226" spans="1:42" x14ac:dyDescent="0.3">
      <c r="B226" s="2" t="s">
        <v>537</v>
      </c>
      <c r="C226" s="18" t="s">
        <v>538</v>
      </c>
      <c r="D226" s="18"/>
      <c r="E226" s="18"/>
      <c r="G226" s="7"/>
      <c r="K226" t="s">
        <v>298</v>
      </c>
      <c r="T226" t="s">
        <v>308</v>
      </c>
      <c r="AI226" s="14"/>
      <c r="AJ226" s="14"/>
      <c r="AK226" s="14"/>
      <c r="AL226" s="14"/>
      <c r="AM226" s="14"/>
      <c r="AN226" s="14"/>
      <c r="AO226" s="14"/>
      <c r="AP226" s="14"/>
    </row>
    <row r="227" spans="1:42" x14ac:dyDescent="0.3">
      <c r="C227" s="17" t="s">
        <v>539</v>
      </c>
      <c r="D227" s="17"/>
      <c r="E227" s="17"/>
      <c r="G227" s="7"/>
      <c r="K227" t="s">
        <v>299</v>
      </c>
      <c r="T227" s="4" t="s">
        <v>472</v>
      </c>
      <c r="AI227" s="14"/>
      <c r="AJ227" s="14"/>
      <c r="AK227" s="14"/>
      <c r="AL227" s="14"/>
      <c r="AM227" s="14"/>
      <c r="AN227" s="14"/>
      <c r="AO227" s="14"/>
      <c r="AP227" s="14"/>
    </row>
    <row r="228" spans="1:42" x14ac:dyDescent="0.3">
      <c r="C228" s="17"/>
      <c r="D228" s="17"/>
      <c r="E228" s="17"/>
      <c r="G228" s="7"/>
      <c r="K228" s="4" t="s">
        <v>472</v>
      </c>
      <c r="U228" s="2" t="s">
        <v>519</v>
      </c>
      <c r="V228" s="6">
        <f>SKEW(X208:AG217)</f>
        <v>-0.21090973977304461</v>
      </c>
      <c r="AI228" s="14"/>
      <c r="AJ228" s="14"/>
      <c r="AK228" s="14"/>
      <c r="AL228" s="14"/>
      <c r="AM228" s="14"/>
      <c r="AN228" s="14"/>
      <c r="AO228" s="14"/>
      <c r="AP228" s="14"/>
    </row>
    <row r="229" spans="1:42" x14ac:dyDescent="0.3">
      <c r="G229" s="7"/>
      <c r="L229" s="2" t="s">
        <v>519</v>
      </c>
      <c r="M229" s="6">
        <f>SKEW(AJ208:AS217)</f>
        <v>0.22402536454542335</v>
      </c>
      <c r="U229" s="2" t="s">
        <v>520</v>
      </c>
      <c r="V229" s="6">
        <f>KURT(X208:AG217)</f>
        <v>-0.74525627211662515</v>
      </c>
      <c r="AI229" s="14"/>
      <c r="AJ229" s="14"/>
      <c r="AK229" s="14"/>
      <c r="AL229" s="14"/>
      <c r="AM229" s="14"/>
      <c r="AN229" s="14"/>
      <c r="AO229" s="14"/>
      <c r="AP229" s="14"/>
    </row>
    <row r="230" spans="1:42" x14ac:dyDescent="0.3">
      <c r="G230" s="7"/>
      <c r="L230" s="2" t="s">
        <v>520</v>
      </c>
      <c r="M230" s="6">
        <f>KURT(AJ208:AS217)</f>
        <v>-0.93120912452529181</v>
      </c>
      <c r="AI230" s="14"/>
      <c r="AJ230" s="14"/>
      <c r="AK230" s="14"/>
      <c r="AL230" s="14"/>
      <c r="AM230" s="14"/>
      <c r="AN230" s="14"/>
      <c r="AO230" s="14"/>
      <c r="AP230" s="14"/>
    </row>
    <row r="231" spans="1:42" x14ac:dyDescent="0.3">
      <c r="G231" s="7"/>
      <c r="U231" s="2" t="s">
        <v>537</v>
      </c>
      <c r="V231" s="18" t="s">
        <v>540</v>
      </c>
      <c r="AI231" s="14"/>
      <c r="AJ231" s="14"/>
      <c r="AK231" s="14"/>
      <c r="AL231" s="14"/>
      <c r="AM231" s="14"/>
      <c r="AN231" s="14"/>
      <c r="AO231" s="14"/>
      <c r="AP231" s="14"/>
    </row>
    <row r="232" spans="1:42" x14ac:dyDescent="0.3">
      <c r="G232" s="7"/>
      <c r="L232" s="2" t="s">
        <v>537</v>
      </c>
      <c r="M232" s="18" t="s">
        <v>540</v>
      </c>
      <c r="V232" s="17" t="s">
        <v>539</v>
      </c>
    </row>
    <row r="233" spans="1:42" x14ac:dyDescent="0.3">
      <c r="G233" s="7"/>
      <c r="M233" s="17" t="s">
        <v>539</v>
      </c>
    </row>
    <row r="234" spans="1:42" x14ac:dyDescent="0.3">
      <c r="G234" s="7"/>
    </row>
    <row r="235" spans="1:42" x14ac:dyDescent="0.3">
      <c r="G235" s="7"/>
    </row>
    <row r="236" spans="1:42" x14ac:dyDescent="0.3">
      <c r="G236" s="7"/>
    </row>
    <row r="237" spans="1:42" x14ac:dyDescent="0.3">
      <c r="A237" t="s">
        <v>457</v>
      </c>
      <c r="G237" s="7"/>
      <c r="K237" t="s">
        <v>458</v>
      </c>
    </row>
    <row r="238" spans="1:42" x14ac:dyDescent="0.3">
      <c r="A238" t="s">
        <v>309</v>
      </c>
      <c r="G238" s="7"/>
      <c r="K238" t="s">
        <v>322</v>
      </c>
    </row>
    <row r="239" spans="1:42" x14ac:dyDescent="0.3">
      <c r="A239" t="s">
        <v>2</v>
      </c>
      <c r="G239" s="7"/>
      <c r="K239" t="s">
        <v>2</v>
      </c>
    </row>
    <row r="240" spans="1:42" x14ac:dyDescent="0.3">
      <c r="A240" t="s">
        <v>310</v>
      </c>
      <c r="G240" s="7"/>
      <c r="K240" t="s">
        <v>323</v>
      </c>
      <c r="AB240" s="9" t="s">
        <v>522</v>
      </c>
    </row>
    <row r="241" spans="1:38" x14ac:dyDescent="0.3">
      <c r="A241" t="s">
        <v>311</v>
      </c>
      <c r="G241" s="7"/>
      <c r="K241" t="s">
        <v>324</v>
      </c>
      <c r="O241" s="2" t="s">
        <v>2</v>
      </c>
      <c r="P241" s="16">
        <v>12</v>
      </c>
      <c r="Q241" s="16">
        <v>18</v>
      </c>
      <c r="R241" s="16">
        <v>15</v>
      </c>
      <c r="S241" s="16">
        <v>22</v>
      </c>
      <c r="T241" s="16">
        <v>20</v>
      </c>
      <c r="U241" s="16">
        <v>14</v>
      </c>
      <c r="V241" s="16">
        <v>16</v>
      </c>
      <c r="W241" s="16">
        <v>21</v>
      </c>
      <c r="X241" s="16">
        <v>19</v>
      </c>
      <c r="Y241" s="16">
        <v>17</v>
      </c>
      <c r="AB241" s="2" t="s">
        <v>2</v>
      </c>
      <c r="AC241" s="16">
        <v>280</v>
      </c>
      <c r="AD241" s="16">
        <v>350</v>
      </c>
      <c r="AE241" s="16">
        <v>310</v>
      </c>
      <c r="AF241" s="16">
        <v>270</v>
      </c>
      <c r="AG241" s="16">
        <v>390</v>
      </c>
      <c r="AH241" s="16">
        <v>320</v>
      </c>
      <c r="AI241" s="16">
        <v>290</v>
      </c>
      <c r="AJ241" s="16">
        <v>340</v>
      </c>
      <c r="AK241" s="16">
        <v>310</v>
      </c>
      <c r="AL241" s="16">
        <v>380</v>
      </c>
    </row>
    <row r="242" spans="1:38" x14ac:dyDescent="0.3">
      <c r="A242" t="s">
        <v>312</v>
      </c>
      <c r="G242" s="7"/>
      <c r="K242" t="s">
        <v>325</v>
      </c>
      <c r="P242" s="16">
        <v>22</v>
      </c>
      <c r="Q242" s="16">
        <v>19</v>
      </c>
      <c r="R242" s="16">
        <v>13</v>
      </c>
      <c r="S242" s="16">
        <v>16</v>
      </c>
      <c r="T242" s="16">
        <v>21</v>
      </c>
      <c r="U242" s="16">
        <v>22</v>
      </c>
      <c r="V242" s="16">
        <v>17</v>
      </c>
      <c r="W242" s="16">
        <v>19</v>
      </c>
      <c r="X242" s="16">
        <v>22</v>
      </c>
      <c r="Y242" s="16">
        <v>18</v>
      </c>
      <c r="AC242" s="16">
        <v>270</v>
      </c>
      <c r="AD242" s="16">
        <v>350</v>
      </c>
      <c r="AE242" s="16">
        <v>300</v>
      </c>
      <c r="AF242" s="16">
        <v>330</v>
      </c>
      <c r="AG242" s="16">
        <v>370</v>
      </c>
      <c r="AH242" s="16">
        <v>310</v>
      </c>
      <c r="AI242" s="16">
        <v>280</v>
      </c>
      <c r="AJ242" s="16">
        <v>320</v>
      </c>
      <c r="AK242" s="16">
        <v>350</v>
      </c>
      <c r="AL242" s="16">
        <v>290</v>
      </c>
    </row>
    <row r="243" spans="1:38" x14ac:dyDescent="0.3">
      <c r="A243" t="s">
        <v>313</v>
      </c>
      <c r="G243" s="7"/>
      <c r="K243" t="s">
        <v>326</v>
      </c>
      <c r="P243" s="16">
        <v>14</v>
      </c>
      <c r="Q243" s="16">
        <v>20</v>
      </c>
      <c r="R243" s="16">
        <v>19</v>
      </c>
      <c r="S243" s="16">
        <v>17</v>
      </c>
      <c r="T243" s="16">
        <v>22</v>
      </c>
      <c r="U243" s="16">
        <v>18</v>
      </c>
      <c r="V243" s="16">
        <v>15</v>
      </c>
      <c r="W243" s="16">
        <v>21</v>
      </c>
      <c r="X243" s="16">
        <v>20</v>
      </c>
      <c r="Y243" s="16">
        <v>16</v>
      </c>
      <c r="AC243" s="16">
        <v>270</v>
      </c>
      <c r="AD243" s="16">
        <v>350</v>
      </c>
      <c r="AE243" s="16">
        <v>300</v>
      </c>
      <c r="AF243" s="16">
        <v>330</v>
      </c>
      <c r="AG243" s="16">
        <v>370</v>
      </c>
      <c r="AH243" s="16">
        <v>310</v>
      </c>
      <c r="AI243" s="16">
        <v>280</v>
      </c>
      <c r="AJ243" s="16">
        <v>320</v>
      </c>
      <c r="AK243" s="16">
        <v>350</v>
      </c>
      <c r="AL243" s="16">
        <v>290</v>
      </c>
    </row>
    <row r="244" spans="1:38" x14ac:dyDescent="0.3">
      <c r="A244" t="s">
        <v>313</v>
      </c>
      <c r="G244" s="7"/>
      <c r="K244" t="s">
        <v>327</v>
      </c>
      <c r="P244" s="16">
        <v>12</v>
      </c>
      <c r="Q244" s="16">
        <v>18</v>
      </c>
      <c r="R244" s="16">
        <v>15</v>
      </c>
      <c r="S244" s="16">
        <v>22</v>
      </c>
      <c r="T244" s="16">
        <v>20</v>
      </c>
      <c r="U244" s="16">
        <v>14</v>
      </c>
      <c r="V244" s="16">
        <v>16</v>
      </c>
      <c r="W244" s="16">
        <v>21</v>
      </c>
      <c r="X244" s="16">
        <v>19</v>
      </c>
      <c r="Y244" s="16">
        <v>17</v>
      </c>
      <c r="AC244" s="16">
        <v>270</v>
      </c>
      <c r="AD244" s="16">
        <v>350</v>
      </c>
      <c r="AE244" s="16">
        <v>300</v>
      </c>
      <c r="AF244" s="16">
        <v>330</v>
      </c>
      <c r="AG244" s="16">
        <v>370</v>
      </c>
      <c r="AH244" s="16">
        <v>310</v>
      </c>
      <c r="AI244" s="16">
        <v>280</v>
      </c>
      <c r="AJ244" s="16">
        <v>320</v>
      </c>
      <c r="AK244" s="16">
        <v>350</v>
      </c>
      <c r="AL244" s="16">
        <v>290</v>
      </c>
    </row>
    <row r="245" spans="1:38" x14ac:dyDescent="0.3">
      <c r="A245" t="s">
        <v>313</v>
      </c>
      <c r="G245" s="7"/>
      <c r="K245" t="s">
        <v>325</v>
      </c>
      <c r="P245" s="16">
        <v>22</v>
      </c>
      <c r="Q245" s="16">
        <v>19</v>
      </c>
      <c r="R245" s="16">
        <v>13</v>
      </c>
      <c r="S245" s="16">
        <v>16</v>
      </c>
      <c r="T245" s="16">
        <v>21</v>
      </c>
      <c r="U245" s="16">
        <v>22</v>
      </c>
      <c r="V245" s="16">
        <v>17</v>
      </c>
      <c r="W245" s="16">
        <v>19</v>
      </c>
      <c r="X245" s="16">
        <v>22</v>
      </c>
      <c r="Y245" s="16">
        <v>18</v>
      </c>
      <c r="AC245" s="16">
        <v>270</v>
      </c>
      <c r="AD245" s="16">
        <v>350</v>
      </c>
      <c r="AE245" s="16">
        <v>300</v>
      </c>
      <c r="AF245" s="16">
        <v>330</v>
      </c>
      <c r="AG245" s="16">
        <v>370</v>
      </c>
      <c r="AH245" s="16">
        <v>310</v>
      </c>
      <c r="AI245" s="16">
        <v>280</v>
      </c>
      <c r="AJ245" s="16">
        <v>320</v>
      </c>
      <c r="AK245" s="16">
        <v>350</v>
      </c>
      <c r="AL245" s="16">
        <v>290</v>
      </c>
    </row>
    <row r="246" spans="1:38" x14ac:dyDescent="0.3">
      <c r="A246" t="s">
        <v>313</v>
      </c>
      <c r="G246" s="7"/>
      <c r="K246" t="s">
        <v>326</v>
      </c>
      <c r="P246" s="16">
        <v>14</v>
      </c>
      <c r="Q246" s="16">
        <v>20</v>
      </c>
      <c r="R246" s="16">
        <v>19</v>
      </c>
      <c r="S246" s="16">
        <v>17</v>
      </c>
      <c r="T246" s="16">
        <v>22</v>
      </c>
      <c r="U246" s="16">
        <v>18</v>
      </c>
      <c r="V246" s="16">
        <v>15</v>
      </c>
      <c r="W246" s="16">
        <v>21</v>
      </c>
      <c r="X246" s="16">
        <v>20</v>
      </c>
      <c r="Y246" s="16">
        <v>16</v>
      </c>
      <c r="AC246" s="16">
        <v>270</v>
      </c>
      <c r="AD246" s="16">
        <v>350</v>
      </c>
      <c r="AE246" s="16">
        <v>300</v>
      </c>
      <c r="AF246" s="16">
        <v>330</v>
      </c>
      <c r="AG246" s="16">
        <v>370</v>
      </c>
      <c r="AH246" s="16">
        <v>310</v>
      </c>
      <c r="AI246" s="16">
        <v>280</v>
      </c>
      <c r="AJ246" s="16">
        <v>320</v>
      </c>
      <c r="AK246" s="16">
        <v>350</v>
      </c>
      <c r="AL246" s="16">
        <v>290</v>
      </c>
    </row>
    <row r="247" spans="1:38" x14ac:dyDescent="0.3">
      <c r="A247" t="s">
        <v>313</v>
      </c>
      <c r="G247" s="7"/>
      <c r="K247" t="s">
        <v>327</v>
      </c>
      <c r="P247" s="16">
        <v>12</v>
      </c>
      <c r="Q247" s="16">
        <v>18</v>
      </c>
      <c r="R247" s="16">
        <v>15</v>
      </c>
      <c r="S247" s="16">
        <v>22</v>
      </c>
      <c r="T247" s="16">
        <v>20</v>
      </c>
      <c r="U247" s="16">
        <v>14</v>
      </c>
      <c r="V247" s="16">
        <v>16</v>
      </c>
      <c r="W247" s="16">
        <v>21</v>
      </c>
      <c r="X247" s="16">
        <v>19</v>
      </c>
      <c r="Y247" s="16">
        <v>17</v>
      </c>
      <c r="AC247" s="16">
        <v>270</v>
      </c>
      <c r="AD247" s="16">
        <v>350</v>
      </c>
      <c r="AE247" s="16">
        <v>300</v>
      </c>
      <c r="AF247" s="16">
        <v>330</v>
      </c>
      <c r="AG247" s="16">
        <v>370</v>
      </c>
      <c r="AH247" s="16">
        <v>310</v>
      </c>
      <c r="AI247" s="16">
        <v>280</v>
      </c>
      <c r="AJ247" s="16">
        <v>320</v>
      </c>
      <c r="AK247" s="16">
        <v>350</v>
      </c>
      <c r="AL247" s="16">
        <v>290</v>
      </c>
    </row>
    <row r="248" spans="1:38" x14ac:dyDescent="0.3">
      <c r="A248" t="s">
        <v>313</v>
      </c>
      <c r="G248" s="7"/>
      <c r="K248" t="s">
        <v>325</v>
      </c>
      <c r="P248" s="16">
        <v>22</v>
      </c>
      <c r="Q248" s="16">
        <v>19</v>
      </c>
      <c r="R248" s="16">
        <v>13</v>
      </c>
      <c r="S248" s="16">
        <v>16</v>
      </c>
      <c r="T248" s="16">
        <v>21</v>
      </c>
      <c r="U248" s="16">
        <v>22</v>
      </c>
      <c r="V248" s="16">
        <v>17</v>
      </c>
      <c r="W248" s="16">
        <v>19</v>
      </c>
      <c r="X248" s="16">
        <v>22</v>
      </c>
      <c r="Y248" s="16">
        <v>18</v>
      </c>
      <c r="AC248" s="16">
        <v>270</v>
      </c>
      <c r="AD248" s="16">
        <v>350</v>
      </c>
      <c r="AE248" s="16">
        <v>300</v>
      </c>
      <c r="AF248" s="16">
        <v>330</v>
      </c>
      <c r="AG248" s="16">
        <v>370</v>
      </c>
      <c r="AH248" s="16">
        <v>310</v>
      </c>
      <c r="AI248" s="16">
        <v>280</v>
      </c>
      <c r="AJ248" s="16">
        <v>320</v>
      </c>
      <c r="AK248" s="16">
        <v>350</v>
      </c>
      <c r="AL248" s="16">
        <v>290</v>
      </c>
    </row>
    <row r="249" spans="1:38" x14ac:dyDescent="0.3">
      <c r="A249" t="s">
        <v>313</v>
      </c>
      <c r="G249" s="7"/>
      <c r="K249" t="s">
        <v>326</v>
      </c>
      <c r="P249" s="16">
        <v>14</v>
      </c>
      <c r="Q249" s="16">
        <v>20</v>
      </c>
      <c r="R249" s="16">
        <v>19</v>
      </c>
      <c r="S249" s="16">
        <v>17</v>
      </c>
      <c r="T249" s="16">
        <v>22</v>
      </c>
      <c r="U249" s="16">
        <v>18</v>
      </c>
      <c r="V249" s="16">
        <v>15</v>
      </c>
      <c r="W249" s="16">
        <v>21</v>
      </c>
      <c r="X249" s="16">
        <v>20</v>
      </c>
      <c r="Y249" s="16">
        <v>16</v>
      </c>
      <c r="AC249" s="16">
        <v>270</v>
      </c>
      <c r="AD249" s="16">
        <v>350</v>
      </c>
      <c r="AE249" s="16">
        <v>300</v>
      </c>
      <c r="AF249" s="16">
        <v>330</v>
      </c>
      <c r="AG249" s="16">
        <v>370</v>
      </c>
      <c r="AH249" s="16">
        <v>310</v>
      </c>
      <c r="AI249" s="16">
        <v>280</v>
      </c>
      <c r="AJ249" s="16">
        <v>320</v>
      </c>
      <c r="AK249" s="16">
        <v>350</v>
      </c>
      <c r="AL249" s="16">
        <v>290</v>
      </c>
    </row>
    <row r="250" spans="1:38" x14ac:dyDescent="0.3">
      <c r="A250" t="s">
        <v>313</v>
      </c>
      <c r="G250" s="7"/>
      <c r="K250" t="s">
        <v>328</v>
      </c>
      <c r="P250" s="16">
        <v>12</v>
      </c>
      <c r="Q250" s="16">
        <v>18</v>
      </c>
      <c r="R250" s="16">
        <v>15</v>
      </c>
      <c r="S250" s="16">
        <v>22</v>
      </c>
      <c r="T250" s="16">
        <v>20</v>
      </c>
      <c r="U250" s="16">
        <v>14</v>
      </c>
      <c r="V250" s="16">
        <v>16</v>
      </c>
      <c r="W250" s="16">
        <v>21</v>
      </c>
      <c r="X250" s="16">
        <v>19</v>
      </c>
      <c r="Y250" s="16">
        <v>17</v>
      </c>
      <c r="AC250" s="16">
        <v>270</v>
      </c>
      <c r="AD250" s="16">
        <v>350</v>
      </c>
      <c r="AE250" s="16">
        <v>300</v>
      </c>
      <c r="AF250" s="16">
        <v>330</v>
      </c>
      <c r="AG250" s="16">
        <v>370</v>
      </c>
      <c r="AH250" s="16">
        <v>310</v>
      </c>
      <c r="AI250" s="16">
        <v>280</v>
      </c>
      <c r="AJ250" s="16">
        <v>320</v>
      </c>
      <c r="AK250" s="16">
        <v>350</v>
      </c>
      <c r="AL250" s="16">
        <v>290</v>
      </c>
    </row>
    <row r="251" spans="1:38" x14ac:dyDescent="0.3">
      <c r="A251" t="s">
        <v>314</v>
      </c>
      <c r="G251" s="7"/>
      <c r="K251" t="s">
        <v>78</v>
      </c>
    </row>
    <row r="252" spans="1:38" x14ac:dyDescent="0.3">
      <c r="A252" t="s">
        <v>78</v>
      </c>
      <c r="G252" s="7"/>
      <c r="K252" t="s">
        <v>329</v>
      </c>
    </row>
    <row r="253" spans="1:38" x14ac:dyDescent="0.3">
      <c r="A253" t="s">
        <v>315</v>
      </c>
      <c r="G253" s="7"/>
      <c r="K253" t="s">
        <v>330</v>
      </c>
    </row>
    <row r="254" spans="1:38" x14ac:dyDescent="0.3">
      <c r="A254" t="s">
        <v>316</v>
      </c>
      <c r="G254" s="7"/>
      <c r="K254" t="s">
        <v>331</v>
      </c>
    </row>
    <row r="255" spans="1:38" x14ac:dyDescent="0.3">
      <c r="A255" t="s">
        <v>295</v>
      </c>
      <c r="G255" s="7"/>
      <c r="K255" t="s">
        <v>295</v>
      </c>
    </row>
    <row r="256" spans="1:38" x14ac:dyDescent="0.3">
      <c r="A256" t="s">
        <v>317</v>
      </c>
      <c r="G256" s="7"/>
      <c r="K256" t="s">
        <v>332</v>
      </c>
    </row>
    <row r="257" spans="1:20" x14ac:dyDescent="0.3">
      <c r="A257" t="s">
        <v>318</v>
      </c>
      <c r="G257" s="7"/>
      <c r="K257" t="s">
        <v>279</v>
      </c>
    </row>
    <row r="258" spans="1:20" x14ac:dyDescent="0.3">
      <c r="A258" t="s">
        <v>319</v>
      </c>
      <c r="K258" t="s">
        <v>333</v>
      </c>
    </row>
    <row r="259" spans="1:20" x14ac:dyDescent="0.3">
      <c r="A259" t="s">
        <v>320</v>
      </c>
      <c r="K259" t="s">
        <v>334</v>
      </c>
    </row>
    <row r="260" spans="1:20" x14ac:dyDescent="0.3">
      <c r="A260" t="s">
        <v>321</v>
      </c>
      <c r="K260" t="s">
        <v>335</v>
      </c>
    </row>
    <row r="261" spans="1:20" x14ac:dyDescent="0.3">
      <c r="A261" s="4" t="s">
        <v>472</v>
      </c>
      <c r="K261" s="4" t="s">
        <v>472</v>
      </c>
    </row>
    <row r="262" spans="1:20" x14ac:dyDescent="0.3">
      <c r="B262" s="2" t="s">
        <v>519</v>
      </c>
      <c r="C262" s="6">
        <f>SKEW(AC241:AL250)</f>
        <v>0.2092186247974063</v>
      </c>
      <c r="L262" s="2" t="s">
        <v>519</v>
      </c>
      <c r="M262" s="6">
        <f>SKEW(P241:Y250)</f>
        <v>-0.3350128722188207</v>
      </c>
    </row>
    <row r="263" spans="1:20" x14ac:dyDescent="0.3">
      <c r="B263" s="2" t="s">
        <v>520</v>
      </c>
      <c r="C263" s="6">
        <f>KURT(AC241:AL250)</f>
        <v>-1.0374244845101974</v>
      </c>
      <c r="L263" s="2" t="s">
        <v>520</v>
      </c>
      <c r="M263" s="6">
        <f>KURT(P241:Y250)</f>
        <v>-0.88101144669010489</v>
      </c>
    </row>
    <row r="265" spans="1:20" x14ac:dyDescent="0.3">
      <c r="B265" s="2" t="s">
        <v>537</v>
      </c>
      <c r="C265" s="18" t="s">
        <v>540</v>
      </c>
      <c r="L265" s="2" t="s">
        <v>537</v>
      </c>
      <c r="M265" s="18" t="s">
        <v>540</v>
      </c>
    </row>
    <row r="266" spans="1:20" x14ac:dyDescent="0.3">
      <c r="C266" s="17" t="s">
        <v>539</v>
      </c>
      <c r="M266" s="17" t="s">
        <v>539</v>
      </c>
    </row>
    <row r="270" spans="1:20" ht="18" x14ac:dyDescent="0.35">
      <c r="A270" s="1" t="s">
        <v>336</v>
      </c>
    </row>
    <row r="271" spans="1:20" x14ac:dyDescent="0.3">
      <c r="A271" t="s">
        <v>459</v>
      </c>
      <c r="K271" t="s">
        <v>460</v>
      </c>
      <c r="T271" t="s">
        <v>461</v>
      </c>
    </row>
    <row r="272" spans="1:20" x14ac:dyDescent="0.3">
      <c r="A272" t="s">
        <v>337</v>
      </c>
      <c r="K272" t="s">
        <v>360</v>
      </c>
      <c r="T272" t="s">
        <v>381</v>
      </c>
    </row>
    <row r="273" spans="1:46" x14ac:dyDescent="0.3">
      <c r="A273" t="s">
        <v>2</v>
      </c>
      <c r="K273" t="s">
        <v>2</v>
      </c>
      <c r="T273" t="s">
        <v>2</v>
      </c>
      <c r="AJ273" s="9" t="s">
        <v>523</v>
      </c>
    </row>
    <row r="274" spans="1:46" x14ac:dyDescent="0.3">
      <c r="A274" t="s">
        <v>338</v>
      </c>
      <c r="K274" t="s">
        <v>361</v>
      </c>
      <c r="T274" t="s">
        <v>382</v>
      </c>
      <c r="AJ274" s="2" t="s">
        <v>2</v>
      </c>
      <c r="AK274" s="16">
        <v>40</v>
      </c>
      <c r="AL274" s="16">
        <v>45</v>
      </c>
      <c r="AM274" s="16">
        <v>50</v>
      </c>
      <c r="AN274" s="16">
        <v>55</v>
      </c>
      <c r="AO274" s="16">
        <v>60</v>
      </c>
      <c r="AP274" s="16">
        <v>62</v>
      </c>
      <c r="AQ274" s="16">
        <v>65</v>
      </c>
      <c r="AR274" s="16">
        <v>68</v>
      </c>
      <c r="AS274" s="16">
        <v>70</v>
      </c>
      <c r="AT274" s="16">
        <v>72</v>
      </c>
    </row>
    <row r="275" spans="1:46" x14ac:dyDescent="0.3">
      <c r="A275" t="s">
        <v>339</v>
      </c>
      <c r="K275" t="s">
        <v>362</v>
      </c>
      <c r="T275" t="s">
        <v>383</v>
      </c>
      <c r="X275" s="2" t="s">
        <v>2</v>
      </c>
      <c r="Y275" s="16">
        <v>20</v>
      </c>
      <c r="Z275" s="16">
        <v>25</v>
      </c>
      <c r="AA275" s="16">
        <v>30</v>
      </c>
      <c r="AB275" s="16">
        <v>35</v>
      </c>
      <c r="AC275" s="16">
        <v>40</v>
      </c>
      <c r="AD275" s="16">
        <v>45</v>
      </c>
      <c r="AE275" s="16">
        <v>50</v>
      </c>
      <c r="AF275" s="16">
        <v>55</v>
      </c>
      <c r="AG275" s="16">
        <v>60</v>
      </c>
      <c r="AH275" s="16">
        <v>65</v>
      </c>
      <c r="AK275" s="16">
        <v>75</v>
      </c>
      <c r="AL275" s="16">
        <v>78</v>
      </c>
      <c r="AM275" s="16">
        <v>80</v>
      </c>
      <c r="AN275" s="16">
        <v>82</v>
      </c>
      <c r="AO275" s="16">
        <v>85</v>
      </c>
      <c r="AP275" s="16">
        <v>88</v>
      </c>
      <c r="AQ275" s="16">
        <v>90</v>
      </c>
      <c r="AR275" s="16">
        <v>92</v>
      </c>
      <c r="AS275" s="16">
        <v>95</v>
      </c>
      <c r="AT275" s="16">
        <v>100</v>
      </c>
    </row>
    <row r="276" spans="1:46" x14ac:dyDescent="0.3">
      <c r="A276" t="s">
        <v>340</v>
      </c>
      <c r="K276" t="s">
        <v>363</v>
      </c>
      <c r="T276" t="s">
        <v>384</v>
      </c>
      <c r="Y276" s="16">
        <v>70</v>
      </c>
      <c r="Z276" s="16">
        <v>75</v>
      </c>
      <c r="AA276" s="16">
        <v>80</v>
      </c>
      <c r="AB276" s="16">
        <v>85</v>
      </c>
      <c r="AC276" s="16">
        <v>90</v>
      </c>
      <c r="AD276" s="16">
        <v>95</v>
      </c>
      <c r="AE276" s="16">
        <v>100</v>
      </c>
      <c r="AF276" s="16">
        <v>105</v>
      </c>
      <c r="AG276" s="16">
        <v>110</v>
      </c>
      <c r="AH276" s="16">
        <v>115</v>
      </c>
      <c r="AK276" s="16">
        <v>105</v>
      </c>
      <c r="AL276" s="16">
        <v>110</v>
      </c>
      <c r="AM276" s="16">
        <v>115</v>
      </c>
      <c r="AN276" s="16">
        <v>120</v>
      </c>
      <c r="AO276" s="16">
        <v>125</v>
      </c>
      <c r="AP276" s="16">
        <v>130</v>
      </c>
      <c r="AQ276" s="16">
        <v>135</v>
      </c>
      <c r="AR276" s="16">
        <v>140</v>
      </c>
      <c r="AS276" s="16">
        <v>145</v>
      </c>
      <c r="AT276" s="16">
        <v>150</v>
      </c>
    </row>
    <row r="277" spans="1:46" x14ac:dyDescent="0.3">
      <c r="A277" t="s">
        <v>341</v>
      </c>
      <c r="K277" t="s">
        <v>364</v>
      </c>
      <c r="T277" t="s">
        <v>364</v>
      </c>
      <c r="Y277" s="16">
        <v>120</v>
      </c>
      <c r="Z277" s="16">
        <v>125</v>
      </c>
      <c r="AA277" s="16">
        <v>130</v>
      </c>
      <c r="AB277" s="16">
        <v>135</v>
      </c>
      <c r="AC277" s="16">
        <v>140</v>
      </c>
      <c r="AD277" s="16">
        <v>145</v>
      </c>
      <c r="AE277" s="16">
        <v>150</v>
      </c>
      <c r="AF277" s="16">
        <v>155</v>
      </c>
      <c r="AG277" s="16">
        <v>160</v>
      </c>
      <c r="AH277" s="16">
        <v>165</v>
      </c>
      <c r="AK277" s="16">
        <v>155</v>
      </c>
      <c r="AL277" s="16">
        <v>160</v>
      </c>
      <c r="AM277" s="16">
        <v>165</v>
      </c>
      <c r="AN277" s="16">
        <v>170</v>
      </c>
      <c r="AO277" s="16">
        <v>175</v>
      </c>
      <c r="AP277" s="16">
        <v>180</v>
      </c>
      <c r="AQ277" s="16">
        <v>185</v>
      </c>
      <c r="AR277" s="16">
        <v>190</v>
      </c>
      <c r="AS277" s="16">
        <v>195</v>
      </c>
      <c r="AT277" s="16">
        <v>200</v>
      </c>
    </row>
    <row r="278" spans="1:46" x14ac:dyDescent="0.3">
      <c r="A278" t="s">
        <v>342</v>
      </c>
      <c r="K278" t="s">
        <v>365</v>
      </c>
      <c r="T278" t="s">
        <v>365</v>
      </c>
      <c r="Y278" s="16">
        <v>170</v>
      </c>
      <c r="Z278" s="16">
        <v>175</v>
      </c>
      <c r="AA278" s="16">
        <v>180</v>
      </c>
      <c r="AB278" s="16">
        <v>185</v>
      </c>
      <c r="AC278" s="16">
        <v>190</v>
      </c>
      <c r="AD278" s="16">
        <v>195</v>
      </c>
      <c r="AE278" s="16">
        <v>200</v>
      </c>
      <c r="AF278" s="16">
        <v>205</v>
      </c>
      <c r="AG278" s="16">
        <v>210</v>
      </c>
      <c r="AH278" s="16">
        <v>215</v>
      </c>
      <c r="AK278" s="16">
        <v>205</v>
      </c>
      <c r="AL278" s="16">
        <v>210</v>
      </c>
      <c r="AM278" s="16">
        <v>215</v>
      </c>
      <c r="AN278" s="16">
        <v>220</v>
      </c>
      <c r="AO278" s="16">
        <v>225</v>
      </c>
      <c r="AP278" s="16">
        <v>230</v>
      </c>
      <c r="AQ278" s="16">
        <v>235</v>
      </c>
      <c r="AR278" s="16">
        <v>240</v>
      </c>
      <c r="AS278" s="16">
        <v>245</v>
      </c>
      <c r="AT278" s="16">
        <v>250</v>
      </c>
    </row>
    <row r="279" spans="1:46" x14ac:dyDescent="0.3">
      <c r="A279" t="s">
        <v>343</v>
      </c>
      <c r="K279" t="s">
        <v>366</v>
      </c>
      <c r="T279" t="s">
        <v>366</v>
      </c>
      <c r="Y279" s="16">
        <v>220</v>
      </c>
      <c r="Z279" s="16">
        <v>225</v>
      </c>
      <c r="AA279" s="16">
        <v>230</v>
      </c>
      <c r="AB279" s="16">
        <v>235</v>
      </c>
      <c r="AC279" s="16">
        <v>240</v>
      </c>
      <c r="AD279" s="16">
        <v>245</v>
      </c>
      <c r="AE279" s="16">
        <v>250</v>
      </c>
      <c r="AF279" s="16">
        <v>255</v>
      </c>
      <c r="AG279" s="16">
        <v>260</v>
      </c>
      <c r="AH279" s="16">
        <v>265</v>
      </c>
      <c r="AK279" s="16">
        <v>255</v>
      </c>
      <c r="AL279" s="16">
        <v>260</v>
      </c>
      <c r="AM279" s="16">
        <v>265</v>
      </c>
      <c r="AN279" s="16">
        <v>270</v>
      </c>
      <c r="AO279" s="16">
        <v>275</v>
      </c>
      <c r="AP279" s="16">
        <v>280</v>
      </c>
      <c r="AQ279" s="16">
        <v>285</v>
      </c>
      <c r="AR279" s="16">
        <v>290</v>
      </c>
      <c r="AS279" s="16">
        <v>295</v>
      </c>
      <c r="AT279" s="16">
        <v>300</v>
      </c>
    </row>
    <row r="280" spans="1:46" x14ac:dyDescent="0.3">
      <c r="A280" t="s">
        <v>344</v>
      </c>
      <c r="K280" t="s">
        <v>367</v>
      </c>
      <c r="T280" t="s">
        <v>367</v>
      </c>
      <c r="Y280" s="16">
        <v>270</v>
      </c>
      <c r="Z280" s="16">
        <v>275</v>
      </c>
      <c r="AA280" s="16">
        <v>280</v>
      </c>
      <c r="AB280" s="16">
        <v>285</v>
      </c>
      <c r="AC280" s="16">
        <v>290</v>
      </c>
      <c r="AD280" s="16">
        <v>295</v>
      </c>
      <c r="AE280" s="16">
        <v>300</v>
      </c>
      <c r="AF280" s="16">
        <v>305</v>
      </c>
      <c r="AG280" s="16">
        <v>310</v>
      </c>
      <c r="AH280" s="16">
        <v>315</v>
      </c>
      <c r="AK280" s="16">
        <v>305</v>
      </c>
      <c r="AL280" s="16">
        <v>310</v>
      </c>
      <c r="AM280" s="16">
        <v>315</v>
      </c>
      <c r="AN280" s="16">
        <v>320</v>
      </c>
      <c r="AO280" s="16">
        <v>325</v>
      </c>
      <c r="AP280" s="16">
        <v>330</v>
      </c>
      <c r="AQ280" s="16">
        <v>335</v>
      </c>
      <c r="AR280" s="16">
        <v>340</v>
      </c>
      <c r="AS280" s="16">
        <v>345</v>
      </c>
      <c r="AT280" s="16">
        <v>350</v>
      </c>
    </row>
    <row r="281" spans="1:46" x14ac:dyDescent="0.3">
      <c r="A281" t="s">
        <v>345</v>
      </c>
      <c r="K281" t="s">
        <v>368</v>
      </c>
      <c r="T281" t="s">
        <v>368</v>
      </c>
      <c r="Y281" s="16">
        <v>320</v>
      </c>
      <c r="Z281" s="16">
        <v>325</v>
      </c>
      <c r="AA281" s="16">
        <v>330</v>
      </c>
      <c r="AB281" s="16">
        <v>335</v>
      </c>
      <c r="AC281" s="16">
        <v>340</v>
      </c>
      <c r="AD281" s="16">
        <v>345</v>
      </c>
      <c r="AE281" s="16">
        <v>350</v>
      </c>
      <c r="AF281" s="16">
        <v>355</v>
      </c>
      <c r="AG281" s="16">
        <v>360</v>
      </c>
      <c r="AH281" s="16">
        <v>365</v>
      </c>
      <c r="AK281" s="16">
        <v>355</v>
      </c>
      <c r="AL281" s="16">
        <v>360</v>
      </c>
      <c r="AM281" s="16">
        <v>365</v>
      </c>
      <c r="AN281" s="16">
        <v>370</v>
      </c>
      <c r="AO281" s="16">
        <v>375</v>
      </c>
      <c r="AP281" s="16">
        <v>380</v>
      </c>
      <c r="AQ281" s="16">
        <v>385</v>
      </c>
      <c r="AR281" s="16">
        <v>390</v>
      </c>
      <c r="AS281" s="16">
        <v>395</v>
      </c>
      <c r="AT281" s="16">
        <v>400</v>
      </c>
    </row>
    <row r="282" spans="1:46" x14ac:dyDescent="0.3">
      <c r="A282" t="s">
        <v>346</v>
      </c>
      <c r="K282" t="s">
        <v>369</v>
      </c>
      <c r="T282" t="s">
        <v>385</v>
      </c>
      <c r="Y282" s="16">
        <v>370</v>
      </c>
      <c r="Z282" s="16">
        <v>375</v>
      </c>
      <c r="AA282" s="16">
        <v>380</v>
      </c>
      <c r="AB282" s="16">
        <v>385</v>
      </c>
      <c r="AC282" s="16">
        <v>390</v>
      </c>
      <c r="AD282" s="16">
        <v>395</v>
      </c>
      <c r="AE282" s="16">
        <v>400</v>
      </c>
      <c r="AF282" s="16">
        <v>405</v>
      </c>
      <c r="AG282" s="16">
        <v>410</v>
      </c>
      <c r="AH282" s="16">
        <v>415</v>
      </c>
      <c r="AK282" s="16">
        <v>405</v>
      </c>
      <c r="AL282" s="16">
        <v>410</v>
      </c>
      <c r="AM282" s="16">
        <v>415</v>
      </c>
      <c r="AN282" s="16">
        <v>420</v>
      </c>
      <c r="AO282" s="16">
        <v>425</v>
      </c>
      <c r="AP282" s="16">
        <v>430</v>
      </c>
      <c r="AQ282" s="16">
        <v>435</v>
      </c>
      <c r="AR282" s="16">
        <v>440</v>
      </c>
      <c r="AS282" s="16">
        <v>445</v>
      </c>
      <c r="AT282" s="16">
        <v>450</v>
      </c>
    </row>
    <row r="283" spans="1:46" x14ac:dyDescent="0.3">
      <c r="A283" t="s">
        <v>347</v>
      </c>
      <c r="K283" t="s">
        <v>370</v>
      </c>
      <c r="T283" t="s">
        <v>371</v>
      </c>
      <c r="Y283" s="16">
        <v>420</v>
      </c>
      <c r="Z283" s="16">
        <v>425</v>
      </c>
      <c r="AA283" s="16">
        <v>430</v>
      </c>
      <c r="AB283" s="16">
        <v>435</v>
      </c>
      <c r="AC283" s="16">
        <v>440</v>
      </c>
      <c r="AD283" s="16">
        <v>445</v>
      </c>
      <c r="AE283" s="16">
        <v>450</v>
      </c>
      <c r="AF283" s="16">
        <v>455</v>
      </c>
      <c r="AG283" s="16">
        <v>460</v>
      </c>
      <c r="AH283" s="16">
        <v>465</v>
      </c>
      <c r="AK283" s="16">
        <v>455</v>
      </c>
      <c r="AL283" s="16">
        <v>460</v>
      </c>
      <c r="AM283" s="16">
        <v>465</v>
      </c>
      <c r="AN283" s="16">
        <v>470</v>
      </c>
      <c r="AO283" s="16">
        <v>475</v>
      </c>
      <c r="AP283" s="16">
        <v>480</v>
      </c>
      <c r="AQ283" s="16">
        <v>485</v>
      </c>
      <c r="AR283" s="16">
        <v>490</v>
      </c>
      <c r="AS283" s="16">
        <v>495</v>
      </c>
      <c r="AT283" s="16">
        <v>500</v>
      </c>
    </row>
    <row r="284" spans="1:46" x14ac:dyDescent="0.3">
      <c r="A284" t="s">
        <v>348</v>
      </c>
      <c r="K284" t="s">
        <v>371</v>
      </c>
      <c r="T284" t="s">
        <v>386</v>
      </c>
      <c r="Y284" s="16">
        <v>470</v>
      </c>
      <c r="Z284" s="16">
        <v>475</v>
      </c>
      <c r="AA284" s="16">
        <v>480</v>
      </c>
      <c r="AB284" s="16">
        <v>485</v>
      </c>
      <c r="AC284" s="16">
        <v>490</v>
      </c>
      <c r="AD284" s="16">
        <v>495</v>
      </c>
      <c r="AE284" s="16">
        <v>500</v>
      </c>
      <c r="AF284" s="16">
        <v>505</v>
      </c>
      <c r="AG284" s="16">
        <v>510</v>
      </c>
      <c r="AH284" s="16">
        <v>515</v>
      </c>
    </row>
    <row r="285" spans="1:46" x14ac:dyDescent="0.3">
      <c r="A285" t="s">
        <v>349</v>
      </c>
      <c r="K285" t="s">
        <v>372</v>
      </c>
      <c r="T285" t="s">
        <v>387</v>
      </c>
      <c r="Y285" s="16">
        <v>520</v>
      </c>
      <c r="Z285" s="16">
        <v>525</v>
      </c>
      <c r="AA285" s="16">
        <v>530</v>
      </c>
      <c r="AB285" s="16">
        <v>535</v>
      </c>
      <c r="AC285" s="16">
        <v>540</v>
      </c>
      <c r="AD285" s="16">
        <v>545</v>
      </c>
      <c r="AE285" s="16">
        <v>550</v>
      </c>
      <c r="AF285" s="16">
        <v>555</v>
      </c>
      <c r="AG285" s="16">
        <v>560</v>
      </c>
      <c r="AH285" s="16">
        <v>565</v>
      </c>
      <c r="AJ285" s="9" t="s">
        <v>521</v>
      </c>
    </row>
    <row r="286" spans="1:46" x14ac:dyDescent="0.3">
      <c r="A286" t="s">
        <v>78</v>
      </c>
      <c r="K286" t="s">
        <v>78</v>
      </c>
      <c r="T286" t="s">
        <v>78</v>
      </c>
      <c r="AJ286" s="2" t="s">
        <v>2</v>
      </c>
      <c r="AK286" s="16">
        <v>55</v>
      </c>
      <c r="AL286" s="16">
        <v>60</v>
      </c>
      <c r="AM286" s="16">
        <v>62</v>
      </c>
      <c r="AN286" s="16">
        <v>65</v>
      </c>
      <c r="AO286" s="16">
        <v>68</v>
      </c>
      <c r="AP286" s="16">
        <v>70</v>
      </c>
      <c r="AQ286" s="16">
        <v>72</v>
      </c>
      <c r="AR286" s="16">
        <v>75</v>
      </c>
      <c r="AS286" s="16">
        <v>78</v>
      </c>
      <c r="AT286" s="16">
        <v>80</v>
      </c>
    </row>
    <row r="287" spans="1:46" x14ac:dyDescent="0.3">
      <c r="A287" t="s">
        <v>350</v>
      </c>
      <c r="K287" t="s">
        <v>350</v>
      </c>
      <c r="T287" t="s">
        <v>350</v>
      </c>
      <c r="AK287" s="16">
        <v>82</v>
      </c>
      <c r="AL287" s="16">
        <v>85</v>
      </c>
      <c r="AM287" s="16">
        <v>88</v>
      </c>
      <c r="AN287" s="16">
        <v>90</v>
      </c>
      <c r="AO287" s="16">
        <v>92</v>
      </c>
      <c r="AP287" s="16">
        <v>95</v>
      </c>
      <c r="AQ287" s="16">
        <v>100</v>
      </c>
      <c r="AR287" s="16">
        <v>105</v>
      </c>
      <c r="AS287" s="16">
        <v>110</v>
      </c>
      <c r="AT287" s="16">
        <v>115</v>
      </c>
    </row>
    <row r="288" spans="1:46" x14ac:dyDescent="0.3">
      <c r="A288" t="s">
        <v>351</v>
      </c>
      <c r="K288" t="s">
        <v>373</v>
      </c>
      <c r="T288" t="s">
        <v>388</v>
      </c>
      <c r="AK288" s="16">
        <v>120</v>
      </c>
      <c r="AL288" s="16">
        <v>125</v>
      </c>
      <c r="AM288" s="16">
        <v>130</v>
      </c>
      <c r="AN288" s="16">
        <v>135</v>
      </c>
      <c r="AO288" s="16">
        <v>140</v>
      </c>
      <c r="AP288" s="16">
        <v>145</v>
      </c>
      <c r="AQ288" s="16">
        <v>150</v>
      </c>
      <c r="AR288" s="16">
        <v>155</v>
      </c>
      <c r="AS288" s="16">
        <v>160</v>
      </c>
      <c r="AT288" s="16">
        <v>165</v>
      </c>
    </row>
    <row r="289" spans="1:46" x14ac:dyDescent="0.3">
      <c r="A289" t="s">
        <v>352</v>
      </c>
      <c r="K289" t="s">
        <v>374</v>
      </c>
      <c r="T289" t="s">
        <v>389</v>
      </c>
      <c r="AK289" s="16">
        <v>170</v>
      </c>
      <c r="AL289" s="16">
        <v>175</v>
      </c>
      <c r="AM289" s="16">
        <v>180</v>
      </c>
      <c r="AN289" s="16">
        <v>185</v>
      </c>
      <c r="AO289" s="16">
        <v>190</v>
      </c>
      <c r="AP289" s="16">
        <v>195</v>
      </c>
      <c r="AQ289" s="16">
        <v>200</v>
      </c>
      <c r="AR289" s="16">
        <v>205</v>
      </c>
      <c r="AS289" s="16">
        <v>210</v>
      </c>
      <c r="AT289" s="16">
        <v>215</v>
      </c>
    </row>
    <row r="290" spans="1:46" x14ac:dyDescent="0.3">
      <c r="A290" t="s">
        <v>353</v>
      </c>
      <c r="K290" t="s">
        <v>373</v>
      </c>
      <c r="T290" t="s">
        <v>388</v>
      </c>
      <c r="AK290" s="16">
        <v>220</v>
      </c>
      <c r="AL290" s="16">
        <v>225</v>
      </c>
      <c r="AM290" s="16">
        <v>230</v>
      </c>
      <c r="AN290" s="16">
        <v>235</v>
      </c>
      <c r="AO290" s="16">
        <v>240</v>
      </c>
      <c r="AP290" s="16">
        <v>245</v>
      </c>
      <c r="AQ290" s="16">
        <v>250</v>
      </c>
      <c r="AR290" s="16">
        <v>255</v>
      </c>
      <c r="AS290" s="16">
        <v>260</v>
      </c>
      <c r="AT290" s="16">
        <v>265</v>
      </c>
    </row>
    <row r="291" spans="1:46" x14ac:dyDescent="0.3">
      <c r="A291" t="s">
        <v>354</v>
      </c>
      <c r="K291" t="s">
        <v>354</v>
      </c>
      <c r="T291" t="s">
        <v>354</v>
      </c>
      <c r="AK291" s="16">
        <v>270</v>
      </c>
      <c r="AL291" s="16">
        <v>275</v>
      </c>
      <c r="AM291" s="16">
        <v>280</v>
      </c>
      <c r="AN291" s="16">
        <v>285</v>
      </c>
      <c r="AO291" s="16">
        <v>290</v>
      </c>
      <c r="AP291" s="16">
        <v>295</v>
      </c>
      <c r="AQ291" s="16">
        <v>300</v>
      </c>
      <c r="AR291" s="16">
        <v>305</v>
      </c>
      <c r="AS291" s="16">
        <v>310</v>
      </c>
      <c r="AT291" s="16">
        <v>315</v>
      </c>
    </row>
    <row r="292" spans="1:46" x14ac:dyDescent="0.3">
      <c r="A292" t="s">
        <v>355</v>
      </c>
      <c r="K292" t="s">
        <v>375</v>
      </c>
      <c r="T292" t="s">
        <v>390</v>
      </c>
      <c r="AK292" s="16">
        <v>320</v>
      </c>
      <c r="AL292" s="16">
        <v>325</v>
      </c>
      <c r="AM292" s="16">
        <v>330</v>
      </c>
      <c r="AN292" s="16">
        <v>335</v>
      </c>
      <c r="AO292" s="16">
        <v>340</v>
      </c>
      <c r="AP292" s="16">
        <v>345</v>
      </c>
      <c r="AQ292" s="16">
        <v>350</v>
      </c>
      <c r="AR292" s="16">
        <v>355</v>
      </c>
      <c r="AS292" s="16">
        <v>360</v>
      </c>
      <c r="AT292" s="16">
        <v>365</v>
      </c>
    </row>
    <row r="293" spans="1:46" x14ac:dyDescent="0.3">
      <c r="A293" t="s">
        <v>356</v>
      </c>
      <c r="K293" t="s">
        <v>376</v>
      </c>
      <c r="T293" t="s">
        <v>391</v>
      </c>
      <c r="AK293" s="16">
        <v>370</v>
      </c>
      <c r="AL293" s="16">
        <v>375</v>
      </c>
      <c r="AM293" s="16">
        <v>380</v>
      </c>
      <c r="AN293" s="16">
        <v>385</v>
      </c>
      <c r="AO293" s="16">
        <v>390</v>
      </c>
      <c r="AP293" s="16">
        <v>395</v>
      </c>
      <c r="AQ293" s="16">
        <v>400</v>
      </c>
      <c r="AR293" s="16">
        <v>405</v>
      </c>
      <c r="AS293" s="16">
        <v>410</v>
      </c>
      <c r="AT293" s="16">
        <v>415</v>
      </c>
    </row>
    <row r="294" spans="1:46" x14ac:dyDescent="0.3">
      <c r="A294" t="s">
        <v>357</v>
      </c>
      <c r="K294" t="s">
        <v>377</v>
      </c>
      <c r="T294" t="s">
        <v>392</v>
      </c>
      <c r="AK294" s="16">
        <v>420</v>
      </c>
      <c r="AL294" s="16">
        <v>425</v>
      </c>
      <c r="AM294" s="16">
        <v>430</v>
      </c>
      <c r="AN294" s="16">
        <v>435</v>
      </c>
      <c r="AO294" s="16">
        <v>440</v>
      </c>
      <c r="AP294" s="16">
        <v>445</v>
      </c>
      <c r="AQ294" s="16">
        <v>450</v>
      </c>
      <c r="AR294" s="16">
        <v>455</v>
      </c>
      <c r="AS294" s="16">
        <v>460</v>
      </c>
      <c r="AT294" s="16">
        <v>465</v>
      </c>
    </row>
    <row r="295" spans="1:46" x14ac:dyDescent="0.3">
      <c r="A295" t="s">
        <v>358</v>
      </c>
      <c r="K295" t="s">
        <v>378</v>
      </c>
      <c r="T295" t="s">
        <v>393</v>
      </c>
      <c r="AK295" s="16">
        <v>470</v>
      </c>
      <c r="AL295" s="16">
        <v>475</v>
      </c>
      <c r="AM295" s="16">
        <v>480</v>
      </c>
      <c r="AN295" s="16">
        <v>485</v>
      </c>
      <c r="AO295" s="16">
        <v>490</v>
      </c>
      <c r="AP295" s="16">
        <v>495</v>
      </c>
      <c r="AQ295" s="16">
        <v>500</v>
      </c>
      <c r="AR295" s="16">
        <v>505</v>
      </c>
      <c r="AS295" s="16">
        <v>510</v>
      </c>
      <c r="AT295" s="16">
        <v>515</v>
      </c>
    </row>
    <row r="296" spans="1:46" x14ac:dyDescent="0.3">
      <c r="A296" t="s">
        <v>359</v>
      </c>
      <c r="K296" t="s">
        <v>379</v>
      </c>
      <c r="T296" t="s">
        <v>394</v>
      </c>
    </row>
    <row r="297" spans="1:46" x14ac:dyDescent="0.3">
      <c r="A297" s="4" t="s">
        <v>472</v>
      </c>
      <c r="B297" s="2" t="s">
        <v>499</v>
      </c>
      <c r="C297" s="7">
        <f>QUARTILE($AK$274:$AT$283,1)</f>
        <v>128.75</v>
      </c>
      <c r="K297" t="s">
        <v>380</v>
      </c>
      <c r="T297" s="4" t="s">
        <v>472</v>
      </c>
      <c r="U297" s="2" t="s">
        <v>499</v>
      </c>
      <c r="V297" s="7">
        <f>QUARTILE($Y$275:$AH$285,1)</f>
        <v>156.25</v>
      </c>
    </row>
    <row r="298" spans="1:46" x14ac:dyDescent="0.3">
      <c r="B298" s="2" t="s">
        <v>524</v>
      </c>
      <c r="C298" s="7">
        <f>QUARTILE($AK$274:$AT$283,2)</f>
        <v>252.5</v>
      </c>
      <c r="K298" s="4" t="s">
        <v>472</v>
      </c>
      <c r="L298" s="2" t="s">
        <v>499</v>
      </c>
      <c r="M298" s="7">
        <f>QUARTILE($AK$286:$AT$295,1)</f>
        <v>143.75</v>
      </c>
      <c r="U298" s="2" t="s">
        <v>524</v>
      </c>
      <c r="V298" s="7">
        <f>QUARTILE($Y$275:$AH$285,2)</f>
        <v>292.5</v>
      </c>
    </row>
    <row r="299" spans="1:46" x14ac:dyDescent="0.3">
      <c r="B299" s="2" t="s">
        <v>500</v>
      </c>
      <c r="C299" s="7">
        <f>QUARTILE($AK$274:$AT$283,3)</f>
        <v>376.25</v>
      </c>
      <c r="L299" s="2" t="s">
        <v>524</v>
      </c>
      <c r="M299" s="7">
        <f>QUARTILE($AK$286:$AT$295,2)</f>
        <v>267.5</v>
      </c>
      <c r="U299" s="2" t="s">
        <v>500</v>
      </c>
      <c r="V299" s="7">
        <f>QUARTILE($Y$275:$AH$285,3)</f>
        <v>428.75</v>
      </c>
    </row>
    <row r="300" spans="1:46" x14ac:dyDescent="0.3">
      <c r="C300" s="7"/>
      <c r="L300" s="2" t="s">
        <v>500</v>
      </c>
      <c r="M300" s="7">
        <f>QUARTILE($AK$286:$AT$295,3)</f>
        <v>391.25</v>
      </c>
      <c r="V300" s="7"/>
    </row>
    <row r="301" spans="1:46" x14ac:dyDescent="0.3">
      <c r="B301" s="2" t="s">
        <v>525</v>
      </c>
      <c r="C301" s="7">
        <f>PERCENTILE($AK$274:$AT$283,0.1)</f>
        <v>74.7</v>
      </c>
      <c r="M301" s="7"/>
      <c r="U301" s="2" t="s">
        <v>534</v>
      </c>
      <c r="V301" s="7">
        <f>PERCENTILE($Y$275:$AH$285,0.2)</f>
        <v>129</v>
      </c>
    </row>
    <row r="302" spans="1:46" x14ac:dyDescent="0.3">
      <c r="B302" s="2" t="s">
        <v>527</v>
      </c>
      <c r="C302" s="7">
        <f>PERCENTILE($AK$274:$AT$283,0.25)</f>
        <v>128.75</v>
      </c>
      <c r="L302" s="2" t="s">
        <v>532</v>
      </c>
      <c r="M302" s="7">
        <f>PERCENTILE($AK$286:$AT$295,0.15)</f>
        <v>94.55</v>
      </c>
      <c r="U302" s="2" t="s">
        <v>535</v>
      </c>
      <c r="V302" s="7">
        <f>PERCENTILE($Y$275:$AH$285,0.4)</f>
        <v>238</v>
      </c>
    </row>
    <row r="303" spans="1:46" x14ac:dyDescent="0.3">
      <c r="B303" s="2" t="s">
        <v>528</v>
      </c>
      <c r="C303" s="7">
        <f>PERCENTILE($AK$274:$AT$283,0.75)</f>
        <v>376.25</v>
      </c>
      <c r="L303" s="2" t="s">
        <v>529</v>
      </c>
      <c r="M303" s="7">
        <f>PERCENTILE($AK$286:$AT$295,0.5)</f>
        <v>267.5</v>
      </c>
      <c r="U303" s="2" t="s">
        <v>536</v>
      </c>
      <c r="V303" s="7">
        <f>PERCENTILE($Y$275:$AH$285,0.8)</f>
        <v>456</v>
      </c>
    </row>
    <row r="304" spans="1:46" x14ac:dyDescent="0.3">
      <c r="B304" s="2" t="s">
        <v>526</v>
      </c>
      <c r="C304" s="7">
        <f>PERCENTILE($AK$274:$AT$283,0.9)</f>
        <v>450.50000000000006</v>
      </c>
      <c r="L304" s="2" t="s">
        <v>533</v>
      </c>
      <c r="M304" s="7">
        <f>PERCENTILE($AK$286:$AT$295,0.85)</f>
        <v>440.74999999999994</v>
      </c>
    </row>
    <row r="305" spans="1:38" x14ac:dyDescent="0.3">
      <c r="U305" s="2" t="s">
        <v>537</v>
      </c>
      <c r="V305" s="21" t="s">
        <v>543</v>
      </c>
      <c r="W305" s="21"/>
      <c r="X305" s="21"/>
      <c r="Y305" s="21"/>
      <c r="Z305" s="21"/>
      <c r="AA305" s="21"/>
      <c r="AB305" s="21"/>
    </row>
    <row r="306" spans="1:38" ht="15" customHeight="1" x14ac:dyDescent="0.3">
      <c r="B306" s="2" t="s">
        <v>537</v>
      </c>
      <c r="C306" s="19" t="s">
        <v>541</v>
      </c>
      <c r="D306" s="19"/>
      <c r="E306" s="19"/>
      <c r="F306" s="19"/>
      <c r="G306" s="19"/>
      <c r="H306" s="19"/>
      <c r="I306" s="19"/>
      <c r="L306" s="2" t="s">
        <v>537</v>
      </c>
      <c r="M306" s="21" t="s">
        <v>542</v>
      </c>
      <c r="N306" s="21"/>
      <c r="O306" s="21"/>
      <c r="P306" s="21"/>
      <c r="Q306" s="21"/>
      <c r="R306" s="21"/>
      <c r="V306" s="21"/>
      <c r="W306" s="21"/>
      <c r="X306" s="21"/>
      <c r="Y306" s="21"/>
      <c r="Z306" s="21"/>
      <c r="AA306" s="21"/>
      <c r="AB306" s="21"/>
    </row>
    <row r="307" spans="1:38" x14ac:dyDescent="0.3">
      <c r="C307" s="19"/>
      <c r="D307" s="19"/>
      <c r="E307" s="19"/>
      <c r="F307" s="19"/>
      <c r="G307" s="19"/>
      <c r="H307" s="19"/>
      <c r="I307" s="19"/>
      <c r="M307" s="21"/>
      <c r="N307" s="21"/>
      <c r="O307" s="21"/>
      <c r="P307" s="21"/>
      <c r="Q307" s="21"/>
      <c r="R307" s="21"/>
      <c r="V307" s="21"/>
      <c r="W307" s="21"/>
      <c r="X307" s="21"/>
      <c r="Y307" s="21"/>
      <c r="Z307" s="21"/>
      <c r="AA307" s="21"/>
      <c r="AB307" s="21"/>
    </row>
    <row r="308" spans="1:38" x14ac:dyDescent="0.3">
      <c r="C308" s="19"/>
      <c r="D308" s="19"/>
      <c r="E308" s="19"/>
      <c r="F308" s="19"/>
      <c r="G308" s="19"/>
      <c r="H308" s="19"/>
      <c r="I308" s="19"/>
      <c r="M308" s="21"/>
      <c r="N308" s="21"/>
      <c r="O308" s="21"/>
      <c r="P308" s="21"/>
      <c r="Q308" s="21"/>
      <c r="R308" s="21"/>
      <c r="V308" s="21"/>
      <c r="W308" s="21"/>
      <c r="X308" s="21"/>
      <c r="Y308" s="21"/>
      <c r="Z308" s="21"/>
      <c r="AA308" s="21"/>
      <c r="AB308" s="21"/>
    </row>
    <row r="309" spans="1:38" x14ac:dyDescent="0.3">
      <c r="C309" s="19"/>
      <c r="D309" s="19"/>
      <c r="E309" s="19"/>
      <c r="F309" s="19"/>
      <c r="G309" s="19"/>
      <c r="H309" s="19"/>
      <c r="I309" s="19"/>
      <c r="M309" s="21"/>
      <c r="N309" s="21"/>
      <c r="O309" s="21"/>
      <c r="P309" s="21"/>
      <c r="Q309" s="21"/>
      <c r="R309" s="21"/>
      <c r="V309" s="21"/>
      <c r="W309" s="21"/>
      <c r="X309" s="21"/>
      <c r="Y309" s="21"/>
      <c r="Z309" s="21"/>
      <c r="AA309" s="21"/>
      <c r="AB309" s="21"/>
    </row>
    <row r="310" spans="1:38" x14ac:dyDescent="0.3">
      <c r="C310" s="19"/>
      <c r="D310" s="19"/>
      <c r="E310" s="19"/>
      <c r="F310" s="19"/>
      <c r="G310" s="19"/>
      <c r="H310" s="19"/>
      <c r="I310" s="19"/>
      <c r="M310" s="21"/>
      <c r="N310" s="21"/>
      <c r="O310" s="21"/>
      <c r="P310" s="21"/>
      <c r="Q310" s="21"/>
      <c r="R310" s="21"/>
      <c r="V310" s="21"/>
      <c r="W310" s="21"/>
      <c r="X310" s="21"/>
      <c r="Y310" s="21"/>
      <c r="Z310" s="21"/>
      <c r="AA310" s="21"/>
      <c r="AB310" s="21"/>
    </row>
    <row r="311" spans="1:38" x14ac:dyDescent="0.3">
      <c r="C311" s="19"/>
      <c r="D311" s="19"/>
      <c r="E311" s="19"/>
      <c r="F311" s="19"/>
      <c r="G311" s="19"/>
      <c r="H311" s="19"/>
      <c r="I311" s="19"/>
      <c r="M311" s="21"/>
      <c r="N311" s="21"/>
      <c r="O311" s="21"/>
      <c r="P311" s="21"/>
      <c r="Q311" s="21"/>
      <c r="R311" s="21"/>
      <c r="V311" s="21"/>
      <c r="W311" s="21"/>
      <c r="X311" s="21"/>
      <c r="Y311" s="21"/>
      <c r="Z311" s="21"/>
      <c r="AA311" s="21"/>
      <c r="AB311" s="21"/>
    </row>
    <row r="312" spans="1:38" x14ac:dyDescent="0.3">
      <c r="C312" s="19"/>
      <c r="D312" s="19"/>
      <c r="E312" s="19"/>
      <c r="F312" s="19"/>
      <c r="G312" s="19"/>
      <c r="H312" s="19"/>
      <c r="I312" s="19"/>
    </row>
    <row r="314" spans="1:38" x14ac:dyDescent="0.3">
      <c r="A314" t="s">
        <v>462</v>
      </c>
      <c r="K314" t="s">
        <v>463</v>
      </c>
    </row>
    <row r="315" spans="1:38" x14ac:dyDescent="0.3">
      <c r="A315" t="s">
        <v>395</v>
      </c>
      <c r="K315" t="s">
        <v>416</v>
      </c>
    </row>
    <row r="316" spans="1:38" x14ac:dyDescent="0.3">
      <c r="A316" t="s">
        <v>2</v>
      </c>
      <c r="K316" t="s">
        <v>2</v>
      </c>
    </row>
    <row r="317" spans="1:38" x14ac:dyDescent="0.3">
      <c r="A317" t="s">
        <v>396</v>
      </c>
      <c r="K317" t="s">
        <v>417</v>
      </c>
    </row>
    <row r="318" spans="1:38" x14ac:dyDescent="0.3">
      <c r="A318" t="s">
        <v>397</v>
      </c>
      <c r="K318" t="s">
        <v>418</v>
      </c>
      <c r="P318" s="2" t="s">
        <v>2</v>
      </c>
      <c r="Q318" s="16">
        <v>0.5</v>
      </c>
      <c r="R318" s="16">
        <v>1</v>
      </c>
      <c r="S318" s="16">
        <v>0.2</v>
      </c>
      <c r="T318" s="16">
        <v>0.7</v>
      </c>
      <c r="U318" s="16">
        <v>0.3</v>
      </c>
      <c r="V318" s="16">
        <v>0.9</v>
      </c>
      <c r="W318" s="16">
        <v>1.2</v>
      </c>
      <c r="X318" s="16">
        <v>0.6</v>
      </c>
      <c r="Y318" s="16">
        <v>0.4</v>
      </c>
      <c r="Z318" s="16">
        <v>1.1000000000000001</v>
      </c>
    </row>
    <row r="319" spans="1:38" x14ac:dyDescent="0.3">
      <c r="A319" t="s">
        <v>398</v>
      </c>
      <c r="K319" t="s">
        <v>419</v>
      </c>
      <c r="Q319" s="16">
        <v>0.8</v>
      </c>
      <c r="R319" s="16">
        <v>0.5</v>
      </c>
      <c r="S319" s="16">
        <v>0.3</v>
      </c>
      <c r="T319" s="16">
        <v>0.6</v>
      </c>
      <c r="U319" s="16">
        <v>1</v>
      </c>
      <c r="V319" s="16">
        <v>0.4</v>
      </c>
      <c r="W319" s="16">
        <v>0.5</v>
      </c>
      <c r="X319" s="16">
        <v>0.7</v>
      </c>
      <c r="Y319" s="16">
        <v>0.9</v>
      </c>
      <c r="Z319" s="16">
        <v>1.3</v>
      </c>
      <c r="AB319" s="9" t="s">
        <v>522</v>
      </c>
    </row>
    <row r="320" spans="1:38" x14ac:dyDescent="0.3">
      <c r="A320" t="s">
        <v>399</v>
      </c>
      <c r="K320" t="s">
        <v>420</v>
      </c>
      <c r="Q320" s="16">
        <v>0.8</v>
      </c>
      <c r="R320" s="16">
        <v>0.6</v>
      </c>
      <c r="S320" s="16">
        <v>0.4</v>
      </c>
      <c r="T320" s="16">
        <v>0.7</v>
      </c>
      <c r="U320" s="16">
        <v>0.9</v>
      </c>
      <c r="V320" s="16">
        <v>0.5</v>
      </c>
      <c r="W320" s="16">
        <v>0.2</v>
      </c>
      <c r="X320" s="16">
        <v>1</v>
      </c>
      <c r="Y320" s="16">
        <v>0.8</v>
      </c>
      <c r="Z320" s="16">
        <v>0.3</v>
      </c>
      <c r="AB320" s="2" t="s">
        <v>2</v>
      </c>
      <c r="AC320" s="16">
        <v>15</v>
      </c>
      <c r="AD320" s="16">
        <v>20</v>
      </c>
      <c r="AE320" s="16">
        <v>25</v>
      </c>
      <c r="AF320" s="16">
        <v>30</v>
      </c>
      <c r="AG320" s="16">
        <v>35</v>
      </c>
      <c r="AH320" s="16">
        <v>40</v>
      </c>
      <c r="AI320" s="16">
        <v>45</v>
      </c>
      <c r="AJ320" s="16">
        <v>50</v>
      </c>
      <c r="AK320" s="16">
        <v>55</v>
      </c>
      <c r="AL320" s="16">
        <v>60</v>
      </c>
    </row>
    <row r="321" spans="1:38" x14ac:dyDescent="0.3">
      <c r="A321" t="s">
        <v>400</v>
      </c>
      <c r="K321" t="s">
        <v>421</v>
      </c>
      <c r="Q321" s="16">
        <v>0.6</v>
      </c>
      <c r="R321" s="16">
        <v>0.4</v>
      </c>
      <c r="S321" s="16">
        <v>0.7</v>
      </c>
      <c r="T321" s="16">
        <v>0.9</v>
      </c>
      <c r="U321" s="16">
        <v>1.2</v>
      </c>
      <c r="V321" s="16">
        <v>0.8</v>
      </c>
      <c r="W321" s="16">
        <v>0.3</v>
      </c>
      <c r="X321" s="16">
        <v>0.6</v>
      </c>
      <c r="Y321" s="16">
        <v>0.5</v>
      </c>
      <c r="Z321" s="16">
        <v>0.4</v>
      </c>
      <c r="AC321" s="16">
        <v>65</v>
      </c>
      <c r="AD321" s="16">
        <v>70</v>
      </c>
      <c r="AE321" s="16">
        <v>75</v>
      </c>
      <c r="AF321" s="16">
        <v>80</v>
      </c>
      <c r="AG321" s="16">
        <v>85</v>
      </c>
      <c r="AH321" s="16">
        <v>90</v>
      </c>
      <c r="AI321" s="16">
        <v>95</v>
      </c>
      <c r="AJ321" s="16">
        <v>100</v>
      </c>
      <c r="AK321" s="16">
        <v>105</v>
      </c>
      <c r="AL321" s="16">
        <v>110</v>
      </c>
    </row>
    <row r="322" spans="1:38" x14ac:dyDescent="0.3">
      <c r="A322" t="s">
        <v>401</v>
      </c>
      <c r="K322" t="s">
        <v>422</v>
      </c>
      <c r="Q322" s="16">
        <v>0.7</v>
      </c>
      <c r="R322" s="16">
        <v>0.9</v>
      </c>
      <c r="S322" s="16">
        <v>1.1000000000000001</v>
      </c>
      <c r="T322" s="16">
        <v>0.3</v>
      </c>
      <c r="U322" s="16">
        <v>1.4</v>
      </c>
      <c r="V322" s="16">
        <v>0</v>
      </c>
      <c r="W322" s="16">
        <v>9</v>
      </c>
      <c r="X322" s="16">
        <v>0.6</v>
      </c>
      <c r="Y322" s="16">
        <v>0.2</v>
      </c>
      <c r="Z322" s="16">
        <v>1.5</v>
      </c>
      <c r="AC322" s="16">
        <v>115</v>
      </c>
      <c r="AD322" s="16">
        <v>120</v>
      </c>
      <c r="AE322" s="16">
        <v>125</v>
      </c>
      <c r="AF322" s="16">
        <v>130</v>
      </c>
      <c r="AG322" s="16">
        <v>135</v>
      </c>
      <c r="AH322" s="16">
        <v>140</v>
      </c>
      <c r="AI322" s="16">
        <v>145</v>
      </c>
      <c r="AJ322" s="16">
        <v>150</v>
      </c>
      <c r="AK322" s="16">
        <v>155</v>
      </c>
      <c r="AL322" s="16">
        <v>160</v>
      </c>
    </row>
    <row r="323" spans="1:38" x14ac:dyDescent="0.3">
      <c r="A323" t="s">
        <v>402</v>
      </c>
      <c r="K323" t="s">
        <v>423</v>
      </c>
      <c r="Q323" s="16">
        <v>0.6</v>
      </c>
      <c r="R323" s="16">
        <v>0.4</v>
      </c>
      <c r="S323" s="16">
        <v>0.7</v>
      </c>
      <c r="T323" s="16">
        <v>1</v>
      </c>
      <c r="U323" s="16">
        <v>0.8</v>
      </c>
      <c r="V323" s="16">
        <v>0.3</v>
      </c>
      <c r="W323" s="16">
        <v>0.5</v>
      </c>
      <c r="X323" s="16">
        <v>0.8</v>
      </c>
      <c r="Y323" s="16">
        <v>0.6</v>
      </c>
      <c r="Z323" s="16">
        <v>0.3</v>
      </c>
      <c r="AC323" s="16">
        <v>165</v>
      </c>
      <c r="AD323" s="16">
        <v>170</v>
      </c>
      <c r="AE323" s="16">
        <v>175</v>
      </c>
      <c r="AF323" s="16">
        <v>180</v>
      </c>
      <c r="AG323" s="16">
        <v>185</v>
      </c>
      <c r="AH323" s="16">
        <v>190</v>
      </c>
      <c r="AI323" s="16">
        <v>195</v>
      </c>
      <c r="AJ323" s="16">
        <v>200</v>
      </c>
      <c r="AK323" s="16">
        <v>205</v>
      </c>
      <c r="AL323" s="16">
        <v>210</v>
      </c>
    </row>
    <row r="324" spans="1:38" x14ac:dyDescent="0.3">
      <c r="A324" t="s">
        <v>403</v>
      </c>
      <c r="K324" t="s">
        <v>424</v>
      </c>
      <c r="Q324" s="16">
        <v>0.4</v>
      </c>
      <c r="R324" s="16">
        <v>0.7</v>
      </c>
      <c r="S324" s="16">
        <v>0.9</v>
      </c>
      <c r="T324" s="16">
        <v>1</v>
      </c>
      <c r="U324" s="16">
        <v>0.8</v>
      </c>
      <c r="V324" s="16">
        <v>0.3</v>
      </c>
      <c r="W324" s="16">
        <v>0.5</v>
      </c>
      <c r="X324" s="16">
        <v>0.6</v>
      </c>
      <c r="Y324" s="16">
        <v>0.4</v>
      </c>
      <c r="Z324" s="16">
        <v>0.7</v>
      </c>
      <c r="AC324" s="16">
        <v>215</v>
      </c>
      <c r="AD324" s="16">
        <v>220</v>
      </c>
      <c r="AE324" s="16">
        <v>225</v>
      </c>
      <c r="AF324" s="16">
        <v>230</v>
      </c>
      <c r="AG324" s="16">
        <v>235</v>
      </c>
      <c r="AH324" s="16">
        <v>240</v>
      </c>
      <c r="AI324" s="16">
        <v>245</v>
      </c>
      <c r="AJ324" s="16">
        <v>250</v>
      </c>
      <c r="AK324" s="16">
        <v>255</v>
      </c>
      <c r="AL324" s="16">
        <v>260</v>
      </c>
    </row>
    <row r="325" spans="1:38" x14ac:dyDescent="0.3">
      <c r="A325" t="s">
        <v>404</v>
      </c>
      <c r="K325" t="s">
        <v>425</v>
      </c>
      <c r="Q325" s="16">
        <v>0.9</v>
      </c>
      <c r="R325" s="16">
        <v>1.1000000000000001</v>
      </c>
      <c r="S325" s="16">
        <v>0.8</v>
      </c>
      <c r="T325" s="16">
        <v>0.3</v>
      </c>
      <c r="U325" s="16">
        <v>0.5</v>
      </c>
      <c r="V325" s="16">
        <v>0.6</v>
      </c>
      <c r="W325" s="16">
        <v>0.4</v>
      </c>
      <c r="X325" s="16">
        <v>0.7</v>
      </c>
      <c r="Y325" s="16">
        <v>0.9</v>
      </c>
      <c r="Z325" s="16">
        <v>1</v>
      </c>
      <c r="AC325" s="16">
        <v>265</v>
      </c>
      <c r="AD325" s="16">
        <v>270</v>
      </c>
      <c r="AE325" s="16">
        <v>275</v>
      </c>
      <c r="AF325" s="16">
        <v>280</v>
      </c>
      <c r="AG325" s="16">
        <v>285</v>
      </c>
      <c r="AH325" s="16">
        <v>290</v>
      </c>
      <c r="AI325" s="16">
        <v>295</v>
      </c>
      <c r="AJ325" s="16">
        <v>300</v>
      </c>
      <c r="AK325" s="16">
        <v>305</v>
      </c>
      <c r="AL325" s="16">
        <v>310</v>
      </c>
    </row>
    <row r="326" spans="1:38" x14ac:dyDescent="0.3">
      <c r="A326" t="s">
        <v>405</v>
      </c>
      <c r="K326" t="s">
        <v>426</v>
      </c>
      <c r="Q326" s="16">
        <v>0.8</v>
      </c>
      <c r="R326" s="16">
        <v>0.3</v>
      </c>
      <c r="S326" s="16">
        <v>0.5</v>
      </c>
      <c r="T326" s="16">
        <v>0.6</v>
      </c>
      <c r="U326" s="16">
        <v>0.4</v>
      </c>
      <c r="V326" s="16">
        <v>0.7</v>
      </c>
      <c r="W326" s="16">
        <v>0.9</v>
      </c>
      <c r="X326" s="16">
        <v>1.1000000000000001</v>
      </c>
      <c r="Y326" s="16">
        <v>0.8</v>
      </c>
      <c r="Z326" s="16">
        <v>0.3</v>
      </c>
      <c r="AC326" s="16">
        <v>315</v>
      </c>
      <c r="AD326" s="16">
        <v>320</v>
      </c>
      <c r="AE326" s="16">
        <v>325</v>
      </c>
      <c r="AF326" s="16">
        <v>330</v>
      </c>
      <c r="AG326" s="16">
        <v>335</v>
      </c>
      <c r="AH326" s="16">
        <v>340</v>
      </c>
      <c r="AI326" s="16">
        <v>345</v>
      </c>
      <c r="AJ326" s="16">
        <v>350</v>
      </c>
      <c r="AK326" s="16">
        <v>355</v>
      </c>
      <c r="AL326" s="16">
        <v>360</v>
      </c>
    </row>
    <row r="327" spans="1:38" x14ac:dyDescent="0.3">
      <c r="A327" t="s">
        <v>406</v>
      </c>
      <c r="K327" t="s">
        <v>427</v>
      </c>
      <c r="Q327" s="16">
        <v>0.5</v>
      </c>
      <c r="R327" s="16">
        <v>0.6</v>
      </c>
      <c r="S327" s="16">
        <v>0.4</v>
      </c>
      <c r="T327" s="16">
        <v>0.7</v>
      </c>
      <c r="U327" s="16">
        <v>0.9</v>
      </c>
      <c r="V327" s="16">
        <v>1</v>
      </c>
      <c r="W327" s="16">
        <v>0.8</v>
      </c>
      <c r="X327" s="16">
        <v>0.3</v>
      </c>
      <c r="Y327" s="16">
        <v>0.5</v>
      </c>
      <c r="Z327" s="16">
        <v>0.6</v>
      </c>
      <c r="AC327" s="16">
        <v>365</v>
      </c>
      <c r="AD327" s="16">
        <v>370</v>
      </c>
      <c r="AE327" s="16">
        <v>375</v>
      </c>
      <c r="AF327" s="16">
        <v>380</v>
      </c>
      <c r="AG327" s="16">
        <v>385</v>
      </c>
      <c r="AH327" s="16">
        <v>390</v>
      </c>
      <c r="AI327" s="16">
        <v>395</v>
      </c>
      <c r="AJ327" s="16">
        <v>400</v>
      </c>
      <c r="AK327" s="16">
        <v>405</v>
      </c>
      <c r="AL327" s="16">
        <v>410</v>
      </c>
    </row>
    <row r="328" spans="1:38" x14ac:dyDescent="0.3">
      <c r="A328" t="s">
        <v>407</v>
      </c>
      <c r="K328" t="s">
        <v>428</v>
      </c>
      <c r="Q328" s="16">
        <v>0.4</v>
      </c>
      <c r="R328" s="16">
        <v>0.7</v>
      </c>
      <c r="S328" s="16">
        <v>0.9</v>
      </c>
      <c r="T328" s="16">
        <v>1.1000000000000001</v>
      </c>
      <c r="U328" s="16">
        <v>0.8</v>
      </c>
      <c r="V328" s="16">
        <v>0.3</v>
      </c>
      <c r="W328" s="16">
        <v>0.5</v>
      </c>
      <c r="X328" s="16">
        <v>0.6</v>
      </c>
      <c r="Y328" s="16">
        <v>0.4</v>
      </c>
      <c r="Z328" s="16">
        <v>0.7</v>
      </c>
      <c r="AC328" s="16">
        <v>415</v>
      </c>
      <c r="AD328" s="16">
        <v>420</v>
      </c>
      <c r="AE328" s="16">
        <v>425</v>
      </c>
      <c r="AF328" s="16">
        <v>430</v>
      </c>
      <c r="AG328" s="16">
        <v>435</v>
      </c>
      <c r="AH328" s="16">
        <v>440</v>
      </c>
      <c r="AI328" s="16">
        <v>445</v>
      </c>
      <c r="AJ328" s="16">
        <v>450</v>
      </c>
      <c r="AK328" s="16">
        <v>455</v>
      </c>
      <c r="AL328" s="16">
        <v>460</v>
      </c>
    </row>
    <row r="329" spans="1:38" x14ac:dyDescent="0.3">
      <c r="A329" t="s">
        <v>408</v>
      </c>
      <c r="K329" t="s">
        <v>429</v>
      </c>
      <c r="Q329" s="16">
        <v>0.9</v>
      </c>
      <c r="R329" s="16">
        <v>1</v>
      </c>
      <c r="S329" s="16">
        <v>0.8</v>
      </c>
      <c r="T329" s="16">
        <v>0.3</v>
      </c>
      <c r="U329" s="16">
        <v>0.5</v>
      </c>
      <c r="V329" s="16">
        <v>0.6</v>
      </c>
      <c r="W329" s="16">
        <v>0.4</v>
      </c>
      <c r="X329" s="16">
        <v>0.7</v>
      </c>
      <c r="Y329" s="16">
        <v>0.9</v>
      </c>
      <c r="Z329" s="16">
        <v>1.1000000000000001</v>
      </c>
      <c r="AC329" s="16">
        <v>465</v>
      </c>
      <c r="AD329" s="16">
        <v>470</v>
      </c>
      <c r="AE329" s="16">
        <v>475</v>
      </c>
      <c r="AF329" s="16">
        <v>480</v>
      </c>
      <c r="AG329" s="16">
        <v>485</v>
      </c>
      <c r="AH329" s="16">
        <v>490</v>
      </c>
      <c r="AI329" s="16">
        <v>495</v>
      </c>
      <c r="AJ329" s="16">
        <v>500</v>
      </c>
      <c r="AK329" s="16">
        <v>505</v>
      </c>
      <c r="AL329" s="16">
        <v>510</v>
      </c>
    </row>
    <row r="330" spans="1:38" x14ac:dyDescent="0.3">
      <c r="A330" t="s">
        <v>78</v>
      </c>
      <c r="K330" t="s">
        <v>78</v>
      </c>
      <c r="AC330" s="16">
        <v>515</v>
      </c>
      <c r="AD330" s="16">
        <v>520</v>
      </c>
      <c r="AE330" s="16">
        <v>525</v>
      </c>
      <c r="AF330" s="16">
        <v>530</v>
      </c>
      <c r="AG330" s="16">
        <v>535</v>
      </c>
      <c r="AH330" s="16">
        <v>540</v>
      </c>
      <c r="AI330" s="16">
        <v>545</v>
      </c>
      <c r="AJ330" s="16">
        <v>550</v>
      </c>
      <c r="AK330" s="16">
        <v>555</v>
      </c>
      <c r="AL330" s="16">
        <v>560</v>
      </c>
    </row>
    <row r="331" spans="1:38" x14ac:dyDescent="0.3">
      <c r="A331" t="s">
        <v>350</v>
      </c>
      <c r="K331" t="s">
        <v>350</v>
      </c>
      <c r="AC331" s="16">
        <v>565</v>
      </c>
      <c r="AD331" s="16">
        <v>570</v>
      </c>
      <c r="AE331" s="16">
        <v>575</v>
      </c>
      <c r="AF331" s="16">
        <v>580</v>
      </c>
      <c r="AG331" s="16">
        <v>585</v>
      </c>
      <c r="AH331" s="16">
        <v>590</v>
      </c>
      <c r="AI331" s="16">
        <v>595</v>
      </c>
      <c r="AJ331" s="16">
        <v>600</v>
      </c>
      <c r="AK331" s="16">
        <v>605</v>
      </c>
      <c r="AL331" s="16">
        <v>610</v>
      </c>
    </row>
    <row r="332" spans="1:38" x14ac:dyDescent="0.3">
      <c r="A332" t="s">
        <v>409</v>
      </c>
      <c r="K332" t="s">
        <v>430</v>
      </c>
    </row>
    <row r="333" spans="1:38" x14ac:dyDescent="0.3">
      <c r="A333" t="s">
        <v>410</v>
      </c>
      <c r="K333" t="s">
        <v>431</v>
      </c>
    </row>
    <row r="334" spans="1:38" x14ac:dyDescent="0.3">
      <c r="A334" t="s">
        <v>409</v>
      </c>
      <c r="K334" t="s">
        <v>430</v>
      </c>
    </row>
    <row r="335" spans="1:38" x14ac:dyDescent="0.3">
      <c r="A335" t="s">
        <v>354</v>
      </c>
      <c r="K335" t="s">
        <v>354</v>
      </c>
    </row>
    <row r="336" spans="1:38" x14ac:dyDescent="0.3">
      <c r="A336" t="s">
        <v>411</v>
      </c>
      <c r="K336" t="s">
        <v>432</v>
      </c>
    </row>
    <row r="337" spans="1:18" x14ac:dyDescent="0.3">
      <c r="A337" t="s">
        <v>412</v>
      </c>
      <c r="K337" t="s">
        <v>433</v>
      </c>
    </row>
    <row r="338" spans="1:18" x14ac:dyDescent="0.3">
      <c r="A338" t="s">
        <v>413</v>
      </c>
      <c r="K338" t="s">
        <v>434</v>
      </c>
    </row>
    <row r="339" spans="1:18" x14ac:dyDescent="0.3">
      <c r="A339" t="s">
        <v>414</v>
      </c>
      <c r="K339" t="s">
        <v>435</v>
      </c>
    </row>
    <row r="340" spans="1:18" x14ac:dyDescent="0.3">
      <c r="A340" t="s">
        <v>415</v>
      </c>
      <c r="K340" t="s">
        <v>436</v>
      </c>
    </row>
    <row r="341" spans="1:18" x14ac:dyDescent="0.3">
      <c r="A341" s="4" t="s">
        <v>472</v>
      </c>
      <c r="B341" s="2" t="s">
        <v>499</v>
      </c>
      <c r="C341" s="7">
        <f>QUARTILE($AC$320:$AL$331,1)</f>
        <v>163.75</v>
      </c>
      <c r="K341" s="4" t="s">
        <v>472</v>
      </c>
      <c r="L341" s="2" t="s">
        <v>499</v>
      </c>
      <c r="M341" s="7">
        <f>QUARTILE($Q$318:$Z$329,1)</f>
        <v>0.4</v>
      </c>
    </row>
    <row r="342" spans="1:18" x14ac:dyDescent="0.3">
      <c r="B342" s="2" t="s">
        <v>524</v>
      </c>
      <c r="C342" s="7">
        <f>QUARTILE($AC$320:$AL$331,2)</f>
        <v>312.5</v>
      </c>
      <c r="L342" s="2" t="s">
        <v>524</v>
      </c>
      <c r="M342" s="7">
        <f>QUARTILE($Q$318:$Z$329,2)</f>
        <v>0.64999999999999991</v>
      </c>
    </row>
    <row r="343" spans="1:18" x14ac:dyDescent="0.3">
      <c r="B343" s="2" t="s">
        <v>500</v>
      </c>
      <c r="C343" s="7">
        <f>QUARTILE($AC$320:$AL$331,3)</f>
        <v>461.25</v>
      </c>
      <c r="L343" s="2" t="s">
        <v>500</v>
      </c>
      <c r="M343" s="7">
        <f>QUARTILE($Q$318:$Z$329,3)</f>
        <v>0.9</v>
      </c>
    </row>
    <row r="344" spans="1:18" x14ac:dyDescent="0.3">
      <c r="C344" s="7"/>
      <c r="M344" s="7"/>
    </row>
    <row r="345" spans="1:18" x14ac:dyDescent="0.3">
      <c r="B345" s="2" t="s">
        <v>530</v>
      </c>
      <c r="C345" s="7">
        <f>PERCENTILE($AC$320:$AL$331,0.3)</f>
        <v>193.49999999999997</v>
      </c>
      <c r="L345" s="2" t="s">
        <v>527</v>
      </c>
      <c r="M345" s="7">
        <f>PERCENTILE($Q$318:$Z$329,0.25)</f>
        <v>0.4</v>
      </c>
    </row>
    <row r="346" spans="1:18" x14ac:dyDescent="0.3">
      <c r="B346" s="2" t="s">
        <v>529</v>
      </c>
      <c r="C346" s="7">
        <f>PERCENTILE($AC$320:$AL$331,0.5)</f>
        <v>312.5</v>
      </c>
      <c r="L346" s="2" t="s">
        <v>529</v>
      </c>
      <c r="M346" s="7">
        <f>PERCENTILE($Q$318:$Z$329,0.5)</f>
        <v>0.64999999999999991</v>
      </c>
    </row>
    <row r="347" spans="1:18" x14ac:dyDescent="0.3">
      <c r="B347" s="2" t="s">
        <v>531</v>
      </c>
      <c r="C347" s="7">
        <f>PERCENTILE($AC$320:$AL$331,0.7)</f>
        <v>431.5</v>
      </c>
      <c r="L347" s="2" t="s">
        <v>528</v>
      </c>
      <c r="M347" s="7">
        <f>PERCENTILE($Q$318:$Z$329,0.75)</f>
        <v>0.9</v>
      </c>
    </row>
    <row r="349" spans="1:18" ht="14.4" customHeight="1" x14ac:dyDescent="0.3">
      <c r="B349" s="2" t="s">
        <v>537</v>
      </c>
      <c r="C349" s="21" t="s">
        <v>544</v>
      </c>
      <c r="D349" s="21"/>
      <c r="E349" s="21"/>
      <c r="F349" s="21"/>
      <c r="G349" s="21"/>
      <c r="H349" s="21"/>
      <c r="L349" s="2" t="s">
        <v>537</v>
      </c>
      <c r="M349" s="21" t="s">
        <v>545</v>
      </c>
      <c r="N349" s="21"/>
      <c r="O349" s="21"/>
      <c r="P349" s="21"/>
      <c r="Q349" s="21"/>
      <c r="R349" s="21"/>
    </row>
    <row r="350" spans="1:18" x14ac:dyDescent="0.3">
      <c r="C350" s="21"/>
      <c r="D350" s="21"/>
      <c r="E350" s="21"/>
      <c r="F350" s="21"/>
      <c r="G350" s="21"/>
      <c r="H350" s="21"/>
      <c r="M350" s="21"/>
      <c r="N350" s="21"/>
      <c r="O350" s="21"/>
      <c r="P350" s="21"/>
      <c r="Q350" s="21"/>
      <c r="R350" s="21"/>
    </row>
    <row r="351" spans="1:18" x14ac:dyDescent="0.3">
      <c r="C351" s="21"/>
      <c r="D351" s="21"/>
      <c r="E351" s="21"/>
      <c r="F351" s="21"/>
      <c r="G351" s="21"/>
      <c r="H351" s="21"/>
      <c r="M351" s="21"/>
      <c r="N351" s="21"/>
      <c r="O351" s="21"/>
      <c r="P351" s="21"/>
      <c r="Q351" s="21"/>
      <c r="R351" s="21"/>
    </row>
    <row r="352" spans="1:18" x14ac:dyDescent="0.3">
      <c r="C352" s="21"/>
      <c r="D352" s="21"/>
      <c r="E352" s="21"/>
      <c r="F352" s="21"/>
      <c r="G352" s="21"/>
      <c r="H352" s="21"/>
      <c r="M352" s="21"/>
      <c r="N352" s="21"/>
      <c r="O352" s="21"/>
      <c r="P352" s="21"/>
      <c r="Q352" s="21"/>
      <c r="R352" s="21"/>
    </row>
    <row r="353" spans="3:18" x14ac:dyDescent="0.3">
      <c r="C353" s="21"/>
      <c r="D353" s="21"/>
      <c r="E353" s="21"/>
      <c r="F353" s="21"/>
      <c r="G353" s="21"/>
      <c r="H353" s="21"/>
      <c r="M353" s="21"/>
      <c r="N353" s="21"/>
      <c r="O353" s="21"/>
      <c r="P353" s="21"/>
      <c r="Q353" s="21"/>
      <c r="R353" s="21"/>
    </row>
    <row r="354" spans="3:18" x14ac:dyDescent="0.3">
      <c r="C354" s="21"/>
      <c r="D354" s="21"/>
      <c r="E354" s="21"/>
      <c r="F354" s="21"/>
      <c r="G354" s="21"/>
      <c r="H354" s="21"/>
      <c r="M354" s="21"/>
      <c r="N354" s="21"/>
      <c r="O354" s="21"/>
      <c r="P354" s="21"/>
      <c r="Q354" s="21"/>
      <c r="R354" s="21"/>
    </row>
    <row r="355" spans="3:18" x14ac:dyDescent="0.3">
      <c r="C355" s="21"/>
      <c r="D355" s="21"/>
      <c r="E355" s="21"/>
      <c r="F355" s="21"/>
      <c r="G355" s="21"/>
      <c r="H355" s="21"/>
      <c r="M355" s="21"/>
      <c r="N355" s="21"/>
      <c r="O355" s="21"/>
      <c r="P355" s="21"/>
      <c r="Q355" s="21"/>
      <c r="R355" s="21"/>
    </row>
    <row r="356" spans="3:18" x14ac:dyDescent="0.3">
      <c r="M356" s="21"/>
      <c r="N356" s="21"/>
      <c r="O356" s="21"/>
      <c r="P356" s="21"/>
      <c r="Q356" s="21"/>
      <c r="R356" s="21"/>
    </row>
  </sheetData>
  <sortState xmlns:xlrd2="http://schemas.microsoft.com/office/spreadsheetml/2017/richdata2" ref="P19:Q28">
    <sortCondition ref="P19:P28"/>
  </sortState>
  <mergeCells count="12">
    <mergeCell ref="C349:H355"/>
    <mergeCell ref="M349:R356"/>
    <mergeCell ref="C306:I312"/>
    <mergeCell ref="U94:V94"/>
    <mergeCell ref="U95:V95"/>
    <mergeCell ref="U96:V96"/>
    <mergeCell ref="B80:C80"/>
    <mergeCell ref="B81:C81"/>
    <mergeCell ref="L84:N84"/>
    <mergeCell ref="L85:N85"/>
    <mergeCell ref="M306:R311"/>
    <mergeCell ref="V305:AB311"/>
  </mergeCells>
  <phoneticPr fontId="4" type="noConversion"/>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ED6BDC3-A420-40FE-8355-B5EB875172A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Dhruv Tandel</dc:creator>
  <cp:lastModifiedBy>Dhruv Tandel</cp:lastModifiedBy>
  <dcterms:created xsi:type="dcterms:W3CDTF">2024-02-29T07:42:23Z</dcterms:created>
  <dcterms:modified xsi:type="dcterms:W3CDTF">2024-03-13T10:15:22Z</dcterms:modified>
</cp:coreProperties>
</file>