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035" windowHeight="11985" activeTab="1"/>
  </bookViews>
  <sheets>
    <sheet name="加班表" sheetId="1" r:id="rId1"/>
    <sheet name="预算表" sheetId="2" r:id="rId2"/>
    <sheet name="预算初期表" sheetId="5" r:id="rId3"/>
    <sheet name="分期消化表" sheetId="3" r:id="rId4"/>
    <sheet name="实际固定开支表" sheetId="4" r:id="rId5"/>
  </sheet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A11" i="3" l="1"/>
  <c r="A12" i="3"/>
  <c r="A13" i="3"/>
  <c r="A14" i="3"/>
  <c r="A15" i="3"/>
  <c r="A16" i="3"/>
  <c r="A17" i="3"/>
  <c r="A18" i="3"/>
  <c r="D18" i="3" s="1"/>
  <c r="A19" i="3"/>
  <c r="A20" i="3"/>
  <c r="A21" i="3"/>
  <c r="A22" i="3"/>
  <c r="A23" i="3"/>
  <c r="A24" i="3"/>
  <c r="A25" i="3"/>
  <c r="A26" i="3"/>
  <c r="A27" i="3"/>
  <c r="A28" i="3"/>
  <c r="C28" i="3" s="1"/>
  <c r="A29" i="3"/>
  <c r="A30" i="3"/>
  <c r="C30" i="3" s="1"/>
  <c r="A31" i="3"/>
  <c r="A32" i="3"/>
  <c r="D32" i="3" s="1"/>
  <c r="A33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I3" i="2"/>
  <c r="I4" i="2"/>
  <c r="E4" i="2" s="1"/>
  <c r="I5" i="2"/>
  <c r="I6" i="2"/>
  <c r="I7" i="2"/>
  <c r="I8" i="2"/>
  <c r="E8" i="2" s="1"/>
  <c r="I9" i="2"/>
  <c r="I10" i="2"/>
  <c r="I11" i="2"/>
  <c r="I12" i="2"/>
  <c r="E12" i="2" s="1"/>
  <c r="I13" i="2"/>
  <c r="I14" i="2"/>
  <c r="I15" i="2"/>
  <c r="I16" i="2"/>
  <c r="E16" i="2" s="1"/>
  <c r="I17" i="2"/>
  <c r="I18" i="2"/>
  <c r="I19" i="2"/>
  <c r="I20" i="2"/>
  <c r="E20" i="2" s="1"/>
  <c r="I21" i="2"/>
  <c r="I22" i="2"/>
  <c r="I23" i="2"/>
  <c r="I24" i="2"/>
  <c r="E24" i="2" s="1"/>
  <c r="I25" i="2"/>
  <c r="I2" i="2"/>
  <c r="B2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L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  <c r="B2" i="4"/>
  <c r="C27" i="3"/>
  <c r="D29" i="3"/>
  <c r="C31" i="3"/>
  <c r="D33" i="3"/>
  <c r="D13" i="3"/>
  <c r="D14" i="3"/>
  <c r="D15" i="3"/>
  <c r="D17" i="3"/>
  <c r="D19" i="3"/>
  <c r="D21" i="3"/>
  <c r="C22" i="3"/>
  <c r="D23" i="3"/>
  <c r="C24" i="3"/>
  <c r="D25" i="3"/>
  <c r="C26" i="3"/>
  <c r="A10" i="3"/>
  <c r="C5" i="3"/>
  <c r="C7" i="3" s="1"/>
  <c r="E23" i="2" l="1"/>
  <c r="E19" i="2"/>
  <c r="E15" i="2"/>
  <c r="E11" i="2"/>
  <c r="E7" i="2"/>
  <c r="E3" i="2"/>
  <c r="E22" i="2"/>
  <c r="E18" i="2"/>
  <c r="E14" i="2"/>
  <c r="E10" i="2"/>
  <c r="E6" i="2"/>
  <c r="E25" i="2"/>
  <c r="E21" i="2"/>
  <c r="E17" i="2"/>
  <c r="E13" i="2"/>
  <c r="E9" i="2"/>
  <c r="E5" i="2"/>
  <c r="C23" i="3"/>
  <c r="B23" i="3" s="1"/>
  <c r="K15" i="2" s="1"/>
  <c r="B15" i="2" s="1"/>
  <c r="C16" i="3"/>
  <c r="C12" i="3"/>
  <c r="C6" i="3"/>
  <c r="C20" i="3"/>
  <c r="C10" i="3"/>
  <c r="D11" i="3"/>
  <c r="D31" i="3"/>
  <c r="B31" i="3" s="1"/>
  <c r="K23" i="2" s="1"/>
  <c r="D27" i="3"/>
  <c r="B27" i="3" s="1"/>
  <c r="K19" i="2" s="1"/>
  <c r="D16" i="3"/>
  <c r="D12" i="3"/>
  <c r="D20" i="3"/>
  <c r="D24" i="3"/>
  <c r="B24" i="3" s="1"/>
  <c r="K16" i="2" s="1"/>
  <c r="C33" i="3"/>
  <c r="B33" i="3" s="1"/>
  <c r="K25" i="2" s="1"/>
  <c r="B25" i="2" s="1"/>
  <c r="C29" i="3"/>
  <c r="B29" i="3" s="1"/>
  <c r="K21" i="2" s="1"/>
  <c r="C25" i="3"/>
  <c r="B25" i="3" s="1"/>
  <c r="K17" i="2" s="1"/>
  <c r="B17" i="2" s="1"/>
  <c r="C21" i="3"/>
  <c r="B21" i="3" s="1"/>
  <c r="K13" i="2" s="1"/>
  <c r="B13" i="2" s="1"/>
  <c r="C18" i="3"/>
  <c r="B18" i="3" s="1"/>
  <c r="K10" i="2" s="1"/>
  <c r="C14" i="3"/>
  <c r="B14" i="3" s="1"/>
  <c r="K6" i="2" s="1"/>
  <c r="D10" i="3"/>
  <c r="D30" i="3"/>
  <c r="B30" i="3" s="1"/>
  <c r="K22" i="2" s="1"/>
  <c r="B22" i="2" s="1"/>
  <c r="D26" i="3"/>
  <c r="B26" i="3" s="1"/>
  <c r="K18" i="2" s="1"/>
  <c r="D22" i="3"/>
  <c r="B22" i="3" s="1"/>
  <c r="K14" i="2" s="1"/>
  <c r="B14" i="2" s="1"/>
  <c r="D28" i="3"/>
  <c r="B28" i="3" s="1"/>
  <c r="K20" i="2" s="1"/>
  <c r="C32" i="3"/>
  <c r="B32" i="3" s="1"/>
  <c r="K24" i="2" s="1"/>
  <c r="B24" i="2" s="1"/>
  <c r="C17" i="3"/>
  <c r="B17" i="3" s="1"/>
  <c r="K9" i="2" s="1"/>
  <c r="B9" i="2" s="1"/>
  <c r="C13" i="3"/>
  <c r="B13" i="3" s="1"/>
  <c r="K5" i="2" s="1"/>
  <c r="C19" i="3"/>
  <c r="B19" i="3" s="1"/>
  <c r="K11" i="2" s="1"/>
  <c r="B11" i="2" s="1"/>
  <c r="C15" i="3"/>
  <c r="B15" i="3" s="1"/>
  <c r="K7" i="2" s="1"/>
  <c r="C11" i="3"/>
  <c r="D9" i="2" l="1"/>
  <c r="D25" i="2"/>
  <c r="B10" i="2"/>
  <c r="D10" i="2" s="1"/>
  <c r="B6" i="2"/>
  <c r="D6" i="2" s="1"/>
  <c r="D24" i="2"/>
  <c r="D22" i="2"/>
  <c r="D13" i="2"/>
  <c r="D15" i="2"/>
  <c r="B16" i="2"/>
  <c r="D16" i="2" s="1"/>
  <c r="B19" i="2"/>
  <c r="D19" i="2" s="1"/>
  <c r="D14" i="2"/>
  <c r="D11" i="2"/>
  <c r="D17" i="2"/>
  <c r="B20" i="2"/>
  <c r="D20" i="2" s="1"/>
  <c r="B5" i="2"/>
  <c r="D5" i="2" s="1"/>
  <c r="B21" i="2"/>
  <c r="D21" i="2" s="1"/>
  <c r="B18" i="2"/>
  <c r="D18" i="2" s="1"/>
  <c r="B7" i="2"/>
  <c r="D7" i="2" s="1"/>
  <c r="B23" i="2"/>
  <c r="D23" i="2" s="1"/>
  <c r="B11" i="3"/>
  <c r="K3" i="2" s="1"/>
  <c r="B12" i="3"/>
  <c r="K4" i="2" s="1"/>
  <c r="B16" i="3"/>
  <c r="K8" i="2" s="1"/>
  <c r="B20" i="3"/>
  <c r="K12" i="2" s="1"/>
  <c r="D6" i="1"/>
  <c r="B12" i="2" l="1"/>
  <c r="D12" i="2" s="1"/>
  <c r="B8" i="2"/>
  <c r="D8" i="2" s="1"/>
  <c r="B4" i="2"/>
  <c r="D4" i="2" s="1"/>
  <c r="B3" i="2"/>
  <c r="D3" i="2" s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00" i="1" l="1"/>
  <c r="L92" i="1"/>
  <c r="L108" i="1"/>
  <c r="L112" i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21" i="1" l="1"/>
  <c r="L21" i="1"/>
  <c r="N43" i="1"/>
  <c r="N17" i="1"/>
  <c r="L17" i="1"/>
  <c r="L18" i="1" s="1"/>
  <c r="L19" i="1" s="1"/>
  <c r="L20" i="1" s="1"/>
  <c r="N19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  <c r="L22" i="1" l="1"/>
  <c r="L23" i="1" s="1"/>
  <c r="L24" i="1" s="1"/>
  <c r="L25" i="1" s="1"/>
  <c r="L26" i="1" s="1"/>
  <c r="L27" i="1" s="1"/>
  <c r="L28" i="1" s="1"/>
  <c r="N29" i="1"/>
  <c r="B10" i="3"/>
  <c r="K2" i="2" s="1"/>
  <c r="B2" i="2" l="1"/>
  <c r="D2" i="2" s="1"/>
  <c r="E2" i="2" s="1"/>
</calcChain>
</file>

<file path=xl/sharedStrings.xml><?xml version="1.0" encoding="utf-8"?>
<sst xmlns="http://schemas.openxmlformats.org/spreadsheetml/2006/main" count="58" uniqueCount="49">
  <si>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</si>
  <si>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</si>
  <si>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</si>
  <si>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</si>
  <si>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</si>
  <si>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</si>
  <si>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</si>
  <si>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</si>
  <si>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</si>
  <si>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</si>
  <si>
    <t>开始月</t>
    <phoneticPr fontId="1"/>
  </si>
  <si>
    <t>结束月</t>
    <phoneticPr fontId="1"/>
  </si>
  <si>
    <t>总额</t>
    <phoneticPr fontId="1"/>
  </si>
  <si>
    <t>分期I</t>
    <phoneticPr fontId="1"/>
  </si>
  <si>
    <t>分期II</t>
    <phoneticPr fontId="1"/>
  </si>
  <si>
    <t>不動産取得税</t>
    <rPh sb="0" eb="3">
      <t>フドウサン</t>
    </rPh>
    <rPh sb="3" eb="5">
      <t>シュトク</t>
    </rPh>
    <rPh sb="5" eb="6">
      <t>ゼイ</t>
    </rPh>
    <phoneticPr fontId="1"/>
  </si>
  <si>
    <t>名称</t>
    <phoneticPr fontId="1"/>
  </si>
  <si>
    <t>期间</t>
    <phoneticPr fontId="1"/>
  </si>
  <si>
    <t>月份</t>
    <phoneticPr fontId="1"/>
  </si>
  <si>
    <t>固定开支</t>
    <phoneticPr fontId="1"/>
  </si>
  <si>
    <r>
      <t>分期消化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</si>
  <si>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t>分段统计</t>
    <phoneticPr fontId="1"/>
  </si>
  <si>
    <t>统计I</t>
    <phoneticPr fontId="1"/>
  </si>
  <si>
    <r>
      <t>手机</t>
    </r>
    <r>
      <rPr>
        <sz val="11"/>
        <color theme="1"/>
        <rFont val="ＭＳ Ｐゴシック"/>
        <family val="3"/>
        <charset val="134"/>
        <scheme val="minor"/>
      </rPr>
      <t>买断</t>
    </r>
    <phoneticPr fontId="1"/>
  </si>
  <si>
    <t>实际固定开支</t>
    <phoneticPr fontId="1"/>
  </si>
  <si>
    <r>
      <t>物</t>
    </r>
    <r>
      <rPr>
        <sz val="11"/>
        <color theme="1"/>
        <rFont val="ＭＳ Ｐゴシック"/>
        <family val="3"/>
        <charset val="134"/>
        <scheme val="minor"/>
      </rPr>
      <t>业费</t>
    </r>
    <phoneticPr fontId="1"/>
  </si>
  <si>
    <t>电费</t>
    <phoneticPr fontId="1"/>
  </si>
  <si>
    <t>水费</t>
    <phoneticPr fontId="1"/>
  </si>
  <si>
    <t>煤气费</t>
    <phoneticPr fontId="1"/>
  </si>
  <si>
    <t>电话费AU1</t>
    <phoneticPr fontId="1"/>
  </si>
  <si>
    <t>电话费AU2</t>
    <phoneticPr fontId="1"/>
  </si>
  <si>
    <t>电话费AU3</t>
    <phoneticPr fontId="1"/>
  </si>
  <si>
    <t>电话费SB1</t>
    <phoneticPr fontId="1"/>
  </si>
  <si>
    <t>网费1</t>
    <phoneticPr fontId="1"/>
  </si>
  <si>
    <t>网费2</t>
    <phoneticPr fontId="1"/>
  </si>
  <si>
    <r>
      <t>固定</t>
    </r>
    <r>
      <rPr>
        <sz val="11"/>
        <color theme="1"/>
        <rFont val="ＭＳ Ｐゴシック"/>
        <family val="3"/>
        <charset val="134"/>
        <scheme val="minor"/>
      </rPr>
      <t>资产税</t>
    </r>
    <phoneticPr fontId="1"/>
  </si>
  <si>
    <t>预算额</t>
    <phoneticPr fontId="1"/>
  </si>
  <si>
    <r>
      <t>预</t>
    </r>
    <r>
      <rPr>
        <sz val="11"/>
        <color theme="1"/>
        <rFont val="ＭＳ Ｐゴシック"/>
        <family val="3"/>
        <charset val="134"/>
        <scheme val="minor"/>
      </rPr>
      <t>算初期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</si>
  <si>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预算初期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</si>
  <si>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r>
      <t>工</t>
    </r>
    <r>
      <rPr>
        <sz val="11"/>
        <color theme="1"/>
        <rFont val="ＭＳ Ｐゴシック"/>
        <family val="3"/>
        <charset val="134"/>
        <scheme val="minor"/>
      </rPr>
      <t>资</t>
    </r>
    <phoneticPr fontId="1"/>
  </si>
  <si>
    <t>房屋</t>
    <phoneticPr fontId="1"/>
  </si>
  <si>
    <t>家族</t>
    <phoneticPr fontId="1"/>
  </si>
  <si>
    <t>实际开支</t>
    <phoneticPr fontId="1"/>
  </si>
  <si>
    <t>收支平衡</t>
    <phoneticPr fontId="1"/>
  </si>
  <si>
    <t>安全确认</t>
    <phoneticPr fontId="1"/>
  </si>
  <si>
    <t>预算日均开支</t>
    <phoneticPr fontId="1"/>
  </si>
  <si>
    <t>固定税</t>
    <phoneticPr fontId="1"/>
  </si>
  <si>
    <t>余额判断日</t>
    <phoneticPr fontId="1"/>
  </si>
  <si>
    <t>余额日均开支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</si>
</sst>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workbookViewId="0">
      <selection activeCell="A3" sqref="A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14" t="s">
        <v>6</v>
      </c>
      <c r="C1" s="14"/>
      <c r="D1" s="14"/>
      <c r="E1" s="14" t="s">
        <v>7</v>
      </c>
      <c r="F1" s="14"/>
      <c r="G1" s="14"/>
      <c r="H1" s="14" t="s">
        <v>8</v>
      </c>
      <c r="I1" s="14"/>
      <c r="J1" s="14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>B6+D6</f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>C7/60</f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>B7+D7</f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>C8/60</f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>B8+D8</f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29</v>
      </c>
      <c r="C19">
        <v>24</v>
      </c>
      <c r="D19" s="1">
        <f t="shared" si="6"/>
        <v>0.4</v>
      </c>
      <c r="E19">
        <v>0</v>
      </c>
      <c r="F19">
        <v>47</v>
      </c>
      <c r="G19" s="1">
        <f t="shared" si="7"/>
        <v>0.78333333333333333</v>
      </c>
      <c r="H19">
        <v>0</v>
      </c>
      <c r="I19">
        <v>0</v>
      </c>
      <c r="J19" s="1">
        <f t="shared" si="8"/>
        <v>0</v>
      </c>
      <c r="K19" s="1">
        <f t="shared" si="3"/>
        <v>29.4</v>
      </c>
      <c r="L19" s="1">
        <f t="shared" ref="L19:L28" si="10">L18+K19</f>
        <v>51.066666666666663</v>
      </c>
      <c r="M19">
        <v>1402</v>
      </c>
      <c r="N19" s="6">
        <f t="shared" si="9"/>
        <v>53858.998333333329</v>
      </c>
    </row>
    <row r="20" spans="1:14" x14ac:dyDescent="0.15">
      <c r="A20" s="3">
        <v>42736</v>
      </c>
      <c r="B20">
        <v>27</v>
      </c>
      <c r="C20">
        <v>52</v>
      </c>
      <c r="D20" s="1">
        <f t="shared" si="6"/>
        <v>0.8666666666666667</v>
      </c>
      <c r="E20">
        <v>1</v>
      </c>
      <c r="F20">
        <v>21</v>
      </c>
      <c r="G20" s="1">
        <f t="shared" si="7"/>
        <v>0.35</v>
      </c>
      <c r="H20">
        <v>0</v>
      </c>
      <c r="I20">
        <v>0</v>
      </c>
      <c r="J20" s="1">
        <f t="shared" si="8"/>
        <v>0</v>
      </c>
      <c r="K20" s="1">
        <f t="shared" si="3"/>
        <v>27.866666666666667</v>
      </c>
      <c r="L20" s="1">
        <f t="shared" si="10"/>
        <v>78.933333333333337</v>
      </c>
      <c r="M20">
        <v>1402</v>
      </c>
      <c r="N20" s="6">
        <f t="shared" si="9"/>
        <v>51262.96166666667</v>
      </c>
    </row>
    <row r="21" spans="1:14" x14ac:dyDescent="0.15">
      <c r="A21" s="3">
        <v>42767</v>
      </c>
      <c r="B21">
        <v>10</v>
      </c>
      <c r="C21">
        <v>44</v>
      </c>
      <c r="D21" s="1">
        <f t="shared" si="6"/>
        <v>0.73333333333333328</v>
      </c>
      <c r="E21">
        <v>1</v>
      </c>
      <c r="F21">
        <v>44</v>
      </c>
      <c r="G21" s="1">
        <f t="shared" si="7"/>
        <v>0.73333333333333328</v>
      </c>
      <c r="H21">
        <v>0</v>
      </c>
      <c r="I21">
        <v>0</v>
      </c>
      <c r="J21" s="1">
        <f t="shared" si="8"/>
        <v>0</v>
      </c>
      <c r="K21" s="1">
        <f t="shared" si="3"/>
        <v>10.733333333333333</v>
      </c>
      <c r="L21" s="1">
        <f>L20+K21</f>
        <v>89.666666666666671</v>
      </c>
      <c r="M21">
        <v>1402</v>
      </c>
      <c r="N21" s="6">
        <f t="shared" si="9"/>
        <v>20170.106666666663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89.666666666666671</v>
      </c>
      <c r="M22">
        <v>1402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89.666666666666671</v>
      </c>
      <c r="M23">
        <v>1402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89.666666666666671</v>
      </c>
      <c r="M24">
        <v>1402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89.666666666666671</v>
      </c>
      <c r="M25">
        <v>1402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89.666666666666671</v>
      </c>
      <c r="M26">
        <v>1402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89.666666666666671</v>
      </c>
      <c r="M27">
        <v>1402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89.666666666666671</v>
      </c>
      <c r="M28">
        <v>1402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163880.4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H6" sqref="H6"/>
    </sheetView>
  </sheetViews>
  <sheetFormatPr defaultRowHeight="13.5" x14ac:dyDescent="0.15"/>
  <cols>
    <col min="1" max="5" width="11.25" customWidth="1"/>
    <col min="6" max="7" width="13.875" customWidth="1"/>
    <col min="8" max="8" width="15.5" customWidth="1"/>
    <col min="9" max="9" width="11.5" customWidth="1"/>
    <col min="11" max="11" width="13.875" customWidth="1"/>
    <col min="12" max="12" width="15.375" customWidth="1"/>
    <col min="13" max="13" width="22.375" customWidth="1"/>
  </cols>
  <sheetData>
    <row r="1" spans="1:13" x14ac:dyDescent="0.15">
      <c r="A1" s="7" t="s">
        <v>18</v>
      </c>
      <c r="B1" s="8" t="s">
        <v>36</v>
      </c>
      <c r="C1" s="8" t="s">
        <v>42</v>
      </c>
      <c r="D1" s="8" t="s">
        <v>43</v>
      </c>
      <c r="E1" s="8" t="s">
        <v>44</v>
      </c>
      <c r="F1" s="8" t="s">
        <v>47</v>
      </c>
      <c r="G1" s="8" t="s">
        <v>45</v>
      </c>
      <c r="H1" s="8" t="s">
        <v>48</v>
      </c>
      <c r="I1" s="8" t="s">
        <v>37</v>
      </c>
      <c r="J1" s="7" t="s">
        <v>19</v>
      </c>
      <c r="K1" s="7" t="s">
        <v>20</v>
      </c>
      <c r="L1" s="8" t="s">
        <v>24</v>
      </c>
      <c r="M1" s="8" t="s">
        <v>46</v>
      </c>
    </row>
    <row r="2" spans="1:13" x14ac:dyDescent="0.15">
      <c r="A2" s="9">
        <v>42767</v>
      </c>
      <c r="B2" s="10">
        <f>SUM(I2:M2)</f>
        <v>216540</v>
      </c>
      <c r="C2" s="10">
        <v>114607</v>
      </c>
      <c r="D2" s="10">
        <f>B2-C2</f>
        <v>101933</v>
      </c>
      <c r="E2" s="13" t="str">
        <f t="shared" ref="E2:E25" si="0">IF((I2=0),"无收入",IF((D2&gt;0),"安全","危险"))</f>
        <v>安全</v>
      </c>
      <c r="F2" s="9"/>
      <c r="G2" s="10">
        <f>IF(I2&gt;0,ROUNDDOWN((I2+J2)/DAY(EOMONTH(A2,0)),-2),"无收入")</f>
        <v>4400</v>
      </c>
      <c r="H2" s="17" t="str">
        <f>IF(I2&gt;0,IF(F2="","",ROUNDDOWN(D2/(DAY(EOMONTH(A2,0))-DAY(F2)+1),-2)),"无收入")</f>
        <v/>
      </c>
      <c r="I2">
        <f>预算初期表!B2</f>
        <v>169000</v>
      </c>
      <c r="J2">
        <v>-45000</v>
      </c>
      <c r="K2">
        <f>分期消化表!B10</f>
        <v>78000</v>
      </c>
      <c r="L2">
        <f>实际固定开支表!B2</f>
        <v>14540</v>
      </c>
      <c r="M2">
        <v>0</v>
      </c>
    </row>
    <row r="3" spans="1:13" x14ac:dyDescent="0.15">
      <c r="A3" s="9">
        <v>42795</v>
      </c>
      <c r="B3" s="10">
        <f t="shared" ref="B3:B25" si="1">SUM(I3:M3)</f>
        <v>-52800</v>
      </c>
      <c r="C3" s="10">
        <v>0</v>
      </c>
      <c r="D3" s="10">
        <f t="shared" ref="D3:D25" si="2">B3-C3</f>
        <v>-52800</v>
      </c>
      <c r="E3" s="13" t="str">
        <f t="shared" si="0"/>
        <v>无收入</v>
      </c>
      <c r="F3" s="13"/>
      <c r="G3" s="17" t="str">
        <f t="shared" ref="G3:G25" si="3">IF(I3&gt;0,ROUNDDOWN((I3+J3)/DAY(EOMONTH(A3,0)),-2),"无收入")</f>
        <v>无收入</v>
      </c>
      <c r="H3" s="17" t="str">
        <f t="shared" ref="H3:H25" si="4">IF(I3&gt;0,IF(F3="","",ROUNDDOWN(D3/(DAY(EOMONTH(A3,0))-DAY(F3)+1),-2)),"无收入")</f>
        <v>无收入</v>
      </c>
      <c r="I3">
        <f>预算初期表!B3</f>
        <v>0</v>
      </c>
      <c r="J3">
        <v>-45000</v>
      </c>
      <c r="K3">
        <f>分期消化表!B11</f>
        <v>-7800</v>
      </c>
      <c r="L3">
        <f>实际固定开支表!B3</f>
        <v>0</v>
      </c>
      <c r="M3">
        <v>0</v>
      </c>
    </row>
    <row r="4" spans="1:13" x14ac:dyDescent="0.15">
      <c r="A4" s="9">
        <v>42826</v>
      </c>
      <c r="B4" s="10">
        <f t="shared" si="1"/>
        <v>-52800</v>
      </c>
      <c r="C4" s="10">
        <v>0</v>
      </c>
      <c r="D4" s="10">
        <f t="shared" si="2"/>
        <v>-52800</v>
      </c>
      <c r="E4" s="13" t="str">
        <f t="shared" si="0"/>
        <v>无收入</v>
      </c>
      <c r="F4" s="13"/>
      <c r="G4" s="17" t="str">
        <f t="shared" si="3"/>
        <v>无收入</v>
      </c>
      <c r="H4" s="17" t="str">
        <f t="shared" si="4"/>
        <v>无收入</v>
      </c>
      <c r="I4">
        <f>预算初期表!B4</f>
        <v>0</v>
      </c>
      <c r="J4">
        <v>-45000</v>
      </c>
      <c r="K4">
        <f>分期消化表!B12</f>
        <v>-7800</v>
      </c>
      <c r="L4">
        <f>实际固定开支表!B4</f>
        <v>0</v>
      </c>
      <c r="M4">
        <v>0</v>
      </c>
    </row>
    <row r="5" spans="1:13" x14ac:dyDescent="0.15">
      <c r="A5" s="9">
        <v>42856</v>
      </c>
      <c r="B5" s="10">
        <f t="shared" si="1"/>
        <v>-52800</v>
      </c>
      <c r="C5" s="10">
        <v>0</v>
      </c>
      <c r="D5" s="10">
        <f t="shared" si="2"/>
        <v>-52800</v>
      </c>
      <c r="E5" s="13" t="str">
        <f t="shared" si="0"/>
        <v>无收入</v>
      </c>
      <c r="F5" s="13"/>
      <c r="G5" s="17" t="str">
        <f t="shared" si="3"/>
        <v>无收入</v>
      </c>
      <c r="H5" s="17" t="str">
        <f t="shared" si="4"/>
        <v>无收入</v>
      </c>
      <c r="I5">
        <f>预算初期表!B5</f>
        <v>0</v>
      </c>
      <c r="J5">
        <v>-45000</v>
      </c>
      <c r="K5">
        <f>分期消化表!B13</f>
        <v>-7800</v>
      </c>
      <c r="L5">
        <f>实际固定开支表!B5</f>
        <v>0</v>
      </c>
      <c r="M5">
        <v>0</v>
      </c>
    </row>
    <row r="6" spans="1:13" x14ac:dyDescent="0.15">
      <c r="A6" s="9">
        <v>42887</v>
      </c>
      <c r="B6" s="10">
        <f t="shared" si="1"/>
        <v>-52800</v>
      </c>
      <c r="C6" s="10">
        <v>0</v>
      </c>
      <c r="D6" s="10">
        <f t="shared" si="2"/>
        <v>-52800</v>
      </c>
      <c r="E6" s="13" t="str">
        <f t="shared" si="0"/>
        <v>无收入</v>
      </c>
      <c r="F6" s="13"/>
      <c r="G6" s="17" t="str">
        <f t="shared" si="3"/>
        <v>无收入</v>
      </c>
      <c r="H6" s="17" t="str">
        <f t="shared" si="4"/>
        <v>无收入</v>
      </c>
      <c r="I6">
        <f>预算初期表!B6</f>
        <v>0</v>
      </c>
      <c r="J6">
        <v>-45000</v>
      </c>
      <c r="K6">
        <f>分期消化表!B14</f>
        <v>-7800</v>
      </c>
      <c r="L6">
        <f>实际固定开支表!B6</f>
        <v>0</v>
      </c>
      <c r="M6">
        <v>0</v>
      </c>
    </row>
    <row r="7" spans="1:13" x14ac:dyDescent="0.15">
      <c r="A7" s="9">
        <v>42917</v>
      </c>
      <c r="B7" s="10">
        <f t="shared" si="1"/>
        <v>-52800</v>
      </c>
      <c r="C7" s="10">
        <v>0</v>
      </c>
      <c r="D7" s="10">
        <f t="shared" si="2"/>
        <v>-52800</v>
      </c>
      <c r="E7" s="13" t="str">
        <f t="shared" si="0"/>
        <v>无收入</v>
      </c>
      <c r="F7" s="13"/>
      <c r="G7" s="17" t="str">
        <f t="shared" si="3"/>
        <v>无收入</v>
      </c>
      <c r="H7" s="17" t="str">
        <f t="shared" si="4"/>
        <v>无收入</v>
      </c>
      <c r="I7">
        <f>预算初期表!B7</f>
        <v>0</v>
      </c>
      <c r="J7">
        <v>-45000</v>
      </c>
      <c r="K7">
        <f>分期消化表!B15</f>
        <v>-7800</v>
      </c>
      <c r="L7">
        <f>实际固定开支表!B7</f>
        <v>0</v>
      </c>
      <c r="M7">
        <v>0</v>
      </c>
    </row>
    <row r="8" spans="1:13" x14ac:dyDescent="0.15">
      <c r="A8" s="9">
        <v>42948</v>
      </c>
      <c r="B8" s="10">
        <f t="shared" si="1"/>
        <v>-52800</v>
      </c>
      <c r="C8" s="10">
        <v>0</v>
      </c>
      <c r="D8" s="10">
        <f t="shared" si="2"/>
        <v>-52800</v>
      </c>
      <c r="E8" s="13" t="str">
        <f t="shared" si="0"/>
        <v>无收入</v>
      </c>
      <c r="F8" s="13"/>
      <c r="G8" s="17" t="str">
        <f t="shared" si="3"/>
        <v>无收入</v>
      </c>
      <c r="H8" s="17" t="str">
        <f t="shared" si="4"/>
        <v>无收入</v>
      </c>
      <c r="I8">
        <f>预算初期表!B8</f>
        <v>0</v>
      </c>
      <c r="J8">
        <v>-45000</v>
      </c>
      <c r="K8">
        <f>分期消化表!B16</f>
        <v>-7800</v>
      </c>
      <c r="L8">
        <f>实际固定开支表!B8</f>
        <v>0</v>
      </c>
      <c r="M8">
        <v>0</v>
      </c>
    </row>
    <row r="9" spans="1:13" x14ac:dyDescent="0.15">
      <c r="A9" s="9">
        <v>42979</v>
      </c>
      <c r="B9" s="10">
        <f t="shared" si="1"/>
        <v>-52800</v>
      </c>
      <c r="C9" s="10">
        <v>0</v>
      </c>
      <c r="D9" s="10">
        <f t="shared" si="2"/>
        <v>-52800</v>
      </c>
      <c r="E9" s="13" t="str">
        <f t="shared" si="0"/>
        <v>无收入</v>
      </c>
      <c r="F9" s="13"/>
      <c r="G9" s="17" t="str">
        <f t="shared" si="3"/>
        <v>无收入</v>
      </c>
      <c r="H9" s="17" t="str">
        <f t="shared" si="4"/>
        <v>无收入</v>
      </c>
      <c r="I9">
        <f>预算初期表!B9</f>
        <v>0</v>
      </c>
      <c r="J9">
        <v>-45000</v>
      </c>
      <c r="K9">
        <f>分期消化表!B17</f>
        <v>-7800</v>
      </c>
      <c r="L9">
        <f>实际固定开支表!B9</f>
        <v>0</v>
      </c>
      <c r="M9">
        <v>0</v>
      </c>
    </row>
    <row r="10" spans="1:13" x14ac:dyDescent="0.15">
      <c r="A10" s="9">
        <v>43009</v>
      </c>
      <c r="B10" s="10">
        <f t="shared" si="1"/>
        <v>-52800</v>
      </c>
      <c r="C10" s="10">
        <v>0</v>
      </c>
      <c r="D10" s="10">
        <f t="shared" si="2"/>
        <v>-52800</v>
      </c>
      <c r="E10" s="13" t="str">
        <f t="shared" si="0"/>
        <v>无收入</v>
      </c>
      <c r="F10" s="13"/>
      <c r="G10" s="17" t="str">
        <f t="shared" si="3"/>
        <v>无收入</v>
      </c>
      <c r="H10" s="17" t="str">
        <f t="shared" si="4"/>
        <v>无收入</v>
      </c>
      <c r="I10">
        <f>预算初期表!B10</f>
        <v>0</v>
      </c>
      <c r="J10">
        <v>-45000</v>
      </c>
      <c r="K10">
        <f>分期消化表!B18</f>
        <v>-7800</v>
      </c>
      <c r="L10">
        <f>实际固定开支表!B10</f>
        <v>0</v>
      </c>
      <c r="M10">
        <v>0</v>
      </c>
    </row>
    <row r="11" spans="1:13" x14ac:dyDescent="0.15">
      <c r="A11" s="9">
        <v>43040</v>
      </c>
      <c r="B11" s="10">
        <f t="shared" si="1"/>
        <v>-52800</v>
      </c>
      <c r="C11" s="10">
        <v>0</v>
      </c>
      <c r="D11" s="10">
        <f t="shared" si="2"/>
        <v>-52800</v>
      </c>
      <c r="E11" s="13" t="str">
        <f t="shared" si="0"/>
        <v>无收入</v>
      </c>
      <c r="F11" s="13"/>
      <c r="G11" s="17" t="str">
        <f t="shared" si="3"/>
        <v>无收入</v>
      </c>
      <c r="H11" s="17" t="str">
        <f t="shared" si="4"/>
        <v>无收入</v>
      </c>
      <c r="I11">
        <f>预算初期表!B11</f>
        <v>0</v>
      </c>
      <c r="J11">
        <v>-45000</v>
      </c>
      <c r="K11">
        <f>分期消化表!B19</f>
        <v>-7800</v>
      </c>
      <c r="L11">
        <f>实际固定开支表!B11</f>
        <v>0</v>
      </c>
      <c r="M11">
        <v>0</v>
      </c>
    </row>
    <row r="12" spans="1:13" x14ac:dyDescent="0.15">
      <c r="A12" s="9">
        <v>43070</v>
      </c>
      <c r="B12" s="10">
        <f t="shared" si="1"/>
        <v>-52800</v>
      </c>
      <c r="C12" s="10">
        <v>0</v>
      </c>
      <c r="D12" s="10">
        <f t="shared" si="2"/>
        <v>-52800</v>
      </c>
      <c r="E12" s="13" t="str">
        <f t="shared" si="0"/>
        <v>无收入</v>
      </c>
      <c r="F12" s="13"/>
      <c r="G12" s="17" t="str">
        <f t="shared" si="3"/>
        <v>无收入</v>
      </c>
      <c r="H12" s="17" t="str">
        <f t="shared" si="4"/>
        <v>无收入</v>
      </c>
      <c r="I12">
        <f>预算初期表!B12</f>
        <v>0</v>
      </c>
      <c r="J12">
        <v>-45000</v>
      </c>
      <c r="K12">
        <f>分期消化表!B20</f>
        <v>-7800</v>
      </c>
      <c r="L12">
        <f>实际固定开支表!B12</f>
        <v>0</v>
      </c>
      <c r="M12">
        <v>0</v>
      </c>
    </row>
    <row r="13" spans="1:13" x14ac:dyDescent="0.15">
      <c r="A13" s="9">
        <v>43101</v>
      </c>
      <c r="B13" s="10">
        <f t="shared" si="1"/>
        <v>-45000</v>
      </c>
      <c r="C13" s="10">
        <v>0</v>
      </c>
      <c r="D13" s="10">
        <f t="shared" si="2"/>
        <v>-45000</v>
      </c>
      <c r="E13" s="13" t="str">
        <f t="shared" si="0"/>
        <v>无收入</v>
      </c>
      <c r="F13" s="13"/>
      <c r="G13" s="17" t="str">
        <f t="shared" si="3"/>
        <v>无收入</v>
      </c>
      <c r="H13" s="17" t="str">
        <f t="shared" si="4"/>
        <v>无收入</v>
      </c>
      <c r="I13">
        <f>预算初期表!B13</f>
        <v>0</v>
      </c>
      <c r="J13">
        <v>-45000</v>
      </c>
      <c r="K13">
        <f>分期消化表!B21</f>
        <v>0</v>
      </c>
      <c r="L13">
        <f>实际固定开支表!B13</f>
        <v>0</v>
      </c>
      <c r="M13">
        <v>0</v>
      </c>
    </row>
    <row r="14" spans="1:13" x14ac:dyDescent="0.15">
      <c r="A14" s="9">
        <v>43132</v>
      </c>
      <c r="B14" s="10">
        <f t="shared" si="1"/>
        <v>-45000</v>
      </c>
      <c r="C14" s="10">
        <v>0</v>
      </c>
      <c r="D14" s="10">
        <f t="shared" si="2"/>
        <v>-45000</v>
      </c>
      <c r="E14" s="13" t="str">
        <f t="shared" si="0"/>
        <v>无收入</v>
      </c>
      <c r="F14" s="13"/>
      <c r="G14" s="17" t="str">
        <f t="shared" si="3"/>
        <v>无收入</v>
      </c>
      <c r="H14" s="17" t="str">
        <f t="shared" si="4"/>
        <v>无收入</v>
      </c>
      <c r="I14">
        <f>预算初期表!B14</f>
        <v>0</v>
      </c>
      <c r="J14">
        <v>-45000</v>
      </c>
      <c r="K14">
        <f>分期消化表!B22</f>
        <v>0</v>
      </c>
      <c r="L14">
        <f>实际固定开支表!B14</f>
        <v>0</v>
      </c>
      <c r="M14">
        <v>0</v>
      </c>
    </row>
    <row r="15" spans="1:13" x14ac:dyDescent="0.15">
      <c r="A15" s="9">
        <v>43160</v>
      </c>
      <c r="B15" s="10">
        <f t="shared" si="1"/>
        <v>-45000</v>
      </c>
      <c r="C15" s="10">
        <v>0</v>
      </c>
      <c r="D15" s="10">
        <f t="shared" si="2"/>
        <v>-45000</v>
      </c>
      <c r="E15" s="13" t="str">
        <f t="shared" si="0"/>
        <v>无收入</v>
      </c>
      <c r="F15" s="13"/>
      <c r="G15" s="17" t="str">
        <f t="shared" si="3"/>
        <v>无收入</v>
      </c>
      <c r="H15" s="17" t="str">
        <f t="shared" si="4"/>
        <v>无收入</v>
      </c>
      <c r="I15">
        <f>预算初期表!B15</f>
        <v>0</v>
      </c>
      <c r="J15">
        <v>-45000</v>
      </c>
      <c r="K15">
        <f>分期消化表!B23</f>
        <v>0</v>
      </c>
      <c r="L15">
        <f>实际固定开支表!B15</f>
        <v>0</v>
      </c>
      <c r="M15">
        <v>0</v>
      </c>
    </row>
    <row r="16" spans="1:13" x14ac:dyDescent="0.15">
      <c r="A16" s="9">
        <v>43191</v>
      </c>
      <c r="B16" s="10">
        <f t="shared" si="1"/>
        <v>-45000</v>
      </c>
      <c r="C16" s="10">
        <v>0</v>
      </c>
      <c r="D16" s="10">
        <f t="shared" si="2"/>
        <v>-45000</v>
      </c>
      <c r="E16" s="13" t="str">
        <f t="shared" si="0"/>
        <v>无收入</v>
      </c>
      <c r="F16" s="13"/>
      <c r="G16" s="17" t="str">
        <f t="shared" si="3"/>
        <v>无收入</v>
      </c>
      <c r="H16" s="17" t="str">
        <f t="shared" si="4"/>
        <v>无收入</v>
      </c>
      <c r="I16">
        <f>预算初期表!B16</f>
        <v>0</v>
      </c>
      <c r="J16">
        <v>-45000</v>
      </c>
      <c r="K16">
        <f>分期消化表!B24</f>
        <v>0</v>
      </c>
      <c r="L16">
        <f>实际固定开支表!B16</f>
        <v>0</v>
      </c>
      <c r="M16">
        <v>0</v>
      </c>
    </row>
    <row r="17" spans="1:13" x14ac:dyDescent="0.15">
      <c r="A17" s="9">
        <v>43221</v>
      </c>
      <c r="B17" s="10">
        <f t="shared" si="1"/>
        <v>-45000</v>
      </c>
      <c r="C17" s="10">
        <v>0</v>
      </c>
      <c r="D17" s="10">
        <f t="shared" si="2"/>
        <v>-45000</v>
      </c>
      <c r="E17" s="13" t="str">
        <f t="shared" si="0"/>
        <v>无收入</v>
      </c>
      <c r="F17" s="13"/>
      <c r="G17" s="17" t="str">
        <f t="shared" si="3"/>
        <v>无收入</v>
      </c>
      <c r="H17" s="17" t="str">
        <f t="shared" si="4"/>
        <v>无收入</v>
      </c>
      <c r="I17">
        <f>预算初期表!B17</f>
        <v>0</v>
      </c>
      <c r="J17">
        <v>-45000</v>
      </c>
      <c r="K17">
        <f>分期消化表!B25</f>
        <v>0</v>
      </c>
      <c r="L17">
        <f>实际固定开支表!B17</f>
        <v>0</v>
      </c>
      <c r="M17">
        <v>0</v>
      </c>
    </row>
    <row r="18" spans="1:13" x14ac:dyDescent="0.15">
      <c r="A18" s="9">
        <v>43252</v>
      </c>
      <c r="B18" s="10">
        <f t="shared" si="1"/>
        <v>-45000</v>
      </c>
      <c r="C18" s="10">
        <v>0</v>
      </c>
      <c r="D18" s="10">
        <f t="shared" si="2"/>
        <v>-45000</v>
      </c>
      <c r="E18" s="13" t="str">
        <f t="shared" si="0"/>
        <v>无收入</v>
      </c>
      <c r="F18" s="13"/>
      <c r="G18" s="17" t="str">
        <f t="shared" si="3"/>
        <v>无收入</v>
      </c>
      <c r="H18" s="17" t="str">
        <f t="shared" si="4"/>
        <v>无收入</v>
      </c>
      <c r="I18">
        <f>预算初期表!B18</f>
        <v>0</v>
      </c>
      <c r="J18">
        <v>-45000</v>
      </c>
      <c r="K18">
        <f>分期消化表!B26</f>
        <v>0</v>
      </c>
      <c r="L18">
        <f>实际固定开支表!B18</f>
        <v>0</v>
      </c>
      <c r="M18">
        <v>0</v>
      </c>
    </row>
    <row r="19" spans="1:13" x14ac:dyDescent="0.15">
      <c r="A19" s="9">
        <v>43282</v>
      </c>
      <c r="B19" s="10">
        <f t="shared" si="1"/>
        <v>-45000</v>
      </c>
      <c r="C19" s="10">
        <v>0</v>
      </c>
      <c r="D19" s="10">
        <f t="shared" si="2"/>
        <v>-45000</v>
      </c>
      <c r="E19" s="13" t="str">
        <f t="shared" si="0"/>
        <v>无收入</v>
      </c>
      <c r="F19" s="13"/>
      <c r="G19" s="17" t="str">
        <f t="shared" si="3"/>
        <v>无收入</v>
      </c>
      <c r="H19" s="17" t="str">
        <f t="shared" si="4"/>
        <v>无收入</v>
      </c>
      <c r="I19">
        <f>预算初期表!B19</f>
        <v>0</v>
      </c>
      <c r="J19">
        <v>-45000</v>
      </c>
      <c r="K19">
        <f>分期消化表!B27</f>
        <v>0</v>
      </c>
      <c r="L19">
        <f>实际固定开支表!B19</f>
        <v>0</v>
      </c>
      <c r="M19">
        <v>0</v>
      </c>
    </row>
    <row r="20" spans="1:13" x14ac:dyDescent="0.15">
      <c r="A20" s="9">
        <v>43313</v>
      </c>
      <c r="B20" s="10">
        <f t="shared" si="1"/>
        <v>-45000</v>
      </c>
      <c r="C20" s="10">
        <v>0</v>
      </c>
      <c r="D20" s="10">
        <f t="shared" si="2"/>
        <v>-45000</v>
      </c>
      <c r="E20" s="13" t="str">
        <f t="shared" si="0"/>
        <v>无收入</v>
      </c>
      <c r="F20" s="13"/>
      <c r="G20" s="17" t="str">
        <f t="shared" si="3"/>
        <v>无收入</v>
      </c>
      <c r="H20" s="17" t="str">
        <f t="shared" si="4"/>
        <v>无收入</v>
      </c>
      <c r="I20">
        <f>预算初期表!B20</f>
        <v>0</v>
      </c>
      <c r="J20">
        <v>-45000</v>
      </c>
      <c r="K20">
        <f>分期消化表!B28</f>
        <v>0</v>
      </c>
      <c r="L20">
        <f>实际固定开支表!B20</f>
        <v>0</v>
      </c>
      <c r="M20">
        <v>0</v>
      </c>
    </row>
    <row r="21" spans="1:13" x14ac:dyDescent="0.15">
      <c r="A21" s="9">
        <v>43344</v>
      </c>
      <c r="B21" s="10">
        <f t="shared" si="1"/>
        <v>-45000</v>
      </c>
      <c r="C21" s="10">
        <v>0</v>
      </c>
      <c r="D21" s="10">
        <f t="shared" si="2"/>
        <v>-45000</v>
      </c>
      <c r="E21" s="13" t="str">
        <f t="shared" si="0"/>
        <v>无收入</v>
      </c>
      <c r="F21" s="13"/>
      <c r="G21" s="17" t="str">
        <f t="shared" si="3"/>
        <v>无收入</v>
      </c>
      <c r="H21" s="17" t="str">
        <f t="shared" si="4"/>
        <v>无收入</v>
      </c>
      <c r="I21">
        <f>预算初期表!B21</f>
        <v>0</v>
      </c>
      <c r="J21">
        <v>-45000</v>
      </c>
      <c r="K21">
        <f>分期消化表!B29</f>
        <v>0</v>
      </c>
      <c r="L21">
        <f>实际固定开支表!B21</f>
        <v>0</v>
      </c>
      <c r="M21">
        <v>0</v>
      </c>
    </row>
    <row r="22" spans="1:13" x14ac:dyDescent="0.15">
      <c r="A22" s="9">
        <v>43374</v>
      </c>
      <c r="B22" s="10">
        <f t="shared" si="1"/>
        <v>-45000</v>
      </c>
      <c r="C22" s="10">
        <v>0</v>
      </c>
      <c r="D22" s="10">
        <f t="shared" si="2"/>
        <v>-45000</v>
      </c>
      <c r="E22" s="13" t="str">
        <f t="shared" si="0"/>
        <v>无收入</v>
      </c>
      <c r="F22" s="13"/>
      <c r="G22" s="17" t="str">
        <f t="shared" si="3"/>
        <v>无收入</v>
      </c>
      <c r="H22" s="17" t="str">
        <f t="shared" si="4"/>
        <v>无收入</v>
      </c>
      <c r="I22">
        <f>预算初期表!B22</f>
        <v>0</v>
      </c>
      <c r="J22">
        <v>-45000</v>
      </c>
      <c r="K22">
        <f>分期消化表!B30</f>
        <v>0</v>
      </c>
      <c r="L22">
        <f>实际固定开支表!B22</f>
        <v>0</v>
      </c>
      <c r="M22">
        <v>0</v>
      </c>
    </row>
    <row r="23" spans="1:13" x14ac:dyDescent="0.15">
      <c r="A23" s="9">
        <v>43405</v>
      </c>
      <c r="B23" s="10">
        <f t="shared" si="1"/>
        <v>-45000</v>
      </c>
      <c r="C23" s="10">
        <v>0</v>
      </c>
      <c r="D23" s="10">
        <f t="shared" si="2"/>
        <v>-45000</v>
      </c>
      <c r="E23" s="13" t="str">
        <f t="shared" si="0"/>
        <v>无收入</v>
      </c>
      <c r="F23" s="13"/>
      <c r="G23" s="17" t="str">
        <f t="shared" si="3"/>
        <v>无收入</v>
      </c>
      <c r="H23" s="17" t="str">
        <f t="shared" si="4"/>
        <v>无收入</v>
      </c>
      <c r="I23">
        <f>预算初期表!B23</f>
        <v>0</v>
      </c>
      <c r="J23">
        <v>-45000</v>
      </c>
      <c r="K23">
        <f>分期消化表!B31</f>
        <v>0</v>
      </c>
      <c r="L23">
        <f>实际固定开支表!B23</f>
        <v>0</v>
      </c>
      <c r="M23">
        <v>0</v>
      </c>
    </row>
    <row r="24" spans="1:13" x14ac:dyDescent="0.15">
      <c r="A24" s="9">
        <v>43435</v>
      </c>
      <c r="B24" s="10">
        <f t="shared" si="1"/>
        <v>-45000</v>
      </c>
      <c r="C24" s="10">
        <v>0</v>
      </c>
      <c r="D24" s="10">
        <f t="shared" si="2"/>
        <v>-45000</v>
      </c>
      <c r="E24" s="13" t="str">
        <f t="shared" si="0"/>
        <v>无收入</v>
      </c>
      <c r="F24" s="13"/>
      <c r="G24" s="17" t="str">
        <f t="shared" si="3"/>
        <v>无收入</v>
      </c>
      <c r="H24" s="17" t="str">
        <f t="shared" si="4"/>
        <v>无收入</v>
      </c>
      <c r="I24">
        <f>预算初期表!B24</f>
        <v>0</v>
      </c>
      <c r="J24">
        <v>-45000</v>
      </c>
      <c r="K24">
        <f>分期消化表!B32</f>
        <v>0</v>
      </c>
      <c r="L24">
        <f>实际固定开支表!B24</f>
        <v>0</v>
      </c>
      <c r="M24">
        <v>0</v>
      </c>
    </row>
    <row r="25" spans="1:13" x14ac:dyDescent="0.15">
      <c r="A25" s="9">
        <v>43466</v>
      </c>
      <c r="B25" s="10">
        <f t="shared" si="1"/>
        <v>-45000</v>
      </c>
      <c r="C25" s="10">
        <v>0</v>
      </c>
      <c r="D25" s="10">
        <f t="shared" si="2"/>
        <v>-45000</v>
      </c>
      <c r="E25" s="13" t="str">
        <f t="shared" si="0"/>
        <v>无收入</v>
      </c>
      <c r="F25" s="13"/>
      <c r="G25" s="17" t="str">
        <f t="shared" si="3"/>
        <v>无收入</v>
      </c>
      <c r="H25" s="17" t="str">
        <f t="shared" si="4"/>
        <v>无收入</v>
      </c>
      <c r="I25">
        <f>预算初期表!B25</f>
        <v>0</v>
      </c>
      <c r="J25">
        <v>-45000</v>
      </c>
      <c r="K25">
        <f>分期消化表!B33</f>
        <v>0</v>
      </c>
      <c r="L25">
        <f>实际固定开支表!B25</f>
        <v>0</v>
      </c>
      <c r="M25">
        <v>0</v>
      </c>
    </row>
    <row r="26" spans="1:13" x14ac:dyDescent="0.15">
      <c r="F26" s="10"/>
      <c r="G26" s="10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" sqref="E2"/>
    </sheetView>
  </sheetViews>
  <sheetFormatPr defaultRowHeight="13.5" x14ac:dyDescent="0.15"/>
  <cols>
    <col min="1" max="1" width="12.75" customWidth="1"/>
    <col min="2" max="2" width="14.375" customWidth="1"/>
  </cols>
  <sheetData>
    <row r="1" spans="1:5" x14ac:dyDescent="0.15">
      <c r="A1" s="12" t="s">
        <v>18</v>
      </c>
      <c r="B1" s="8" t="s">
        <v>38</v>
      </c>
      <c r="C1" s="12" t="s">
        <v>39</v>
      </c>
      <c r="D1" s="12" t="s">
        <v>40</v>
      </c>
      <c r="E1" s="12" t="s">
        <v>41</v>
      </c>
    </row>
    <row r="2" spans="1:5" x14ac:dyDescent="0.15">
      <c r="A2" s="9">
        <f>预算表!A2</f>
        <v>42767</v>
      </c>
      <c r="B2">
        <f>ROUNDDOWN(SUM(C2:E2)*0.7,-3)</f>
        <v>169000</v>
      </c>
      <c r="C2">
        <v>205200</v>
      </c>
      <c r="D2">
        <v>21000</v>
      </c>
      <c r="E2">
        <v>16000</v>
      </c>
    </row>
    <row r="3" spans="1:5" x14ac:dyDescent="0.15">
      <c r="A3" s="9">
        <f>预算表!A3</f>
        <v>42795</v>
      </c>
    </row>
    <row r="4" spans="1:5" x14ac:dyDescent="0.15">
      <c r="A4" s="9">
        <f>预算表!A4</f>
        <v>42826</v>
      </c>
    </row>
    <row r="5" spans="1:5" x14ac:dyDescent="0.15">
      <c r="A5" s="9">
        <f>预算表!A5</f>
        <v>42856</v>
      </c>
    </row>
    <row r="6" spans="1:5" x14ac:dyDescent="0.15">
      <c r="A6" s="9">
        <f>预算表!A6</f>
        <v>42887</v>
      </c>
    </row>
    <row r="7" spans="1:5" x14ac:dyDescent="0.15">
      <c r="A7" s="9">
        <f>预算表!A7</f>
        <v>42917</v>
      </c>
    </row>
    <row r="8" spans="1:5" x14ac:dyDescent="0.15">
      <c r="A8" s="9">
        <f>预算表!A8</f>
        <v>42948</v>
      </c>
    </row>
    <row r="9" spans="1:5" x14ac:dyDescent="0.15">
      <c r="A9" s="9">
        <f>预算表!A9</f>
        <v>42979</v>
      </c>
    </row>
    <row r="10" spans="1:5" x14ac:dyDescent="0.15">
      <c r="A10" s="9">
        <f>预算表!A10</f>
        <v>43009</v>
      </c>
    </row>
    <row r="11" spans="1:5" x14ac:dyDescent="0.15">
      <c r="A11" s="9">
        <f>预算表!A11</f>
        <v>43040</v>
      </c>
    </row>
    <row r="12" spans="1:5" x14ac:dyDescent="0.15">
      <c r="A12" s="9">
        <f>预算表!A12</f>
        <v>43070</v>
      </c>
    </row>
    <row r="13" spans="1:5" x14ac:dyDescent="0.15">
      <c r="A13" s="9">
        <f>预算表!A13</f>
        <v>43101</v>
      </c>
    </row>
    <row r="14" spans="1:5" x14ac:dyDescent="0.15">
      <c r="A14" s="9">
        <f>预算表!A14</f>
        <v>43132</v>
      </c>
    </row>
    <row r="15" spans="1:5" x14ac:dyDescent="0.15">
      <c r="A15" s="9">
        <f>预算表!A15</f>
        <v>43160</v>
      </c>
    </row>
    <row r="16" spans="1:5" x14ac:dyDescent="0.15">
      <c r="A16" s="9">
        <f>预算表!A16</f>
        <v>43191</v>
      </c>
    </row>
    <row r="17" spans="1:1" x14ac:dyDescent="0.15">
      <c r="A17" s="9">
        <f>预算表!A17</f>
        <v>43221</v>
      </c>
    </row>
    <row r="18" spans="1:1" x14ac:dyDescent="0.15">
      <c r="A18" s="9">
        <f>预算表!A18</f>
        <v>43252</v>
      </c>
    </row>
    <row r="19" spans="1:1" x14ac:dyDescent="0.15">
      <c r="A19" s="9">
        <f>预算表!A19</f>
        <v>43282</v>
      </c>
    </row>
    <row r="20" spans="1:1" x14ac:dyDescent="0.15">
      <c r="A20" s="9">
        <f>预算表!A20</f>
        <v>43313</v>
      </c>
    </row>
    <row r="21" spans="1:1" x14ac:dyDescent="0.15">
      <c r="A21" s="9">
        <f>预算表!A21</f>
        <v>43344</v>
      </c>
    </row>
    <row r="22" spans="1:1" x14ac:dyDescent="0.15">
      <c r="A22" s="9">
        <f>预算表!A22</f>
        <v>43374</v>
      </c>
    </row>
    <row r="23" spans="1:1" x14ac:dyDescent="0.15">
      <c r="A23" s="9">
        <f>预算表!A23</f>
        <v>43405</v>
      </c>
    </row>
    <row r="24" spans="1:1" x14ac:dyDescent="0.15">
      <c r="A24" s="9">
        <f>预算表!A24</f>
        <v>43435</v>
      </c>
    </row>
    <row r="25" spans="1:1" x14ac:dyDescent="0.15">
      <c r="A25" s="9">
        <f>预算表!A25</f>
        <v>43466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9" workbookViewId="0">
      <selection activeCell="A10" sqref="A10:A33"/>
    </sheetView>
  </sheetViews>
  <sheetFormatPr defaultRowHeight="13.5" x14ac:dyDescent="0.15"/>
  <cols>
    <col min="1" max="2" width="15.75" customWidth="1"/>
    <col min="3" max="3" width="15.625" customWidth="1"/>
    <col min="4" max="4" width="17.375" customWidth="1"/>
    <col min="6" max="6" width="10.5" bestFit="1" customWidth="1"/>
    <col min="14" max="14" width="9" customWidth="1"/>
    <col min="19" max="20" width="9.5" bestFit="1" customWidth="1"/>
  </cols>
  <sheetData>
    <row r="1" spans="1:21" x14ac:dyDescent="0.15">
      <c r="A1" s="15" t="s">
        <v>16</v>
      </c>
      <c r="B1" s="15"/>
      <c r="C1" s="12" t="s">
        <v>15</v>
      </c>
      <c r="D1" s="12" t="s">
        <v>23</v>
      </c>
      <c r="E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11"/>
      <c r="T1" s="11"/>
    </row>
    <row r="2" spans="1:21" x14ac:dyDescent="0.15">
      <c r="A2" s="14" t="s">
        <v>10</v>
      </c>
      <c r="B2" s="14"/>
      <c r="C2" s="9">
        <v>42767</v>
      </c>
      <c r="D2" s="9"/>
      <c r="F2" s="10"/>
    </row>
    <row r="3" spans="1:21" x14ac:dyDescent="0.15">
      <c r="A3" s="16" t="s">
        <v>11</v>
      </c>
      <c r="B3" s="16"/>
      <c r="C3" s="9">
        <v>43100</v>
      </c>
      <c r="D3" s="9"/>
      <c r="F3" s="10"/>
    </row>
    <row r="4" spans="1:21" x14ac:dyDescent="0.15">
      <c r="A4" s="16" t="s">
        <v>12</v>
      </c>
      <c r="B4" s="16"/>
      <c r="C4">
        <v>85900</v>
      </c>
      <c r="D4" s="10"/>
      <c r="F4" s="10"/>
    </row>
    <row r="5" spans="1:21" x14ac:dyDescent="0.15">
      <c r="A5" s="16" t="s">
        <v>17</v>
      </c>
      <c r="B5" s="16"/>
      <c r="C5" s="10">
        <f>DATEDIF(C2,C3,"m") + 1</f>
        <v>11</v>
      </c>
      <c r="D5" s="10"/>
      <c r="F5" s="10"/>
    </row>
    <row r="6" spans="1:21" x14ac:dyDescent="0.15">
      <c r="A6" s="16" t="s">
        <v>13</v>
      </c>
      <c r="B6" s="16"/>
      <c r="C6">
        <f>C4-C7*(C5-1)</f>
        <v>7900</v>
      </c>
      <c r="F6" s="10"/>
    </row>
    <row r="7" spans="1:21" x14ac:dyDescent="0.15">
      <c r="A7" s="16" t="s">
        <v>14</v>
      </c>
      <c r="B7" s="16"/>
      <c r="C7">
        <f>ROUNDDOWN(C4/C5,-2)</f>
        <v>7800</v>
      </c>
      <c r="F7" s="10"/>
    </row>
    <row r="8" spans="1:21" x14ac:dyDescent="0.15">
      <c r="C8" s="9"/>
      <c r="D8" s="9"/>
      <c r="F8" s="10"/>
    </row>
    <row r="9" spans="1:21" x14ac:dyDescent="0.15">
      <c r="A9" s="8" t="s">
        <v>21</v>
      </c>
      <c r="B9" s="8" t="s">
        <v>22</v>
      </c>
      <c r="C9" s="9"/>
      <c r="D9" s="9"/>
      <c r="F9" s="10"/>
    </row>
    <row r="10" spans="1:21" x14ac:dyDescent="0.15">
      <c r="A10" s="9">
        <f>预算表!A2</f>
        <v>42767</v>
      </c>
      <c r="B10" s="10">
        <f>SUM(C10:X10)</f>
        <v>78000</v>
      </c>
      <c r="C10">
        <f>IF(($A10=C$2),C$4-C$6,IF(($A10&lt;=C$3),-C$7,0))</f>
        <v>78000</v>
      </c>
      <c r="D10">
        <f>IF(($A10=D$2),D$4-D$6,IF(($A10&lt;=D$3),-D$7,0))</f>
        <v>0</v>
      </c>
    </row>
    <row r="11" spans="1:21" x14ac:dyDescent="0.15">
      <c r="A11" s="9">
        <f>预算表!A3</f>
        <v>42795</v>
      </c>
      <c r="B11" s="10">
        <f t="shared" ref="B11:B33" si="0">SUM(C11:X11)</f>
        <v>-7800</v>
      </c>
      <c r="C11">
        <f t="shared" ref="C11:D26" si="1">IF(($A11=C$2),C$4-C$6,IF(($A11&lt;=C$3),-C$7,0))</f>
        <v>-7800</v>
      </c>
      <c r="D11">
        <f t="shared" si="1"/>
        <v>0</v>
      </c>
    </row>
    <row r="12" spans="1:21" x14ac:dyDescent="0.15">
      <c r="A12" s="9">
        <f>预算表!A4</f>
        <v>42826</v>
      </c>
      <c r="B12" s="10">
        <f t="shared" si="0"/>
        <v>-7800</v>
      </c>
      <c r="C12">
        <f t="shared" si="1"/>
        <v>-7800</v>
      </c>
      <c r="D12">
        <f t="shared" si="1"/>
        <v>0</v>
      </c>
    </row>
    <row r="13" spans="1:21" x14ac:dyDescent="0.15">
      <c r="A13" s="9">
        <f>预算表!A5</f>
        <v>42856</v>
      </c>
      <c r="B13" s="10">
        <f t="shared" si="0"/>
        <v>-7800</v>
      </c>
      <c r="C13">
        <f t="shared" si="1"/>
        <v>-7800</v>
      </c>
      <c r="D13">
        <f t="shared" si="1"/>
        <v>0</v>
      </c>
    </row>
    <row r="14" spans="1:21" x14ac:dyDescent="0.15">
      <c r="A14" s="9">
        <f>预算表!A6</f>
        <v>42887</v>
      </c>
      <c r="B14" s="10">
        <f t="shared" si="0"/>
        <v>-7800</v>
      </c>
      <c r="C14">
        <f t="shared" si="1"/>
        <v>-7800</v>
      </c>
      <c r="D14">
        <f t="shared" si="1"/>
        <v>0</v>
      </c>
      <c r="O14" s="12"/>
      <c r="P14" s="12"/>
      <c r="Q14" s="8"/>
      <c r="R14" s="8"/>
      <c r="S14" s="8"/>
      <c r="T14" s="8"/>
      <c r="U14" s="8"/>
    </row>
    <row r="15" spans="1:21" x14ac:dyDescent="0.15">
      <c r="A15" s="9">
        <f>预算表!A7</f>
        <v>42917</v>
      </c>
      <c r="B15" s="10">
        <f t="shared" si="0"/>
        <v>-7800</v>
      </c>
      <c r="C15">
        <f t="shared" si="1"/>
        <v>-7800</v>
      </c>
      <c r="D15">
        <f t="shared" si="1"/>
        <v>0</v>
      </c>
      <c r="O15" s="12"/>
      <c r="P15" s="9"/>
      <c r="Q15" s="9"/>
      <c r="S15" s="10"/>
    </row>
    <row r="16" spans="1:21" x14ac:dyDescent="0.15">
      <c r="A16" s="9">
        <f>预算表!A8</f>
        <v>42948</v>
      </c>
      <c r="B16" s="10">
        <f t="shared" si="0"/>
        <v>-7800</v>
      </c>
      <c r="C16">
        <f t="shared" si="1"/>
        <v>-7800</v>
      </c>
      <c r="D16">
        <f t="shared" si="1"/>
        <v>0</v>
      </c>
      <c r="P16" s="9"/>
      <c r="Q16" s="9"/>
      <c r="S16" s="10"/>
    </row>
    <row r="17" spans="1:4" x14ac:dyDescent="0.15">
      <c r="A17" s="9">
        <f>预算表!A9</f>
        <v>42979</v>
      </c>
      <c r="B17" s="10">
        <f t="shared" si="0"/>
        <v>-7800</v>
      </c>
      <c r="C17">
        <f t="shared" si="1"/>
        <v>-7800</v>
      </c>
      <c r="D17">
        <f t="shared" si="1"/>
        <v>0</v>
      </c>
    </row>
    <row r="18" spans="1:4" x14ac:dyDescent="0.15">
      <c r="A18" s="9">
        <f>预算表!A10</f>
        <v>43009</v>
      </c>
      <c r="B18" s="10">
        <f t="shared" si="0"/>
        <v>-7800</v>
      </c>
      <c r="C18">
        <f t="shared" si="1"/>
        <v>-7800</v>
      </c>
      <c r="D18">
        <f t="shared" si="1"/>
        <v>0</v>
      </c>
    </row>
    <row r="19" spans="1:4" x14ac:dyDescent="0.15">
      <c r="A19" s="9">
        <f>预算表!A11</f>
        <v>43040</v>
      </c>
      <c r="B19" s="10">
        <f t="shared" si="0"/>
        <v>-7800</v>
      </c>
      <c r="C19">
        <f t="shared" si="1"/>
        <v>-7800</v>
      </c>
      <c r="D19">
        <f t="shared" si="1"/>
        <v>0</v>
      </c>
    </row>
    <row r="20" spans="1:4" x14ac:dyDescent="0.15">
      <c r="A20" s="9">
        <f>预算表!A12</f>
        <v>43070</v>
      </c>
      <c r="B20" s="10">
        <f t="shared" si="0"/>
        <v>-7800</v>
      </c>
      <c r="C20">
        <f t="shared" si="1"/>
        <v>-7800</v>
      </c>
      <c r="D20">
        <f t="shared" si="1"/>
        <v>0</v>
      </c>
    </row>
    <row r="21" spans="1:4" x14ac:dyDescent="0.15">
      <c r="A21" s="9">
        <f>预算表!A13</f>
        <v>43101</v>
      </c>
      <c r="B21" s="10">
        <f t="shared" si="0"/>
        <v>0</v>
      </c>
      <c r="C21">
        <f t="shared" ref="C21:C33" si="2">IF(($A21=C$2),C$6,IF(($A21&lt;=C$3),C$7,0))</f>
        <v>0</v>
      </c>
      <c r="D21">
        <f t="shared" si="1"/>
        <v>0</v>
      </c>
    </row>
    <row r="22" spans="1:4" x14ac:dyDescent="0.15">
      <c r="A22" s="9">
        <f>预算表!A14</f>
        <v>43132</v>
      </c>
      <c r="B22" s="10">
        <f t="shared" si="0"/>
        <v>0</v>
      </c>
      <c r="C22">
        <f t="shared" si="2"/>
        <v>0</v>
      </c>
      <c r="D22">
        <f t="shared" si="1"/>
        <v>0</v>
      </c>
    </row>
    <row r="23" spans="1:4" x14ac:dyDescent="0.15">
      <c r="A23" s="9">
        <f>预算表!A15</f>
        <v>43160</v>
      </c>
      <c r="B23" s="10">
        <f t="shared" si="0"/>
        <v>0</v>
      </c>
      <c r="C23">
        <f t="shared" si="2"/>
        <v>0</v>
      </c>
      <c r="D23">
        <f t="shared" si="1"/>
        <v>0</v>
      </c>
    </row>
    <row r="24" spans="1:4" x14ac:dyDescent="0.15">
      <c r="A24" s="9">
        <f>预算表!A16</f>
        <v>43191</v>
      </c>
      <c r="B24" s="10">
        <f t="shared" si="0"/>
        <v>0</v>
      </c>
      <c r="C24">
        <f t="shared" si="2"/>
        <v>0</v>
      </c>
      <c r="D24">
        <f t="shared" si="1"/>
        <v>0</v>
      </c>
    </row>
    <row r="25" spans="1:4" x14ac:dyDescent="0.15">
      <c r="A25" s="9">
        <f>预算表!A17</f>
        <v>43221</v>
      </c>
      <c r="B25" s="10">
        <f t="shared" si="0"/>
        <v>0</v>
      </c>
      <c r="C25">
        <f t="shared" si="2"/>
        <v>0</v>
      </c>
      <c r="D25">
        <f t="shared" si="1"/>
        <v>0</v>
      </c>
    </row>
    <row r="26" spans="1:4" x14ac:dyDescent="0.15">
      <c r="A26" s="9">
        <f>预算表!A18</f>
        <v>43252</v>
      </c>
      <c r="B26" s="10">
        <f t="shared" si="0"/>
        <v>0</v>
      </c>
      <c r="C26">
        <f t="shared" si="2"/>
        <v>0</v>
      </c>
      <c r="D26">
        <f t="shared" si="1"/>
        <v>0</v>
      </c>
    </row>
    <row r="27" spans="1:4" x14ac:dyDescent="0.15">
      <c r="A27" s="9">
        <f>预算表!A19</f>
        <v>43282</v>
      </c>
      <c r="B27" s="10">
        <f t="shared" si="0"/>
        <v>0</v>
      </c>
      <c r="C27">
        <f t="shared" si="2"/>
        <v>0</v>
      </c>
      <c r="D27">
        <f t="shared" ref="D27:D33" si="3">IF(($A27=D$2),D$4-D$6,IF(($A27&lt;=D$3),-D$7,0))</f>
        <v>0</v>
      </c>
    </row>
    <row r="28" spans="1:4" x14ac:dyDescent="0.15">
      <c r="A28" s="9">
        <f>预算表!A20</f>
        <v>43313</v>
      </c>
      <c r="B28" s="10">
        <f t="shared" si="0"/>
        <v>0</v>
      </c>
      <c r="C28">
        <f t="shared" si="2"/>
        <v>0</v>
      </c>
      <c r="D28">
        <f t="shared" si="3"/>
        <v>0</v>
      </c>
    </row>
    <row r="29" spans="1:4" x14ac:dyDescent="0.15">
      <c r="A29" s="9">
        <f>预算表!A21</f>
        <v>43344</v>
      </c>
      <c r="B29" s="10">
        <f t="shared" si="0"/>
        <v>0</v>
      </c>
      <c r="C29">
        <f t="shared" si="2"/>
        <v>0</v>
      </c>
      <c r="D29">
        <f t="shared" si="3"/>
        <v>0</v>
      </c>
    </row>
    <row r="30" spans="1:4" x14ac:dyDescent="0.15">
      <c r="A30" s="9">
        <f>预算表!A22</f>
        <v>43374</v>
      </c>
      <c r="B30" s="10">
        <f t="shared" si="0"/>
        <v>0</v>
      </c>
      <c r="C30">
        <f t="shared" si="2"/>
        <v>0</v>
      </c>
      <c r="D30">
        <f t="shared" si="3"/>
        <v>0</v>
      </c>
    </row>
    <row r="31" spans="1:4" x14ac:dyDescent="0.15">
      <c r="A31" s="9">
        <f>预算表!A23</f>
        <v>43405</v>
      </c>
      <c r="B31" s="10">
        <f t="shared" si="0"/>
        <v>0</v>
      </c>
      <c r="C31">
        <f t="shared" si="2"/>
        <v>0</v>
      </c>
      <c r="D31">
        <f t="shared" si="3"/>
        <v>0</v>
      </c>
    </row>
    <row r="32" spans="1:4" x14ac:dyDescent="0.15">
      <c r="A32" s="9">
        <f>预算表!A24</f>
        <v>43435</v>
      </c>
      <c r="B32" s="10">
        <f t="shared" si="0"/>
        <v>0</v>
      </c>
      <c r="C32">
        <f t="shared" si="2"/>
        <v>0</v>
      </c>
      <c r="D32">
        <f t="shared" si="3"/>
        <v>0</v>
      </c>
    </row>
    <row r="33" spans="1:4" x14ac:dyDescent="0.15">
      <c r="A33" s="9">
        <f>预算表!A25</f>
        <v>43466</v>
      </c>
      <c r="B33" s="10">
        <f t="shared" si="0"/>
        <v>0</v>
      </c>
      <c r="C33">
        <f t="shared" si="2"/>
        <v>0</v>
      </c>
      <c r="D33">
        <f t="shared" si="3"/>
        <v>0</v>
      </c>
    </row>
    <row r="34" spans="1:4" x14ac:dyDescent="0.15">
      <c r="A34" s="9"/>
    </row>
    <row r="35" spans="1:4" x14ac:dyDescent="0.15">
      <c r="A35" s="9"/>
    </row>
  </sheetData>
  <mergeCells count="7">
    <mergeCell ref="A6:B6"/>
    <mergeCell ref="A7:B7"/>
    <mergeCell ref="A1:B1"/>
    <mergeCell ref="A2:B2"/>
    <mergeCell ref="A3:B3"/>
    <mergeCell ref="A4:B4"/>
    <mergeCell ref="A5:B5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A25"/>
    </sheetView>
  </sheetViews>
  <sheetFormatPr defaultRowHeight="13.5" x14ac:dyDescent="0.15"/>
  <cols>
    <col min="1" max="1" width="11.25" customWidth="1"/>
    <col min="2" max="2" width="15.375" customWidth="1"/>
    <col min="3" max="4" width="16.25" customWidth="1"/>
    <col min="5" max="13" width="18.125" customWidth="1"/>
  </cols>
  <sheetData>
    <row r="1" spans="1:13" x14ac:dyDescent="0.15">
      <c r="A1" s="12" t="s">
        <v>18</v>
      </c>
      <c r="B1" s="8" t="s">
        <v>24</v>
      </c>
      <c r="C1" s="12" t="s">
        <v>25</v>
      </c>
      <c r="D1" s="12" t="s">
        <v>35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</row>
    <row r="2" spans="1:13" x14ac:dyDescent="0.15">
      <c r="A2" s="9">
        <f>预算表!A2</f>
        <v>42767</v>
      </c>
      <c r="B2">
        <f>SUM(C2:M2)</f>
        <v>14540</v>
      </c>
      <c r="C2">
        <v>14540</v>
      </c>
      <c r="D2">
        <v>0</v>
      </c>
    </row>
    <row r="3" spans="1:13" x14ac:dyDescent="0.15">
      <c r="A3" s="9">
        <f>预算表!A3</f>
        <v>42795</v>
      </c>
    </row>
    <row r="4" spans="1:13" x14ac:dyDescent="0.15">
      <c r="A4" s="9">
        <f>预算表!A4</f>
        <v>42826</v>
      </c>
    </row>
    <row r="5" spans="1:13" x14ac:dyDescent="0.15">
      <c r="A5" s="9">
        <f>预算表!A5</f>
        <v>42856</v>
      </c>
    </row>
    <row r="6" spans="1:13" x14ac:dyDescent="0.15">
      <c r="A6" s="9">
        <f>预算表!A6</f>
        <v>42887</v>
      </c>
    </row>
    <row r="7" spans="1:13" x14ac:dyDescent="0.15">
      <c r="A7" s="9">
        <f>预算表!A7</f>
        <v>42917</v>
      </c>
    </row>
    <row r="8" spans="1:13" x14ac:dyDescent="0.15">
      <c r="A8" s="9">
        <f>预算表!A8</f>
        <v>42948</v>
      </c>
    </row>
    <row r="9" spans="1:13" x14ac:dyDescent="0.15">
      <c r="A9" s="9">
        <f>预算表!A9</f>
        <v>42979</v>
      </c>
    </row>
    <row r="10" spans="1:13" x14ac:dyDescent="0.15">
      <c r="A10" s="9">
        <f>预算表!A10</f>
        <v>43009</v>
      </c>
    </row>
    <row r="11" spans="1:13" x14ac:dyDescent="0.15">
      <c r="A11" s="9">
        <f>预算表!A11</f>
        <v>43040</v>
      </c>
    </row>
    <row r="12" spans="1:13" x14ac:dyDescent="0.15">
      <c r="A12" s="9">
        <f>预算表!A12</f>
        <v>43070</v>
      </c>
    </row>
    <row r="13" spans="1:13" x14ac:dyDescent="0.15">
      <c r="A13" s="9">
        <f>预算表!A13</f>
        <v>43101</v>
      </c>
    </row>
    <row r="14" spans="1:13" x14ac:dyDescent="0.15">
      <c r="A14" s="9">
        <f>预算表!A14</f>
        <v>43132</v>
      </c>
    </row>
    <row r="15" spans="1:13" x14ac:dyDescent="0.15">
      <c r="A15" s="9">
        <f>预算表!A15</f>
        <v>43160</v>
      </c>
    </row>
    <row r="16" spans="1:13" x14ac:dyDescent="0.15">
      <c r="A16" s="9">
        <f>预算表!A16</f>
        <v>43191</v>
      </c>
    </row>
    <row r="17" spans="1:1" x14ac:dyDescent="0.15">
      <c r="A17" s="9">
        <f>预算表!A17</f>
        <v>43221</v>
      </c>
    </row>
    <row r="18" spans="1:1" x14ac:dyDescent="0.15">
      <c r="A18" s="9">
        <f>预算表!A18</f>
        <v>43252</v>
      </c>
    </row>
    <row r="19" spans="1:1" x14ac:dyDescent="0.15">
      <c r="A19" s="9">
        <f>预算表!A19</f>
        <v>43282</v>
      </c>
    </row>
    <row r="20" spans="1:1" x14ac:dyDescent="0.15">
      <c r="A20" s="9">
        <f>预算表!A20</f>
        <v>43313</v>
      </c>
    </row>
    <row r="21" spans="1:1" x14ac:dyDescent="0.15">
      <c r="A21" s="9">
        <f>预算表!A21</f>
        <v>43344</v>
      </c>
    </row>
    <row r="22" spans="1:1" x14ac:dyDescent="0.15">
      <c r="A22" s="9">
        <f>预算表!A22</f>
        <v>43374</v>
      </c>
    </row>
    <row r="23" spans="1:1" x14ac:dyDescent="0.15">
      <c r="A23" s="9">
        <f>预算表!A23</f>
        <v>43405</v>
      </c>
    </row>
    <row r="24" spans="1:1" x14ac:dyDescent="0.15">
      <c r="A24" s="9">
        <f>预算表!A24</f>
        <v>43435</v>
      </c>
    </row>
    <row r="25" spans="1:1" x14ac:dyDescent="0.15">
      <c r="A25" s="9">
        <f>预算表!A25</f>
        <v>43466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加班表</vt:lpstr>
      <vt:lpstr>预算表</vt:lpstr>
      <vt:lpstr>预算初期表</vt:lpstr>
      <vt:lpstr>分期消化表</vt:lpstr>
      <vt:lpstr>实际固定开支表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2017-02-07T08:21:09Z</dcterms:modified>
</cp:coreProperties>
</file>