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자 데이터" sheetId="1" r:id="rId4"/>
    <sheet state="visible" name="값 데이터" sheetId="2" r:id="rId5"/>
  </sheets>
  <definedNames/>
  <calcPr/>
  <extLst>
    <ext uri="GoogleSheetsCustomDataVersion1">
      <go:sheetsCustomData xmlns:go="http://customooxmlschemas.google.com/" r:id="rId6" roundtripDataSignature="AMtx7midmFQIkyctgGVAIvsElUlcRrPN5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스킬 개별 쿨타임
======</t>
      </text>
    </comment>
    <comment authorId="0" ref="B1">
      <text>
        <t xml:space="preserve">기본적으로 하나만 사용
======</t>
      </text>
    </comment>
    <comment authorId="0" ref="C1">
      <text>
        <t xml:space="preserve">필요하면 두개 사용
======</t>
      </text>
    </comment>
    <comment authorId="0" ref="D1">
      <text>
        <t xml:space="preserve">효과 데이터 / 0 = 효과 없음 / 실수 값으로 효과 수치 변화 (ex. 이펙트 시간 범위 등)
======</t>
      </text>
    </comment>
    <comment authorId="0" ref="E1">
      <text>
        <t xml:space="preserve">효과 데이터 / 0 = 효과 없음 / 실수 값으로 효과 수치 변화 (ex. 이펙트 시간 범위 등)
======</t>
      </text>
    </comment>
    <comment authorId="0" ref="F1">
      <text>
        <t xml:space="preserve">작동 시간 / 0 = 즉발(0초) ~ 
======</t>
      </text>
    </comment>
    <comment authorId="0" ref="G1">
      <text>
        <t xml:space="preserve">범위 스킬시 사정거리
======</t>
      </text>
    </comment>
    <comment authorId="0" ref="H1">
      <text>
        <t xml:space="preserve">스킬 사용시 채워지는 궁극기 게이지 값 / 영웅 데이터베이스의 Ultimate_Gauge와 연동
======</t>
      </text>
    </comment>
    <comment authorId="0" ref="I1">
      <text>
        <t xml:space="preserve">0 = 단일 적군 / 1 = 단일 아군 / 2 = 전체 적군 / 3 = 전체 아군 / 4 = 자기 자신 / 5 = 범위 내 아군 / 6 =범위 내 적군
======</t>
      </text>
    </comment>
    <comment authorId="0" ref="J1">
      <text>
        <t xml:space="preserve">0 = 일회성 이벤트 스킬 1 = 일정 시간 지속 스킬
======</t>
      </text>
    </comment>
    <comment authorId="0" ref="K1">
      <text>
        <t xml:space="preserve">0 = 일회성 이벤트 궁극기 1 = 일정 시간 지속 궁극기
======</t>
      </text>
    </comment>
    <comment authorId="0" ref="L1">
      <text>
        <t xml:space="preserve">0 = 무속성 / 1 = 불속성 / 2 = 물속성 / 3 = 풀속성
======</t>
      </text>
    </comment>
    <comment authorId="0" ref="M1">
      <text>
        <t xml:space="preserve">효과 데이터 / 0 = 효과 없음 / 정수 값으로 효과 수치 변화 (ex. 이펙트 시간 범위 등)
======</t>
      </text>
    </comment>
    <comment authorId="0" ref="N1">
      <text>
        <t xml:space="preserve">효과 데이터 / 0 = 효과 없음 / 정수 값으로 효과 수치 변화 (ex. 이펙트 시간 범위 등)
======</t>
      </text>
    </comment>
  </commentList>
</comments>
</file>

<file path=xl/sharedStrings.xml><?xml version="1.0" encoding="utf-8"?>
<sst xmlns="http://schemas.openxmlformats.org/spreadsheetml/2006/main" count="104" uniqueCount="100">
  <si>
    <t>Name</t>
  </si>
  <si>
    <t>Name_ENG</t>
  </si>
  <si>
    <t>Content_1</t>
  </si>
  <si>
    <t>Content_1_ENG</t>
  </si>
  <si>
    <t>Content_2</t>
  </si>
  <si>
    <t>Content_2_ENG</t>
  </si>
  <si>
    <t>Content_3</t>
  </si>
  <si>
    <t>Content_3_ENG</t>
  </si>
  <si>
    <t>"불사와 망각의 저주"</t>
  </si>
  <si>
    <t>"[3] 초 후 부활한다"</t>
  </si>
  <si>
    <t>"체력을 [전체] 회복한다."</t>
  </si>
  <si>
    <t>"저주 내성"</t>
  </si>
  <si>
    <t>"스킬 발동 시 체력이 [0.2] 감소한다."</t>
  </si>
  <si>
    <t>"스킬 발동 시 공격력이 [0.3] 증가한다. 방어력,공격속도,이동속도가 [0.2] 증가한다."</t>
  </si>
  <si>
    <t>"자장가"</t>
  </si>
  <si>
    <t>"[5] 초간 적 전체에게 디버프 [졸음] 부여"</t>
  </si>
  <si>
    <t>"(졸음 : 이동속도와 공격속도를 20% 감소시킨다)"</t>
  </si>
  <si>
    <t>"디스토션"</t>
  </si>
  <si>
    <t>"[8] 초 동안 강력한 연주를 지속한다."</t>
  </si>
  <si>
    <t>"적 전체에게 공격력의 [120%] 피해를 초당 1회 공격한다."</t>
  </si>
  <si>
    <t>"철가면 속의 응시"</t>
  </si>
  <si>
    <t>"[5] 초간 주변 [7]m 이내의 모든 적을 [도발]한다."</t>
  </si>
  <si>
    <t>"[도발] 당한 적의 공격속도가 [10]% 감소한다"</t>
  </si>
  <si>
    <t>"가시 베리어"</t>
  </si>
  <si>
    <t>"해당 스킬을 사용한 캐릭에게 피해를 가할 경우 피해를 가한 대상에게 피해량의 [20]%의 피해를 준다."</t>
  </si>
  <si>
    <t>"독화살 방사"</t>
  </si>
  <si>
    <t>"전체 적에게 [10] 초간 [2] 초당 [5]의 피해를 주는 [중독]화살을 발사한다"</t>
  </si>
  <si>
    <t>"[중독] 상태는 해제 가능하다."</t>
  </si>
  <si>
    <t>"그륀뿌리독 화살"</t>
  </si>
  <si>
    <t>"공격중인 적 대상에게 강력한 독이 발린 화살을 발사한다."</t>
  </si>
  <si>
    <t>"해당대상에게  [10] 초간 [1] 초당 [10]의 피해를 주는 [중독]화살을 발사한다."</t>
  </si>
  <si>
    <t>"대상이 [중독]상태중 사망시 [1]m 이내에 대상의 아군이 있을경우 [중독]상태를 다시 부여한다."</t>
  </si>
  <si>
    <t>"비열한 묘수"</t>
  </si>
  <si>
    <t>"[5]초 후 폭발하는 폭탄을 공격중인 대상 아래 설치한다."</t>
  </si>
  <si>
    <t>"폭탄 범위는 [6]m 이며 폭발시 [50]의 피해를 입힌다."</t>
  </si>
  <si>
    <t>"마력 흩뿌리기"</t>
  </si>
  <si>
    <t>"적 전체에게 마력을 흩뿌려 [15]의 피해를 입힌다."</t>
  </si>
  <si>
    <t>"광폭화"</t>
  </si>
  <si>
    <t>"[7]초간 광폭화 상태가 된다."</t>
  </si>
  <si>
    <t>"스킬 발동시 공격속도가 [5] 이동속도가 [5] 증가한다."</t>
  </si>
  <si>
    <t>"도살 갈고리 던지기"</t>
  </si>
  <si>
    <t>"가장 멀리 있는 적을 끌고온 후 [2] 초간 스턴 상태를 부여한다."</t>
  </si>
  <si>
    <t>"처형인의 악몽"</t>
  </si>
  <si>
    <t>"모든 적을 끌고온 후 [2] 초간 스턴 상태를 부여한다."</t>
  </si>
  <si>
    <t>"지진"</t>
  </si>
  <si>
    <t>"땅을 강하게 내리쳐 지진을 일으킨다."</t>
  </si>
  <si>
    <t>"적 전체에게 [1]초간  스턴 상태를 부여한다."</t>
  </si>
  <si>
    <t>"갑옷 저주 발산"</t>
  </si>
  <si>
    <t>"자신 주변에 갑옷의 저주 살기를 내뿜는다."</t>
  </si>
  <si>
    <t>"[15]초간 주변 [5]m 범위의 적의 공격속도가 [10] 감소한다. 이동속도가 [10] 감소한다."</t>
  </si>
  <si>
    <t>"살아 움직이는 갑옷"</t>
  </si>
  <si>
    <t>"적 전체에게 [20] 피해를 입힌다."</t>
  </si>
  <si>
    <t>"입힌 피해량의 [50]% 만큼 체력을 즉시 재생한다."</t>
  </si>
  <si>
    <t>전체 대상 딜링/버프/디버프</t>
  </si>
  <si>
    <t>가장 낮은 체력</t>
  </si>
  <si>
    <t>가장 높은 체력</t>
  </si>
  <si>
    <t>내가 공격중인 대상</t>
  </si>
  <si>
    <t>범위(타겟 논타겟) 원?</t>
  </si>
  <si>
    <t>자기 자신</t>
  </si>
  <si>
    <t>Cool_Down</t>
  </si>
  <si>
    <t>Damage_A</t>
  </si>
  <si>
    <t>Damage_B</t>
  </si>
  <si>
    <t>Effect_Data_A1</t>
  </si>
  <si>
    <t>Effect_Data_A2</t>
  </si>
  <si>
    <t>Continue_Time</t>
  </si>
  <si>
    <t>Range</t>
  </si>
  <si>
    <t>Use_Charge</t>
  </si>
  <si>
    <t>Range_Type</t>
  </si>
  <si>
    <t>Skill_Type</t>
  </si>
  <si>
    <t>Ultimate_Type</t>
  </si>
  <si>
    <t>Attribute</t>
  </si>
  <si>
    <t>Effect_Data_B1</t>
  </si>
  <si>
    <t>Effect_Data_B2</t>
  </si>
  <si>
    <t>부활</t>
  </si>
  <si>
    <t>체력 전체 회복</t>
  </si>
  <si>
    <t>공격력0.3+</t>
  </si>
  <si>
    <t>방어력 공격속도 이동속도 0.2+</t>
  </si>
  <si>
    <t>졸음 부여</t>
  </si>
  <si>
    <t>공격속도 이동속도 20% 감소</t>
  </si>
  <si>
    <t>1초당 총8회</t>
  </si>
  <si>
    <t>도발</t>
  </si>
  <si>
    <t>공격속도 10% 감소</t>
  </si>
  <si>
    <t>7m</t>
  </si>
  <si>
    <t>받은 피해량의 20%</t>
  </si>
  <si>
    <t>2초당 총 5회</t>
  </si>
  <si>
    <t>중독</t>
  </si>
  <si>
    <t>1초당 총 10회</t>
  </si>
  <si>
    <t>전이</t>
  </si>
  <si>
    <t>10x</t>
  </si>
  <si>
    <t>1m</t>
  </si>
  <si>
    <t>타임 후 데미지</t>
  </si>
  <si>
    <t>6m</t>
  </si>
  <si>
    <t>공격속도 이동속도 10% 증가</t>
  </si>
  <si>
    <t>스턴 부여</t>
  </si>
  <si>
    <t>보스 앞으로 이동</t>
  </si>
  <si>
    <t>가장 먼 적</t>
  </si>
  <si>
    <t>공격력 10% 감소</t>
  </si>
  <si>
    <t>공격속도 이동속도 10% 감소</t>
  </si>
  <si>
    <t>5m</t>
  </si>
  <si>
    <t>입힌 피해량만큼 회복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</si>
</sst>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rgb="FF000000"/>
      <name val="Arimo"/>
    </font>
    <font>
      <b/>
      <color rgb="FF000000"/>
      <name val="Arial"/>
    </font>
    <font>
      <b/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Fill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6" numFmtId="0" xfId="0" applyAlignment="1" applyFont="1">
      <alignment readingOrder="0"/>
    </xf>
    <xf borderId="0" fillId="6" fontId="2" numFmtId="0" xfId="0" applyAlignment="1" applyFill="1" applyFont="1">
      <alignment horizontal="left"/>
    </xf>
    <xf borderId="0" fillId="0" fontId="2" numFmtId="9" xfId="0" applyAlignment="1" applyFont="1" applyNumberFormat="1">
      <alignment horizontal="left" readingOrder="0"/>
    </xf>
    <xf borderId="0" fillId="0" fontId="2" numFmtId="0" xfId="0" applyFont="1"/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26.38"/>
    <col customWidth="1" min="3" max="3" width="76.25"/>
    <col customWidth="1" min="4" max="4" width="86.0"/>
    <col customWidth="1" min="5" max="5" width="62.5"/>
    <col customWidth="1" min="6" max="6" width="82.63"/>
    <col customWidth="1" min="7" max="7" width="70.63"/>
    <col customWidth="1" min="8" max="8" width="12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tr">
        <f>IFERROR(__xludf.DUMMYFUNCTION(" GOOGLETRANSLATE(A2,""ko"" , ""en"")"),"""Curse of immortality and oblivion""")</f>
        <v>"Curse of immortality and oblivion"</v>
      </c>
      <c r="C2" s="2" t="s">
        <v>9</v>
      </c>
      <c r="D2" s="2" t="str">
        <f>IFERROR(__xludf.DUMMYFUNCTION(" GOOGLETRANSLATE(C2,""ko"" , ""en"")"),"""[3] Resurrect after seconds""")</f>
        <v>"[3] Resurrect after seconds"</v>
      </c>
      <c r="E2" s="2" t="s">
        <v>10</v>
      </c>
      <c r="F2" s="2" t="str">
        <f>IFERROR(__xludf.DUMMYFUNCTION(" GOOGLETRANSLATE(E2,""ko"" , ""en"")"),"""Health [All] recover.""")</f>
        <v>"Health [All] recover."</v>
      </c>
      <c r="H2" s="3"/>
    </row>
    <row r="3" ht="15.75" customHeight="1">
      <c r="A3" s="2" t="s">
        <v>11</v>
      </c>
      <c r="B3" s="2" t="str">
        <f>IFERROR(__xludf.DUMMYFUNCTION(" GOOGLETRANSLATE(A3,""ko"" , ""en"")"),"""Curse resistance""")</f>
        <v>"Curse resistance"</v>
      </c>
      <c r="C3" s="2" t="s">
        <v>12</v>
      </c>
      <c r="D3" s="2" t="str">
        <f>IFERROR(__xludf.DUMMYFUNCTION(" GOOGLETRANSLATE(C3,""ko"" , ""en"")"),"""Skills are reduced [0.2].""")</f>
        <v>"Skills are reduced [0.2]."</v>
      </c>
      <c r="E3" s="4" t="s">
        <v>13</v>
      </c>
      <c r="F3" s="2" t="str">
        <f>IFERROR(__xludf.DUMMYFUNCTION(" GOOGLETRANSLATE(E3,""ko"" , ""en"")"),"""The attack power increases [0.3] during skill trigger. Defense, attack speed, movement speed increases [0.2].""")</f>
        <v>"The attack power increases [0.3] during skill trigger. Defense, attack speed, movement speed increases [0.2]."</v>
      </c>
      <c r="H3" s="3"/>
    </row>
    <row r="4" ht="15.75" customHeight="1">
      <c r="A4" s="2" t="s">
        <v>14</v>
      </c>
      <c r="B4" s="2" t="str">
        <f>IFERROR(__xludf.DUMMYFUNCTION(" GOOGLETRANSLATE(A4,""ko"" , ""en"")"),"""Lullaby""")</f>
        <v>"Lullaby"</v>
      </c>
      <c r="C4" s="2" t="s">
        <v>15</v>
      </c>
      <c r="D4" s="2" t="str">
        <f>IFERROR(__xludf.DUMMYFUNCTION(" GOOGLETRANSLATE(C4,""ko"" , ""en"")"),"""[5] Divuff [Drowsiness] to the whole supervised""")</f>
        <v>"[5] Divuff [Drowsiness] to the whole supervised"</v>
      </c>
      <c r="E4" s="4" t="s">
        <v>16</v>
      </c>
      <c r="F4" s="2" t="str">
        <f>IFERROR(__xludf.DUMMYFUNCTION(" GOOGLETRANSLATE(E4,""ko"" , ""en"")"),"""(Drowsiness: 20% reducing movement speed and attack speed)""")</f>
        <v>"(Drowsiness: 20% reducing movement speed and attack speed)"</v>
      </c>
      <c r="H4" s="3"/>
    </row>
    <row r="5" ht="15.75" customHeight="1">
      <c r="A5" s="2" t="s">
        <v>17</v>
      </c>
      <c r="B5" s="2" t="str">
        <f>IFERROR(__xludf.DUMMYFUNCTION(" GOOGLETRANSLATE(A5,""ko"" , ""en"")"),"""Distortion""")</f>
        <v>"Distortion"</v>
      </c>
      <c r="C5" s="2" t="s">
        <v>18</v>
      </c>
      <c r="D5" s="2" t="str">
        <f>IFERROR(__xludf.DUMMYFUNCTION(" GOOGLETRANSLATE(C5,""ko"" , ""en"")"),"""[8] Continue powerful performances for seconds.""")</f>
        <v>"[8] Continue powerful performances for seconds."</v>
      </c>
      <c r="E5" s="4" t="s">
        <v>19</v>
      </c>
      <c r="F5" s="2" t="str">
        <f>IFERROR(__xludf.DUMMYFUNCTION(" GOOGLETRANSLATE(E5,""ko"" , ""en"")"),"""The enemy attacks the damage [120%] per second.""")</f>
        <v>"The enemy attacks the damage [120%] per second."</v>
      </c>
      <c r="H5" s="3"/>
    </row>
    <row r="6" ht="15.75" customHeight="1">
      <c r="A6" s="2" t="s">
        <v>20</v>
      </c>
      <c r="B6" s="2" t="str">
        <f>IFERROR(__xludf.DUMMYFUNCTION(" GOOGLETRANSLATE(A6,""ko"" , ""en"")"),"""Stare inside the mask""")</f>
        <v>"Stare inside the mask"</v>
      </c>
      <c r="C6" s="2" t="s">
        <v>21</v>
      </c>
      <c r="D6" s="2" t="str">
        <f>IFERROR(__xludf.DUMMYFUNCTION(" GOOGLETRANSLATE(C6,""ko"" , ""en"")"),"""[5] The surrounding surrounding [7] Ms all enemies within M.""")</f>
        <v>"[5] The surrounding surrounding [7] Ms all enemies within M."</v>
      </c>
      <c r="E6" s="4" t="s">
        <v>22</v>
      </c>
      <c r="F6" s="2" t="str">
        <f>IFERROR(__xludf.DUMMYFUNCTION(" GOOGLETRANSLATE(E6,""ko"" , ""en"")"),"""[Taunt] The enemy's attack speed decreases [10]%""")</f>
        <v>"[Taunt] The enemy's attack speed decreases [10]%"</v>
      </c>
      <c r="H6" s="3"/>
    </row>
    <row r="7" ht="15.75" customHeight="1">
      <c r="A7" s="2" t="s">
        <v>23</v>
      </c>
      <c r="B7" s="2" t="str">
        <f>IFERROR(__xludf.DUMMYFUNCTION(" GOOGLETRANSLATE(A7,""ko"" , ""en"")"),"""Thorn Barrier""")</f>
        <v>"Thorn Barrier"</v>
      </c>
      <c r="C7" s="2" t="s">
        <v>24</v>
      </c>
      <c r="D7" s="2" t="str">
        <f>IFERROR(__xludf.DUMMYFUNCTION(" GOOGLETRANSLATE(C7,""ko"" , ""en"")"),"""If you damage the character using the skill, the damage of the damage to the damage to the damage is damaged.""")</f>
        <v>"If you damage the character using the skill, the damage of the damage to the damage to the damage is damaged."</v>
      </c>
      <c r="F7" s="2"/>
      <c r="H7" s="3"/>
    </row>
    <row r="8" ht="15.75" customHeight="1">
      <c r="A8" s="2" t="s">
        <v>25</v>
      </c>
      <c r="B8" s="2" t="str">
        <f>IFERROR(__xludf.DUMMYFUNCTION(" GOOGLETRANSLATE(A8,""ko"" , ""en"")"),"""Toxic arrow radiation""")</f>
        <v>"Toxic arrow radiation"</v>
      </c>
      <c r="C8" s="2" t="s">
        <v>26</v>
      </c>
      <c r="D8" s="2" t="str">
        <f>IFERROR(__xludf.DUMMYFUNCTION(" GOOGLETRANSLATE(C8,""ko"" , ""en"")"),"""Fires the [10] first [10] first [2] [5] [5].""")</f>
        <v>"Fires the [10] first [10] first [2] [5] [5]."</v>
      </c>
      <c r="E8" s="4" t="s">
        <v>27</v>
      </c>
      <c r="F8" s="2" t="str">
        <f>IFERROR(__xludf.DUMMYFUNCTION(" GOOGLETRANSLATE(E8,""ko"" , ""en"")"),"""The [addiction] state is available.""")</f>
        <v>"The [addiction] state is available."</v>
      </c>
      <c r="H8" s="3"/>
    </row>
    <row r="9" ht="15.75" customHeight="1">
      <c r="A9" s="2" t="s">
        <v>28</v>
      </c>
      <c r="B9" s="2" t="str">
        <f>IFERROR(__xludf.DUMMYFUNCTION(" GOOGLETRANSLATE(A9,""ko"" , ""en"")"),"""Gwisokokdog arrow""")</f>
        <v>"Gwisokokdog arrow"</v>
      </c>
      <c r="C9" s="2" t="s">
        <v>29</v>
      </c>
      <c r="D9" s="2" t="str">
        <f>IFERROR(__xludf.DUMMYFUNCTION(" GOOGLETRANSLATE(C9,""ko"" , ""en"")"),"""Fires a powerful poisonous arrow to an enemy under attack.""")</f>
        <v>"Fires a powerful poisonous arrow to an enemy under attack."</v>
      </c>
      <c r="E9" s="4" t="s">
        <v>30</v>
      </c>
      <c r="F9" s="2" t="str">
        <f>IFERROR(__xludf.DUMMYFUNCTION(" GOOGLETRANSLATE(E9,""ko"" , ""en"")"),"""Fires [10] to the subject [1] [10] [10] to fire [addiction] arrow.""")</f>
        <v>"Fires [10] to the subject [1] [10] [10] to fire [addiction] arrow."</v>
      </c>
      <c r="G9" s="5" t="s">
        <v>31</v>
      </c>
      <c r="H9" s="3" t="str">
        <f>IFERROR(__xludf.DUMMYFUNCTION(" GOOGLETRANSLATE(G9,""ko"" , ""en"")"),"""If the target is killed in [1] when there is an allies of the target within M during the [1] state, the [addiction] state is given again.""")</f>
        <v>"If the target is killed in [1] when there is an allies of the target within M during the [1] state, the [addiction] state is given again."</v>
      </c>
    </row>
    <row r="10" ht="15.75" customHeight="1">
      <c r="A10" s="2" t="s">
        <v>32</v>
      </c>
      <c r="B10" s="2" t="str">
        <f>IFERROR(__xludf.DUMMYFUNCTION(" GOOGLETRANSLATE(A10,""ko"" , ""en"")"),"""Dead Tombs""")</f>
        <v>"Dead Tombs"</v>
      </c>
      <c r="C10" s="2" t="s">
        <v>33</v>
      </c>
      <c r="D10" s="2" t="str">
        <f>IFERROR(__xludf.DUMMYFUNCTION(" GOOGLETRANSLATE(C10,""ko"" , ""en"")"),"""[5] After seconds, the explosive bomb is installed below.""")</f>
        <v>"[5] After seconds, the explosive bomb is installed below."</v>
      </c>
      <c r="E10" s="4" t="s">
        <v>34</v>
      </c>
      <c r="F10" s="2" t="str">
        <f>IFERROR(__xludf.DUMMYFUNCTION(" GOOGLETRANSLATE(E10,""ko"" , ""en"")"),"""The bomb range is [6] M and causes damage to [50] during the explosion.""")</f>
        <v>"The bomb range is [6] M and causes damage to [50] during the explosion."</v>
      </c>
      <c r="H10" s="3"/>
    </row>
    <row r="11" ht="15.75" customHeight="1">
      <c r="A11" s="2" t="s">
        <v>35</v>
      </c>
      <c r="B11" s="2" t="str">
        <f>IFERROR(__xludf.DUMMYFUNCTION(" GOOGLETRANSLATE(A11,""ko"" , ""en"")"),"""Scattering horsepower""")</f>
        <v>"Scattering horsepower"</v>
      </c>
      <c r="C11" s="2" t="s">
        <v>36</v>
      </c>
      <c r="D11" s="2" t="str">
        <f>IFERROR(__xludf.DUMMYFUNCTION(" GOOGLETRANSLATE(C11,""ko"" , ""en"")"),"""Scattered the enemy with magic [15].""")</f>
        <v>"Scattered the enemy with magic [15]."</v>
      </c>
      <c r="F11" s="2"/>
      <c r="H11" s="3"/>
    </row>
    <row r="12" ht="15.75" customHeight="1">
      <c r="A12" s="2" t="s">
        <v>37</v>
      </c>
      <c r="B12" s="2" t="str">
        <f>IFERROR(__xludf.DUMMYFUNCTION(" GOOGLETRANSLATE(A12,""ko"" , ""en"")"),"""Wideplastic""")</f>
        <v>"Wideplastic"</v>
      </c>
      <c r="C12" s="2" t="s">
        <v>38</v>
      </c>
      <c r="D12" s="2" t="str">
        <f>IFERROR(__xludf.DUMMYFUNCTION(" GOOGLETRANSLATE(C12,""ko"" , ""en"")"),"""[7] It becomes a wide range of seconds.""")</f>
        <v>"[7] It becomes a wide range of seconds."</v>
      </c>
      <c r="E12" s="4" t="s">
        <v>39</v>
      </c>
      <c r="F12" s="2" t="str">
        <f>IFERROR(__xludf.DUMMYFUNCTION(" GOOGLETRANSLATE(E12,""ko"" , ""en"")"),"""Attack speed when skill trigger [5] increases [5].""")</f>
        <v>"Attack speed when skill trigger [5] increases [5]."</v>
      </c>
      <c r="H12" s="3"/>
    </row>
    <row r="13" ht="15.75" customHeight="1">
      <c r="A13" s="4" t="s">
        <v>40</v>
      </c>
      <c r="B13" s="2" t="str">
        <f>IFERROR(__xludf.DUMMYFUNCTION(" GOOGLETRANSLATE(A13,""ko"" , ""en"")"),"""Throwing slaughter""")</f>
        <v>"Throwing slaughter"</v>
      </c>
      <c r="C13" s="2" t="s">
        <v>41</v>
      </c>
      <c r="D13" s="2" t="str">
        <f>IFERROR(__xludf.DUMMYFUNCTION(" GOOGLETRANSLATE(C13,""ko"" , ""en"")"),"""After dragging the farthest enemy [2], it gives a second stun state.""")</f>
        <v>"After dragging the farthest enemy [2], it gives a second stun state."</v>
      </c>
      <c r="F13" s="2"/>
      <c r="H13" s="3"/>
    </row>
    <row r="14" ht="15.75" customHeight="1">
      <c r="A14" s="5" t="s">
        <v>42</v>
      </c>
      <c r="B14" s="2" t="str">
        <f>IFERROR(__xludf.DUMMYFUNCTION(" GOOGLETRANSLATE(A14,""ko"" , ""en"")"),"""The nightmare of the executioner""")</f>
        <v>"The nightmare of the executioner"</v>
      </c>
      <c r="C14" s="2" t="s">
        <v>43</v>
      </c>
      <c r="D14" s="2" t="str">
        <f>IFERROR(__xludf.DUMMYFUNCTION(" GOOGLETRANSLATE(C14,""ko"" , ""en"")"),"""After dragging all the enemies, [2] gives a second stun state.""")</f>
        <v>"After dragging all the enemies, [2] gives a second stun state."</v>
      </c>
      <c r="F14" s="2"/>
      <c r="H14" s="3"/>
    </row>
    <row r="15" ht="15.75" customHeight="1">
      <c r="A15" s="2" t="s">
        <v>44</v>
      </c>
      <c r="B15" s="2" t="str">
        <f>IFERROR(__xludf.DUMMYFUNCTION(" GOOGLETRANSLATE(A15,""ko"" , ""en"")"),"""earthquake""")</f>
        <v>"earthquake"</v>
      </c>
      <c r="C15" s="2" t="s">
        <v>45</v>
      </c>
      <c r="D15" s="2" t="str">
        <f>IFERROR(__xludf.DUMMYFUNCTION(" GOOGLETRANSLATE(C15,""ko"" , ""en"")"),"""The earth is strongly hit by the earthquake.""")</f>
        <v>"The earth is strongly hit by the earthquake."</v>
      </c>
      <c r="E15" s="4" t="s">
        <v>46</v>
      </c>
      <c r="F15" s="2" t="str">
        <f>IFERROR(__xludf.DUMMYFUNCTION(" GOOGLETRANSLATE(E15,""ko"" , ""en"")"),"""[1] gives the enemy a stun state for a second.""")</f>
        <v>"[1] gives the enemy a stun state for a second."</v>
      </c>
      <c r="H15" s="3"/>
    </row>
    <row r="16" ht="15.75" customHeight="1">
      <c r="A16" s="2" t="s">
        <v>47</v>
      </c>
      <c r="B16" s="2" t="str">
        <f>IFERROR(__xludf.DUMMYFUNCTION(" GOOGLETRANSLATE(A16,""ko"" , ""en"")"),"""Armor curse radiates""")</f>
        <v>"Armor curse radiates"</v>
      </c>
      <c r="C16" s="2" t="s">
        <v>48</v>
      </c>
      <c r="D16" s="2" t="str">
        <f>IFERROR(__xludf.DUMMYFUNCTION(" GOOGLETRANSLATE(C16,""ko"" , ""en"")"),"""I give a curse of armor around myself.""")</f>
        <v>"I give a curse of armor around myself."</v>
      </c>
      <c r="E16" s="4" t="s">
        <v>49</v>
      </c>
      <c r="F16" s="2" t="str">
        <f>IFERROR(__xludf.DUMMYFUNCTION(" GOOGLETRANSLATE(E16,""ko"" , ""en"")"),"""[15] The attack speed of the enemy in the range is reduced [10]. [10] reduces [10].""")</f>
        <v>"[15] The attack speed of the enemy in the range is reduced [10]. [10] reduces [10]."</v>
      </c>
      <c r="H16" s="3"/>
    </row>
    <row r="17" ht="15.75" customHeight="1">
      <c r="A17" s="2" t="s">
        <v>50</v>
      </c>
      <c r="B17" s="2" t="str">
        <f>IFERROR(__xludf.DUMMYFUNCTION(" GOOGLETRANSLATE(A17,""ko"" , ""en"")"),"""Living Armor""")</f>
        <v>"Living Armor"</v>
      </c>
      <c r="C17" s="2" t="s">
        <v>51</v>
      </c>
      <c r="D17" s="2" t="str">
        <f>IFERROR(__xludf.DUMMYFUNCTION(" GOOGLETRANSLATE(C17,""ko"" , ""en"")"),"""[20] damage to the whole enemy.""")</f>
        <v>"[20] damage to the whole enemy."</v>
      </c>
      <c r="E17" s="4" t="s">
        <v>52</v>
      </c>
      <c r="F17" s="2" t="str">
        <f>IFERROR(__xludf.DUMMYFUNCTION(" GOOGLETRANSLATE(E17,""ko"" , ""en"")"),"""As much as [50]% of the damage you put in, play your stamina immediately.""")</f>
        <v>"As much as [50]% of the damage you put in, play your stamina immediately."</v>
      </c>
      <c r="H17" s="3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  <c r="G32" s="4" t="s">
        <v>53</v>
      </c>
    </row>
    <row r="33" ht="15.75" customHeight="1">
      <c r="A33" s="2"/>
      <c r="B33" s="2"/>
      <c r="C33" s="2"/>
      <c r="D33" s="2"/>
      <c r="G33" s="4" t="s">
        <v>54</v>
      </c>
    </row>
    <row r="34" ht="15.75" customHeight="1">
      <c r="A34" s="2"/>
      <c r="B34" s="2"/>
      <c r="C34" s="2"/>
      <c r="D34" s="2"/>
      <c r="G34" s="4" t="s">
        <v>55</v>
      </c>
    </row>
    <row r="35" ht="15.75" customHeight="1">
      <c r="A35" s="2"/>
      <c r="B35" s="2"/>
      <c r="C35" s="2"/>
      <c r="D35" s="2"/>
      <c r="G35" s="4" t="s">
        <v>56</v>
      </c>
    </row>
    <row r="36" ht="15.75" customHeight="1">
      <c r="A36" s="2"/>
      <c r="B36" s="2"/>
      <c r="C36" s="2"/>
      <c r="D36" s="2"/>
      <c r="G36" s="4" t="s">
        <v>57</v>
      </c>
    </row>
    <row r="37" ht="15.75" customHeight="1">
      <c r="A37" s="2"/>
      <c r="B37" s="2"/>
      <c r="C37" s="2"/>
      <c r="D37" s="2"/>
      <c r="G37" s="4" t="s">
        <v>58</v>
      </c>
    </row>
    <row r="38" ht="15.75" customHeight="1">
      <c r="A38" s="2"/>
      <c r="B38" s="2"/>
      <c r="C38" s="2"/>
      <c r="D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6.88"/>
    <col customWidth="1" min="3" max="3" width="12.63"/>
    <col customWidth="1" min="4" max="4" width="22.38"/>
    <col customWidth="1" min="5" max="5" width="24.0"/>
    <col customWidth="1" min="6" max="6" width="12.63"/>
  </cols>
  <sheetData>
    <row r="1" ht="15.75" customHeight="1">
      <c r="A1" s="6" t="s">
        <v>59</v>
      </c>
      <c r="B1" s="6" t="s">
        <v>60</v>
      </c>
      <c r="C1" s="7" t="s">
        <v>61</v>
      </c>
      <c r="D1" s="6" t="s">
        <v>62</v>
      </c>
      <c r="E1" s="7" t="s">
        <v>63</v>
      </c>
      <c r="F1" s="6" t="s">
        <v>64</v>
      </c>
      <c r="G1" s="6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9" t="s">
        <v>71</v>
      </c>
      <c r="N1" s="9" t="s">
        <v>72</v>
      </c>
    </row>
    <row r="2" ht="15.75" customHeight="1">
      <c r="A2" s="2"/>
      <c r="B2" s="2"/>
      <c r="C2" s="2"/>
      <c r="D2" s="2" t="s">
        <v>73</v>
      </c>
      <c r="E2" s="2" t="s">
        <v>74</v>
      </c>
      <c r="F2" s="2"/>
      <c r="G2" s="2"/>
      <c r="H2" s="2">
        <v>10.0</v>
      </c>
      <c r="I2" s="2">
        <v>4.0</v>
      </c>
      <c r="J2" s="2"/>
      <c r="K2" s="10"/>
      <c r="L2" s="2"/>
      <c r="M2" s="2"/>
      <c r="N2" s="2"/>
      <c r="O2" s="2"/>
    </row>
    <row r="3" ht="15.75" customHeight="1">
      <c r="A3" s="2"/>
      <c r="B3" s="2"/>
      <c r="C3" s="2"/>
      <c r="D3" s="2" t="s">
        <v>75</v>
      </c>
      <c r="E3" s="2" t="s">
        <v>76</v>
      </c>
      <c r="F3" s="2"/>
      <c r="G3" s="2"/>
      <c r="H3" s="2"/>
      <c r="I3" s="2">
        <v>4.0</v>
      </c>
      <c r="J3" s="2"/>
      <c r="K3" s="10"/>
      <c r="L3" s="2"/>
      <c r="M3" s="2"/>
      <c r="N3" s="2"/>
      <c r="O3" s="2"/>
    </row>
    <row r="4" ht="15.75" customHeight="1">
      <c r="A4" s="2">
        <v>12.0</v>
      </c>
      <c r="B4" s="2"/>
      <c r="C4" s="2"/>
      <c r="D4" s="2" t="s">
        <v>77</v>
      </c>
      <c r="E4" s="2" t="s">
        <v>78</v>
      </c>
      <c r="F4" s="2">
        <v>5.0</v>
      </c>
      <c r="G4" s="2"/>
      <c r="H4" s="2">
        <v>10.0</v>
      </c>
      <c r="I4" s="2">
        <v>2.0</v>
      </c>
      <c r="J4" s="2"/>
      <c r="K4" s="10"/>
      <c r="L4" s="2"/>
      <c r="M4" s="2"/>
      <c r="N4" s="2"/>
      <c r="O4" s="2"/>
    </row>
    <row r="5" ht="15.75" customHeight="1">
      <c r="A5" s="2"/>
      <c r="B5" s="11">
        <v>1.2</v>
      </c>
      <c r="C5" s="2" t="s">
        <v>79</v>
      </c>
      <c r="D5" s="2"/>
      <c r="E5" s="2"/>
      <c r="F5" s="2">
        <v>8.0</v>
      </c>
      <c r="G5" s="2"/>
      <c r="H5" s="2"/>
      <c r="I5" s="2">
        <v>2.0</v>
      </c>
      <c r="J5" s="2"/>
      <c r="K5" s="10"/>
      <c r="L5" s="2"/>
      <c r="M5" s="2"/>
      <c r="N5" s="2"/>
      <c r="O5" s="2"/>
    </row>
    <row r="6" ht="15.75" customHeight="1">
      <c r="A6" s="2">
        <v>11.0</v>
      </c>
      <c r="B6" s="12"/>
      <c r="C6" s="2"/>
      <c r="D6" s="2" t="s">
        <v>80</v>
      </c>
      <c r="E6" s="2" t="s">
        <v>81</v>
      </c>
      <c r="F6" s="2">
        <v>5.0</v>
      </c>
      <c r="G6" s="2" t="s">
        <v>82</v>
      </c>
      <c r="H6" s="2">
        <v>10.0</v>
      </c>
      <c r="I6" s="2">
        <v>6.0</v>
      </c>
      <c r="J6" s="2"/>
      <c r="K6" s="10"/>
      <c r="L6" s="2"/>
      <c r="M6" s="2"/>
      <c r="N6" s="2"/>
      <c r="O6" s="2"/>
    </row>
    <row r="7" ht="15.75" customHeight="1">
      <c r="A7" s="2"/>
      <c r="B7" s="2" t="s">
        <v>83</v>
      </c>
      <c r="C7" s="2"/>
      <c r="D7" s="2"/>
      <c r="E7" s="2"/>
      <c r="F7" s="2">
        <v>10.0</v>
      </c>
      <c r="G7" s="2"/>
      <c r="H7" s="2"/>
      <c r="I7" s="2">
        <v>4.0</v>
      </c>
      <c r="J7" s="2"/>
      <c r="K7" s="10"/>
      <c r="L7" s="2"/>
      <c r="M7" s="2"/>
      <c r="N7" s="2"/>
      <c r="O7" s="2"/>
    </row>
    <row r="8" ht="15.75" customHeight="1">
      <c r="A8" s="2">
        <v>17.0</v>
      </c>
      <c r="B8" s="2">
        <v>5.0</v>
      </c>
      <c r="C8" s="2" t="s">
        <v>84</v>
      </c>
      <c r="D8" s="2" t="s">
        <v>85</v>
      </c>
      <c r="E8" s="2"/>
      <c r="F8" s="2">
        <v>10.0</v>
      </c>
      <c r="G8" s="2"/>
      <c r="H8" s="2">
        <v>10.0</v>
      </c>
      <c r="I8" s="2">
        <v>2.0</v>
      </c>
      <c r="J8" s="2"/>
      <c r="K8" s="10"/>
      <c r="L8" s="2"/>
      <c r="M8" s="2"/>
      <c r="N8" s="2"/>
      <c r="O8" s="2"/>
    </row>
    <row r="9" ht="15.75" customHeight="1">
      <c r="A9" s="2"/>
      <c r="B9" s="2">
        <v>10.0</v>
      </c>
      <c r="C9" s="2" t="s">
        <v>86</v>
      </c>
      <c r="D9" s="2" t="s">
        <v>85</v>
      </c>
      <c r="E9" s="2" t="s">
        <v>87</v>
      </c>
      <c r="F9" s="2" t="s">
        <v>88</v>
      </c>
      <c r="G9" s="2" t="s">
        <v>89</v>
      </c>
      <c r="H9" s="2"/>
      <c r="I9" s="2">
        <v>0.0</v>
      </c>
      <c r="J9" s="2"/>
      <c r="K9" s="10"/>
      <c r="L9" s="2"/>
      <c r="M9" s="2"/>
      <c r="N9" s="2"/>
      <c r="O9" s="2"/>
    </row>
    <row r="10" ht="15.75" customHeight="1">
      <c r="A10" s="2">
        <v>15.0</v>
      </c>
      <c r="B10" s="2">
        <v>50.0</v>
      </c>
      <c r="C10" s="2"/>
      <c r="D10" s="2" t="s">
        <v>90</v>
      </c>
      <c r="E10" s="2"/>
      <c r="F10" s="2">
        <v>5.0</v>
      </c>
      <c r="G10" s="2" t="s">
        <v>91</v>
      </c>
      <c r="H10" s="2"/>
      <c r="I10" s="2">
        <v>6.0</v>
      </c>
      <c r="J10" s="2"/>
      <c r="K10" s="10"/>
      <c r="L10" s="2"/>
      <c r="M10" s="2"/>
      <c r="N10" s="2"/>
      <c r="O10" s="2"/>
    </row>
    <row r="11" ht="15.75" customHeight="1">
      <c r="A11" s="2">
        <v>17.0</v>
      </c>
      <c r="B11" s="2">
        <v>15.0</v>
      </c>
      <c r="C11" s="2"/>
      <c r="D11" s="2"/>
      <c r="E11" s="2"/>
      <c r="F11" s="2"/>
      <c r="G11" s="2"/>
      <c r="H11" s="2"/>
      <c r="I11" s="2">
        <v>2.0</v>
      </c>
      <c r="J11" s="2"/>
      <c r="K11" s="10"/>
      <c r="L11" s="2"/>
      <c r="M11" s="2"/>
      <c r="N11" s="2"/>
      <c r="O11" s="2"/>
    </row>
    <row r="12" ht="15.75" customHeight="1">
      <c r="A12" s="2">
        <v>14.0</v>
      </c>
      <c r="B12" s="2"/>
      <c r="C12" s="2"/>
      <c r="D12" s="2" t="s">
        <v>92</v>
      </c>
      <c r="E12" s="12"/>
      <c r="F12" s="2">
        <v>7.0</v>
      </c>
      <c r="G12" s="2"/>
      <c r="H12" s="2"/>
      <c r="I12" s="2">
        <v>4.0</v>
      </c>
      <c r="J12" s="2"/>
      <c r="K12" s="10"/>
      <c r="L12" s="2"/>
      <c r="M12" s="2"/>
      <c r="N12" s="2"/>
      <c r="O12" s="2"/>
    </row>
    <row r="13" ht="15.75" customHeight="1">
      <c r="A13" s="2">
        <v>10.0</v>
      </c>
      <c r="B13" s="2"/>
      <c r="C13" s="2"/>
      <c r="D13" s="2" t="s">
        <v>93</v>
      </c>
      <c r="E13" s="2" t="s">
        <v>94</v>
      </c>
      <c r="F13" s="2">
        <v>2.0</v>
      </c>
      <c r="G13" s="2" t="s">
        <v>95</v>
      </c>
      <c r="H13" s="2"/>
      <c r="I13" s="2">
        <v>0.0</v>
      </c>
      <c r="J13" s="2"/>
      <c r="K13" s="10"/>
      <c r="L13" s="2"/>
      <c r="M13" s="2"/>
      <c r="N13" s="2"/>
      <c r="O13" s="2"/>
    </row>
    <row r="14" ht="15.75" customHeight="1">
      <c r="A14" s="2"/>
      <c r="B14" s="2"/>
      <c r="C14" s="2"/>
      <c r="D14" s="2" t="s">
        <v>93</v>
      </c>
      <c r="E14" s="2" t="s">
        <v>94</v>
      </c>
      <c r="F14" s="2">
        <v>2.0</v>
      </c>
      <c r="G14" s="2"/>
      <c r="H14" s="2"/>
      <c r="I14" s="2">
        <v>2.0</v>
      </c>
      <c r="J14" s="2"/>
      <c r="K14" s="10"/>
      <c r="L14" s="2"/>
      <c r="M14" s="2"/>
      <c r="N14" s="2"/>
      <c r="O14" s="2"/>
    </row>
    <row r="15" ht="15.75" customHeight="1">
      <c r="A15" s="2">
        <v>13.0</v>
      </c>
      <c r="B15" s="2"/>
      <c r="C15" s="2"/>
      <c r="D15" s="2" t="s">
        <v>93</v>
      </c>
      <c r="E15" s="2"/>
      <c r="F15" s="2">
        <v>1.0</v>
      </c>
      <c r="G15" s="2"/>
      <c r="H15" s="2"/>
      <c r="I15" s="2">
        <v>2.0</v>
      </c>
      <c r="J15" s="2"/>
      <c r="K15" s="10"/>
      <c r="L15" s="2"/>
      <c r="M15" s="2"/>
      <c r="N15" s="2"/>
      <c r="O15" s="2"/>
    </row>
    <row r="16" ht="15.75" customHeight="1">
      <c r="A16" s="2">
        <v>25.0</v>
      </c>
      <c r="B16" s="2"/>
      <c r="C16" s="2"/>
      <c r="D16" s="4" t="s">
        <v>96</v>
      </c>
      <c r="E16" s="13" t="s">
        <v>97</v>
      </c>
      <c r="F16" s="2">
        <v>15.0</v>
      </c>
      <c r="G16" s="2" t="s">
        <v>98</v>
      </c>
      <c r="H16" s="2"/>
      <c r="I16" s="2">
        <v>6.0</v>
      </c>
      <c r="J16" s="2"/>
      <c r="K16" s="10"/>
      <c r="L16" s="2"/>
      <c r="M16" s="2"/>
      <c r="N16" s="2"/>
      <c r="O16" s="2"/>
    </row>
    <row r="17" ht="15.75" customHeight="1">
      <c r="A17" s="2"/>
      <c r="B17" s="2">
        <v>20.0</v>
      </c>
      <c r="C17" s="2"/>
      <c r="D17" s="2" t="s">
        <v>99</v>
      </c>
      <c r="E17" s="2"/>
      <c r="F17" s="2"/>
      <c r="G17" s="2"/>
      <c r="H17" s="2"/>
      <c r="I17" s="2">
        <v>2.0</v>
      </c>
      <c r="J17" s="2"/>
      <c r="K17" s="10"/>
      <c r="L17" s="2"/>
      <c r="M17" s="2"/>
      <c r="N17" s="2"/>
      <c r="O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14"/>
      <c r="L18" s="2"/>
      <c r="M18" s="2"/>
      <c r="N18" s="2"/>
      <c r="O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14"/>
      <c r="L19" s="2"/>
      <c r="M19" s="2"/>
      <c r="N19" s="2"/>
      <c r="O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4"/>
      <c r="L20" s="2"/>
      <c r="M20" s="2"/>
      <c r="N20" s="2"/>
      <c r="O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14"/>
      <c r="L21" s="2"/>
      <c r="M21" s="2"/>
      <c r="N21" s="2"/>
      <c r="O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14"/>
      <c r="L22" s="2"/>
      <c r="M22" s="2"/>
      <c r="N22" s="2"/>
      <c r="O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N17">
    <cfRule type="containsBlanks" dxfId="0" priority="1">
      <formula>LEN(TRIM(A2))=0</formula>
    </cfRule>
  </conditionalFormatting>
  <drawing r:id="rId2"/>
  <legacyDrawing r:id="rId3"/>
</worksheet>
</file>