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 activeTab="1"/>
  </bookViews>
  <sheets>
    <sheet name="Sheet1" sheetId="1" r:id="rId1"/>
    <sheet name="ID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5" i="2"/>
  <c r="N14"/>
  <c r="N15" s="1"/>
  <c r="O13"/>
  <c r="P13" s="1"/>
  <c r="O12"/>
  <c r="P12" s="1"/>
  <c r="O11"/>
  <c r="P11" s="1"/>
  <c r="O10"/>
  <c r="P10" s="1"/>
  <c r="O9"/>
  <c r="P9" s="1"/>
  <c r="O8"/>
  <c r="P8" s="1"/>
  <c r="F34" i="1"/>
  <c r="E34"/>
  <c r="F33"/>
  <c r="E33"/>
  <c r="F32"/>
  <c r="E32"/>
  <c r="F31"/>
  <c r="E31"/>
  <c r="F30"/>
  <c r="E30"/>
  <c r="F29"/>
  <c r="E29"/>
  <c r="F28"/>
  <c r="E28"/>
  <c r="F42"/>
  <c r="E42"/>
  <c r="F40"/>
  <c r="E40"/>
  <c r="F38"/>
  <c r="E38"/>
  <c r="F37"/>
  <c r="E37"/>
  <c r="F23"/>
  <c r="E23"/>
  <c r="F26"/>
  <c r="E26"/>
  <c r="F24"/>
  <c r="E24"/>
  <c r="F21"/>
  <c r="E21"/>
  <c r="F22"/>
  <c r="E22"/>
  <c r="F39"/>
  <c r="E39"/>
  <c r="F25"/>
  <c r="E25"/>
  <c r="F41"/>
  <c r="E41"/>
  <c r="O14" i="2" l="1"/>
  <c r="O15" l="1"/>
  <c r="P15" s="1"/>
  <c r="P14"/>
</calcChain>
</file>

<file path=xl/sharedStrings.xml><?xml version="1.0" encoding="utf-8"?>
<sst xmlns="http://schemas.openxmlformats.org/spreadsheetml/2006/main" count="102" uniqueCount="50">
  <si>
    <t>FRDM-KL25Z</t>
  </si>
  <si>
    <t>FRDM-KL26Z</t>
  </si>
  <si>
    <t>FRDM-KL46Z</t>
  </si>
  <si>
    <t>FRDM-K20D50M</t>
  </si>
  <si>
    <t>FRDM-K64F</t>
  </si>
  <si>
    <t>2D Mag</t>
  </si>
  <si>
    <t>Gyro</t>
  </si>
  <si>
    <t>eCompass</t>
  </si>
  <si>
    <t>Accel+Gyro</t>
  </si>
  <si>
    <t>9-axis</t>
  </si>
  <si>
    <t>Reduced eCompass</t>
  </si>
  <si>
    <t>N/A</t>
  </si>
  <si>
    <t>Systick - CW</t>
  </si>
  <si>
    <t>text</t>
  </si>
  <si>
    <t>data</t>
  </si>
  <si>
    <t>bss</t>
  </si>
  <si>
    <t>Flash</t>
  </si>
  <si>
    <t>RAM</t>
  </si>
  <si>
    <t>Sizes (KDS)</t>
  </si>
  <si>
    <t>Systick - KDS</t>
  </si>
  <si>
    <t>Sizes (CW)</t>
  </si>
  <si>
    <t>FRDM-KL46Z-eCompass</t>
  </si>
  <si>
    <t>-O3 -ffunction-sections -fdata-sections</t>
  </si>
  <si>
    <t>=-std=C99</t>
  </si>
  <si>
    <t>Accel</t>
  </si>
  <si>
    <t>FRDM-KL25Z (accel only)</t>
  </si>
  <si>
    <t>FRDM-KL25Z (2D mag)</t>
  </si>
  <si>
    <t>FRDM-KL25Z (gyro only)</t>
  </si>
  <si>
    <t>FRDM-KL25Z (accel+mag only)</t>
  </si>
  <si>
    <t>FRDM-KL25Z (accel + gyro)</t>
  </si>
  <si>
    <t>FRDM-KL25Z (9-axis)</t>
  </si>
  <si>
    <t>FRDM-KL25Z (pressure/temp)</t>
  </si>
  <si>
    <t>Statistics gathered from build #420 of the sensor fusion library</t>
  </si>
  <si>
    <t>Except for "Reduced eCompass" and algorithm-specific KL25Z numbers, the standard "all algorithm build" is used for all measurements.</t>
  </si>
  <si>
    <t>Systick numbers are "eyeballed" using the real-time display in the Sensor Fusion Toolbox.  Numbers will change depending upon how the sensor board is moving at the time.</t>
  </si>
  <si>
    <t>Michael Stanley, 5 September 2014</t>
  </si>
  <si>
    <t>Optimization Settings</t>
  </si>
  <si>
    <t>sub-total</t>
  </si>
  <si>
    <t>%</t>
  </si>
  <si>
    <r>
      <t>IDD</t>
    </r>
    <r>
      <rPr>
        <vertAlign val="subscript"/>
        <sz val="11"/>
        <color theme="1"/>
        <rFont val="Calibri"/>
        <family val="2"/>
        <scheme val="minor"/>
      </rPr>
      <t>mcu</t>
    </r>
  </si>
  <si>
    <t>estimated RTOS/other</t>
  </si>
  <si>
    <t>Function</t>
  </si>
  <si>
    <t>Fusion Idd @ 25Hz rate</t>
  </si>
  <si>
    <t>Fusion Idd/Hz</t>
  </si>
  <si>
    <t>Software is demo build modified to count systicks both in fusion routine, and in everything else</t>
  </si>
  <si>
    <t>all currents are in mA</t>
  </si>
  <si>
    <t>Not included in Fusion Idd:
* sensor sampling / HAL computations
* calls to magnetic calibration functions
* communications overhead</t>
  </si>
  <si>
    <r>
      <t>IDD</t>
    </r>
    <r>
      <rPr>
        <b/>
        <vertAlign val="subscript"/>
        <sz val="16"/>
        <color theme="1"/>
        <rFont val="Calibri"/>
        <family val="2"/>
        <scheme val="minor"/>
      </rPr>
      <t>mcu</t>
    </r>
    <r>
      <rPr>
        <b/>
        <sz val="16"/>
        <color theme="1"/>
        <rFont val="Calibri"/>
        <family val="2"/>
        <scheme val="minor"/>
      </rPr>
      <t xml:space="preserve"> is measured via KL26Z jumper J5</t>
    </r>
  </si>
  <si>
    <r>
      <t>% = 100*systick</t>
    </r>
    <r>
      <rPr>
        <b/>
        <vertAlign val="subscript"/>
        <sz val="16"/>
        <color theme="1"/>
        <rFont val="Calibri"/>
        <family val="2"/>
        <scheme val="minor"/>
      </rPr>
      <t>fusion</t>
    </r>
    <r>
      <rPr>
        <b/>
        <sz val="16"/>
        <color theme="1"/>
        <rFont val="Calibri"/>
        <family val="2"/>
        <scheme val="minor"/>
      </rPr>
      <t>/(systick</t>
    </r>
    <r>
      <rPr>
        <b/>
        <vertAlign val="subscript"/>
        <sz val="16"/>
        <color theme="1"/>
        <rFont val="Calibri"/>
        <family val="2"/>
        <scheme val="minor"/>
      </rPr>
      <t>fusion</t>
    </r>
    <r>
      <rPr>
        <b/>
        <sz val="16"/>
        <color theme="1"/>
        <rFont val="Calibri"/>
        <family val="2"/>
        <scheme val="minor"/>
      </rPr>
      <t xml:space="preserve"> + systick</t>
    </r>
    <r>
      <rPr>
        <b/>
        <vertAlign val="subscript"/>
        <sz val="16"/>
        <color theme="1"/>
        <rFont val="Calibri"/>
        <family val="2"/>
        <scheme val="minor"/>
      </rPr>
      <t>other</t>
    </r>
    <r>
      <rPr>
        <b/>
        <sz val="16"/>
        <color theme="1"/>
        <rFont val="Calibri"/>
        <family val="2"/>
        <scheme val="minor"/>
      </rPr>
      <t>)</t>
    </r>
  </si>
  <si>
    <r>
      <t>Fusion IDD = IDD</t>
    </r>
    <r>
      <rPr>
        <b/>
        <vertAlign val="subscript"/>
        <sz val="16"/>
        <color theme="1"/>
        <rFont val="Calibri"/>
        <family val="2"/>
        <scheme val="minor"/>
      </rPr>
      <t xml:space="preserve">mcu </t>
    </r>
    <r>
      <rPr>
        <b/>
        <sz val="16"/>
        <color theme="1"/>
        <rFont val="Calibri"/>
        <family val="2"/>
        <scheme val="minor"/>
      </rPr>
      <t>X %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</si>
</sst>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alignment horizontal="general" vertical="bottom" textRotation="0" wrapText="1" indent="0" relativeIndent="0" justifyLastLine="0" shrinkToFit="0" mergeCell="0" readingOrder="0"/>
    </dxf>
    <dxf>
      <numFmt numFmtId="164" formatCode="0.0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L7:P15" totalsRowShown="0" headerRowDxfId="0">
  <autoFilter ref="L7:P15"/>
  <tableColumns count="5">
    <tableColumn id="1" name="Function"/>
    <tableColumn id="2" name="IDDmcu"/>
    <tableColumn id="3" name="%"/>
    <tableColumn id="4" name="Fusion Idd @ 25Hz rate" dataDxfId="2"/>
    <tableColumn id="5" name="Fusion Idd/Hz" dataDxfId="1">
      <calculatedColumnFormula>O8/25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opLeftCell="A22" workbookViewId="0">
      <selection activeCell="I38" sqref="I38"/>
    </sheetView>
  </sheetViews>
  <sheetFormatPr defaultRowHeight="15"/>
  <cols>
    <col min="1" max="1" width="26.140625" customWidth="1"/>
  </cols>
  <sheetData>
    <row r="1" spans="1:8">
      <c r="A1" t="s">
        <v>32</v>
      </c>
    </row>
    <row r="2" spans="1:8">
      <c r="A2" t="s">
        <v>33</v>
      </c>
    </row>
    <row r="3" spans="1:8">
      <c r="A3" t="s">
        <v>34</v>
      </c>
    </row>
    <row r="4" spans="1:8">
      <c r="A4" t="s">
        <v>35</v>
      </c>
    </row>
    <row r="6" spans="1:8">
      <c r="A6" t="s">
        <v>12</v>
      </c>
      <c r="B6" t="s">
        <v>24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>
      <c r="A7" t="s">
        <v>0</v>
      </c>
      <c r="B7">
        <v>60</v>
      </c>
      <c r="C7">
        <v>45.3</v>
      </c>
      <c r="D7">
        <v>164</v>
      </c>
      <c r="E7">
        <v>72</v>
      </c>
      <c r="F7">
        <v>380</v>
      </c>
      <c r="G7">
        <v>728</v>
      </c>
      <c r="H7" s="1" t="s">
        <v>11</v>
      </c>
    </row>
    <row r="8" spans="1:8">
      <c r="A8" t="s">
        <v>1</v>
      </c>
      <c r="B8">
        <v>58</v>
      </c>
      <c r="C8">
        <v>45</v>
      </c>
      <c r="D8">
        <v>164</v>
      </c>
      <c r="E8">
        <v>72</v>
      </c>
      <c r="F8">
        <v>378</v>
      </c>
      <c r="G8">
        <v>728</v>
      </c>
      <c r="H8" s="1" t="s">
        <v>11</v>
      </c>
    </row>
    <row r="9" spans="1:8">
      <c r="A9" t="s">
        <v>2</v>
      </c>
      <c r="B9">
        <v>59</v>
      </c>
      <c r="C9">
        <v>46</v>
      </c>
      <c r="D9">
        <v>164</v>
      </c>
      <c r="E9">
        <v>72</v>
      </c>
      <c r="F9">
        <v>380</v>
      </c>
      <c r="G9">
        <v>725</v>
      </c>
      <c r="H9" s="3">
        <v>72</v>
      </c>
    </row>
    <row r="10" spans="1:8">
      <c r="A10" t="s">
        <v>3</v>
      </c>
      <c r="B10">
        <v>35</v>
      </c>
      <c r="C10">
        <v>26</v>
      </c>
      <c r="D10">
        <v>64</v>
      </c>
      <c r="E10">
        <v>43</v>
      </c>
      <c r="F10">
        <v>311</v>
      </c>
      <c r="G10">
        <v>656</v>
      </c>
      <c r="H10" s="1" t="s">
        <v>11</v>
      </c>
    </row>
    <row r="11" spans="1:8">
      <c r="A11" t="s">
        <v>4</v>
      </c>
      <c r="B11">
        <v>3.1</v>
      </c>
      <c r="C11">
        <v>2.8</v>
      </c>
      <c r="D11">
        <v>4.5999999999999996</v>
      </c>
      <c r="E11">
        <v>3.8</v>
      </c>
      <c r="F11">
        <v>22.9</v>
      </c>
      <c r="G11">
        <v>58.3</v>
      </c>
      <c r="H11" s="1" t="s">
        <v>11</v>
      </c>
    </row>
    <row r="13" spans="1:8">
      <c r="A13" t="s">
        <v>19</v>
      </c>
      <c r="B13" t="s">
        <v>24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</row>
    <row r="14" spans="1:8">
      <c r="A14" t="s">
        <v>0</v>
      </c>
      <c r="B14">
        <v>58</v>
      </c>
      <c r="C14">
        <v>45</v>
      </c>
      <c r="D14">
        <v>162</v>
      </c>
      <c r="E14">
        <v>72</v>
      </c>
      <c r="F14">
        <v>376</v>
      </c>
      <c r="G14">
        <v>710</v>
      </c>
      <c r="H14" s="1" t="s">
        <v>11</v>
      </c>
    </row>
    <row r="15" spans="1:8">
      <c r="A15" t="s">
        <v>1</v>
      </c>
      <c r="B15">
        <v>45</v>
      </c>
      <c r="C15">
        <v>45</v>
      </c>
      <c r="D15">
        <v>161</v>
      </c>
      <c r="E15">
        <v>72</v>
      </c>
      <c r="F15">
        <v>376</v>
      </c>
      <c r="G15">
        <v>705</v>
      </c>
      <c r="H15" s="1" t="s">
        <v>11</v>
      </c>
    </row>
    <row r="16" spans="1:8">
      <c r="A16" t="s">
        <v>2</v>
      </c>
      <c r="B16">
        <v>58</v>
      </c>
      <c r="C16">
        <v>45</v>
      </c>
      <c r="D16">
        <v>161</v>
      </c>
      <c r="E16">
        <v>72</v>
      </c>
      <c r="F16">
        <v>376</v>
      </c>
      <c r="G16">
        <v>705</v>
      </c>
      <c r="H16" s="3">
        <v>72</v>
      </c>
    </row>
    <row r="17" spans="1:8">
      <c r="A17" t="s">
        <v>3</v>
      </c>
      <c r="B17">
        <v>36</v>
      </c>
      <c r="C17">
        <v>27</v>
      </c>
      <c r="D17">
        <v>67</v>
      </c>
      <c r="E17">
        <v>45</v>
      </c>
      <c r="F17">
        <v>313</v>
      </c>
      <c r="G17">
        <v>594</v>
      </c>
      <c r="H17" s="1" t="s">
        <v>11</v>
      </c>
    </row>
    <row r="18" spans="1:8">
      <c r="A18" t="s">
        <v>4</v>
      </c>
      <c r="B18">
        <v>3.1</v>
      </c>
      <c r="C18">
        <v>2.9</v>
      </c>
      <c r="D18">
        <v>4.3</v>
      </c>
      <c r="E18">
        <v>3.8</v>
      </c>
      <c r="F18">
        <v>22.9</v>
      </c>
      <c r="G18">
        <v>58.6</v>
      </c>
      <c r="H18" s="1" t="s">
        <v>11</v>
      </c>
    </row>
    <row r="20" spans="1:8">
      <c r="A20" t="s">
        <v>20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H20" s="4" t="s">
        <v>36</v>
      </c>
    </row>
    <row r="21" spans="1:8">
      <c r="A21" t="s">
        <v>0</v>
      </c>
      <c r="B21">
        <v>93396</v>
      </c>
      <c r="C21">
        <v>52</v>
      </c>
      <c r="D21">
        <v>15316</v>
      </c>
      <c r="E21">
        <f t="shared" ref="E21:F26" si="0">B21+C21</f>
        <v>93448</v>
      </c>
      <c r="F21">
        <f t="shared" si="0"/>
        <v>15368</v>
      </c>
      <c r="H21" s="2" t="s">
        <v>22</v>
      </c>
    </row>
    <row r="22" spans="1:8">
      <c r="A22" t="s">
        <v>1</v>
      </c>
      <c r="B22">
        <v>93388</v>
      </c>
      <c r="C22">
        <v>52</v>
      </c>
      <c r="D22">
        <v>15316</v>
      </c>
      <c r="E22">
        <f t="shared" si="0"/>
        <v>93440</v>
      </c>
      <c r="F22">
        <f t="shared" si="0"/>
        <v>15368</v>
      </c>
      <c r="H22" s="2" t="s">
        <v>22</v>
      </c>
    </row>
    <row r="23" spans="1:8">
      <c r="A23" t="s">
        <v>2</v>
      </c>
      <c r="B23">
        <v>93332</v>
      </c>
      <c r="C23">
        <v>52</v>
      </c>
      <c r="D23">
        <v>15316</v>
      </c>
      <c r="E23">
        <f t="shared" si="0"/>
        <v>93384</v>
      </c>
      <c r="F23">
        <f t="shared" si="0"/>
        <v>15368</v>
      </c>
      <c r="H23" s="2" t="s">
        <v>22</v>
      </c>
    </row>
    <row r="24" spans="1:8">
      <c r="A24" t="s">
        <v>3</v>
      </c>
      <c r="B24">
        <v>87500</v>
      </c>
      <c r="C24">
        <v>52</v>
      </c>
      <c r="D24">
        <v>15508</v>
      </c>
      <c r="E24">
        <f t="shared" si="0"/>
        <v>87552</v>
      </c>
      <c r="F24">
        <f t="shared" si="0"/>
        <v>15560</v>
      </c>
      <c r="H24" s="2" t="s">
        <v>22</v>
      </c>
    </row>
    <row r="25" spans="1:8">
      <c r="A25" t="s">
        <v>4</v>
      </c>
      <c r="B25">
        <v>79224</v>
      </c>
      <c r="C25">
        <v>64</v>
      </c>
      <c r="D25">
        <v>20600</v>
      </c>
      <c r="E25">
        <f t="shared" si="0"/>
        <v>79288</v>
      </c>
      <c r="F25">
        <f t="shared" si="0"/>
        <v>20664</v>
      </c>
      <c r="H25" s="2" t="s">
        <v>22</v>
      </c>
    </row>
    <row r="26" spans="1:8">
      <c r="A26" t="s">
        <v>21</v>
      </c>
      <c r="B26">
        <v>50572</v>
      </c>
      <c r="C26">
        <v>28</v>
      </c>
      <c r="D26">
        <v>5872</v>
      </c>
      <c r="E26">
        <f t="shared" si="0"/>
        <v>50600</v>
      </c>
      <c r="F26">
        <f t="shared" si="0"/>
        <v>5900</v>
      </c>
      <c r="H26" s="2" t="s">
        <v>22</v>
      </c>
    </row>
    <row r="28" spans="1:8">
      <c r="A28" t="s">
        <v>31</v>
      </c>
      <c r="B28">
        <v>21396</v>
      </c>
      <c r="C28">
        <v>48</v>
      </c>
      <c r="D28">
        <v>11412</v>
      </c>
      <c r="E28">
        <f t="shared" ref="E28:E34" si="1">B28+C28</f>
        <v>21444</v>
      </c>
      <c r="F28">
        <f t="shared" ref="F28:F34" si="2">C28+D28</f>
        <v>11460</v>
      </c>
    </row>
    <row r="29" spans="1:8">
      <c r="A29" t="s">
        <v>25</v>
      </c>
      <c r="B29">
        <v>33576</v>
      </c>
      <c r="C29">
        <v>52</v>
      </c>
      <c r="D29">
        <v>11556</v>
      </c>
      <c r="E29">
        <f t="shared" si="1"/>
        <v>33628</v>
      </c>
      <c r="F29">
        <f t="shared" si="2"/>
        <v>11608</v>
      </c>
    </row>
    <row r="30" spans="1:8">
      <c r="A30" t="s">
        <v>26</v>
      </c>
      <c r="B30">
        <v>37684</v>
      </c>
      <c r="C30">
        <v>52</v>
      </c>
      <c r="D30">
        <v>11556</v>
      </c>
      <c r="E30">
        <f t="shared" si="1"/>
        <v>37736</v>
      </c>
      <c r="F30">
        <f t="shared" si="2"/>
        <v>11608</v>
      </c>
    </row>
    <row r="31" spans="1:8">
      <c r="A31" t="s">
        <v>27</v>
      </c>
      <c r="B31">
        <v>32320</v>
      </c>
      <c r="C31">
        <v>52</v>
      </c>
      <c r="D31">
        <v>11520</v>
      </c>
      <c r="E31">
        <f t="shared" si="1"/>
        <v>32372</v>
      </c>
      <c r="F31">
        <f t="shared" si="2"/>
        <v>11572</v>
      </c>
    </row>
    <row r="32" spans="1:8">
      <c r="A32" t="s">
        <v>28</v>
      </c>
      <c r="B32">
        <v>57140</v>
      </c>
      <c r="C32">
        <v>52</v>
      </c>
      <c r="D32">
        <v>11564</v>
      </c>
      <c r="E32">
        <f t="shared" si="1"/>
        <v>57192</v>
      </c>
      <c r="F32">
        <f t="shared" si="2"/>
        <v>11616</v>
      </c>
    </row>
    <row r="33" spans="1:8">
      <c r="A33" t="s">
        <v>29</v>
      </c>
      <c r="B33">
        <v>50152</v>
      </c>
      <c r="C33">
        <v>52</v>
      </c>
      <c r="D33">
        <v>12560</v>
      </c>
      <c r="E33">
        <f t="shared" si="1"/>
        <v>50204</v>
      </c>
      <c r="F33">
        <f t="shared" si="2"/>
        <v>12612</v>
      </c>
    </row>
    <row r="34" spans="1:8">
      <c r="A34" t="s">
        <v>30</v>
      </c>
      <c r="B34">
        <v>73616</v>
      </c>
      <c r="C34">
        <v>52</v>
      </c>
      <c r="D34">
        <v>13496</v>
      </c>
      <c r="E34">
        <f t="shared" si="1"/>
        <v>73668</v>
      </c>
      <c r="F34">
        <f t="shared" si="2"/>
        <v>13548</v>
      </c>
    </row>
    <row r="36" spans="1:8">
      <c r="A36" t="s">
        <v>18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H36" s="4" t="s">
        <v>36</v>
      </c>
    </row>
    <row r="37" spans="1:8">
      <c r="A37" t="s">
        <v>0</v>
      </c>
      <c r="B37">
        <v>85748</v>
      </c>
      <c r="C37">
        <v>732</v>
      </c>
      <c r="D37">
        <v>15352</v>
      </c>
      <c r="E37">
        <f t="shared" ref="E37:E38" si="3">B37+C37</f>
        <v>86480</v>
      </c>
      <c r="F37">
        <f t="shared" ref="F37:F38" si="4">C37+D37</f>
        <v>16084</v>
      </c>
      <c r="H37" s="2" t="s">
        <v>23</v>
      </c>
    </row>
    <row r="38" spans="1:8">
      <c r="A38" t="s">
        <v>1</v>
      </c>
      <c r="B38">
        <v>85740</v>
      </c>
      <c r="C38">
        <v>732</v>
      </c>
      <c r="D38">
        <v>15424</v>
      </c>
      <c r="E38">
        <f t="shared" si="3"/>
        <v>86472</v>
      </c>
      <c r="F38">
        <f t="shared" si="4"/>
        <v>16156</v>
      </c>
      <c r="H38" s="2" t="s">
        <v>23</v>
      </c>
    </row>
    <row r="39" spans="1:8">
      <c r="A39" t="s">
        <v>2</v>
      </c>
      <c r="B39">
        <v>85684</v>
      </c>
      <c r="C39">
        <v>732</v>
      </c>
      <c r="D39">
        <v>15352</v>
      </c>
      <c r="E39">
        <f t="shared" ref="E39:F42" si="5">B39+C39</f>
        <v>86416</v>
      </c>
      <c r="F39">
        <f t="shared" si="5"/>
        <v>16084</v>
      </c>
      <c r="H39" s="2" t="s">
        <v>23</v>
      </c>
    </row>
    <row r="40" spans="1:8">
      <c r="A40" t="s">
        <v>3</v>
      </c>
      <c r="B40">
        <v>78020</v>
      </c>
      <c r="C40">
        <v>732</v>
      </c>
      <c r="D40">
        <v>15544</v>
      </c>
      <c r="E40">
        <f t="shared" si="5"/>
        <v>78752</v>
      </c>
      <c r="F40">
        <f t="shared" si="5"/>
        <v>16276</v>
      </c>
      <c r="H40" s="2" t="s">
        <v>23</v>
      </c>
    </row>
    <row r="41" spans="1:8">
      <c r="A41" t="s">
        <v>4</v>
      </c>
      <c r="B41">
        <v>74080</v>
      </c>
      <c r="C41">
        <v>744</v>
      </c>
      <c r="D41">
        <v>20840</v>
      </c>
      <c r="E41">
        <f t="shared" si="5"/>
        <v>74824</v>
      </c>
      <c r="F41">
        <f t="shared" si="5"/>
        <v>21584</v>
      </c>
      <c r="H41" s="2" t="s">
        <v>23</v>
      </c>
    </row>
    <row r="42" spans="1:8">
      <c r="A42" t="s">
        <v>21</v>
      </c>
      <c r="B42">
        <v>50740</v>
      </c>
      <c r="C42">
        <v>708</v>
      </c>
      <c r="D42">
        <v>5908</v>
      </c>
      <c r="E42">
        <f t="shared" si="5"/>
        <v>51448</v>
      </c>
      <c r="F42">
        <f t="shared" si="5"/>
        <v>6616</v>
      </c>
      <c r="H42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XFD15"/>
  <sheetViews>
    <sheetView tabSelected="1" topLeftCell="D1" workbookViewId="0">
      <selection activeCell="M6" sqref="M6"/>
    </sheetView>
  </sheetViews>
  <sheetFormatPr defaultRowHeight="15"/>
  <cols>
    <col min="1" max="1" width="22.28515625" customWidth="1"/>
    <col min="2" max="2" width="10" customWidth="1"/>
    <col min="4" max="4" width="23.140625" customWidth="1"/>
    <col min="5" max="5" width="15.28515625" customWidth="1"/>
    <col min="12" max="12" width="26.5703125" customWidth="1"/>
    <col min="13" max="14" width="9.140625" customWidth="1"/>
    <col min="15" max="15" width="20.28515625" customWidth="1"/>
    <col min="16" max="16" width="21.5703125" customWidth="1"/>
  </cols>
  <sheetData>
    <row r="2" spans="1:16384" ht="24">
      <c r="A2" s="9" t="s">
        <v>47</v>
      </c>
      <c r="B2" s="9"/>
      <c r="C2" s="9"/>
      <c r="D2" s="9"/>
      <c r="E2" s="9"/>
    </row>
    <row r="3" spans="1:16384" ht="21">
      <c r="A3" s="9" t="s">
        <v>44</v>
      </c>
      <c r="B3" s="9"/>
      <c r="C3" s="9"/>
      <c r="D3" s="9"/>
      <c r="E3" s="9"/>
    </row>
    <row r="4" spans="1:16384" ht="24">
      <c r="A4" s="9" t="s">
        <v>48</v>
      </c>
      <c r="B4" s="9"/>
      <c r="C4" s="9"/>
      <c r="D4" s="9"/>
      <c r="E4" s="9"/>
    </row>
    <row r="5" spans="1:16384" ht="24">
      <c r="A5" s="9" t="s">
        <v>49</v>
      </c>
      <c r="B5" s="9"/>
      <c r="C5" s="9"/>
      <c r="D5" s="9"/>
      <c r="E5" s="9"/>
    </row>
    <row r="6" spans="1:16384" ht="79.5" customHeight="1">
      <c r="A6" s="10" t="s">
        <v>46</v>
      </c>
      <c r="B6" s="11"/>
      <c r="C6" s="11"/>
      <c r="D6" s="11"/>
      <c r="E6" s="11"/>
      <c r="F6" s="5"/>
      <c r="G6" s="5"/>
      <c r="H6" s="5"/>
      <c r="I6" s="5"/>
      <c r="J6" s="5"/>
      <c r="K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  <c r="XFD6" s="5"/>
    </row>
    <row r="7" spans="1:16384" ht="37.5" customHeight="1">
      <c r="A7" s="10" t="s">
        <v>45</v>
      </c>
      <c r="B7" s="8"/>
      <c r="C7" s="8"/>
      <c r="D7" s="8"/>
      <c r="E7" s="8"/>
      <c r="L7" s="5" t="s">
        <v>41</v>
      </c>
      <c r="M7" s="5" t="s">
        <v>39</v>
      </c>
      <c r="N7" s="5" t="s">
        <v>38</v>
      </c>
      <c r="O7" s="12" t="s">
        <v>42</v>
      </c>
      <c r="P7" s="5" t="s">
        <v>43</v>
      </c>
    </row>
    <row r="8" spans="1:16384">
      <c r="L8" t="s">
        <v>24</v>
      </c>
      <c r="M8">
        <v>8.15</v>
      </c>
      <c r="N8">
        <v>3</v>
      </c>
      <c r="O8" s="6">
        <f>M8*N8/100</f>
        <v>0.24450000000000002</v>
      </c>
      <c r="P8" s="7">
        <f>O8/25</f>
        <v>9.7800000000000005E-3</v>
      </c>
    </row>
    <row r="9" spans="1:16384" s="5" customFormat="1">
      <c r="L9" t="s">
        <v>5</v>
      </c>
      <c r="M9">
        <v>8.15</v>
      </c>
      <c r="N9">
        <v>2.2999999999999998</v>
      </c>
      <c r="O9" s="6">
        <f t="shared" ref="O9:O13" si="0">M9*N9/100</f>
        <v>0.18745000000000001</v>
      </c>
      <c r="P9" s="7">
        <f t="shared" ref="P9:P13" si="1">O9/25</f>
        <v>7.4980000000000003E-3</v>
      </c>
    </row>
    <row r="10" spans="1:16384">
      <c r="L10" t="s">
        <v>6</v>
      </c>
      <c r="M10">
        <v>8.15</v>
      </c>
      <c r="N10">
        <v>8.5</v>
      </c>
      <c r="O10" s="6">
        <f t="shared" si="0"/>
        <v>0.69275000000000009</v>
      </c>
      <c r="P10" s="7">
        <f t="shared" si="1"/>
        <v>2.7710000000000002E-2</v>
      </c>
    </row>
    <row r="11" spans="1:16384">
      <c r="L11" t="s">
        <v>7</v>
      </c>
      <c r="M11">
        <v>8.15</v>
      </c>
      <c r="N11">
        <v>3.8</v>
      </c>
      <c r="O11" s="6">
        <f t="shared" si="0"/>
        <v>0.30969999999999998</v>
      </c>
      <c r="P11" s="7">
        <f t="shared" si="1"/>
        <v>1.2388E-2</v>
      </c>
    </row>
    <row r="12" spans="1:16384">
      <c r="L12" t="s">
        <v>8</v>
      </c>
      <c r="M12">
        <v>8.17</v>
      </c>
      <c r="N12">
        <v>19.7</v>
      </c>
      <c r="O12" s="6">
        <f t="shared" si="0"/>
        <v>1.6094899999999999</v>
      </c>
      <c r="P12" s="7">
        <f t="shared" si="1"/>
        <v>6.4379599999999995E-2</v>
      </c>
    </row>
    <row r="13" spans="1:16384">
      <c r="L13" t="s">
        <v>9</v>
      </c>
      <c r="M13">
        <v>8.17</v>
      </c>
      <c r="N13">
        <v>37.799999999999997</v>
      </c>
      <c r="O13" s="6">
        <f t="shared" si="0"/>
        <v>3.0882599999999996</v>
      </c>
      <c r="P13" s="7">
        <f t="shared" si="1"/>
        <v>0.12353039999999998</v>
      </c>
    </row>
    <row r="14" spans="1:16384">
      <c r="L14" t="s">
        <v>37</v>
      </c>
      <c r="N14">
        <f>SUM(N8:N13)</f>
        <v>75.099999999999994</v>
      </c>
      <c r="O14" s="6">
        <f>SUM(O8:O13)</f>
        <v>6.1321499999999993</v>
      </c>
      <c r="P14" s="7">
        <f>O14/25</f>
        <v>0.24528599999999998</v>
      </c>
    </row>
    <row r="15" spans="1:16384">
      <c r="L15" t="s">
        <v>40</v>
      </c>
      <c r="M15">
        <f>M13</f>
        <v>8.17</v>
      </c>
      <c r="N15">
        <f>100-N14</f>
        <v>24.900000000000006</v>
      </c>
      <c r="O15" s="6">
        <f>M13-O14</f>
        <v>2.0378500000000006</v>
      </c>
      <c r="P15" s="7">
        <f>O15/25</f>
        <v>8.1514000000000031E-2</v>
      </c>
    </row>
  </sheetData>
  <mergeCells count="2">
    <mergeCell ref="A6:E6"/>
    <mergeCell ref="A7:E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IDD</vt:lpstr>
      <vt:lpstr>Sheet3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RMPE01</dc:creator>
  <cp:lastModifiedBy>RMPE01</cp:lastModifiedBy>
  <dcterms:created xsi:type="dcterms:W3CDTF">2014-08-26T17:22:28Z</dcterms:created>
  <dcterms:modified xsi:type="dcterms:W3CDTF">2014-09-23T20:40:55Z</dcterms:modified>
</cp:coreProperties>
</file>