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tetianka/Documents/"/>
    </mc:Choice>
  </mc:AlternateContent>
  <xr:revisionPtr revIDLastSave="0" documentId="13_ncr:1_{4E07945D-89F0-2C4D-9C5C-01E42DB6AC14}" xr6:coauthVersionLast="47" xr6:coauthVersionMax="47" xr10:uidLastSave="{00000000-0000-0000-0000-000000000000}"/>
  <bookViews>
    <workbookView xWindow="0" yWindow="0" windowWidth="28800" windowHeight="18000" activeTab="1" xr2:uid="{FE93AFF6-6E1C-DF4C-970A-A899F3FD14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" l="1"/>
  <c r="D20" i="2"/>
  <c r="L14" i="2"/>
  <c r="C14" i="2"/>
  <c r="L13" i="2"/>
  <c r="L12" i="2"/>
  <c r="L11" i="2"/>
  <c r="L10" i="2"/>
  <c r="Y2" i="1" a="1"/>
  <c r="Y2" i="1" s="1"/>
  <c r="X2" i="1" a="1"/>
  <c r="X2" i="1" s="1"/>
  <c r="W2" i="1" a="1"/>
  <c r="W2" i="1" s="1"/>
  <c r="V2" i="1"/>
  <c r="V3" i="1"/>
  <c r="V4" i="1"/>
  <c r="V5" i="1"/>
  <c r="V6" i="1"/>
  <c r="V7" i="1"/>
  <c r="V8" i="1"/>
  <c r="V9" i="1"/>
  <c r="V10" i="1"/>
  <c r="V11" i="1"/>
  <c r="U3" i="1"/>
  <c r="U4" i="1"/>
  <c r="U5" i="1"/>
  <c r="U6" i="1"/>
  <c r="U7" i="1"/>
  <c r="U8" i="1"/>
  <c r="U9" i="1"/>
  <c r="U10" i="1"/>
  <c r="U11" i="1"/>
  <c r="U2" i="1"/>
  <c r="T2" i="1" a="1"/>
  <c r="T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L2" i="1" a="1"/>
  <c r="L2" i="1" s="1"/>
  <c r="K2" i="1" a="1"/>
  <c r="K2" i="1" s="1"/>
  <c r="S2" i="1"/>
  <c r="S3" i="1"/>
  <c r="S4" i="1"/>
  <c r="S5" i="1"/>
  <c r="S6" i="1"/>
  <c r="S7" i="1"/>
  <c r="S8" i="1"/>
  <c r="S9" i="1"/>
  <c r="S10" i="1"/>
  <c r="S11" i="1"/>
  <c r="C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<sst xmlns="http://schemas.openxmlformats.org/spreadsheetml/2006/main" count="189" uniqueCount="170">
  <si>
    <t>BookingID</t>
  </si>
  <si>
    <t>GuestName</t>
  </si>
  <si>
    <t>Email</t>
  </si>
  <si>
    <t>Phone</t>
  </si>
  <si>
    <t>City</t>
  </si>
  <si>
    <t>RoomType</t>
  </si>
  <si>
    <t>CheckIn</t>
  </si>
  <si>
    <t>CheckOut</t>
  </si>
  <si>
    <t>PriceText</t>
  </si>
  <si>
    <t>Notes</t>
  </si>
  <si>
    <t>Maria Ivanova</t>
  </si>
  <si>
    <t>maria.ivanova@gmail.com</t>
  </si>
  <si>
    <t>+38 050 123 45 67</t>
  </si>
  <si>
    <t>Kyiv</t>
  </si>
  <si>
    <t>Deluxe Double</t>
  </si>
  <si>
    <t>Petro Petrenko</t>
  </si>
  <si>
    <t>p.petrenko@yahoo.com</t>
  </si>
  <si>
    <t>+38 097 654 32 10</t>
  </si>
  <si>
    <t>Lviv</t>
  </si>
  <si>
    <t>Standard Single</t>
  </si>
  <si>
    <t>Anna Dmytrenko</t>
  </si>
  <si>
    <t>anna_d@ukr.net</t>
  </si>
  <si>
    <t>+38 093 777 22 55</t>
  </si>
  <si>
    <t>Odesa</t>
  </si>
  <si>
    <t>Suite</t>
  </si>
  <si>
    <t>VIP client</t>
  </si>
  <si>
    <t>Ivan Shulha</t>
  </si>
  <si>
    <t>i.shulha@gmail.com</t>
  </si>
  <si>
    <t>+38 067 111 22 33</t>
  </si>
  <si>
    <t>Dnipro</t>
  </si>
  <si>
    <t>Economy Twin</t>
  </si>
  <si>
    <t>—</t>
  </si>
  <si>
    <t>Olena Marchenko</t>
  </si>
  <si>
    <t>olenamarchenko@hotmail.com</t>
  </si>
  <si>
    <t>+38 050 999 88 77</t>
  </si>
  <si>
    <t>Kharkiv</t>
  </si>
  <si>
    <t>Standard Double</t>
  </si>
  <si>
    <t>Requested baby cot</t>
  </si>
  <si>
    <t>Yulia Savchenko</t>
  </si>
  <si>
    <t>y.savchenko@gmail.com</t>
  </si>
  <si>
    <t>+38 095 333 44 22</t>
  </si>
  <si>
    <t>Bohdan Holub</t>
  </si>
  <si>
    <t>bholub@ukr.net</t>
  </si>
  <si>
    <t>+38 063 555 11 22</t>
  </si>
  <si>
    <t>Kateryna Polishchuk</t>
  </si>
  <si>
    <t>katya_polish@icloud.com</t>
  </si>
  <si>
    <t>+38 096 444 00 55</t>
  </si>
  <si>
    <t>Roman Danylenko</t>
  </si>
  <si>
    <t>r.danylenko@gmail.com</t>
  </si>
  <si>
    <t>+38 050 777 66 88</t>
  </si>
  <si>
    <t>Breakfast only</t>
  </si>
  <si>
    <t>Iryna Kovalenko</t>
  </si>
  <si>
    <t>i.kovalenko@meta.ua</t>
  </si>
  <si>
    <t>+38 067 999 44 11</t>
  </si>
  <si>
    <t>✂️ 1. Основні маніпуляції з текстом</t>
  </si>
  <si>
    <r>
      <t xml:space="preserve">Витягни </t>
    </r>
    <r>
      <rPr>
        <b/>
        <sz val="12"/>
        <color theme="1"/>
        <rFont val="Aptos Narrow"/>
        <family val="2"/>
        <scheme val="minor"/>
      </rPr>
      <t>ім’я гостя</t>
    </r>
    <r>
      <rPr>
        <sz val="12"/>
        <color theme="1"/>
        <rFont val="Aptos Narrow"/>
        <family val="2"/>
        <scheme val="minor"/>
      </rPr>
      <t xml:space="preserve"> з колонки </t>
    </r>
    <r>
      <rPr>
        <sz val="10"/>
        <color theme="1"/>
        <rFont val="Arial Unicode MS"/>
        <family val="2"/>
      </rPr>
      <t>GuestName</t>
    </r>
    <r>
      <rPr>
        <sz val="12"/>
        <color theme="1"/>
        <rFont val="Aptos Narrow"/>
        <family val="2"/>
        <scheme val="minor"/>
      </rPr>
      <t xml:space="preserve"> → за допомогою </t>
    </r>
    <r>
      <rPr>
        <sz val="10"/>
        <color theme="1"/>
        <rFont val="Arial Unicode MS"/>
        <family val="2"/>
      </rPr>
      <t>LEFT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SEARCH</t>
    </r>
    <r>
      <rPr>
        <sz val="12"/>
        <color theme="1"/>
        <rFont val="Aptos Narrow"/>
        <family val="2"/>
        <scheme val="minor"/>
      </rPr>
      <t>.</t>
    </r>
  </si>
  <si>
    <r>
      <t xml:space="preserve">Витягни </t>
    </r>
    <r>
      <rPr>
        <b/>
        <sz val="12"/>
        <color theme="1"/>
        <rFont val="Aptos Narrow"/>
        <family val="2"/>
        <scheme val="minor"/>
      </rPr>
      <t>прізвище гостя</t>
    </r>
    <r>
      <rPr>
        <sz val="12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RIGHT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LEN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SEARCH</t>
    </r>
    <r>
      <rPr>
        <sz val="12"/>
        <color theme="1"/>
        <rFont val="Aptos Narrow"/>
        <family val="2"/>
        <scheme val="minor"/>
      </rPr>
      <t>.</t>
    </r>
  </si>
  <si>
    <r>
      <t xml:space="preserve">Зроби всі імена </t>
    </r>
    <r>
      <rPr>
        <b/>
        <sz val="12"/>
        <color theme="1"/>
        <rFont val="Aptos Narrow"/>
        <family val="2"/>
        <scheme val="minor"/>
      </rPr>
      <t>великими літерами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UPPER</t>
    </r>
    <r>
      <rPr>
        <sz val="12"/>
        <color theme="1"/>
        <rFont val="Aptos Narrow"/>
        <family val="2"/>
        <scheme val="minor"/>
      </rPr>
      <t>).</t>
    </r>
  </si>
  <si>
    <r>
      <t xml:space="preserve">Зроби всі імена </t>
    </r>
    <r>
      <rPr>
        <b/>
        <sz val="12"/>
        <color theme="1"/>
        <rFont val="Aptos Narrow"/>
        <family val="2"/>
        <scheme val="minor"/>
      </rPr>
      <t>малими літерами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LOWER</t>
    </r>
    <r>
      <rPr>
        <sz val="12"/>
        <color theme="1"/>
        <rFont val="Aptos Narrow"/>
        <family val="2"/>
        <scheme val="minor"/>
      </rPr>
      <t>).</t>
    </r>
  </si>
  <si>
    <r>
      <t>Зроби перші літери імен і прізвищ великими (</t>
    </r>
    <r>
      <rPr>
        <sz val="10"/>
        <color theme="1"/>
        <rFont val="Arial Unicode MS"/>
        <family val="2"/>
      </rPr>
      <t>PROPER</t>
    </r>
    <r>
      <rPr>
        <sz val="12"/>
        <color theme="1"/>
        <rFont val="Aptos Narrow"/>
        <family val="2"/>
        <scheme val="minor"/>
      </rPr>
      <t>).</t>
    </r>
  </si>
  <si>
    <r>
      <t xml:space="preserve">Порахуй, </t>
    </r>
    <r>
      <rPr>
        <b/>
        <sz val="12"/>
        <color theme="1"/>
        <rFont val="Aptos Narrow"/>
        <family val="2"/>
        <scheme val="minor"/>
      </rPr>
      <t>скільки символів у імені гостя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LEN</t>
    </r>
    <r>
      <rPr>
        <sz val="12"/>
        <color theme="1"/>
        <rFont val="Aptos Narrow"/>
        <family val="2"/>
        <scheme val="minor"/>
      </rPr>
      <t>).</t>
    </r>
  </si>
  <si>
    <r>
      <t xml:space="preserve">Визнач, </t>
    </r>
    <r>
      <rPr>
        <b/>
        <sz val="12"/>
        <color theme="1"/>
        <rFont val="Aptos Narrow"/>
        <family val="2"/>
        <scheme val="minor"/>
      </rPr>
      <t>скільки символів у номері телефону</t>
    </r>
    <r>
      <rPr>
        <sz val="12"/>
        <color theme="1"/>
        <rFont val="Aptos Narrow"/>
        <family val="2"/>
        <scheme val="minor"/>
      </rPr>
      <t>.</t>
    </r>
  </si>
  <si>
    <r>
      <t xml:space="preserve">Видали зайві пробіли з </t>
    </r>
    <r>
      <rPr>
        <sz val="10"/>
        <color theme="1"/>
        <rFont val="Arial Unicode MS"/>
        <family val="2"/>
      </rPr>
      <t>Notes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TRIM</t>
    </r>
    <r>
      <rPr>
        <sz val="12"/>
        <color theme="1"/>
        <rFont val="Aptos Narrow"/>
        <family val="2"/>
        <scheme val="minor"/>
      </rPr>
      <t>).</t>
    </r>
  </si>
  <si>
    <r>
      <t xml:space="preserve">Повтори слово </t>
    </r>
    <r>
      <rPr>
        <sz val="10"/>
        <color theme="1"/>
        <rFont val="Arial Unicode MS"/>
        <family val="2"/>
      </rPr>
      <t>"Welcome!"</t>
    </r>
    <r>
      <rPr>
        <sz val="12"/>
        <color theme="1"/>
        <rFont val="Aptos Narrow"/>
        <family val="2"/>
        <scheme val="minor"/>
      </rPr>
      <t xml:space="preserve"> 3 рази у одній клітинці (</t>
    </r>
    <r>
      <rPr>
        <sz val="10"/>
        <color theme="1"/>
        <rFont val="Arial Unicode MS"/>
        <family val="2"/>
      </rPr>
      <t>REPT</t>
    </r>
    <r>
      <rPr>
        <sz val="12"/>
        <color theme="1"/>
        <rFont val="Aptos Narrow"/>
        <family val="2"/>
        <scheme val="minor"/>
      </rPr>
      <t>).</t>
    </r>
  </si>
  <si>
    <t>Об’єднай ім’я та місто в одному рядку типу: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</si>
  <si>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</si>
  <si>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</si>
  <si>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</si>
  <si>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</si>
  <si>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</si>
  <si>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</si>
  <si>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</si>
  <si>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</si>
  <si>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</si>
  <si>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Name</t>
  </si>
  <si>
    <t>Surname</t>
  </si>
  <si>
    <t>???</t>
  </si>
  <si>
    <t xml:space="preserve">Paid via card  </t>
  </si>
  <si>
    <t xml:space="preserve">   —</t>
  </si>
  <si>
    <t>Extended    stay</t>
  </si>
  <si>
    <t>Late   check-in</t>
  </si>
  <si>
    <t xml:space="preserve">Paid via card     </t>
  </si>
  <si>
    <t>=REPT("Welcome!";3)</t>
  </si>
  <si>
    <t>10.</t>
  </si>
  <si>
    <t>=CONCAT(B2;", ";E2)</t>
  </si>
  <si>
    <t>Name
UPPER</t>
  </si>
  <si>
    <t>Surname
LOWER</t>
  </si>
  <si>
    <t>Surname
PROPER</t>
  </si>
  <si>
    <t>GuestName
LEN</t>
  </si>
  <si>
    <t>Phone
LEN</t>
  </si>
  <si>
    <t>Notes
TRIM</t>
  </si>
  <si>
    <t>GuestName, City
CONCAT</t>
  </si>
  <si>
    <t>🔍 2. Пошук і позиції символів</t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</si>
  <si>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позицію символу “@”</t>
    </r>
    <r>
      <rPr>
        <sz val="12"/>
        <color theme="1"/>
        <rFont val="Aptos Narrow"/>
        <family val="2"/>
        <scheme val="minor"/>
      </rPr>
      <t xml:space="preserve"> у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SEARCH</t>
    </r>
    <r>
      <rPr>
        <sz val="12"/>
        <color theme="1"/>
        <rFont val="Aptos Narrow"/>
        <family val="2"/>
        <scheme val="minor"/>
      </rPr>
      <t>).</t>
    </r>
  </si>
  <si>
    <r>
      <t xml:space="preserve">Витягни </t>
    </r>
    <r>
      <rPr>
        <b/>
        <sz val="12"/>
        <color theme="1"/>
        <rFont val="Aptos Narrow"/>
        <family val="2"/>
        <scheme val="minor"/>
      </rPr>
      <t>домен</t>
    </r>
    <r>
      <rPr>
        <sz val="12"/>
        <color theme="1"/>
        <rFont val="Aptos Narrow"/>
        <family val="2"/>
        <scheme val="minor"/>
      </rPr>
      <t xml:space="preserve"> з email (після “@”) (</t>
    </r>
    <r>
      <rPr>
        <sz val="10"/>
        <color theme="1"/>
        <rFont val="Arial Unicode MS"/>
        <family val="2"/>
      </rPr>
      <t>MID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SEARCH</t>
    </r>
    <r>
      <rPr>
        <sz val="12"/>
        <color theme="1"/>
        <rFont val="Aptos Narrow"/>
        <family val="2"/>
        <scheme val="minor"/>
      </rPr>
      <t>).</t>
    </r>
  </si>
  <si>
    <r>
      <t xml:space="preserve">Витягни </t>
    </r>
    <r>
      <rPr>
        <b/>
        <sz val="12"/>
        <color theme="1"/>
        <rFont val="Aptos Narrow"/>
        <family val="2"/>
        <scheme val="minor"/>
      </rPr>
      <t>поштовий сервіс</t>
    </r>
    <r>
      <rPr>
        <sz val="12"/>
        <color theme="1"/>
        <rFont val="Aptos Narrow"/>
        <family val="2"/>
        <scheme val="minor"/>
      </rPr>
      <t xml:space="preserve"> (частину між “@” і “.”) (</t>
    </r>
    <r>
      <rPr>
        <sz val="10"/>
        <color theme="1"/>
        <rFont val="Arial Unicode MS"/>
        <family val="2"/>
      </rPr>
      <t>FIND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MID</t>
    </r>
    <r>
      <rPr>
        <sz val="12"/>
        <color theme="1"/>
        <rFont val="Aptos Narrow"/>
        <family val="2"/>
        <scheme val="minor"/>
      </rPr>
      <t>).</t>
    </r>
  </si>
  <si>
    <r>
      <t xml:space="preserve">Замінити у </t>
    </r>
    <r>
      <rPr>
        <sz val="10"/>
        <color theme="1"/>
        <rFont val="Arial Unicode MS"/>
        <family val="2"/>
      </rPr>
      <t>RoomType</t>
    </r>
    <r>
      <rPr>
        <sz val="12"/>
        <color theme="1"/>
        <rFont val="Aptos Narrow"/>
        <family val="2"/>
        <scheme val="minor"/>
      </rPr>
      <t xml:space="preserve"> слово “Standard” на “Classic” (</t>
    </r>
    <r>
      <rPr>
        <sz val="10"/>
        <color theme="1"/>
        <rFont val="Arial Unicode MS"/>
        <family val="2"/>
      </rPr>
      <t>SUBSTITUTE</t>
    </r>
    <r>
      <rPr>
        <sz val="12"/>
        <color theme="1"/>
        <rFont val="Aptos Narrow"/>
        <family val="2"/>
        <scheme val="minor"/>
      </rPr>
      <t>).</t>
    </r>
  </si>
  <si>
    <r>
      <t xml:space="preserve">Замінити у </t>
    </r>
    <r>
      <rPr>
        <sz val="10"/>
        <color theme="1"/>
        <rFont val="Arial Unicode MS"/>
        <family val="2"/>
      </rPr>
      <t>Notes</t>
    </r>
    <r>
      <rPr>
        <sz val="12"/>
        <color theme="1"/>
        <rFont val="Aptos Narrow"/>
        <family val="2"/>
        <scheme val="minor"/>
      </rPr>
      <t xml:space="preserve"> слово “Paid” на “Оплачено” (</t>
    </r>
    <r>
      <rPr>
        <sz val="10"/>
        <color theme="1"/>
        <rFont val="Arial Unicode MS"/>
        <family val="2"/>
      </rPr>
      <t>SUBSTITUTE</t>
    </r>
    <r>
      <rPr>
        <sz val="12"/>
        <color theme="1"/>
        <rFont val="Aptos Narrow"/>
        <family val="2"/>
        <scheme val="minor"/>
      </rPr>
      <t>).</t>
    </r>
  </si>
  <si>
    <r>
      <t xml:space="preserve">У полі </t>
    </r>
    <r>
      <rPr>
        <sz val="10"/>
        <color theme="1"/>
        <rFont val="Arial Unicode MS"/>
        <family val="2"/>
      </rPr>
      <t>Phone</t>
    </r>
    <r>
      <rPr>
        <sz val="12"/>
        <color theme="1"/>
        <rFont val="Aptos Narrow"/>
        <family val="2"/>
        <scheme val="minor"/>
      </rPr>
      <t xml:space="preserve"> прибрати всі пробіли (</t>
    </r>
    <r>
      <rPr>
        <sz val="10"/>
        <color theme="1"/>
        <rFont val="Arial Unicode MS"/>
        <family val="2"/>
      </rPr>
      <t>SUBSTITUTE</t>
    </r>
    <r>
      <rPr>
        <sz val="12"/>
        <color theme="1"/>
        <rFont val="Aptos Narrow"/>
        <family val="2"/>
        <scheme val="minor"/>
      </rPr>
      <t>).</t>
    </r>
  </si>
  <si>
    <r>
      <t>Знайди всі email, які містять “gmail” (</t>
    </r>
    <r>
      <rPr>
        <sz val="10"/>
        <color theme="1"/>
        <rFont val="Arial Unicode MS"/>
        <family val="2"/>
      </rPr>
      <t>SEARCH</t>
    </r>
    <r>
      <rPr>
        <sz val="12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  <family val="2"/>
      </rPr>
      <t>IF</t>
    </r>
    <r>
      <rPr>
        <sz val="12"/>
        <color theme="1"/>
        <rFont val="Aptos Narrow"/>
        <family val="2"/>
        <scheme val="minor"/>
      </rPr>
      <t>).</t>
    </r>
  </si>
  <si>
    <r>
      <t xml:space="preserve">Витягни </t>
    </r>
    <r>
      <rPr>
        <b/>
        <sz val="12"/>
        <color theme="1"/>
        <rFont val="Aptos Narrow"/>
        <family val="2"/>
        <scheme val="minor"/>
      </rPr>
      <t>код міста</t>
    </r>
    <r>
      <rPr>
        <sz val="12"/>
        <color theme="1"/>
        <rFont val="Aptos Narrow"/>
        <family val="2"/>
        <scheme val="minor"/>
      </rPr>
      <t xml:space="preserve"> з номера телефону (</t>
    </r>
    <r>
      <rPr>
        <sz val="10"/>
        <color theme="1"/>
        <rFont val="Arial Unicode MS"/>
        <family val="2"/>
      </rPr>
      <t>MID</t>
    </r>
    <r>
      <rPr>
        <sz val="12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  <family val="2"/>
      </rPr>
      <t>SEARCH</t>
    </r>
    <r>
      <rPr>
        <sz val="12"/>
        <color theme="1"/>
        <rFont val="Aptos Narrow"/>
        <family val="2"/>
        <scheme val="minor"/>
      </rPr>
      <t>).</t>
    </r>
  </si>
  <si>
    <r>
      <t>Замінити перший пробіл у імені на “_” (</t>
    </r>
    <r>
      <rPr>
        <sz val="10"/>
        <color theme="1"/>
        <rFont val="Arial Unicode MS"/>
        <family val="2"/>
      </rPr>
      <t>REPLACE</t>
    </r>
    <r>
      <rPr>
        <sz val="12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  <family val="2"/>
      </rPr>
      <t>SEARCH</t>
    </r>
    <r>
      <rPr>
        <sz val="12"/>
        <color theme="1"/>
        <rFont val="Aptos Narrow"/>
        <family val="2"/>
        <scheme val="minor"/>
      </rPr>
      <t>).</t>
    </r>
  </si>
  <si>
    <r>
      <t xml:space="preserve">Перевір, чи містить </t>
    </r>
    <r>
      <rPr>
        <sz val="10"/>
        <color theme="1"/>
        <rFont val="Arial Unicode MS"/>
        <family val="2"/>
      </rPr>
      <t>Notes</t>
    </r>
    <r>
      <rPr>
        <sz val="12"/>
        <color theme="1"/>
        <rFont val="Aptos Narrow"/>
        <family val="2"/>
        <scheme val="minor"/>
      </rPr>
      <t xml:space="preserve"> слово “VIP” (</t>
    </r>
    <r>
      <rPr>
        <sz val="10"/>
        <color theme="1"/>
        <rFont val="Arial Unicode MS"/>
        <family val="2"/>
      </rPr>
      <t>SEARCH</t>
    </r>
    <r>
      <rPr>
        <sz val="12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  <family val="2"/>
      </rPr>
      <t>ISNUMBER</t>
    </r>
    <r>
      <rPr>
        <sz val="12"/>
        <color theme="1"/>
        <rFont val="Aptos Narrow"/>
        <family val="2"/>
        <scheme val="minor"/>
      </rPr>
      <t>).</t>
    </r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</si>
  <si>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</si>
  <si>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</si>
  <si>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</si>
  <si>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</si>
  <si>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</si>
  <si>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</si>
  <si>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</si>
  <si>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</si>
  <si>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</si>
  <si>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</si>
  <si>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=SEARCH("@";C2:C11)</t>
  </si>
  <si>
    <t>=UPPER(K2:K11)</t>
  </si>
  <si>
    <t>=LEFT(B2:B11;SEARCH(" ";B2:B11))</t>
  </si>
  <si>
    <t>=RIGHT(B2:B11; LEN(B2:B11) - SEARCH(" "; B2:B11))</t>
  </si>
  <si>
    <t>=LOWER(L2#)</t>
  </si>
  <si>
    <t>=PROPER(N2#)</t>
  </si>
  <si>
    <t>=LEN(B2:B11)</t>
  </si>
  <si>
    <t>=LEN(D2:D11)</t>
  </si>
  <si>
    <t>=TRIM(J2:J11)</t>
  </si>
  <si>
    <t>=MID(C2; SEARCH("@"; C2) + 1; LEN(C2) - SEARCH("@"; C2))</t>
  </si>
  <si>
    <t>Email Domen</t>
  </si>
  <si>
    <t>Email
LEN</t>
  </si>
  <si>
    <t>Email Service</t>
  </si>
  <si>
    <t>=MID( C2; FIND("@"; C2) + 1; FIND("."; C2; FIND("@"; C2)) - FIND("@"; C2) - 1 )</t>
  </si>
  <si>
    <t>RoomType
SUBSTITUTE</t>
  </si>
  <si>
    <t>=SUBSTITUTE(F2:F11;"Standard";"Classic")</t>
  </si>
  <si>
    <t>=SUBSTITUTE(R2#;"Paid";"Оплачено")</t>
  </si>
  <si>
    <t>Notes
SUBSTITUTE</t>
  </si>
  <si>
    <t>=SUBSTITUTE(D2:D11;" ";"")</t>
  </si>
  <si>
    <t>П</t>
  </si>
  <si>
    <t>А</t>
  </si>
  <si>
    <t>Р</t>
  </si>
  <si>
    <t>Ф</t>
  </si>
  <si>
    <t>Е</t>
  </si>
  <si>
    <t>Н</t>
  </si>
  <si>
    <t>Ю</t>
  </si>
  <si>
    <t>К</t>
  </si>
  <si>
    <t>Т</t>
  </si>
  <si>
    <t>Я</t>
  </si>
  <si>
    <t>Б</t>
  </si>
  <si>
    <t>О</t>
  </si>
  <si>
    <t>Г</t>
  </si>
  <si>
    <t>Д</t>
  </si>
  <si>
    <t>І</t>
  </si>
  <si>
    <t>В</t>
  </si>
  <si>
    <t>Парфенюк Тетяна Богданівна</t>
  </si>
  <si>
    <t>text</t>
  </si>
  <si>
    <t>start_num</t>
  </si>
  <si>
    <t>num_chars</t>
  </si>
  <si>
    <t>=MID(C6;</t>
  </si>
  <si>
    <t>SEARCH(" ";C6)+1;</t>
  </si>
  <si>
    <t>SEARCH(" ";C6;</t>
  </si>
  <si>
    <r>
      <rPr>
        <sz val="25"/>
        <color rgb="FF4DA72E"/>
        <rFont val="Aptos Narrow (Body)"/>
      </rPr>
      <t>SEARCH(" ";C6)+1)</t>
    </r>
    <r>
      <rPr>
        <sz val="25"/>
        <color rgb="FF4DA72E"/>
        <rFont val="Aptos Narrow"/>
        <family val="2"/>
        <scheme val="minor"/>
      </rPr>
      <t>-</t>
    </r>
    <r>
      <rPr>
        <sz val="25"/>
        <color theme="5"/>
        <rFont val="Aptos Narrow (Body)"/>
      </rPr>
      <t>SEARCH(" ";C6)</t>
    </r>
    <r>
      <rPr>
        <sz val="25"/>
        <color rgb="FF4DA72E"/>
        <rFont val="Aptos Narrow"/>
        <family val="2"/>
        <scheme val="minor"/>
      </rPr>
      <t>)</t>
    </r>
  </si>
  <si>
    <r>
      <t>SEARCH(</t>
    </r>
    <r>
      <rPr>
        <b/>
        <sz val="18"/>
        <color theme="1"/>
        <rFont val="Helvetica Neue"/>
        <family val="2"/>
      </rPr>
      <t>find_text;within_text;start_num</t>
    </r>
    <r>
      <rPr>
        <sz val="18"/>
        <color theme="1"/>
        <rFont val="Helvetica Neue"/>
        <family val="2"/>
      </rPr>
      <t>)</t>
    </r>
  </si>
  <si>
    <r>
      <t>MID(</t>
    </r>
    <r>
      <rPr>
        <b/>
        <sz val="18"/>
        <color theme="1"/>
        <rFont val="Helvetica Neue"/>
        <family val="2"/>
      </rPr>
      <t>text;start_num;num_chars</t>
    </r>
    <r>
      <rPr>
        <sz val="18"/>
        <color theme="1"/>
        <rFont val="Helvetica Neue"/>
        <family val="2"/>
      </rPr>
      <t>)</t>
    </r>
  </si>
  <si>
    <t>=SEARCH(" ";C6)</t>
  </si>
  <si>
    <t>=SEARCH(" ";C6)+1</t>
  </si>
  <si>
    <t>=SEARCH(" ";C6;SEARCH(" ";C6)+1)</t>
  </si>
  <si>
    <t>=SEARCH(" ";C6;SEARCH(" ";C6)+1)+1</t>
  </si>
  <si>
    <t>=SEARCH(" ";C6;SEARCH(" ";C6)+1)-SEARCH(" ";C6))</t>
  </si>
  <si>
    <t>Козярук Андрій Володимирович</t>
  </si>
  <si>
    <t>=MID(D19;SEARCH(" ";D19)+1;SEARCH(" ";D19;SEARCH(" ";D19)+1)-SEARCH(" ";D19)-1)</t>
  </si>
  <si>
    <t>=MID(B61;SEARCH(" ";B61)+1;SEARCH(" ";B61;SEARCH(" ";B61)+1)-SEARCH(" ";B61)-1)</t>
  </si>
  <si>
    <t>Петров Іван Петровович</t>
  </si>
  <si>
    <t>Зліва</t>
  </si>
  <si>
    <t>З середини</t>
  </si>
  <si>
    <t>Зправа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</si>
</sst>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UAH&quot;;[Red]\-#,##0\ &quot;UAH&quot;"/>
  </numFmts>
  <fonts count="2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rgb="FFFF0000"/>
      <name val="Aptos Narrow"/>
      <scheme val="minor"/>
    </font>
    <font>
      <sz val="12"/>
      <color rgb="FF000000"/>
      <name val="Aptos Narrow"/>
      <family val="2"/>
      <scheme val="minor"/>
    </font>
    <font>
      <sz val="25"/>
      <color theme="1"/>
      <name val="Aptos Narrow"/>
      <family val="2"/>
      <scheme val="minor"/>
    </font>
    <font>
      <sz val="25"/>
      <color theme="5"/>
      <name val="Aptos Narrow"/>
      <family val="2"/>
      <scheme val="minor"/>
    </font>
    <font>
      <b/>
      <sz val="25"/>
      <color theme="1"/>
      <name val="Aptos Narrow"/>
      <scheme val="minor"/>
    </font>
    <font>
      <sz val="25"/>
      <color rgb="FFFFC000"/>
      <name val="Aptos Narrow"/>
      <family val="2"/>
      <scheme val="minor"/>
    </font>
    <font>
      <sz val="25"/>
      <color rgb="FF4DA72E"/>
      <name val="Aptos Narrow"/>
      <family val="2"/>
      <scheme val="minor"/>
    </font>
    <font>
      <sz val="25"/>
      <color rgb="FF4DA72E"/>
      <name val="Aptos Narrow (Body)"/>
    </font>
    <font>
      <sz val="25"/>
      <color theme="5"/>
      <name val="Aptos Narrow (Body)"/>
    </font>
    <font>
      <sz val="18"/>
      <color theme="1"/>
      <name val="Aptos Narrow"/>
      <family val="2"/>
      <scheme val="minor"/>
    </font>
    <font>
      <b/>
      <sz val="18"/>
      <color theme="1"/>
      <name val="Helvetica Neue"/>
      <family val="2"/>
    </font>
    <font>
      <sz val="18"/>
      <color theme="1"/>
      <name val="Helvetica Neue"/>
      <family val="2"/>
    </font>
    <font>
      <sz val="18"/>
      <color theme="5"/>
      <name val="Aptos Narrow"/>
      <family val="2"/>
      <scheme val="minor"/>
    </font>
    <font>
      <sz val="18"/>
      <color rgb="FFFFC000"/>
      <name val="Aptos Narrow"/>
      <family val="2"/>
      <scheme val="minor"/>
    </font>
    <font>
      <sz val="18"/>
      <color rgb="FF4DA72E"/>
      <name val="Aptos Narrow"/>
      <family val="2"/>
      <scheme val="minor"/>
    </font>
    <font>
      <sz val="18"/>
      <color theme="3" tint="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1"/>
    <xf numFmtId="14" fontId="0" fillId="0" borderId="0" xfId="0" applyNumberFormat="1"/>
    <xf numFmtId="6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7" fillId="0" borderId="0" xfId="0" applyFont="1"/>
    <xf numFmtId="0" fontId="0" fillId="2" borderId="0" xfId="0" applyFill="1"/>
    <xf numFmtId="0" fontId="0" fillId="2" borderId="0" xfId="0" quotePrefix="1" applyFill="1"/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0" borderId="0" xfId="0" applyFont="1"/>
    <xf numFmtId="0" fontId="18" fillId="0" borderId="0" xfId="0" quotePrefix="1" applyFont="1"/>
    <xf numFmtId="0" fontId="15" fillId="0" borderId="0" xfId="0" applyFont="1" applyAlignment="1">
      <alignment horizontal="center" vertical="center"/>
    </xf>
    <xf numFmtId="0" fontId="19" fillId="0" borderId="0" xfId="0" quotePrefix="1" applyFont="1"/>
    <xf numFmtId="0" fontId="20" fillId="0" borderId="0" xfId="0" applyFont="1"/>
    <xf numFmtId="0" fontId="15" fillId="0" borderId="0" xfId="0" quotePrefix="1" applyFont="1"/>
    <xf numFmtId="0" fontId="21" fillId="0" borderId="0" xfId="0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0</xdr:rowOff>
    </xdr:from>
    <xdr:to>
      <xdr:col>13</xdr:col>
      <xdr:colOff>609600</xdr:colOff>
      <xdr:row>34</xdr:row>
      <xdr:rowOff>63500</xdr:rowOff>
    </xdr:to>
    <xdr:pic>
      <xdr:nvPicPr>
        <xdr:cNvPr id="2" name="Picture 1" descr="Формула для відокремлення імені та прізвища, а також ініціалу посередині">
          <a:extLst>
            <a:ext uri="{FF2B5EF4-FFF2-40B4-BE49-F238E27FC236}">
              <a16:creationId xmlns:a16="http://schemas.microsoft.com/office/drawing/2014/main" id="{C2B96796-0BFB-85F2-3867-CF064DA1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9400" y="4152900"/>
          <a:ext cx="6362700" cy="318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13</xdr:col>
      <xdr:colOff>609600</xdr:colOff>
      <xdr:row>52</xdr:row>
      <xdr:rowOff>38100</xdr:rowOff>
    </xdr:to>
    <xdr:pic>
      <xdr:nvPicPr>
        <xdr:cNvPr id="3" name="Picture 2" descr="Подробиці формули для відокремлення імені, середнього імені та прізвища">
          <a:extLst>
            <a:ext uri="{FF2B5EF4-FFF2-40B4-BE49-F238E27FC236}">
              <a16:creationId xmlns:a16="http://schemas.microsoft.com/office/drawing/2014/main" id="{C0CB8778-191C-6BD4-D11A-F1C01ABBD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9400" y="7937500"/>
          <a:ext cx="6362700" cy="318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13</xdr:col>
      <xdr:colOff>609600</xdr:colOff>
      <xdr:row>70</xdr:row>
      <xdr:rowOff>127000</xdr:rowOff>
    </xdr:to>
    <xdr:pic>
      <xdr:nvPicPr>
        <xdr:cNvPr id="4" name="Picture 3" descr="Друга функція SEARCH у формулі для відокремлення імені, середнього й прізвища">
          <a:extLst>
            <a:ext uri="{FF2B5EF4-FFF2-40B4-BE49-F238E27FC236}">
              <a16:creationId xmlns:a16="http://schemas.microsoft.com/office/drawing/2014/main" id="{F0C5DF58-657F-78F2-78AD-23EA6B31F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9400" y="11709400"/>
          <a:ext cx="6362700" cy="318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ya_polish@icloud.com" TargetMode="External"/><Relationship Id="rId3" Type="http://schemas.openxmlformats.org/officeDocument/2006/relationships/hyperlink" Target="mailto:anna_d@ukr.net" TargetMode="External"/><Relationship Id="rId7" Type="http://schemas.openxmlformats.org/officeDocument/2006/relationships/hyperlink" Target="mailto:bholub@ukr.net" TargetMode="External"/><Relationship Id="rId2" Type="http://schemas.openxmlformats.org/officeDocument/2006/relationships/hyperlink" Target="mailto:p.petrenko@yahoo.com" TargetMode="External"/><Relationship Id="rId1" Type="http://schemas.openxmlformats.org/officeDocument/2006/relationships/hyperlink" Target="mailto:maria.ivanova@gmail.com" TargetMode="External"/><Relationship Id="rId6" Type="http://schemas.openxmlformats.org/officeDocument/2006/relationships/hyperlink" Target="mailto:y.savchenko@gmail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olenamarchenko@hotmail.com" TargetMode="External"/><Relationship Id="rId10" Type="http://schemas.openxmlformats.org/officeDocument/2006/relationships/hyperlink" Target="mailto:i.kovalenko@meta.ua" TargetMode="External"/><Relationship Id="rId4" Type="http://schemas.openxmlformats.org/officeDocument/2006/relationships/hyperlink" Target="mailto:i.shulha@gmail.com" TargetMode="External"/><Relationship Id="rId9" Type="http://schemas.openxmlformats.org/officeDocument/2006/relationships/hyperlink" Target="mailto:r.danyl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2F0A-1218-0B43-B0C0-92DE70934E5F}">
  <dimension ref="A1:AH553"/>
  <sheetViews>
    <sheetView topLeftCell="A54" zoomScale="81" workbookViewId="0">
      <selection activeCell="F55" sqref="F55"/>
    </sheetView>
  </sheetViews>
  <sheetFormatPr baseColWidth="10" defaultRowHeight="16" x14ac:dyDescent="0.2"/>
  <cols>
    <col min="2" max="2" width="62.33203125" bestFit="1" customWidth="1"/>
    <col min="3" max="3" width="43.83203125" customWidth="1"/>
    <col min="4" max="4" width="15.5" bestFit="1" customWidth="1"/>
    <col min="6" max="6" width="14.6640625" bestFit="1" customWidth="1"/>
    <col min="7" max="8" width="12.33203125" customWidth="1"/>
    <col min="9" max="9" width="12.1640625" customWidth="1"/>
    <col min="10" max="10" width="17.1640625" bestFit="1" customWidth="1"/>
    <col min="13" max="13" width="12.1640625" bestFit="1" customWidth="1"/>
    <col min="14" max="14" width="15" bestFit="1" customWidth="1"/>
    <col min="15" max="15" width="15.83203125" bestFit="1" customWidth="1"/>
    <col min="16" max="16" width="11.1640625" bestFit="1" customWidth="1"/>
    <col min="17" max="17" width="10" bestFit="1" customWidth="1"/>
    <col min="18" max="18" width="17.1640625" bestFit="1" customWidth="1"/>
    <col min="19" max="19" width="23.6640625" bestFit="1" customWidth="1"/>
    <col min="20" max="20" width="17.1640625" bestFit="1" customWidth="1"/>
    <col min="21" max="22" width="12.1640625" bestFit="1" customWidth="1"/>
    <col min="23" max="23" width="13.33203125" bestFit="1" customWidth="1"/>
    <col min="24" max="24" width="17.1640625" bestFit="1" customWidth="1"/>
    <col min="25" max="25" width="14.1640625" bestFit="1" customWidth="1"/>
  </cols>
  <sheetData>
    <row r="1" spans="1:34" s="4" customFormat="1" ht="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4" t="s">
        <v>74</v>
      </c>
      <c r="L1" s="14" t="s">
        <v>75</v>
      </c>
      <c r="M1" s="15" t="s">
        <v>85</v>
      </c>
      <c r="N1" s="15" t="s">
        <v>86</v>
      </c>
      <c r="O1" s="15" t="s">
        <v>87</v>
      </c>
      <c r="P1" s="15" t="s">
        <v>88</v>
      </c>
      <c r="Q1" s="15" t="s">
        <v>89</v>
      </c>
      <c r="R1" s="15" t="s">
        <v>90</v>
      </c>
      <c r="S1" s="15" t="s">
        <v>91</v>
      </c>
      <c r="T1" s="15" t="s">
        <v>124</v>
      </c>
      <c r="U1" s="14" t="s">
        <v>123</v>
      </c>
      <c r="V1" s="14" t="s">
        <v>125</v>
      </c>
      <c r="W1" s="15" t="s">
        <v>127</v>
      </c>
      <c r="X1" s="15" t="s">
        <v>130</v>
      </c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">
      <c r="A2">
        <v>1001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s="2">
        <v>45809</v>
      </c>
      <c r="H2" s="2">
        <v>45813</v>
      </c>
      <c r="I2" s="3">
        <v>4800</v>
      </c>
      <c r="J2" t="s">
        <v>77</v>
      </c>
      <c r="K2" t="str" cm="1">
        <f t="array" ref="K2:K11">LEFT(B2:B11,SEARCH(" ",B2:B11))</f>
        <v xml:space="preserve">Maria </v>
      </c>
      <c r="L2" t="str" cm="1">
        <f t="array" ref="L2:L11">RIGHT(B2:B11, LEN(B2:B11) - SEARCH(" ", B2:B11))</f>
        <v>Ivanova</v>
      </c>
      <c r="M2" s="8" t="str" cm="1">
        <f t="array" ref="M2:M11">UPPER(K2:K11)</f>
        <v xml:space="preserve">MARIA </v>
      </c>
      <c r="N2" t="str" cm="1">
        <f t="array" ref="N2:N11">LOWER(_xlfn.ANCHORARRAY(L2))</f>
        <v>ivanova</v>
      </c>
      <c r="O2" t="str" cm="1">
        <f t="array" ref="O2:O11">PROPER(_xlfn.ANCHORARRAY(N2))</f>
        <v>Ivanova</v>
      </c>
      <c r="P2" cm="1">
        <f t="array" ref="P2:P11">LEN(B2:B11)</f>
        <v>13</v>
      </c>
      <c r="Q2" cm="1">
        <f t="array" ref="Q2:Q11">LEN(D2:D11)</f>
        <v>17</v>
      </c>
      <c r="R2" t="str" cm="1">
        <f t="array" ref="R2:R11">TRIM(J2:J11)</f>
        <v>Paid via card</v>
      </c>
      <c r="S2" t="str">
        <f>_xlfn.CONCAT(B2,", ",E2)</f>
        <v>Maria Ivanova, Kyiv</v>
      </c>
      <c r="T2" cm="1">
        <f t="array" ref="T2:T11">SEARCH("@",C2:C11)</f>
        <v>14</v>
      </c>
      <c r="U2" t="str">
        <f>MID(C2, SEARCH("@", C2) + 1, LEN(C2) - SEARCH("@", C2))</f>
        <v>gmail.com</v>
      </c>
      <c r="V2" t="str">
        <f>MID( C2, FIND("@", C2) + 1, FIND(".", C2, FIND("@", C2)) - FIND("@", C2) - 1 )</f>
        <v>gmail</v>
      </c>
      <c r="W2" t="str" cm="1">
        <f t="array" ref="W2:W11">SUBSTITUTE(F2:F11,"Standard","Classic")</f>
        <v>Deluxe Double</v>
      </c>
      <c r="X2" t="str" cm="1">
        <f t="array" ref="X2:X11">SUBSTITUTE(_xlfn.ANCHORARRAY(R2),"Paid","Оплачено")</f>
        <v>Оплачено via card</v>
      </c>
      <c r="Y2" t="str" cm="1">
        <f t="array" ref="Y2:Y11">SUBSTITUTE(D2:D11," ","")</f>
        <v>+380501234567</v>
      </c>
    </row>
    <row r="3" spans="1:34" x14ac:dyDescent="0.2">
      <c r="A3">
        <v>1002</v>
      </c>
      <c r="B3" t="s">
        <v>15</v>
      </c>
      <c r="C3" s="1" t="s">
        <v>16</v>
      </c>
      <c r="D3" t="s">
        <v>17</v>
      </c>
      <c r="E3" t="s">
        <v>18</v>
      </c>
      <c r="F3" t="s">
        <v>19</v>
      </c>
      <c r="G3" s="2">
        <v>45852</v>
      </c>
      <c r="H3" s="2">
        <v>45855</v>
      </c>
      <c r="I3" s="3">
        <v>2100</v>
      </c>
      <c r="J3" t="s">
        <v>80</v>
      </c>
      <c r="K3" t="str">
        <v xml:space="preserve">Petro </v>
      </c>
      <c r="L3" t="str">
        <v>Petrenko</v>
      </c>
      <c r="M3" s="8" t="str">
        <v xml:space="preserve">PETRO </v>
      </c>
      <c r="N3" t="str">
        <v>petrenko</v>
      </c>
      <c r="O3" t="str">
        <v>Petrenko</v>
      </c>
      <c r="P3">
        <v>14</v>
      </c>
      <c r="Q3">
        <v>17</v>
      </c>
      <c r="R3" t="str">
        <v>Late check-in</v>
      </c>
      <c r="S3" t="str">
        <f t="shared" ref="S3:S11" si="0">_xlfn.CONCAT(B3,", ",E3)</f>
        <v>Petro Petrenko, Lviv</v>
      </c>
      <c r="T3">
        <v>11</v>
      </c>
      <c r="U3" t="str">
        <f t="shared" ref="U3:U11" si="1">MID(C3, SEARCH("@", C3) + 1, LEN(C3) - SEARCH("@", C3))</f>
        <v>yahoo.com</v>
      </c>
      <c r="V3" t="str">
        <f t="shared" ref="V3:V11" si="2">MID( C3, FIND("@", C3) + 1, FIND(".", C3, FIND("@", C3)) - FIND("@", C3) - 1 )</f>
        <v>yahoo</v>
      </c>
      <c r="W3" t="str">
        <v>Classic Single</v>
      </c>
      <c r="X3" t="str">
        <v>Late check-in</v>
      </c>
      <c r="Y3" t="str">
        <v>+380976543210</v>
      </c>
    </row>
    <row r="4" spans="1:34" x14ac:dyDescent="0.2">
      <c r="A4">
        <v>1003</v>
      </c>
      <c r="B4" t="s">
        <v>20</v>
      </c>
      <c r="C4" s="1" t="s">
        <v>21</v>
      </c>
      <c r="D4" t="s">
        <v>22</v>
      </c>
      <c r="E4" t="s">
        <v>23</v>
      </c>
      <c r="F4" t="s">
        <v>24</v>
      </c>
      <c r="G4" s="2">
        <v>45798</v>
      </c>
      <c r="H4" s="2">
        <v>45805</v>
      </c>
      <c r="I4" s="3">
        <v>9800</v>
      </c>
      <c r="J4" t="s">
        <v>25</v>
      </c>
      <c r="K4" t="str">
        <v xml:space="preserve">Anna </v>
      </c>
      <c r="L4" t="str">
        <v>Dmytrenko</v>
      </c>
      <c r="M4" s="8" t="str">
        <v xml:space="preserve">ANNA </v>
      </c>
      <c r="N4" t="str">
        <v>dmytrenko</v>
      </c>
      <c r="O4" t="str">
        <v>Dmytrenko</v>
      </c>
      <c r="P4">
        <v>14</v>
      </c>
      <c r="Q4">
        <v>17</v>
      </c>
      <c r="R4" t="str">
        <v>VIP client</v>
      </c>
      <c r="S4" t="str">
        <f t="shared" si="0"/>
        <v>Anna Dmytrenko, Odesa</v>
      </c>
      <c r="T4">
        <v>7</v>
      </c>
      <c r="U4" t="str">
        <f t="shared" si="1"/>
        <v>ukr.net</v>
      </c>
      <c r="V4" t="str">
        <f t="shared" si="2"/>
        <v>ukr</v>
      </c>
      <c r="W4" t="str">
        <v>Suite</v>
      </c>
      <c r="X4" t="str">
        <v>VIP client</v>
      </c>
      <c r="Y4" t="str">
        <v>+380937772255</v>
      </c>
    </row>
    <row r="5" spans="1:34" x14ac:dyDescent="0.2">
      <c r="A5">
        <v>1004</v>
      </c>
      <c r="B5" t="s">
        <v>26</v>
      </c>
      <c r="C5" s="1" t="s">
        <v>27</v>
      </c>
      <c r="D5" t="s">
        <v>28</v>
      </c>
      <c r="E5" t="s">
        <v>29</v>
      </c>
      <c r="F5" t="s">
        <v>30</v>
      </c>
      <c r="G5" s="2">
        <v>45872</v>
      </c>
      <c r="H5" s="2">
        <v>45875</v>
      </c>
      <c r="I5" s="3">
        <v>2700</v>
      </c>
      <c r="J5" t="s">
        <v>78</v>
      </c>
      <c r="K5" t="str">
        <v xml:space="preserve">Ivan </v>
      </c>
      <c r="L5" t="str">
        <v>Shulha</v>
      </c>
      <c r="M5" s="8" t="str">
        <v xml:space="preserve">IVAN </v>
      </c>
      <c r="N5" t="str">
        <v>shulha</v>
      </c>
      <c r="O5" t="str">
        <v>Shulha</v>
      </c>
      <c r="P5">
        <v>11</v>
      </c>
      <c r="Q5">
        <v>17</v>
      </c>
      <c r="R5" t="str">
        <v>—</v>
      </c>
      <c r="S5" t="str">
        <f t="shared" si="0"/>
        <v>Ivan Shulha, Dnipro</v>
      </c>
      <c r="T5">
        <v>9</v>
      </c>
      <c r="U5" t="str">
        <f t="shared" si="1"/>
        <v>gmail.com</v>
      </c>
      <c r="V5" t="str">
        <f t="shared" si="2"/>
        <v>gmail</v>
      </c>
      <c r="W5" t="str">
        <v>Economy Twin</v>
      </c>
      <c r="X5" t="str">
        <v>—</v>
      </c>
      <c r="Y5" t="str">
        <v>+380671112233</v>
      </c>
    </row>
    <row r="6" spans="1:34" x14ac:dyDescent="0.2">
      <c r="A6">
        <v>1005</v>
      </c>
      <c r="B6" t="s">
        <v>32</v>
      </c>
      <c r="C6" s="1" t="s">
        <v>33</v>
      </c>
      <c r="D6" t="s">
        <v>34</v>
      </c>
      <c r="E6" t="s">
        <v>35</v>
      </c>
      <c r="F6" t="s">
        <v>36</v>
      </c>
      <c r="G6" s="2">
        <v>45823</v>
      </c>
      <c r="H6" s="2">
        <v>45827</v>
      </c>
      <c r="I6" s="3">
        <v>3600</v>
      </c>
      <c r="J6" t="s">
        <v>37</v>
      </c>
      <c r="K6" t="str">
        <v xml:space="preserve">Olena </v>
      </c>
      <c r="L6" t="str">
        <v>Marchenko</v>
      </c>
      <c r="M6" s="8" t="str">
        <v xml:space="preserve">OLENA </v>
      </c>
      <c r="N6" t="str">
        <v>marchenko</v>
      </c>
      <c r="O6" t="str">
        <v>Marchenko</v>
      </c>
      <c r="P6">
        <v>15</v>
      </c>
      <c r="Q6">
        <v>17</v>
      </c>
      <c r="R6" t="str">
        <v>Requested baby cot</v>
      </c>
      <c r="S6" t="str">
        <f t="shared" si="0"/>
        <v>Olena Marchenko, Kharkiv</v>
      </c>
      <c r="T6">
        <v>15</v>
      </c>
      <c r="U6" t="str">
        <f t="shared" si="1"/>
        <v>hotmail.com</v>
      </c>
      <c r="V6" t="str">
        <f t="shared" si="2"/>
        <v>hotmail</v>
      </c>
      <c r="W6" t="str">
        <v>Classic Double</v>
      </c>
      <c r="X6" t="str">
        <v>Requested baby cot</v>
      </c>
      <c r="Y6" t="str">
        <v>+380509998877</v>
      </c>
    </row>
    <row r="7" spans="1:34" x14ac:dyDescent="0.2">
      <c r="A7">
        <v>1006</v>
      </c>
      <c r="B7" t="s">
        <v>38</v>
      </c>
      <c r="C7" s="1" t="s">
        <v>39</v>
      </c>
      <c r="D7" t="s">
        <v>40</v>
      </c>
      <c r="E7" t="s">
        <v>18</v>
      </c>
      <c r="F7" t="s">
        <v>14</v>
      </c>
      <c r="G7" s="2">
        <v>45901</v>
      </c>
      <c r="H7" s="2">
        <v>45904</v>
      </c>
      <c r="I7" s="3">
        <v>4500</v>
      </c>
      <c r="J7" t="s">
        <v>31</v>
      </c>
      <c r="K7" t="str">
        <v xml:space="preserve">Yulia </v>
      </c>
      <c r="L7" t="str">
        <v>Savchenko</v>
      </c>
      <c r="M7" s="8" t="str">
        <v xml:space="preserve">YULIA </v>
      </c>
      <c r="N7" t="str">
        <v>savchenko</v>
      </c>
      <c r="O7" t="str">
        <v>Savchenko</v>
      </c>
      <c r="P7">
        <v>15</v>
      </c>
      <c r="Q7">
        <v>17</v>
      </c>
      <c r="R7" t="str">
        <v>—</v>
      </c>
      <c r="S7" t="str">
        <f t="shared" si="0"/>
        <v>Yulia Savchenko, Lviv</v>
      </c>
      <c r="T7">
        <v>12</v>
      </c>
      <c r="U7" t="str">
        <f t="shared" si="1"/>
        <v>gmail.com</v>
      </c>
      <c r="V7" t="str">
        <f t="shared" si="2"/>
        <v>gmail</v>
      </c>
      <c r="W7" t="str">
        <v>Deluxe Double</v>
      </c>
      <c r="X7" t="str">
        <v>—</v>
      </c>
      <c r="Y7" t="str">
        <v>+380953334422</v>
      </c>
    </row>
    <row r="8" spans="1:34" x14ac:dyDescent="0.2">
      <c r="A8">
        <v>1007</v>
      </c>
      <c r="B8" t="s">
        <v>41</v>
      </c>
      <c r="C8" s="1" t="s">
        <v>42</v>
      </c>
      <c r="D8" t="s">
        <v>43</v>
      </c>
      <c r="E8" t="s">
        <v>13</v>
      </c>
      <c r="F8" t="s">
        <v>24</v>
      </c>
      <c r="G8" s="2">
        <v>45932</v>
      </c>
      <c r="H8" s="2">
        <v>45936</v>
      </c>
      <c r="I8" s="3">
        <v>10200</v>
      </c>
      <c r="J8" t="s">
        <v>79</v>
      </c>
      <c r="K8" t="str">
        <v xml:space="preserve">Bohdan </v>
      </c>
      <c r="L8" t="str">
        <v>Holub</v>
      </c>
      <c r="M8" s="8" t="str">
        <v xml:space="preserve">BOHDAN </v>
      </c>
      <c r="N8" t="str">
        <v>holub</v>
      </c>
      <c r="O8" t="str">
        <v>Holub</v>
      </c>
      <c r="P8">
        <v>12</v>
      </c>
      <c r="Q8">
        <v>17</v>
      </c>
      <c r="R8" t="str">
        <v>Extended stay</v>
      </c>
      <c r="S8" t="str">
        <f t="shared" si="0"/>
        <v>Bohdan Holub, Kyiv</v>
      </c>
      <c r="T8">
        <v>7</v>
      </c>
      <c r="U8" t="str">
        <f t="shared" si="1"/>
        <v>ukr.net</v>
      </c>
      <c r="V8" t="str">
        <f t="shared" si="2"/>
        <v>ukr</v>
      </c>
      <c r="W8" t="str">
        <v>Suite</v>
      </c>
      <c r="X8" t="str">
        <v>Extended stay</v>
      </c>
      <c r="Y8" t="str">
        <v>+380635551122</v>
      </c>
    </row>
    <row r="9" spans="1:34" x14ac:dyDescent="0.2">
      <c r="A9">
        <v>1008</v>
      </c>
      <c r="B9" t="s">
        <v>44</v>
      </c>
      <c r="C9" s="1" t="s">
        <v>45</v>
      </c>
      <c r="D9" t="s">
        <v>46</v>
      </c>
      <c r="E9" t="s">
        <v>23</v>
      </c>
      <c r="F9" t="s">
        <v>30</v>
      </c>
      <c r="G9" s="2">
        <v>45847</v>
      </c>
      <c r="H9" s="2">
        <v>45850</v>
      </c>
      <c r="I9" s="3">
        <v>2500</v>
      </c>
      <c r="J9" t="s">
        <v>31</v>
      </c>
      <c r="K9" t="str">
        <v xml:space="preserve">Kateryna </v>
      </c>
      <c r="L9" t="str">
        <v>Polishchuk</v>
      </c>
      <c r="M9" s="8" t="str">
        <v xml:space="preserve">KATERYNA </v>
      </c>
      <c r="N9" t="str">
        <v>polishchuk</v>
      </c>
      <c r="O9" t="str">
        <v>Polishchuk</v>
      </c>
      <c r="P9">
        <v>19</v>
      </c>
      <c r="Q9">
        <v>17</v>
      </c>
      <c r="R9" t="str">
        <v>—</v>
      </c>
      <c r="S9" t="str">
        <f t="shared" si="0"/>
        <v>Kateryna Polishchuk, Odesa</v>
      </c>
      <c r="T9">
        <v>13</v>
      </c>
      <c r="U9" t="str">
        <f t="shared" si="1"/>
        <v>icloud.com</v>
      </c>
      <c r="V9" t="str">
        <f t="shared" si="2"/>
        <v>icloud</v>
      </c>
      <c r="W9" t="str">
        <v>Economy Twin</v>
      </c>
      <c r="X9" t="str">
        <v>—</v>
      </c>
      <c r="Y9" t="str">
        <v>+380964440055</v>
      </c>
    </row>
    <row r="10" spans="1:34" x14ac:dyDescent="0.2">
      <c r="A10">
        <v>1009</v>
      </c>
      <c r="B10" t="s">
        <v>47</v>
      </c>
      <c r="C10" s="1" t="s">
        <v>48</v>
      </c>
      <c r="D10" t="s">
        <v>49</v>
      </c>
      <c r="E10" t="s">
        <v>18</v>
      </c>
      <c r="F10" t="s">
        <v>19</v>
      </c>
      <c r="G10" s="2">
        <v>45772</v>
      </c>
      <c r="H10" s="2">
        <v>45775</v>
      </c>
      <c r="I10" s="3">
        <v>1800</v>
      </c>
      <c r="J10" t="s">
        <v>50</v>
      </c>
      <c r="K10" t="str">
        <v xml:space="preserve">Roman </v>
      </c>
      <c r="L10" t="str">
        <v>Danylenko</v>
      </c>
      <c r="M10" s="8" t="str">
        <v xml:space="preserve">ROMAN </v>
      </c>
      <c r="N10" t="str">
        <v>danylenko</v>
      </c>
      <c r="O10" t="str">
        <v>Danylenko</v>
      </c>
      <c r="P10">
        <v>15</v>
      </c>
      <c r="Q10">
        <v>17</v>
      </c>
      <c r="R10" t="str">
        <v>Breakfast only</v>
      </c>
      <c r="S10" t="str">
        <f t="shared" si="0"/>
        <v>Roman Danylenko, Lviv</v>
      </c>
      <c r="T10">
        <v>12</v>
      </c>
      <c r="U10" t="str">
        <f t="shared" si="1"/>
        <v>gmail.com</v>
      </c>
      <c r="V10" t="str">
        <f t="shared" si="2"/>
        <v>gmail</v>
      </c>
      <c r="W10" t="str">
        <v>Classic Single</v>
      </c>
      <c r="X10" t="str">
        <v>Breakfast only</v>
      </c>
      <c r="Y10" t="str">
        <v>+380507776688</v>
      </c>
    </row>
    <row r="11" spans="1:34" x14ac:dyDescent="0.2">
      <c r="A11">
        <v>1010</v>
      </c>
      <c r="B11" t="s">
        <v>51</v>
      </c>
      <c r="C11" s="1" t="s">
        <v>52</v>
      </c>
      <c r="D11" t="s">
        <v>53</v>
      </c>
      <c r="E11" t="s">
        <v>13</v>
      </c>
      <c r="F11" t="s">
        <v>14</v>
      </c>
      <c r="G11" s="2">
        <v>45971</v>
      </c>
      <c r="H11" s="2">
        <v>45976</v>
      </c>
      <c r="I11" s="3">
        <v>5200</v>
      </c>
      <c r="J11" t="s">
        <v>81</v>
      </c>
      <c r="K11" t="str">
        <v xml:space="preserve">Iryna </v>
      </c>
      <c r="L11" t="str">
        <v>Kovalenko</v>
      </c>
      <c r="M11" s="8" t="str">
        <v xml:space="preserve">IRYNA </v>
      </c>
      <c r="N11" t="str">
        <v>kovalenko</v>
      </c>
      <c r="O11" t="str">
        <v>Kovalenko</v>
      </c>
      <c r="P11">
        <v>15</v>
      </c>
      <c r="Q11">
        <v>17</v>
      </c>
      <c r="R11" t="str">
        <v>Paid via card</v>
      </c>
      <c r="S11" t="str">
        <f t="shared" si="0"/>
        <v>Iryna Kovalenko, Kyiv</v>
      </c>
      <c r="T11">
        <v>12</v>
      </c>
      <c r="U11" t="str">
        <f t="shared" si="1"/>
        <v>meta.ua</v>
      </c>
      <c r="V11" t="str">
        <f t="shared" si="2"/>
        <v>meta</v>
      </c>
      <c r="W11" t="str">
        <v>Deluxe Double</v>
      </c>
      <c r="X11" t="str">
        <v>Оплачено via card</v>
      </c>
      <c r="Y11" t="str">
        <v>+380679994411</v>
      </c>
    </row>
    <row r="14" spans="1:34" ht="19" x14ac:dyDescent="0.25">
      <c r="A14" s="5" t="s">
        <v>54</v>
      </c>
    </row>
    <row r="16" spans="1:34" ht="17" x14ac:dyDescent="0.25">
      <c r="A16" s="12" t="s">
        <v>65</v>
      </c>
      <c r="B16" t="s">
        <v>55</v>
      </c>
      <c r="C16" s="7" t="s">
        <v>115</v>
      </c>
    </row>
    <row r="17" spans="1:8" x14ac:dyDescent="0.2">
      <c r="A17" s="12"/>
    </row>
    <row r="18" spans="1:8" ht="17" x14ac:dyDescent="0.25">
      <c r="A18" s="13" t="s">
        <v>66</v>
      </c>
      <c r="B18" s="9" t="s">
        <v>56</v>
      </c>
      <c r="C18" s="10" t="s">
        <v>116</v>
      </c>
      <c r="D18" s="11" t="s">
        <v>76</v>
      </c>
      <c r="H18" s="4" t="s">
        <v>167</v>
      </c>
    </row>
    <row r="19" spans="1:8" x14ac:dyDescent="0.2">
      <c r="A19" s="12"/>
    </row>
    <row r="20" spans="1:8" ht="17" x14ac:dyDescent="0.25">
      <c r="A20" s="12" t="s">
        <v>67</v>
      </c>
      <c r="B20" t="s">
        <v>57</v>
      </c>
      <c r="C20" s="7" t="s">
        <v>114</v>
      </c>
    </row>
    <row r="21" spans="1:8" x14ac:dyDescent="0.2">
      <c r="A21" s="12"/>
    </row>
    <row r="22" spans="1:8" ht="17" x14ac:dyDescent="0.25">
      <c r="A22" s="12" t="s">
        <v>68</v>
      </c>
      <c r="B22" t="s">
        <v>58</v>
      </c>
      <c r="C22" s="7" t="s">
        <v>117</v>
      </c>
    </row>
    <row r="23" spans="1:8" x14ac:dyDescent="0.2">
      <c r="A23" s="12"/>
    </row>
    <row r="24" spans="1:8" ht="17" x14ac:dyDescent="0.25">
      <c r="A24" s="12" t="s">
        <v>69</v>
      </c>
      <c r="B24" t="s">
        <v>59</v>
      </c>
      <c r="C24" s="7" t="s">
        <v>118</v>
      </c>
    </row>
    <row r="25" spans="1:8" x14ac:dyDescent="0.2">
      <c r="A25" s="12"/>
    </row>
    <row r="26" spans="1:8" ht="17" x14ac:dyDescent="0.25">
      <c r="A26" s="12" t="s">
        <v>70</v>
      </c>
      <c r="B26" t="s">
        <v>60</v>
      </c>
      <c r="C26" s="7" t="s">
        <v>119</v>
      </c>
    </row>
    <row r="27" spans="1:8" x14ac:dyDescent="0.2">
      <c r="A27" s="12"/>
    </row>
    <row r="28" spans="1:8" x14ac:dyDescent="0.2">
      <c r="A28" s="12" t="s">
        <v>71</v>
      </c>
      <c r="B28" t="s">
        <v>61</v>
      </c>
      <c r="C28" s="7" t="s">
        <v>120</v>
      </c>
    </row>
    <row r="29" spans="1:8" x14ac:dyDescent="0.2">
      <c r="A29" s="12"/>
    </row>
    <row r="30" spans="1:8" ht="17" x14ac:dyDescent="0.25">
      <c r="A30" s="12" t="s">
        <v>72</v>
      </c>
      <c r="B30" t="s">
        <v>62</v>
      </c>
      <c r="C30" s="7" t="s">
        <v>121</v>
      </c>
    </row>
    <row r="31" spans="1:8" x14ac:dyDescent="0.2">
      <c r="A31" s="12"/>
    </row>
    <row r="32" spans="1:8" ht="17" x14ac:dyDescent="0.25">
      <c r="A32" s="12" t="s">
        <v>73</v>
      </c>
      <c r="B32" t="s">
        <v>63</v>
      </c>
      <c r="C32" t="str">
        <f>REPT("Welcome!",3)</f>
        <v>Welcome!Welcome!Welcome!</v>
      </c>
      <c r="D32" s="7" t="s">
        <v>82</v>
      </c>
    </row>
    <row r="33" spans="1:8" x14ac:dyDescent="0.2">
      <c r="A33" s="12"/>
    </row>
    <row r="34" spans="1:8" x14ac:dyDescent="0.2">
      <c r="A34" s="12" t="s">
        <v>83</v>
      </c>
      <c r="B34" t="s">
        <v>64</v>
      </c>
      <c r="C34" s="7" t="s">
        <v>84</v>
      </c>
    </row>
    <row r="35" spans="1:8" ht="17" x14ac:dyDescent="0.25">
      <c r="A35" s="12"/>
      <c r="B35" s="6"/>
    </row>
    <row r="36" spans="1:8" ht="19" x14ac:dyDescent="0.25">
      <c r="A36" s="12"/>
      <c r="B36" s="5" t="s">
        <v>92</v>
      </c>
      <c r="H36" s="4" t="s">
        <v>168</v>
      </c>
    </row>
    <row r="37" spans="1:8" x14ac:dyDescent="0.2">
      <c r="A37" s="12"/>
    </row>
    <row r="38" spans="1:8" ht="17" x14ac:dyDescent="0.25">
      <c r="A38" s="12" t="s">
        <v>103</v>
      </c>
      <c r="B38" t="s">
        <v>93</v>
      </c>
      <c r="C38" s="7" t="s">
        <v>113</v>
      </c>
    </row>
    <row r="39" spans="1:8" x14ac:dyDescent="0.2">
      <c r="A39" s="12"/>
    </row>
    <row r="40" spans="1:8" ht="17" x14ac:dyDescent="0.25">
      <c r="A40" s="13" t="s">
        <v>104</v>
      </c>
      <c r="B40" s="9" t="s">
        <v>94</v>
      </c>
      <c r="C40" s="10" t="s">
        <v>122</v>
      </c>
      <c r="D40" s="11"/>
    </row>
    <row r="41" spans="1:8" x14ac:dyDescent="0.2">
      <c r="A41" s="12"/>
    </row>
    <row r="42" spans="1:8" ht="17" x14ac:dyDescent="0.25">
      <c r="A42" s="13" t="s">
        <v>105</v>
      </c>
      <c r="B42" s="9" t="s">
        <v>95</v>
      </c>
      <c r="C42" s="10" t="s">
        <v>126</v>
      </c>
      <c r="D42" s="11"/>
    </row>
    <row r="43" spans="1:8" x14ac:dyDescent="0.2">
      <c r="A43" s="12"/>
    </row>
    <row r="44" spans="1:8" ht="17" x14ac:dyDescent="0.25">
      <c r="A44" s="12" t="s">
        <v>106</v>
      </c>
      <c r="B44" t="s">
        <v>96</v>
      </c>
      <c r="C44" s="7" t="s">
        <v>128</v>
      </c>
    </row>
    <row r="45" spans="1:8" x14ac:dyDescent="0.2">
      <c r="A45" s="12"/>
    </row>
    <row r="46" spans="1:8" ht="17" x14ac:dyDescent="0.25">
      <c r="A46" s="12" t="s">
        <v>107</v>
      </c>
      <c r="B46" t="s">
        <v>97</v>
      </c>
      <c r="C46" s="7" t="s">
        <v>129</v>
      </c>
    </row>
    <row r="47" spans="1:8" x14ac:dyDescent="0.2">
      <c r="A47" s="12"/>
    </row>
    <row r="48" spans="1:8" ht="17" x14ac:dyDescent="0.25">
      <c r="A48" s="12" t="s">
        <v>108</v>
      </c>
      <c r="B48" t="s">
        <v>98</v>
      </c>
      <c r="C48" s="7" t="s">
        <v>131</v>
      </c>
    </row>
    <row r="49" spans="1:8" x14ac:dyDescent="0.2">
      <c r="A49" s="12"/>
    </row>
    <row r="50" spans="1:8" ht="17" x14ac:dyDescent="0.25">
      <c r="A50" s="12" t="s">
        <v>109</v>
      </c>
      <c r="B50" t="s">
        <v>99</v>
      </c>
    </row>
    <row r="51" spans="1:8" x14ac:dyDescent="0.2">
      <c r="A51" s="12"/>
    </row>
    <row r="52" spans="1:8" ht="17" x14ac:dyDescent="0.25">
      <c r="A52" s="12" t="s">
        <v>110</v>
      </c>
      <c r="B52" t="s">
        <v>100</v>
      </c>
    </row>
    <row r="53" spans="1:8" x14ac:dyDescent="0.2">
      <c r="A53" s="12"/>
    </row>
    <row r="54" spans="1:8" ht="17" x14ac:dyDescent="0.25">
      <c r="A54" s="12" t="s">
        <v>111</v>
      </c>
      <c r="B54" t="s">
        <v>101</v>
      </c>
      <c r="H54" s="4" t="s">
        <v>169</v>
      </c>
    </row>
    <row r="55" spans="1:8" x14ac:dyDescent="0.2">
      <c r="A55" s="12"/>
    </row>
    <row r="56" spans="1:8" ht="17" x14ac:dyDescent="0.25">
      <c r="A56" s="12" t="s">
        <v>112</v>
      </c>
      <c r="B56" t="s">
        <v>102</v>
      </c>
    </row>
    <row r="57" spans="1:8" x14ac:dyDescent="0.2">
      <c r="A57" s="12"/>
    </row>
    <row r="58" spans="1:8" x14ac:dyDescent="0.2">
      <c r="A58" s="12"/>
    </row>
    <row r="59" spans="1:8" x14ac:dyDescent="0.2">
      <c r="A59" s="12"/>
    </row>
    <row r="60" spans="1:8" x14ac:dyDescent="0.2">
      <c r="A60" s="12"/>
    </row>
    <row r="61" spans="1:8" x14ac:dyDescent="0.2">
      <c r="A61" s="12"/>
    </row>
    <row r="62" spans="1:8" x14ac:dyDescent="0.2">
      <c r="A62" s="12"/>
    </row>
    <row r="63" spans="1:8" x14ac:dyDescent="0.2">
      <c r="A63" s="12"/>
    </row>
    <row r="64" spans="1:8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</sheetData>
  <hyperlinks>
    <hyperlink ref="C2" r:id="rId1" display="mailto:maria.ivanova@gmail.com" xr:uid="{94135B86-5660-A842-9914-94F729167C4A}"/>
    <hyperlink ref="C3" r:id="rId2" display="mailto:p.petrenko@yahoo.com" xr:uid="{EA9325D2-70FA-2645-8DC3-66A00A850103}"/>
    <hyperlink ref="C4" r:id="rId3" display="mailto:anna_d@ukr.net" xr:uid="{21A39D20-258C-7C4B-9D38-CC2CDE12EA7E}"/>
    <hyperlink ref="C5" r:id="rId4" display="mailto:i.shulha@gmail.com" xr:uid="{AA3F5145-8B36-0F49-857F-4D4AED1E5381}"/>
    <hyperlink ref="C6" r:id="rId5" display="mailto:olenamarchenko@hotmail.com" xr:uid="{CC32210A-8ECC-7440-A91C-16B219ED4DE8}"/>
    <hyperlink ref="C7" r:id="rId6" display="mailto:y.savchenko@gmail.com" xr:uid="{0E431695-A986-B949-BEA9-03D469D13685}"/>
    <hyperlink ref="C8" r:id="rId7" display="mailto:bholub@ukr.net" xr:uid="{C37ED9B8-A577-784A-A76F-995F74FC844C}"/>
    <hyperlink ref="C9" r:id="rId8" display="mailto:katya_polish@icloud.com" xr:uid="{5F471CE8-AAA7-AA40-A748-BCEC6EC5A320}"/>
    <hyperlink ref="C10" r:id="rId9" display="mailto:r.danylenko@gmail.com" xr:uid="{7A6593C5-C80D-5D43-A9DD-461399E979C4}"/>
    <hyperlink ref="C11" r:id="rId10" display="mailto:i.kovalenko@meta.ua" xr:uid="{A1B3FF1A-87D3-1A41-AFDC-3E7F39680D2E}"/>
  </hyperlinks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E2AC-4F91-1C4C-A0D0-FC5F708EBF55}">
  <dimension ref="A2:AB27"/>
  <sheetViews>
    <sheetView tabSelected="1" topLeftCell="A7" zoomScale="75" workbookViewId="0">
      <selection activeCell="R28" sqref="R28"/>
    </sheetView>
  </sheetViews>
  <sheetFormatPr baseColWidth="10" defaultColWidth="6.6640625" defaultRowHeight="40" customHeight="1" x14ac:dyDescent="0.2"/>
  <cols>
    <col min="1" max="16384" width="6.6640625" style="16"/>
  </cols>
  <sheetData>
    <row r="2" spans="1:28" ht="40" customHeight="1" x14ac:dyDescent="0.2"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7">
        <v>9</v>
      </c>
      <c r="L2" s="18">
        <v>10</v>
      </c>
      <c r="M2" s="16">
        <v>11</v>
      </c>
      <c r="N2" s="16">
        <v>12</v>
      </c>
      <c r="O2" s="16">
        <v>13</v>
      </c>
      <c r="P2" s="16">
        <v>14</v>
      </c>
      <c r="Q2" s="16">
        <v>15</v>
      </c>
      <c r="R2" s="19">
        <v>16</v>
      </c>
      <c r="S2" s="20">
        <v>17</v>
      </c>
      <c r="T2" s="16">
        <v>18</v>
      </c>
      <c r="U2" s="16">
        <v>19</v>
      </c>
      <c r="V2" s="16">
        <v>20</v>
      </c>
      <c r="W2" s="16">
        <v>21</v>
      </c>
      <c r="X2" s="16">
        <v>22</v>
      </c>
      <c r="Y2" s="16">
        <v>23</v>
      </c>
      <c r="Z2" s="16">
        <v>24</v>
      </c>
      <c r="AA2" s="16">
        <v>25</v>
      </c>
      <c r="AB2" s="16">
        <v>26</v>
      </c>
    </row>
    <row r="3" spans="1:28" ht="40" customHeight="1" x14ac:dyDescent="0.2">
      <c r="C3" s="16" t="s">
        <v>132</v>
      </c>
      <c r="D3" s="16" t="s">
        <v>133</v>
      </c>
      <c r="E3" s="16" t="s">
        <v>134</v>
      </c>
      <c r="F3" s="16" t="s">
        <v>135</v>
      </c>
      <c r="G3" s="16" t="s">
        <v>136</v>
      </c>
      <c r="H3" s="16" t="s">
        <v>137</v>
      </c>
      <c r="I3" s="16" t="s">
        <v>138</v>
      </c>
      <c r="J3" s="16" t="s">
        <v>139</v>
      </c>
      <c r="K3" s="21"/>
      <c r="L3" s="18" t="s">
        <v>140</v>
      </c>
      <c r="M3" s="16" t="s">
        <v>136</v>
      </c>
      <c r="N3" s="16" t="s">
        <v>140</v>
      </c>
      <c r="O3" s="16" t="s">
        <v>141</v>
      </c>
      <c r="P3" s="16" t="s">
        <v>137</v>
      </c>
      <c r="Q3" s="16" t="s">
        <v>133</v>
      </c>
      <c r="R3" s="19"/>
      <c r="S3" s="20" t="s">
        <v>142</v>
      </c>
      <c r="T3" s="16" t="s">
        <v>143</v>
      </c>
      <c r="U3" s="16" t="s">
        <v>144</v>
      </c>
      <c r="V3" s="16" t="s">
        <v>145</v>
      </c>
      <c r="W3" s="16" t="s">
        <v>133</v>
      </c>
      <c r="X3" s="16" t="s">
        <v>137</v>
      </c>
      <c r="Y3" s="16" t="s">
        <v>146</v>
      </c>
      <c r="Z3" s="16" t="s">
        <v>147</v>
      </c>
      <c r="AA3" s="16" t="s">
        <v>137</v>
      </c>
      <c r="AB3" s="16" t="s">
        <v>133</v>
      </c>
    </row>
    <row r="4" spans="1:28" ht="40" customHeight="1" x14ac:dyDescent="0.2"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7"/>
      <c r="L4" s="18">
        <v>1</v>
      </c>
      <c r="M4" s="16">
        <v>2</v>
      </c>
      <c r="N4" s="16">
        <v>3</v>
      </c>
      <c r="O4" s="16">
        <v>4</v>
      </c>
      <c r="P4" s="16">
        <v>5</v>
      </c>
      <c r="Q4" s="16">
        <v>6</v>
      </c>
      <c r="R4" s="19"/>
      <c r="S4" s="20">
        <v>1</v>
      </c>
      <c r="T4" s="16">
        <v>2</v>
      </c>
      <c r="U4" s="16">
        <v>3</v>
      </c>
      <c r="V4" s="16">
        <v>4</v>
      </c>
      <c r="W4" s="16">
        <v>5</v>
      </c>
      <c r="X4" s="16">
        <v>6</v>
      </c>
      <c r="Y4" s="16">
        <v>7</v>
      </c>
      <c r="Z4" s="16">
        <v>8</v>
      </c>
      <c r="AA4" s="16">
        <v>9</v>
      </c>
      <c r="AB4" s="16">
        <v>10</v>
      </c>
    </row>
    <row r="6" spans="1:28" ht="40" customHeight="1" x14ac:dyDescent="0.2">
      <c r="C6" s="22" t="s">
        <v>148</v>
      </c>
    </row>
    <row r="7" spans="1:28" ht="40" customHeight="1" x14ac:dyDescent="0.2">
      <c r="L7" s="23" t="s">
        <v>149</v>
      </c>
      <c r="M7" s="24"/>
      <c r="N7" s="24"/>
      <c r="O7" s="23" t="s">
        <v>150</v>
      </c>
      <c r="P7" s="23"/>
      <c r="Q7" s="23"/>
      <c r="R7" s="23"/>
      <c r="S7" s="23"/>
      <c r="U7" s="23" t="s">
        <v>151</v>
      </c>
      <c r="V7" s="23"/>
      <c r="W7" s="23"/>
      <c r="X7" s="23"/>
      <c r="Y7" s="23"/>
    </row>
    <row r="8" spans="1:28" ht="40" customHeight="1" x14ac:dyDescent="0.2">
      <c r="L8" s="25" t="s">
        <v>152</v>
      </c>
      <c r="O8" s="26" t="s">
        <v>153</v>
      </c>
      <c r="U8" s="27" t="s">
        <v>154</v>
      </c>
      <c r="Z8" s="27" t="s">
        <v>155</v>
      </c>
    </row>
    <row r="9" spans="1:28" ht="40" customHeight="1" x14ac:dyDescent="0.3">
      <c r="A9" s="28" t="s">
        <v>156</v>
      </c>
    </row>
    <row r="10" spans="1:28" ht="40" customHeight="1" x14ac:dyDescent="0.3">
      <c r="A10" s="28" t="s">
        <v>157</v>
      </c>
      <c r="L10" s="29">
        <f>SEARCH(" ",C6)</f>
        <v>9</v>
      </c>
      <c r="M10" s="29" t="s">
        <v>158</v>
      </c>
      <c r="N10" s="30"/>
    </row>
    <row r="11" spans="1:28" ht="40" customHeight="1" x14ac:dyDescent="0.3">
      <c r="L11" s="31">
        <f>SEARCH(" ",C6)+1</f>
        <v>10</v>
      </c>
      <c r="M11" s="31" t="s">
        <v>159</v>
      </c>
      <c r="N11" s="30"/>
    </row>
    <row r="12" spans="1:28" ht="40" customHeight="1" x14ac:dyDescent="0.3">
      <c r="L12" s="32">
        <f>SEARCH(" ",C6,SEARCH(" ",C6)+1)</f>
        <v>16</v>
      </c>
      <c r="M12" s="33" t="s">
        <v>160</v>
      </c>
      <c r="N12" s="30"/>
    </row>
    <row r="13" spans="1:28" ht="40" customHeight="1" x14ac:dyDescent="0.3">
      <c r="L13" s="34">
        <f>SEARCH(" ",C6,SEARCH(" ",C6)+1)+1</f>
        <v>17</v>
      </c>
      <c r="M13" s="33" t="s">
        <v>161</v>
      </c>
      <c r="N13" s="30"/>
    </row>
    <row r="14" spans="1:28" ht="40" customHeight="1" x14ac:dyDescent="0.3">
      <c r="B14" s="35"/>
      <c r="C14" s="22" t="str">
        <f>MID(C6,SEARCH(" ",C6)+1,SEARCH(" ",C6,SEARCH(" ",C6)+1)-SEARCH(" ",C6)-1)</f>
        <v>Тетяна</v>
      </c>
      <c r="L14" s="28">
        <f>SEARCH(" ",C6,SEARCH(" ",C6)+1)-SEARCH(" ",C6)</f>
        <v>7</v>
      </c>
      <c r="M14" s="33" t="s">
        <v>162</v>
      </c>
      <c r="N14" s="30"/>
    </row>
    <row r="19" spans="4:5" ht="40" customHeight="1" x14ac:dyDescent="0.2">
      <c r="D19" s="22" t="s">
        <v>163</v>
      </c>
    </row>
    <row r="20" spans="4:5" ht="40" customHeight="1" x14ac:dyDescent="0.2">
      <c r="D20" s="35" t="str">
        <f>MID(D19,SEARCH(" ",D19)+1,SEARCH(" ",D19,SEARCH(" ",D19)+1)-SEARCH(" ",D19)-1)</f>
        <v>Андрій</v>
      </c>
      <c r="E20" s="22"/>
    </row>
    <row r="21" spans="4:5" ht="40" customHeight="1" x14ac:dyDescent="0.2">
      <c r="D21" s="25" t="s">
        <v>164</v>
      </c>
    </row>
    <row r="22" spans="4:5" ht="40" customHeight="1" x14ac:dyDescent="0.2">
      <c r="D22" s="25" t="s">
        <v>165</v>
      </c>
    </row>
    <row r="26" spans="4:5" ht="40" customHeight="1" x14ac:dyDescent="0.2">
      <c r="E26" s="22" t="s">
        <v>166</v>
      </c>
    </row>
    <row r="27" spans="4:5" ht="40" customHeight="1" x14ac:dyDescent="0.2">
      <c r="E27" s="22" t="str">
        <f>MID(E26,               SEARCH(" ",E26)+1,                        SEARCH(" ",E26,SEARCH(" ",E26)+1)          -SEARCH(" ",E26)-1)</f>
        <v>Іван</v>
      </c>
    </row>
  </sheetData>
  <mergeCells count="3">
    <mergeCell ref="L7:N7"/>
    <mergeCell ref="O7:S7"/>
    <mergeCell ref="U7: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Парфенюк</dc:creator>
  <cp:lastModifiedBy>Тетяна Парфенюк</cp:lastModifiedBy>
  <dcterms:created xsi:type="dcterms:W3CDTF">2025-10-27T09:10:35Z</dcterms:created>
  <dcterms:modified xsi:type="dcterms:W3CDTF">2025-10-31T08:47:08Z</dcterms:modified>
</cp:coreProperties>
</file>